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ife_History\Confidential\Schoolmaster\"/>
    </mc:Choice>
  </mc:AlternateContent>
  <bookViews>
    <workbookView xWindow="480" yWindow="150" windowWidth="18060" windowHeight="10500" activeTab="1"/>
  </bookViews>
  <sheets>
    <sheet name="RawData" sheetId="1" r:id="rId1"/>
    <sheet name="Male_v_female" sheetId="10" r:id="rId2"/>
    <sheet name="recreational length freq" sheetId="9" r:id="rId3"/>
    <sheet name="edge_mlb" sheetId="2" r:id="rId4"/>
    <sheet name="edge_jcp" sheetId="3" r:id="rId5"/>
    <sheet name="AgeBias" sheetId="4" r:id="rId6"/>
    <sheet name="L-W" sheetId="5" r:id="rId7"/>
    <sheet name="VB Charts" sheetId="6" r:id="rId8"/>
    <sheet name="growth" sheetId="7" r:id="rId9"/>
    <sheet name="AgeBias W95CI" sheetId="8" r:id="rId10"/>
  </sheets>
  <externalReferences>
    <externalReference r:id="rId11"/>
  </externalReferences>
  <definedNames>
    <definedName name="_xlnm._FilterDatabase" localSheetId="8" hidden="1">growth!$A$1:$AE$144</definedName>
    <definedName name="_xlnm._FilterDatabase" localSheetId="0" hidden="1">RawData!$A$1:$AI$154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growth!$U$1</definedName>
    <definedName name="solver_typ" localSheetId="8" hidden="1">1</definedName>
    <definedName name="solver_val" localSheetId="8" hidden="1">0</definedName>
    <definedName name="solver_ver" localSheetId="8" hidden="1">3</definedName>
  </definedNames>
  <calcPr calcId="162913"/>
</workbook>
</file>

<file path=xl/calcChain.xml><?xml version="1.0" encoding="utf-8"?>
<calcChain xmlns="http://schemas.openxmlformats.org/spreadsheetml/2006/main">
  <c r="B2" i="9" l="1"/>
  <c r="L5" i="2" l="1"/>
  <c r="L6" i="2"/>
  <c r="L7" i="2"/>
  <c r="L8" i="2"/>
  <c r="L9" i="2"/>
  <c r="L10" i="2"/>
  <c r="L11" i="2"/>
  <c r="L12" i="2"/>
  <c r="L13" i="2"/>
  <c r="L14" i="2"/>
  <c r="L15" i="2"/>
  <c r="L4" i="2"/>
  <c r="T15" i="4" l="1"/>
  <c r="J17" i="4"/>
  <c r="J16" i="4"/>
  <c r="I4" i="4"/>
  <c r="I5" i="4"/>
  <c r="I6" i="4"/>
  <c r="I7" i="4"/>
  <c r="I8" i="4"/>
  <c r="I9" i="4"/>
  <c r="I10" i="4"/>
  <c r="I11" i="4"/>
  <c r="I12" i="4"/>
  <c r="I13" i="4"/>
  <c r="I3" i="4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2" i="6"/>
  <c r="W3" i="7" l="1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2" i="7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" i="6"/>
  <c r="F6" i="5" l="1"/>
  <c r="AH138" i="1" l="1"/>
  <c r="AH139" i="1"/>
  <c r="AH140" i="1"/>
  <c r="AH142" i="1"/>
  <c r="AH145" i="1"/>
  <c r="AH146" i="1"/>
  <c r="AH147" i="1"/>
  <c r="AH148" i="1"/>
  <c r="AH149" i="1"/>
  <c r="AH150" i="1"/>
  <c r="AH151" i="1"/>
  <c r="AH152" i="1"/>
  <c r="H15" i="4" l="1"/>
  <c r="AC138" i="1" l="1"/>
  <c r="AD138" i="1" s="1"/>
  <c r="AC139" i="1"/>
  <c r="AD139" i="1" s="1"/>
  <c r="AC140" i="1"/>
  <c r="AD140" i="1" s="1"/>
  <c r="AC142" i="1"/>
  <c r="AD142" i="1" s="1"/>
  <c r="AC145" i="1"/>
  <c r="AD145" i="1" s="1"/>
  <c r="AC146" i="1"/>
  <c r="AD146" i="1" s="1"/>
  <c r="AC147" i="1"/>
  <c r="AD147" i="1" s="1"/>
  <c r="AC148" i="1"/>
  <c r="AD148" i="1" s="1"/>
  <c r="AC149" i="1"/>
  <c r="AD149" i="1" s="1"/>
  <c r="AC150" i="1"/>
  <c r="AD150" i="1" s="1"/>
  <c r="AC151" i="1"/>
  <c r="AD151" i="1" s="1"/>
  <c r="AC152" i="1"/>
  <c r="AD152" i="1" s="1"/>
  <c r="AA138" i="1"/>
  <c r="AA139" i="1"/>
  <c r="AA140" i="1"/>
  <c r="AA142" i="1"/>
  <c r="AA145" i="1"/>
  <c r="AA146" i="1"/>
  <c r="AA147" i="1"/>
  <c r="AA148" i="1"/>
  <c r="AA149" i="1"/>
  <c r="AA150" i="1"/>
  <c r="AA151" i="1"/>
  <c r="AA152" i="1"/>
  <c r="D6" i="5" l="1"/>
  <c r="AA17" i="1" l="1"/>
  <c r="AC17" i="1"/>
  <c r="AD17" i="1" s="1"/>
  <c r="Q104" i="1" l="1"/>
  <c r="Q86" i="1"/>
  <c r="Q48" i="1"/>
  <c r="Q49" i="1"/>
  <c r="Q50" i="1"/>
  <c r="Q51" i="1"/>
  <c r="Q47" i="1"/>
  <c r="Q35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11" i="1"/>
  <c r="AH3" i="1" l="1"/>
  <c r="AH4" i="1"/>
  <c r="AH5" i="1"/>
  <c r="AH6" i="1"/>
  <c r="AH7" i="1"/>
  <c r="AH8" i="1"/>
  <c r="AH9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5" i="1"/>
  <c r="AH96" i="1"/>
  <c r="AH97" i="1"/>
  <c r="AH98" i="1"/>
  <c r="AH99" i="1"/>
  <c r="AH100" i="1"/>
  <c r="AH104" i="1"/>
  <c r="AH105" i="1"/>
  <c r="AH106" i="1"/>
  <c r="AH107" i="1"/>
  <c r="AH108" i="1"/>
  <c r="AH153" i="1"/>
  <c r="AH154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7" i="1"/>
  <c r="AH2" i="1"/>
  <c r="AC3" i="1" l="1"/>
  <c r="AD3" i="1" s="1"/>
  <c r="AC4" i="1"/>
  <c r="AD4" i="1" s="1"/>
  <c r="AC5" i="1"/>
  <c r="AD5" i="1" s="1"/>
  <c r="AC6" i="1"/>
  <c r="AD6" i="1" s="1"/>
  <c r="AC7" i="1"/>
  <c r="AD7" i="1" s="1"/>
  <c r="AC8" i="1"/>
  <c r="AD8" i="1" s="1"/>
  <c r="AC11" i="1"/>
  <c r="AD11" i="1" s="1"/>
  <c r="AC12" i="1"/>
  <c r="AD12" i="1" s="1"/>
  <c r="AC14" i="1"/>
  <c r="AD14" i="1" s="1"/>
  <c r="AC15" i="1"/>
  <c r="AD15" i="1" s="1"/>
  <c r="AC16" i="1"/>
  <c r="AD16" i="1" s="1"/>
  <c r="AC19" i="1"/>
  <c r="AD19" i="1" s="1"/>
  <c r="AC20" i="1"/>
  <c r="AD20" i="1" s="1"/>
  <c r="AC21" i="1"/>
  <c r="AD21" i="1" s="1"/>
  <c r="AC22" i="1"/>
  <c r="AD22" i="1" s="1"/>
  <c r="AC23" i="1"/>
  <c r="AD23" i="1" s="1"/>
  <c r="AC24" i="1"/>
  <c r="AD24" i="1" s="1"/>
  <c r="AC25" i="1"/>
  <c r="AD25" i="1" s="1"/>
  <c r="AC26" i="1"/>
  <c r="AD26" i="1" s="1"/>
  <c r="AC27" i="1"/>
  <c r="AD27" i="1" s="1"/>
  <c r="AC28" i="1"/>
  <c r="AD28" i="1" s="1"/>
  <c r="AC29" i="1"/>
  <c r="AD29" i="1" s="1"/>
  <c r="AC30" i="1"/>
  <c r="AD30" i="1" s="1"/>
  <c r="AC31" i="1"/>
  <c r="AD31" i="1" s="1"/>
  <c r="AC32" i="1"/>
  <c r="AD32" i="1" s="1"/>
  <c r="AC33" i="1"/>
  <c r="AD33" i="1" s="1"/>
  <c r="AC34" i="1"/>
  <c r="AD34" i="1" s="1"/>
  <c r="AC35" i="1"/>
  <c r="AD35" i="1" s="1"/>
  <c r="AC36" i="1"/>
  <c r="AD36" i="1" s="1"/>
  <c r="AC37" i="1"/>
  <c r="AD37" i="1" s="1"/>
  <c r="AC38" i="1"/>
  <c r="AD38" i="1" s="1"/>
  <c r="AC39" i="1"/>
  <c r="AD39" i="1" s="1"/>
  <c r="AC40" i="1"/>
  <c r="AD40" i="1" s="1"/>
  <c r="AC41" i="1"/>
  <c r="AD41" i="1" s="1"/>
  <c r="AC42" i="1"/>
  <c r="AD42" i="1" s="1"/>
  <c r="AC43" i="1"/>
  <c r="AD43" i="1" s="1"/>
  <c r="AC44" i="1"/>
  <c r="AD44" i="1" s="1"/>
  <c r="AC46" i="1"/>
  <c r="AD46" i="1" s="1"/>
  <c r="AC47" i="1"/>
  <c r="AD47" i="1" s="1"/>
  <c r="AC48" i="1"/>
  <c r="AD48" i="1" s="1"/>
  <c r="AC49" i="1"/>
  <c r="AD49" i="1" s="1"/>
  <c r="AC50" i="1"/>
  <c r="AD50" i="1" s="1"/>
  <c r="AC51" i="1"/>
  <c r="AD51" i="1" s="1"/>
  <c r="AC52" i="1"/>
  <c r="AD52" i="1" s="1"/>
  <c r="AC53" i="1"/>
  <c r="AD53" i="1" s="1"/>
  <c r="AC54" i="1"/>
  <c r="AD54" i="1" s="1"/>
  <c r="AC55" i="1"/>
  <c r="AD55" i="1" s="1"/>
  <c r="AC56" i="1"/>
  <c r="AD56" i="1" s="1"/>
  <c r="AC57" i="1"/>
  <c r="AD57" i="1" s="1"/>
  <c r="AC58" i="1"/>
  <c r="AD58" i="1" s="1"/>
  <c r="AC59" i="1"/>
  <c r="AD59" i="1" s="1"/>
  <c r="AC60" i="1"/>
  <c r="AD60" i="1" s="1"/>
  <c r="AC61" i="1"/>
  <c r="AD61" i="1" s="1"/>
  <c r="AC62" i="1"/>
  <c r="AD62" i="1" s="1"/>
  <c r="AC63" i="1"/>
  <c r="AD63" i="1" s="1"/>
  <c r="AC64" i="1"/>
  <c r="AD64" i="1" s="1"/>
  <c r="AC65" i="1"/>
  <c r="AD65" i="1" s="1"/>
  <c r="AC66" i="1"/>
  <c r="AD66" i="1" s="1"/>
  <c r="AC67" i="1"/>
  <c r="AD67" i="1" s="1"/>
  <c r="AC68" i="1"/>
  <c r="AD68" i="1" s="1"/>
  <c r="AC69" i="1"/>
  <c r="AD69" i="1" s="1"/>
  <c r="AC70" i="1"/>
  <c r="AD70" i="1" s="1"/>
  <c r="AC71" i="1"/>
  <c r="AD71" i="1" s="1"/>
  <c r="AC72" i="1"/>
  <c r="AD72" i="1" s="1"/>
  <c r="AC73" i="1"/>
  <c r="AD73" i="1" s="1"/>
  <c r="AC74" i="1"/>
  <c r="AD74" i="1" s="1"/>
  <c r="AC75" i="1"/>
  <c r="AD75" i="1" s="1"/>
  <c r="AC76" i="1"/>
  <c r="AD76" i="1" s="1"/>
  <c r="AC78" i="1"/>
  <c r="AD78" i="1" s="1"/>
  <c r="AC79" i="1"/>
  <c r="AD79" i="1" s="1"/>
  <c r="AC80" i="1"/>
  <c r="AD80" i="1" s="1"/>
  <c r="AC81" i="1"/>
  <c r="AD81" i="1" s="1"/>
  <c r="AC82" i="1"/>
  <c r="AD82" i="1" s="1"/>
  <c r="AC83" i="1"/>
  <c r="AD83" i="1" s="1"/>
  <c r="AC84" i="1"/>
  <c r="AD84" i="1" s="1"/>
  <c r="AC85" i="1"/>
  <c r="AD85" i="1" s="1"/>
  <c r="AC86" i="1"/>
  <c r="AD86" i="1" s="1"/>
  <c r="AC87" i="1"/>
  <c r="AD87" i="1" s="1"/>
  <c r="AC88" i="1"/>
  <c r="AD88" i="1" s="1"/>
  <c r="AC89" i="1"/>
  <c r="AD89" i="1" s="1"/>
  <c r="AC90" i="1"/>
  <c r="AD90" i="1" s="1"/>
  <c r="AC91" i="1"/>
  <c r="AD91" i="1" s="1"/>
  <c r="AC92" i="1"/>
  <c r="AD92" i="1" s="1"/>
  <c r="AC93" i="1"/>
  <c r="AD93" i="1" s="1"/>
  <c r="AC95" i="1"/>
  <c r="AD95" i="1" s="1"/>
  <c r="AC96" i="1"/>
  <c r="AD96" i="1" s="1"/>
  <c r="AC97" i="1"/>
  <c r="AD97" i="1" s="1"/>
  <c r="AC98" i="1"/>
  <c r="AD98" i="1" s="1"/>
  <c r="AC99" i="1"/>
  <c r="AD99" i="1" s="1"/>
  <c r="AC100" i="1"/>
  <c r="AD100" i="1" s="1"/>
  <c r="AC104" i="1"/>
  <c r="AD104" i="1" s="1"/>
  <c r="AC105" i="1"/>
  <c r="AD105" i="1" s="1"/>
  <c r="AC106" i="1"/>
  <c r="AD106" i="1" s="1"/>
  <c r="AC107" i="1"/>
  <c r="AD107" i="1" s="1"/>
  <c r="AC108" i="1"/>
  <c r="AD108" i="1" s="1"/>
  <c r="AC109" i="1"/>
  <c r="AD109" i="1" s="1"/>
  <c r="AC110" i="1"/>
  <c r="AD110" i="1" s="1"/>
  <c r="AC111" i="1"/>
  <c r="AD111" i="1" s="1"/>
  <c r="AC112" i="1"/>
  <c r="AD112" i="1" s="1"/>
  <c r="AC113" i="1"/>
  <c r="AD113" i="1" s="1"/>
  <c r="AC114" i="1"/>
  <c r="AD114" i="1" s="1"/>
  <c r="AC115" i="1"/>
  <c r="AD115" i="1" s="1"/>
  <c r="AC116" i="1"/>
  <c r="AD116" i="1" s="1"/>
  <c r="AC117" i="1"/>
  <c r="AD117" i="1" s="1"/>
  <c r="AC118" i="1"/>
  <c r="AD118" i="1" s="1"/>
  <c r="AC119" i="1"/>
  <c r="AD119" i="1" s="1"/>
  <c r="AC120" i="1"/>
  <c r="AD120" i="1" s="1"/>
  <c r="AC121" i="1"/>
  <c r="AD121" i="1" s="1"/>
  <c r="AC122" i="1"/>
  <c r="AD122" i="1" s="1"/>
  <c r="AC123" i="1"/>
  <c r="AD123" i="1" s="1"/>
  <c r="AC124" i="1"/>
  <c r="AD124" i="1" s="1"/>
  <c r="AC125" i="1"/>
  <c r="AD125" i="1" s="1"/>
  <c r="AC126" i="1"/>
  <c r="AD126" i="1" s="1"/>
  <c r="AC127" i="1"/>
  <c r="AD127" i="1" s="1"/>
  <c r="AC128" i="1"/>
  <c r="AD128" i="1" s="1"/>
  <c r="AC129" i="1"/>
  <c r="AD129" i="1" s="1"/>
  <c r="AC130" i="1"/>
  <c r="AD130" i="1" s="1"/>
  <c r="AC131" i="1"/>
  <c r="AD131" i="1" s="1"/>
  <c r="AC132" i="1"/>
  <c r="AD132" i="1" s="1"/>
  <c r="AC133" i="1"/>
  <c r="AD133" i="1" s="1"/>
  <c r="AC134" i="1"/>
  <c r="AD134" i="1" s="1"/>
  <c r="AC135" i="1"/>
  <c r="AD135" i="1" s="1"/>
  <c r="AC137" i="1"/>
  <c r="AD137" i="1" s="1"/>
  <c r="AA57" i="1" l="1"/>
  <c r="AA3" i="1"/>
  <c r="AA4" i="1"/>
  <c r="AA5" i="1"/>
  <c r="AA6" i="1"/>
  <c r="AA7" i="1"/>
  <c r="AA8" i="1"/>
  <c r="AA11" i="1"/>
  <c r="AA12" i="1"/>
  <c r="AA14" i="1"/>
  <c r="AA15" i="1"/>
  <c r="AA16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6" i="1"/>
  <c r="AA47" i="1"/>
  <c r="AA48" i="1"/>
  <c r="AA49" i="1"/>
  <c r="AA50" i="1"/>
  <c r="AA51" i="1"/>
  <c r="AA52" i="1"/>
  <c r="AA53" i="1"/>
  <c r="AA54" i="1"/>
  <c r="AA55" i="1"/>
  <c r="AA56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5" i="1"/>
  <c r="AA96" i="1"/>
  <c r="AA97" i="1"/>
  <c r="AA98" i="1"/>
  <c r="AA99" i="1"/>
  <c r="AA100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7" i="1"/>
  <c r="AC2" i="1" l="1"/>
  <c r="AD2" i="1" s="1"/>
  <c r="AE2" i="1" s="1"/>
  <c r="AA2" i="1"/>
</calcChain>
</file>

<file path=xl/sharedStrings.xml><?xml version="1.0" encoding="utf-8"?>
<sst xmlns="http://schemas.openxmlformats.org/spreadsheetml/2006/main" count="2377" uniqueCount="132">
  <si>
    <t>Box #</t>
  </si>
  <si>
    <t>Box position</t>
  </si>
  <si>
    <t>slide ID</t>
  </si>
  <si>
    <t>Source</t>
  </si>
  <si>
    <t>Date</t>
  </si>
  <si>
    <t>Collection #</t>
  </si>
  <si>
    <t>Sample #</t>
  </si>
  <si>
    <t>Trip Type</t>
  </si>
  <si>
    <t>Month</t>
  </si>
  <si>
    <t>Day</t>
  </si>
  <si>
    <t>Year</t>
  </si>
  <si>
    <t>County</t>
  </si>
  <si>
    <t>Species</t>
  </si>
  <si>
    <t>Sex</t>
  </si>
  <si>
    <t>FL</t>
  </si>
  <si>
    <t>SL</t>
  </si>
  <si>
    <t>BurtonRings</t>
  </si>
  <si>
    <t>Burton_Edgetype</t>
  </si>
  <si>
    <t>Burt_Quality</t>
  </si>
  <si>
    <t>HB</t>
  </si>
  <si>
    <t>Monroe</t>
  </si>
  <si>
    <t>TIP</t>
  </si>
  <si>
    <t>F</t>
  </si>
  <si>
    <t>M</t>
  </si>
  <si>
    <t>D</t>
  </si>
  <si>
    <t>Area 11</t>
  </si>
  <si>
    <t>TIP?</t>
  </si>
  <si>
    <t>BFT2004001</t>
  </si>
  <si>
    <t>TQ0401427</t>
  </si>
  <si>
    <t>TQ0402638</t>
  </si>
  <si>
    <t>TQ0501059</t>
  </si>
  <si>
    <t>TQ0502556</t>
  </si>
  <si>
    <t>KY0500380</t>
  </si>
  <si>
    <t>U</t>
  </si>
  <si>
    <t>FMRI</t>
  </si>
  <si>
    <t>KY0600102</t>
  </si>
  <si>
    <t>KY0600103</t>
  </si>
  <si>
    <t>KY0600104</t>
  </si>
  <si>
    <t>KY0600105</t>
  </si>
  <si>
    <t>LAp-1</t>
  </si>
  <si>
    <t>LAp-2</t>
  </si>
  <si>
    <t>LAp-3</t>
  </si>
  <si>
    <t>LAp-4</t>
  </si>
  <si>
    <t>LAp-5</t>
  </si>
  <si>
    <t>KY0800326</t>
  </si>
  <si>
    <t>KY0900482</t>
  </si>
  <si>
    <t>KY0800582</t>
  </si>
  <si>
    <t>TQ0902169</t>
  </si>
  <si>
    <t>E</t>
  </si>
  <si>
    <t>C</t>
  </si>
  <si>
    <t>B</t>
  </si>
  <si>
    <t>Area</t>
  </si>
  <si>
    <t>State</t>
  </si>
  <si>
    <t>NC</t>
  </si>
  <si>
    <t>Schoolmaster</t>
  </si>
  <si>
    <t>USVI</t>
  </si>
  <si>
    <t>MI1100699-D</t>
  </si>
  <si>
    <t>MI11001104-D</t>
  </si>
  <si>
    <t>TL_mm</t>
  </si>
  <si>
    <t>FL_mm</t>
  </si>
  <si>
    <t>u</t>
  </si>
  <si>
    <t>PC</t>
  </si>
  <si>
    <t>KY1401040</t>
  </si>
  <si>
    <t>Potts_rings</t>
  </si>
  <si>
    <t>PottsEdge</t>
  </si>
  <si>
    <t>Potts Qual</t>
  </si>
  <si>
    <t>Diff</t>
  </si>
  <si>
    <t>Agree (Y?N)</t>
  </si>
  <si>
    <t>Average</t>
  </si>
  <si>
    <t>Error</t>
  </si>
  <si>
    <t>APE</t>
  </si>
  <si>
    <t>A</t>
  </si>
  <si>
    <t>Y</t>
  </si>
  <si>
    <t>N</t>
  </si>
  <si>
    <t>Rec</t>
  </si>
  <si>
    <t>CM</t>
  </si>
  <si>
    <t>Broken</t>
  </si>
  <si>
    <t xml:space="preserve">N </t>
  </si>
  <si>
    <t>CAL_Age</t>
  </si>
  <si>
    <t>MonthP</t>
  </si>
  <si>
    <t>month</t>
  </si>
  <si>
    <t>Edgetype</t>
  </si>
  <si>
    <t>Edge type</t>
  </si>
  <si>
    <t>Frac_age</t>
  </si>
  <si>
    <t>Burton age</t>
  </si>
  <si>
    <t>JCPAvgAge</t>
  </si>
  <si>
    <t>n</t>
  </si>
  <si>
    <t>TL-W</t>
  </si>
  <si>
    <t>a</t>
  </si>
  <si>
    <t>b</t>
  </si>
  <si>
    <t>For form W=aTL**b</t>
  </si>
  <si>
    <t>FL-W</t>
  </si>
  <si>
    <t>wt_kg</t>
  </si>
  <si>
    <t>rsq = 0.94</t>
  </si>
  <si>
    <t>SMS-2</t>
  </si>
  <si>
    <t>SMS-1</t>
  </si>
  <si>
    <t>Total</t>
  </si>
  <si>
    <t>PottsAge</t>
  </si>
  <si>
    <t>MLBAvgAge</t>
  </si>
  <si>
    <t>MSE = 0.01622</t>
  </si>
  <si>
    <t>n=94</t>
  </si>
  <si>
    <t>rsq = 0.92</t>
  </si>
  <si>
    <t>n=87</t>
  </si>
  <si>
    <t>MSE = 0.01234</t>
  </si>
  <si>
    <t>Linf</t>
  </si>
  <si>
    <t>K</t>
  </si>
  <si>
    <t>tzero</t>
  </si>
  <si>
    <t>Age</t>
  </si>
  <si>
    <t>Lsubt</t>
  </si>
  <si>
    <t>min size</t>
  </si>
  <si>
    <t>wgt</t>
  </si>
  <si>
    <t>bin</t>
  </si>
  <si>
    <t>Bin</t>
  </si>
  <si>
    <t>Frequency</t>
  </si>
  <si>
    <t>inv wt</t>
  </si>
  <si>
    <t>inverse</t>
  </si>
  <si>
    <t>difference</t>
  </si>
  <si>
    <t>age1-7</t>
  </si>
  <si>
    <t>age8-11</t>
  </si>
  <si>
    <t>Range in size at age</t>
  </si>
  <si>
    <t>avg</t>
  </si>
  <si>
    <t>Data</t>
  </si>
  <si>
    <t>Average of Potts Age</t>
  </si>
  <si>
    <t>Count of Potts Age2</t>
  </si>
  <si>
    <t>StdDev of Potts Age3</t>
  </si>
  <si>
    <t>(blank)</t>
  </si>
  <si>
    <t>Grand Total</t>
  </si>
  <si>
    <t>95% CI</t>
  </si>
  <si>
    <t>FI</t>
  </si>
  <si>
    <t>PR</t>
  </si>
  <si>
    <t>TL bin 10mm</t>
  </si>
  <si>
    <t>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</si>
</sst>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/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" fontId="0" fillId="5" borderId="0" xfId="0" applyNumberFormat="1" applyFill="1" applyAlignment="1">
      <alignment horizontal="right"/>
    </xf>
    <xf numFmtId="1" fontId="0" fillId="5" borderId="0" xfId="0" applyNumberFormat="1" applyFill="1"/>
    <xf numFmtId="0" fontId="0" fillId="4" borderId="0" xfId="0" applyFill="1" applyBorder="1"/>
    <xf numFmtId="0" fontId="4" fillId="0" borderId="0" xfId="0" applyFont="1"/>
    <xf numFmtId="14" fontId="0" fillId="0" borderId="1" xfId="0" applyNumberFormat="1" applyFill="1" applyBorder="1"/>
    <xf numFmtId="0" fontId="0" fillId="0" borderId="11" xfId="0" applyFill="1" applyBorder="1"/>
    <xf numFmtId="0" fontId="0" fillId="2" borderId="11" xfId="0" applyFill="1" applyBorder="1"/>
    <xf numFmtId="0" fontId="0" fillId="2" borderId="1" xfId="0" applyFill="1" applyBorder="1"/>
    <xf numFmtId="14" fontId="0" fillId="2" borderId="1" xfId="0" applyNumberFormat="1" applyFill="1" applyBorder="1"/>
    <xf numFmtId="14" fontId="0" fillId="2" borderId="0" xfId="0" applyNumberFormat="1" applyFill="1" applyBorder="1"/>
    <xf numFmtId="1" fontId="0" fillId="0" borderId="0" xfId="0" applyNumberFormat="1" applyFill="1" applyBorder="1"/>
    <xf numFmtId="14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5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/>
    <xf numFmtId="14" fontId="0" fillId="0" borderId="1" xfId="0" applyNumberFormat="1" applyBorder="1"/>
    <xf numFmtId="1" fontId="0" fillId="0" borderId="1" xfId="0" applyNumberFormat="1" applyBorder="1"/>
    <xf numFmtId="1" fontId="0" fillId="2" borderId="1" xfId="0" applyNumberFormat="1" applyFill="1" applyBorder="1"/>
    <xf numFmtId="0" fontId="0" fillId="3" borderId="0" xfId="0" applyFill="1" applyBorder="1"/>
    <xf numFmtId="1" fontId="0" fillId="0" borderId="1" xfId="0" applyNumberFormat="1" applyFill="1" applyBorder="1"/>
    <xf numFmtId="1" fontId="0" fillId="5" borderId="0" xfId="0" applyNumberFormat="1" applyFill="1" applyBorder="1"/>
    <xf numFmtId="0" fontId="0" fillId="3" borderId="1" xfId="0" applyFill="1" applyBorder="1"/>
    <xf numFmtId="1" fontId="0" fillId="5" borderId="1" xfId="0" applyNumberFormat="1" applyFill="1" applyBorder="1"/>
    <xf numFmtId="1" fontId="0" fillId="5" borderId="1" xfId="0" applyNumberFormat="1" applyFill="1" applyBorder="1" applyAlignment="1">
      <alignment horizontal="right"/>
    </xf>
    <xf numFmtId="164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16" fontId="0" fillId="0" borderId="0" xfId="0" applyNumberFormat="1"/>
    <xf numFmtId="14" fontId="0" fillId="0" borderId="11" xfId="0" applyNumberFormat="1" applyFill="1" applyBorder="1"/>
    <xf numFmtId="14" fontId="0" fillId="0" borderId="0" xfId="0" applyNumberForma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Male_v_female!$Y$2:$Y$33</c:f>
              <c:numCache>
                <c:formatCode>General</c:formatCode>
                <c:ptCount val="32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10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22</c:v>
                </c:pt>
                <c:pt idx="9">
                  <c:v>5</c:v>
                </c:pt>
                <c:pt idx="10">
                  <c:v>19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</c:numCache>
            </c:numRef>
          </c:xVal>
          <c:yVal>
            <c:numRef>
              <c:f>Male_v_female!$L$2:$L$34</c:f>
              <c:numCache>
                <c:formatCode>0</c:formatCode>
                <c:ptCount val="33"/>
                <c:pt idx="0">
                  <c:v>310.98</c:v>
                </c:pt>
                <c:pt idx="1">
                  <c:v>299.65000000000003</c:v>
                </c:pt>
                <c:pt idx="2">
                  <c:v>291.41000000000003</c:v>
                </c:pt>
                <c:pt idx="3">
                  <c:v>310</c:v>
                </c:pt>
                <c:pt idx="4">
                  <c:v>332</c:v>
                </c:pt>
                <c:pt idx="5">
                  <c:v>275</c:v>
                </c:pt>
                <c:pt idx="6">
                  <c:v>262</c:v>
                </c:pt>
                <c:pt idx="7">
                  <c:v>255</c:v>
                </c:pt>
                <c:pt idx="8">
                  <c:v>475</c:v>
                </c:pt>
                <c:pt idx="9">
                  <c:v>275</c:v>
                </c:pt>
                <c:pt idx="10">
                  <c:v>505</c:v>
                </c:pt>
                <c:pt idx="11">
                  <c:v>287</c:v>
                </c:pt>
                <c:pt idx="12">
                  <c:v>280</c:v>
                </c:pt>
                <c:pt idx="13">
                  <c:v>305</c:v>
                </c:pt>
                <c:pt idx="14">
                  <c:v>275</c:v>
                </c:pt>
                <c:pt idx="15">
                  <c:v>312</c:v>
                </c:pt>
                <c:pt idx="16">
                  <c:v>315</c:v>
                </c:pt>
                <c:pt idx="17">
                  <c:v>265</c:v>
                </c:pt>
                <c:pt idx="18">
                  <c:v>262</c:v>
                </c:pt>
                <c:pt idx="19">
                  <c:v>265</c:v>
                </c:pt>
                <c:pt idx="20">
                  <c:v>277</c:v>
                </c:pt>
                <c:pt idx="21">
                  <c:v>292</c:v>
                </c:pt>
                <c:pt idx="22">
                  <c:v>265</c:v>
                </c:pt>
                <c:pt idx="23">
                  <c:v>300</c:v>
                </c:pt>
                <c:pt idx="24">
                  <c:v>272</c:v>
                </c:pt>
                <c:pt idx="25">
                  <c:v>270</c:v>
                </c:pt>
                <c:pt idx="26">
                  <c:v>290</c:v>
                </c:pt>
                <c:pt idx="27">
                  <c:v>260</c:v>
                </c:pt>
                <c:pt idx="28">
                  <c:v>287</c:v>
                </c:pt>
                <c:pt idx="29">
                  <c:v>250</c:v>
                </c:pt>
                <c:pt idx="30" formatCode="General">
                  <c:v>247</c:v>
                </c:pt>
                <c:pt idx="31" formatCode="General">
                  <c:v>297</c:v>
                </c:pt>
                <c:pt idx="32" formatCode="General">
                  <c:v>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65-4A80-A401-869830DAFCAA}"/>
            </c:ext>
          </c:extLst>
        </c:ser>
        <c:ser>
          <c:idx val="1"/>
          <c:order val="1"/>
          <c:tx>
            <c:v>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Male_v_female!$Y$35:$Y$87</c:f>
              <c:numCache>
                <c:formatCode>General</c:formatCode>
                <c:ptCount val="53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9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</c:numCache>
            </c:numRef>
          </c:xVal>
          <c:yVal>
            <c:numRef>
              <c:f>Male_v_female!$L$35:$L$87</c:f>
              <c:numCache>
                <c:formatCode>0</c:formatCode>
                <c:ptCount val="53"/>
                <c:pt idx="0">
                  <c:v>255.36</c:v>
                </c:pt>
                <c:pt idx="1">
                  <c:v>336.73</c:v>
                </c:pt>
                <c:pt idx="2">
                  <c:v>293.47000000000003</c:v>
                </c:pt>
                <c:pt idx="3">
                  <c:v>355.27000000000004</c:v>
                </c:pt>
                <c:pt idx="4">
                  <c:v>314.07000000000005</c:v>
                </c:pt>
                <c:pt idx="5">
                  <c:v>318.19000000000005</c:v>
                </c:pt>
                <c:pt idx="6">
                  <c:v>332.61</c:v>
                </c:pt>
                <c:pt idx="7">
                  <c:v>331.58000000000004</c:v>
                </c:pt>
                <c:pt idx="8">
                  <c:v>300</c:v>
                </c:pt>
                <c:pt idx="9">
                  <c:v>342</c:v>
                </c:pt>
                <c:pt idx="10">
                  <c:v>378</c:v>
                </c:pt>
                <c:pt idx="11">
                  <c:v>410</c:v>
                </c:pt>
                <c:pt idx="12">
                  <c:v>327</c:v>
                </c:pt>
                <c:pt idx="13">
                  <c:v>322.31000000000006</c:v>
                </c:pt>
                <c:pt idx="14">
                  <c:v>253</c:v>
                </c:pt>
                <c:pt idx="15">
                  <c:v>265</c:v>
                </c:pt>
                <c:pt idx="16">
                  <c:v>256</c:v>
                </c:pt>
                <c:pt idx="17">
                  <c:v>255</c:v>
                </c:pt>
                <c:pt idx="18">
                  <c:v>325</c:v>
                </c:pt>
                <c:pt idx="19">
                  <c:v>311</c:v>
                </c:pt>
                <c:pt idx="20">
                  <c:v>320</c:v>
                </c:pt>
                <c:pt idx="21">
                  <c:v>447</c:v>
                </c:pt>
                <c:pt idx="22">
                  <c:v>325</c:v>
                </c:pt>
                <c:pt idx="23">
                  <c:v>325</c:v>
                </c:pt>
                <c:pt idx="24">
                  <c:v>285</c:v>
                </c:pt>
                <c:pt idx="25">
                  <c:v>322</c:v>
                </c:pt>
                <c:pt idx="26">
                  <c:v>295</c:v>
                </c:pt>
                <c:pt idx="27">
                  <c:v>270</c:v>
                </c:pt>
                <c:pt idx="28">
                  <c:v>285</c:v>
                </c:pt>
                <c:pt idx="29">
                  <c:v>260</c:v>
                </c:pt>
                <c:pt idx="30">
                  <c:v>282</c:v>
                </c:pt>
                <c:pt idx="31">
                  <c:v>327</c:v>
                </c:pt>
                <c:pt idx="32">
                  <c:v>276</c:v>
                </c:pt>
                <c:pt idx="33">
                  <c:v>267</c:v>
                </c:pt>
                <c:pt idx="34">
                  <c:v>277</c:v>
                </c:pt>
                <c:pt idx="35">
                  <c:v>402.65000000000003</c:v>
                </c:pt>
                <c:pt idx="36">
                  <c:v>290</c:v>
                </c:pt>
                <c:pt idx="37">
                  <c:v>260</c:v>
                </c:pt>
                <c:pt idx="38">
                  <c:v>310</c:v>
                </c:pt>
                <c:pt idx="39">
                  <c:v>282</c:v>
                </c:pt>
                <c:pt idx="40">
                  <c:v>260</c:v>
                </c:pt>
                <c:pt idx="41">
                  <c:v>245</c:v>
                </c:pt>
                <c:pt idx="42">
                  <c:v>285</c:v>
                </c:pt>
                <c:pt idx="43">
                  <c:v>250</c:v>
                </c:pt>
                <c:pt idx="44">
                  <c:v>275</c:v>
                </c:pt>
                <c:pt idx="45">
                  <c:v>262</c:v>
                </c:pt>
                <c:pt idx="46">
                  <c:v>265</c:v>
                </c:pt>
                <c:pt idx="47">
                  <c:v>255</c:v>
                </c:pt>
                <c:pt idx="48">
                  <c:v>290</c:v>
                </c:pt>
                <c:pt idx="49">
                  <c:v>280</c:v>
                </c:pt>
                <c:pt idx="50" formatCode="General">
                  <c:v>265</c:v>
                </c:pt>
                <c:pt idx="51" formatCode="General">
                  <c:v>252</c:v>
                </c:pt>
                <c:pt idx="52" formatCode="General">
                  <c:v>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65-4A80-A401-869830D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018104"/>
        <c:axId val="631012200"/>
      </c:scatterChart>
      <c:valAx>
        <c:axId val="63101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12200"/>
        <c:crosses val="autoZero"/>
        <c:crossBetween val="midCat"/>
      </c:valAx>
      <c:valAx>
        <c:axId val="631012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18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112378279447729"/>
          <c:y val="0.70095835365712023"/>
          <c:w val="8.0238782033433945E-2"/>
          <c:h val="0.105634542161103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1:1 line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'[1]bias plot'!$A$29:$A$41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'[1]bias plot'!$A$29:$A$41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D-4B03-91AC-68370350CC36}"/>
            </c:ext>
          </c:extLst>
        </c:ser>
        <c:ser>
          <c:idx val="1"/>
          <c:order val="1"/>
          <c:tx>
            <c:v>Reader 2 Average age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'[1]bias plot'!$E$30:$E$41</c:f>
                <c:numCache>
                  <c:formatCode>General</c:formatCode>
                  <c:ptCount val="12"/>
                  <c:pt idx="1">
                    <c:v>0.46191200838392305</c:v>
                  </c:pt>
                  <c:pt idx="2">
                    <c:v>0.16942220922619305</c:v>
                  </c:pt>
                  <c:pt idx="3">
                    <c:v>0.16494680434600748</c:v>
                  </c:pt>
                  <c:pt idx="4">
                    <c:v>0.49175080852306668</c:v>
                  </c:pt>
                  <c:pt idx="5">
                    <c:v>0.55841408294918549</c:v>
                  </c:pt>
                  <c:pt idx="6">
                    <c:v>0.68008738065825247</c:v>
                  </c:pt>
                  <c:pt idx="7">
                    <c:v>1.4342175765831444</c:v>
                  </c:pt>
                  <c:pt idx="8">
                    <c:v>2.4841377117503312</c:v>
                  </c:pt>
                </c:numCache>
              </c:numRef>
            </c:plus>
            <c:minus>
              <c:numRef>
                <c:f>'[1]bias plot'!$E$30:$E$41</c:f>
                <c:numCache>
                  <c:formatCode>General</c:formatCode>
                  <c:ptCount val="12"/>
                  <c:pt idx="1">
                    <c:v>0.46191200838392305</c:v>
                  </c:pt>
                  <c:pt idx="2">
                    <c:v>0.16942220922619305</c:v>
                  </c:pt>
                  <c:pt idx="3">
                    <c:v>0.16494680434600748</c:v>
                  </c:pt>
                  <c:pt idx="4">
                    <c:v>0.49175080852306668</c:v>
                  </c:pt>
                  <c:pt idx="5">
                    <c:v>0.55841408294918549</c:v>
                  </c:pt>
                  <c:pt idx="6">
                    <c:v>0.68008738065825247</c:v>
                  </c:pt>
                  <c:pt idx="7">
                    <c:v>1.4342175765831444</c:v>
                  </c:pt>
                  <c:pt idx="8">
                    <c:v>2.4841377117503312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numRef>
              <c:f>'[1]bias plot'!$A$29:$A$41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'[1]bias plot'!$B$29:$B$41</c:f>
              <c:numCache>
                <c:formatCode>General</c:formatCode>
                <c:ptCount val="13"/>
                <c:pt idx="1">
                  <c:v>1</c:v>
                </c:pt>
                <c:pt idx="2">
                  <c:v>2.8888888888888888</c:v>
                </c:pt>
                <c:pt idx="3">
                  <c:v>3.2619047619047619</c:v>
                </c:pt>
                <c:pt idx="4">
                  <c:v>4.243243243243243</c:v>
                </c:pt>
                <c:pt idx="5">
                  <c:v>5.4736842105263159</c:v>
                </c:pt>
                <c:pt idx="6">
                  <c:v>6.0909090909090908</c:v>
                </c:pt>
                <c:pt idx="7">
                  <c:v>7.6</c:v>
                </c:pt>
                <c:pt idx="8">
                  <c:v>8.6666666666666661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D-4B03-91AC-68370350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56864"/>
        <c:axId val="206763136"/>
      </c:lineChart>
      <c:catAx>
        <c:axId val="2067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763136"/>
        <c:crosses val="autoZero"/>
        <c:auto val="1"/>
        <c:lblAlgn val="ctr"/>
        <c:lblOffset val="100"/>
        <c:noMultiLvlLbl val="0"/>
      </c:catAx>
      <c:valAx>
        <c:axId val="206763136"/>
        <c:scaling>
          <c:orientation val="minMax"/>
          <c:max val="1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675686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60833358086490108"/>
          <c:y val="0.64197756611034895"/>
          <c:w val="0.32833346693256305"/>
          <c:h val="0.1213996038477903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'recreational length freq'!$D$2:$D$52</c:f>
              <c:numCache>
                <c:formatCode>General</c:formatCode>
                <c:ptCount val="5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</c:numCache>
            </c:numRef>
          </c:cat>
          <c:val>
            <c:numRef>
              <c:f>'recreational length freq'!$E$2:$E$52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17</c:v>
                </c:pt>
                <c:pt idx="12">
                  <c:v>18</c:v>
                </c:pt>
                <c:pt idx="13">
                  <c:v>17</c:v>
                </c:pt>
                <c:pt idx="14">
                  <c:v>17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5-48AF-9190-8899DD59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679408"/>
        <c:axId val="427673176"/>
      </c:barChart>
      <c:catAx>
        <c:axId val="42767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73176"/>
        <c:crosses val="autoZero"/>
        <c:auto val="1"/>
        <c:lblAlgn val="ctr"/>
        <c:lblOffset val="100"/>
        <c:noMultiLvlLbl val="0"/>
      </c:catAx>
      <c:valAx>
        <c:axId val="42767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7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4500348251071"/>
          <c:y val="4.343729836884961E-2"/>
          <c:w val="0.6682682280906791"/>
          <c:h val="0.77360613571801862"/>
        </c:manualLayout>
      </c:layout>
      <c:barChart>
        <c:barDir val="col"/>
        <c:grouping val="percentStacked"/>
        <c:varyColors val="0"/>
        <c:ser>
          <c:idx val="0"/>
          <c:order val="0"/>
          <c:tx>
            <c:v>Edge Type 1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edge_mlb!$G$4:$G$15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edge_mlb!$H$4:$H$15</c:f>
              <c:numCache>
                <c:formatCode>General</c:formatCode>
                <c:ptCount val="12"/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0-4684-8931-EE9961F1F26F}"/>
            </c:ext>
          </c:extLst>
        </c:ser>
        <c:ser>
          <c:idx val="1"/>
          <c:order val="1"/>
          <c:tx>
            <c:v>Edge Type 2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edge_mlb!$G$4:$G$15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edge_mlb!$I$4:$I$15</c:f>
              <c:numCache>
                <c:formatCode>General</c:formatCode>
                <c:ptCount val="12"/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22</c:v>
                </c:pt>
                <c:pt idx="7">
                  <c:v>21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0-4684-8931-EE9961F1F26F}"/>
            </c:ext>
          </c:extLst>
        </c:ser>
        <c:ser>
          <c:idx val="2"/>
          <c:order val="2"/>
          <c:tx>
            <c:v>Edge Type 3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edge_mlb!$G$4:$G$15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edge_mlb!$J$4:$J$15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4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0-4684-8931-EE9961F1F26F}"/>
            </c:ext>
          </c:extLst>
        </c:ser>
        <c:ser>
          <c:idx val="3"/>
          <c:order val="3"/>
          <c:tx>
            <c:v>Edge Type 4</c:v>
          </c:tx>
          <c:spPr>
            <a:pattFill prst="pct2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edge_mlb!$G$4:$G$15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edge_mlb!$K$4:$K$15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7">
                  <c:v>1</c:v>
                </c:pt>
                <c:pt idx="8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0-4684-8931-EE9961F1F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21056"/>
        <c:axId val="196622976"/>
      </c:barChart>
      <c:catAx>
        <c:axId val="1966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6622976"/>
        <c:crosses val="autoZero"/>
        <c:auto val="1"/>
        <c:lblAlgn val="ctr"/>
        <c:lblOffset val="100"/>
        <c:noMultiLvlLbl val="0"/>
      </c:catAx>
      <c:valAx>
        <c:axId val="196622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Percentage</a:t>
                </a:r>
              </a:p>
            </c:rich>
          </c:tx>
          <c:layout>
            <c:manualLayout>
              <c:xMode val="edge"/>
              <c:yMode val="edge"/>
              <c:x val="1.999000499750125E-2"/>
              <c:y val="0.3365991375660912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6621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Edge Type 1</c:v>
          </c:tx>
          <c:invertIfNegative val="0"/>
          <c:val>
            <c:numRef>
              <c:f>edge_jcp!$H$4:$H$15</c:f>
              <c:numCache>
                <c:formatCode>General</c:formatCode>
                <c:ptCount val="12"/>
                <c:pt idx="4">
                  <c:v>4</c:v>
                </c:pt>
                <c:pt idx="5">
                  <c:v>13</c:v>
                </c:pt>
                <c:pt idx="6">
                  <c:v>9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B-421E-9A9A-2B4FDE154F71}"/>
            </c:ext>
          </c:extLst>
        </c:ser>
        <c:ser>
          <c:idx val="1"/>
          <c:order val="1"/>
          <c:tx>
            <c:v>Edge Type 2</c:v>
          </c:tx>
          <c:invertIfNegative val="0"/>
          <c:val>
            <c:numRef>
              <c:f>edge_jcp!$I$4:$I$15</c:f>
              <c:numCache>
                <c:formatCode>General</c:formatCode>
                <c:ptCount val="12"/>
                <c:pt idx="5">
                  <c:v>4</c:v>
                </c:pt>
                <c:pt idx="6">
                  <c:v>19</c:v>
                </c:pt>
                <c:pt idx="7">
                  <c:v>24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B-421E-9A9A-2B4FDE154F71}"/>
            </c:ext>
          </c:extLst>
        </c:ser>
        <c:ser>
          <c:idx val="2"/>
          <c:order val="2"/>
          <c:tx>
            <c:v>Edge Type 3</c:v>
          </c:tx>
          <c:invertIfNegative val="0"/>
          <c:val>
            <c:numRef>
              <c:f>edge_jcp!$J$4:$J$15</c:f>
              <c:numCache>
                <c:formatCode>General</c:formatCode>
                <c:ptCount val="12"/>
                <c:pt idx="1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9B-421E-9A9A-2B4FDE154F71}"/>
            </c:ext>
          </c:extLst>
        </c:ser>
        <c:ser>
          <c:idx val="3"/>
          <c:order val="3"/>
          <c:tx>
            <c:v>Edge Type 4</c:v>
          </c:tx>
          <c:invertIfNegative val="0"/>
          <c:val>
            <c:numRef>
              <c:f>edge_jcp!$K$4:$K$15</c:f>
              <c:numCache>
                <c:formatCode>General</c:formatCode>
                <c:ptCount val="12"/>
                <c:pt idx="0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4</c:v>
                </c:pt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9B-421E-9A9A-2B4FDE15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56128"/>
        <c:axId val="196662016"/>
      </c:barChart>
      <c:catAx>
        <c:axId val="19665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62016"/>
        <c:crosses val="autoZero"/>
        <c:auto val="1"/>
        <c:lblAlgn val="ctr"/>
        <c:lblOffset val="100"/>
        <c:noMultiLvlLbl val="0"/>
      </c:catAx>
      <c:valAx>
        <c:axId val="1966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65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66216097987752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Reader 2 Avg Age</c:v>
          </c:tx>
          <c:spPr>
            <a:ln w="28575">
              <a:noFill/>
            </a:ln>
          </c:spPr>
          <c:xVal>
            <c:numRef>
              <c:f>AgeBias!$F$3:$F$13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AgeBias!$G$3:$G$13</c:f>
              <c:numCache>
                <c:formatCode>General</c:formatCode>
                <c:ptCount val="11"/>
                <c:pt idx="0">
                  <c:v>1</c:v>
                </c:pt>
                <c:pt idx="1">
                  <c:v>2.8</c:v>
                </c:pt>
                <c:pt idx="2">
                  <c:v>3.14</c:v>
                </c:pt>
                <c:pt idx="3">
                  <c:v>4.22</c:v>
                </c:pt>
                <c:pt idx="4">
                  <c:v>5.33</c:v>
                </c:pt>
                <c:pt idx="5">
                  <c:v>6.18</c:v>
                </c:pt>
                <c:pt idx="6">
                  <c:v>7.25</c:v>
                </c:pt>
                <c:pt idx="7">
                  <c:v>8.75</c:v>
                </c:pt>
                <c:pt idx="8">
                  <c:v>10</c:v>
                </c:pt>
                <c:pt idx="9">
                  <c:v>11</c:v>
                </c:pt>
                <c:pt idx="10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E1-4A68-9811-BBFF1817F0A4}"/>
            </c:ext>
          </c:extLst>
        </c:ser>
        <c:ser>
          <c:idx val="1"/>
          <c:order val="1"/>
          <c:tx>
            <c:v>One to One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AgeBias!$F$3:$F$13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AgeBias!$F$3:$F$13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E1-4A68-9811-BBFF1817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51904"/>
        <c:axId val="197053440"/>
      </c:scatterChart>
      <c:valAx>
        <c:axId val="197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053440"/>
        <c:crosses val="autoZero"/>
        <c:crossBetween val="midCat"/>
      </c:valAx>
      <c:valAx>
        <c:axId val="197053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97051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102668416447943"/>
          <c:y val="0.59683836395450574"/>
          <c:w val="0.28119553805774278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21741032370955E-2"/>
          <c:y val="7.4548702245552628E-2"/>
          <c:w val="0.86327493438320213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One to One Line</c:v>
          </c:tx>
          <c:marker>
            <c:symbol val="none"/>
          </c:marker>
          <c:val>
            <c:numRef>
              <c:f>AgeBias!$F$19:$F$29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D-4D95-B91A-39B04FE49E21}"/>
            </c:ext>
          </c:extLst>
        </c:ser>
        <c:ser>
          <c:idx val="1"/>
          <c:order val="1"/>
          <c:tx>
            <c:v>reader 2 Average Age</c:v>
          </c:tx>
          <c:spPr>
            <a:ln>
              <a:noFill/>
            </a:ln>
          </c:spPr>
          <c:marker>
            <c:symbol val="diamond"/>
            <c:size val="4"/>
            <c:spPr>
              <a:solidFill>
                <a:schemeClr val="accent1"/>
              </a:solidFill>
            </c:spPr>
          </c:marker>
          <c:val>
            <c:numRef>
              <c:f>AgeBias!$G$19:$G$29</c:f>
              <c:numCache>
                <c:formatCode>General</c:formatCode>
                <c:ptCount val="11"/>
                <c:pt idx="0">
                  <c:v>1</c:v>
                </c:pt>
                <c:pt idx="1">
                  <c:v>2.5</c:v>
                </c:pt>
                <c:pt idx="2">
                  <c:v>3.1</c:v>
                </c:pt>
                <c:pt idx="3">
                  <c:v>3.7</c:v>
                </c:pt>
                <c:pt idx="4">
                  <c:v>4.76</c:v>
                </c:pt>
                <c:pt idx="5">
                  <c:v>5.53</c:v>
                </c:pt>
                <c:pt idx="6">
                  <c:v>5.75</c:v>
                </c:pt>
                <c:pt idx="7">
                  <c:v>7</c:v>
                </c:pt>
                <c:pt idx="8">
                  <c:v>8.25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D-4D95-B91A-39B04FE49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68288"/>
        <c:axId val="197070208"/>
      </c:lineChart>
      <c:catAx>
        <c:axId val="19706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7070208"/>
        <c:crosses val="autoZero"/>
        <c:auto val="1"/>
        <c:lblAlgn val="ctr"/>
        <c:lblOffset val="100"/>
        <c:noMultiLvlLbl val="0"/>
      </c:catAx>
      <c:valAx>
        <c:axId val="197070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9706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691513560804899"/>
          <c:y val="0.64776428988043167"/>
          <c:w val="0.32641819772528435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2763287401575"/>
          <c:y val="4.0976003393070094E-2"/>
          <c:w val="0.83740424048556428"/>
          <c:h val="0.78643432949685066"/>
        </c:manualLayout>
      </c:layout>
      <c:scatterChart>
        <c:scatterStyle val="lineMarker"/>
        <c:varyColors val="0"/>
        <c:ser>
          <c:idx val="0"/>
          <c:order val="0"/>
          <c:tx>
            <c:v>Observed Size at Age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</c:spPr>
          </c:marker>
          <c:xVal>
            <c:numRef>
              <c:f>'VB Charts'!$G$2:$G$144</c:f>
              <c:numCache>
                <c:formatCode>General</c:formatCode>
                <c:ptCount val="143"/>
                <c:pt idx="0">
                  <c:v>1.5</c:v>
                </c:pt>
                <c:pt idx="1">
                  <c:v>1.5833333333333333</c:v>
                </c:pt>
                <c:pt idx="2">
                  <c:v>2.4166666666666665</c:v>
                </c:pt>
                <c:pt idx="3">
                  <c:v>2.25</c:v>
                </c:pt>
                <c:pt idx="4">
                  <c:v>2.4166666666666665</c:v>
                </c:pt>
                <c:pt idx="5">
                  <c:v>2.0833333333333335</c:v>
                </c:pt>
                <c:pt idx="6">
                  <c:v>3.1666666666666665</c:v>
                </c:pt>
                <c:pt idx="7">
                  <c:v>3.0833333333333335</c:v>
                </c:pt>
                <c:pt idx="8">
                  <c:v>3.1666666666666665</c:v>
                </c:pt>
                <c:pt idx="9">
                  <c:v>3.1666666666666665</c:v>
                </c:pt>
                <c:pt idx="10">
                  <c:v>3.25</c:v>
                </c:pt>
                <c:pt idx="11">
                  <c:v>3.25</c:v>
                </c:pt>
                <c:pt idx="12">
                  <c:v>3.1666666666666665</c:v>
                </c:pt>
                <c:pt idx="13">
                  <c:v>3</c:v>
                </c:pt>
                <c:pt idx="14">
                  <c:v>3.0833333333333335</c:v>
                </c:pt>
                <c:pt idx="15">
                  <c:v>3.3333333333333335</c:v>
                </c:pt>
                <c:pt idx="16">
                  <c:v>2.9166666666666665</c:v>
                </c:pt>
                <c:pt idx="17">
                  <c:v>2.8333333333333335</c:v>
                </c:pt>
                <c:pt idx="18">
                  <c:v>3.1666666666666665</c:v>
                </c:pt>
                <c:pt idx="19">
                  <c:v>3.1666666666666665</c:v>
                </c:pt>
                <c:pt idx="20">
                  <c:v>3.1666666666666665</c:v>
                </c:pt>
                <c:pt idx="21">
                  <c:v>3.4166666666666665</c:v>
                </c:pt>
                <c:pt idx="22">
                  <c:v>3.1666666666666665</c:v>
                </c:pt>
                <c:pt idx="23">
                  <c:v>2.9166666666666665</c:v>
                </c:pt>
                <c:pt idx="24">
                  <c:v>3.25</c:v>
                </c:pt>
                <c:pt idx="25">
                  <c:v>3.1666666666666665</c:v>
                </c:pt>
                <c:pt idx="26">
                  <c:v>2.9166666666666665</c:v>
                </c:pt>
                <c:pt idx="27">
                  <c:v>3.1666666666666665</c:v>
                </c:pt>
                <c:pt idx="28">
                  <c:v>3.1666666666666665</c:v>
                </c:pt>
                <c:pt idx="29">
                  <c:v>3.0833333333333335</c:v>
                </c:pt>
                <c:pt idx="30">
                  <c:v>3.25</c:v>
                </c:pt>
                <c:pt idx="31">
                  <c:v>3.3333333333333335</c:v>
                </c:pt>
                <c:pt idx="32">
                  <c:v>3</c:v>
                </c:pt>
                <c:pt idx="33">
                  <c:v>2.9166666666666665</c:v>
                </c:pt>
                <c:pt idx="34">
                  <c:v>3</c:v>
                </c:pt>
                <c:pt idx="35">
                  <c:v>3.4166666666666665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</c:v>
                </c:pt>
                <c:pt idx="40">
                  <c:v>3.25</c:v>
                </c:pt>
                <c:pt idx="41">
                  <c:v>3.5</c:v>
                </c:pt>
                <c:pt idx="42">
                  <c:v>3.1666666666666665</c:v>
                </c:pt>
                <c:pt idx="43">
                  <c:v>3.25</c:v>
                </c:pt>
                <c:pt idx="44">
                  <c:v>2.9166666666666665</c:v>
                </c:pt>
                <c:pt idx="45">
                  <c:v>3.5</c:v>
                </c:pt>
                <c:pt idx="46">
                  <c:v>3.1666666666666665</c:v>
                </c:pt>
                <c:pt idx="47">
                  <c:v>3.25</c:v>
                </c:pt>
                <c:pt idx="48">
                  <c:v>3.0833333333333335</c:v>
                </c:pt>
                <c:pt idx="49">
                  <c:v>3.1666666666666665</c:v>
                </c:pt>
                <c:pt idx="50">
                  <c:v>3.1666666666666665</c:v>
                </c:pt>
                <c:pt idx="51">
                  <c:v>3.5</c:v>
                </c:pt>
                <c:pt idx="52">
                  <c:v>3.1666666666666665</c:v>
                </c:pt>
                <c:pt idx="53">
                  <c:v>3.75</c:v>
                </c:pt>
                <c:pt idx="54">
                  <c:v>3.8333333333333335</c:v>
                </c:pt>
                <c:pt idx="55">
                  <c:v>4.166666666666667</c:v>
                </c:pt>
                <c:pt idx="56">
                  <c:v>4</c:v>
                </c:pt>
                <c:pt idx="57">
                  <c:v>4</c:v>
                </c:pt>
                <c:pt idx="58">
                  <c:v>3.75</c:v>
                </c:pt>
                <c:pt idx="59">
                  <c:v>4.166666666666667</c:v>
                </c:pt>
                <c:pt idx="60">
                  <c:v>4.166666666666667</c:v>
                </c:pt>
                <c:pt idx="61">
                  <c:v>4</c:v>
                </c:pt>
                <c:pt idx="62">
                  <c:v>4.166666666666667</c:v>
                </c:pt>
                <c:pt idx="63">
                  <c:v>4.416666666666667</c:v>
                </c:pt>
                <c:pt idx="64">
                  <c:v>4.166666666666667</c:v>
                </c:pt>
                <c:pt idx="65">
                  <c:v>4.166666666666667</c:v>
                </c:pt>
                <c:pt idx="66">
                  <c:v>4.25</c:v>
                </c:pt>
                <c:pt idx="67">
                  <c:v>4.5</c:v>
                </c:pt>
                <c:pt idx="68">
                  <c:v>4.166666666666667</c:v>
                </c:pt>
                <c:pt idx="69">
                  <c:v>4</c:v>
                </c:pt>
                <c:pt idx="70">
                  <c:v>3.5833333333333335</c:v>
                </c:pt>
                <c:pt idx="71">
                  <c:v>4.166666666666667</c:v>
                </c:pt>
                <c:pt idx="72">
                  <c:v>4.083333333333333</c:v>
                </c:pt>
                <c:pt idx="73">
                  <c:v>4.166666666666667</c:v>
                </c:pt>
                <c:pt idx="74">
                  <c:v>3.8333333333333335</c:v>
                </c:pt>
                <c:pt idx="75">
                  <c:v>4.166666666666667</c:v>
                </c:pt>
                <c:pt idx="76">
                  <c:v>4.166666666666667</c:v>
                </c:pt>
                <c:pt idx="77">
                  <c:v>4.083333333333333</c:v>
                </c:pt>
                <c:pt idx="78">
                  <c:v>4.416666666666667</c:v>
                </c:pt>
                <c:pt idx="79">
                  <c:v>4.083333333333333</c:v>
                </c:pt>
                <c:pt idx="80">
                  <c:v>4.5</c:v>
                </c:pt>
                <c:pt idx="81">
                  <c:v>4.083333333333333</c:v>
                </c:pt>
                <c:pt idx="82">
                  <c:v>4</c:v>
                </c:pt>
                <c:pt idx="83">
                  <c:v>3.9166666666666665</c:v>
                </c:pt>
                <c:pt idx="84">
                  <c:v>4</c:v>
                </c:pt>
                <c:pt idx="85">
                  <c:v>4.083333333333333</c:v>
                </c:pt>
                <c:pt idx="86">
                  <c:v>4.25</c:v>
                </c:pt>
                <c:pt idx="87">
                  <c:v>4.083333333333333</c:v>
                </c:pt>
                <c:pt idx="88">
                  <c:v>3.9166666666666665</c:v>
                </c:pt>
                <c:pt idx="89">
                  <c:v>3.9166666666666665</c:v>
                </c:pt>
                <c:pt idx="90">
                  <c:v>4.083333333333333</c:v>
                </c:pt>
                <c:pt idx="91">
                  <c:v>4</c:v>
                </c:pt>
                <c:pt idx="92">
                  <c:v>3.75</c:v>
                </c:pt>
                <c:pt idx="93">
                  <c:v>4.833333333333333</c:v>
                </c:pt>
                <c:pt idx="94">
                  <c:v>5.083333333333333</c:v>
                </c:pt>
                <c:pt idx="95">
                  <c:v>5.416666666666667</c:v>
                </c:pt>
                <c:pt idx="96">
                  <c:v>5</c:v>
                </c:pt>
                <c:pt idx="97">
                  <c:v>5</c:v>
                </c:pt>
                <c:pt idx="98">
                  <c:v>5.5</c:v>
                </c:pt>
                <c:pt idx="99">
                  <c:v>5</c:v>
                </c:pt>
                <c:pt idx="100">
                  <c:v>5.083333333333333</c:v>
                </c:pt>
                <c:pt idx="101">
                  <c:v>4.916666666666667</c:v>
                </c:pt>
                <c:pt idx="102">
                  <c:v>5.083333333333333</c:v>
                </c:pt>
                <c:pt idx="103">
                  <c:v>5.25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4.75</c:v>
                </c:pt>
                <c:pt idx="108">
                  <c:v>4.833333333333333</c:v>
                </c:pt>
                <c:pt idx="109">
                  <c:v>5.083333333333333</c:v>
                </c:pt>
                <c:pt idx="110">
                  <c:v>5.083333333333333</c:v>
                </c:pt>
                <c:pt idx="111">
                  <c:v>6.416666666666667</c:v>
                </c:pt>
                <c:pt idx="112">
                  <c:v>6.083333333333333</c:v>
                </c:pt>
                <c:pt idx="113">
                  <c:v>6</c:v>
                </c:pt>
                <c:pt idx="114">
                  <c:v>6.083333333333333</c:v>
                </c:pt>
                <c:pt idx="115">
                  <c:v>6</c:v>
                </c:pt>
                <c:pt idx="116">
                  <c:v>6</c:v>
                </c:pt>
                <c:pt idx="117">
                  <c:v>6.166666666666667</c:v>
                </c:pt>
                <c:pt idx="118">
                  <c:v>5.916666666666667</c:v>
                </c:pt>
                <c:pt idx="119">
                  <c:v>6.083333333333333</c:v>
                </c:pt>
                <c:pt idx="120">
                  <c:v>6.083333333333333</c:v>
                </c:pt>
                <c:pt idx="121">
                  <c:v>6.083333333333333</c:v>
                </c:pt>
                <c:pt idx="122">
                  <c:v>5.916666666666667</c:v>
                </c:pt>
                <c:pt idx="123">
                  <c:v>6.083333333333333</c:v>
                </c:pt>
                <c:pt idx="124">
                  <c:v>6.583333333333333</c:v>
                </c:pt>
                <c:pt idx="125">
                  <c:v>7.333333333333333</c:v>
                </c:pt>
                <c:pt idx="126">
                  <c:v>7.083333333333333</c:v>
                </c:pt>
                <c:pt idx="127">
                  <c:v>6.666666666666667</c:v>
                </c:pt>
                <c:pt idx="128">
                  <c:v>7.916666666666667</c:v>
                </c:pt>
                <c:pt idx="129">
                  <c:v>8.0833333333333339</c:v>
                </c:pt>
                <c:pt idx="130">
                  <c:v>7.75</c:v>
                </c:pt>
                <c:pt idx="131">
                  <c:v>8.3333333333333339</c:v>
                </c:pt>
                <c:pt idx="132">
                  <c:v>8.0833333333333339</c:v>
                </c:pt>
                <c:pt idx="133">
                  <c:v>8.75</c:v>
                </c:pt>
                <c:pt idx="134">
                  <c:v>9.3333333333333339</c:v>
                </c:pt>
                <c:pt idx="135">
                  <c:v>10.166666666666666</c:v>
                </c:pt>
                <c:pt idx="136">
                  <c:v>10.333333333333334</c:v>
                </c:pt>
                <c:pt idx="137">
                  <c:v>10.916666666666666</c:v>
                </c:pt>
                <c:pt idx="138">
                  <c:v>11.75</c:v>
                </c:pt>
                <c:pt idx="139">
                  <c:v>13.916666666666666</c:v>
                </c:pt>
                <c:pt idx="140">
                  <c:v>18.916666666666668</c:v>
                </c:pt>
                <c:pt idx="141">
                  <c:v>21.916666666666668</c:v>
                </c:pt>
                <c:pt idx="142">
                  <c:v>41.916666666666664</c:v>
                </c:pt>
              </c:numCache>
            </c:numRef>
          </c:xVal>
          <c:yVal>
            <c:numRef>
              <c:f>'VB Charts'!$H$2:$H$144</c:f>
              <c:numCache>
                <c:formatCode>General</c:formatCode>
                <c:ptCount val="143"/>
                <c:pt idx="0">
                  <c:v>291.41000000000003</c:v>
                </c:pt>
                <c:pt idx="1">
                  <c:v>170</c:v>
                </c:pt>
                <c:pt idx="2">
                  <c:v>247</c:v>
                </c:pt>
                <c:pt idx="3">
                  <c:v>265</c:v>
                </c:pt>
                <c:pt idx="4">
                  <c:v>275</c:v>
                </c:pt>
                <c:pt idx="5">
                  <c:v>287</c:v>
                </c:pt>
                <c:pt idx="6">
                  <c:v>245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252</c:v>
                </c:pt>
                <c:pt idx="11">
                  <c:v>252</c:v>
                </c:pt>
                <c:pt idx="12">
                  <c:v>255</c:v>
                </c:pt>
                <c:pt idx="13">
                  <c:v>256</c:v>
                </c:pt>
                <c:pt idx="14">
                  <c:v>257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262</c:v>
                </c:pt>
                <c:pt idx="23">
                  <c:v>262</c:v>
                </c:pt>
                <c:pt idx="24">
                  <c:v>262</c:v>
                </c:pt>
                <c:pt idx="25">
                  <c:v>263</c:v>
                </c:pt>
                <c:pt idx="26">
                  <c:v>263</c:v>
                </c:pt>
                <c:pt idx="27">
                  <c:v>265</c:v>
                </c:pt>
                <c:pt idx="28">
                  <c:v>265</c:v>
                </c:pt>
                <c:pt idx="29">
                  <c:v>265</c:v>
                </c:pt>
                <c:pt idx="30">
                  <c:v>267</c:v>
                </c:pt>
                <c:pt idx="31">
                  <c:v>270</c:v>
                </c:pt>
                <c:pt idx="32">
                  <c:v>275</c:v>
                </c:pt>
                <c:pt idx="33">
                  <c:v>275</c:v>
                </c:pt>
                <c:pt idx="34">
                  <c:v>275</c:v>
                </c:pt>
                <c:pt idx="35">
                  <c:v>277</c:v>
                </c:pt>
                <c:pt idx="36">
                  <c:v>277</c:v>
                </c:pt>
                <c:pt idx="37">
                  <c:v>280</c:v>
                </c:pt>
                <c:pt idx="38">
                  <c:v>282</c:v>
                </c:pt>
                <c:pt idx="39">
                  <c:v>282</c:v>
                </c:pt>
                <c:pt idx="40">
                  <c:v>285</c:v>
                </c:pt>
                <c:pt idx="41">
                  <c:v>285</c:v>
                </c:pt>
                <c:pt idx="42">
                  <c:v>287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300</c:v>
                </c:pt>
                <c:pt idx="47">
                  <c:v>300</c:v>
                </c:pt>
                <c:pt idx="48">
                  <c:v>312</c:v>
                </c:pt>
                <c:pt idx="49">
                  <c:v>314.07000000000005</c:v>
                </c:pt>
                <c:pt idx="50">
                  <c:v>327</c:v>
                </c:pt>
                <c:pt idx="51">
                  <c:v>355.27000000000004</c:v>
                </c:pt>
                <c:pt idx="52">
                  <c:v>374</c:v>
                </c:pt>
                <c:pt idx="53">
                  <c:v>238</c:v>
                </c:pt>
                <c:pt idx="54">
                  <c:v>247</c:v>
                </c:pt>
                <c:pt idx="55">
                  <c:v>250</c:v>
                </c:pt>
                <c:pt idx="56">
                  <c:v>253</c:v>
                </c:pt>
                <c:pt idx="57">
                  <c:v>255</c:v>
                </c:pt>
                <c:pt idx="58">
                  <c:v>255</c:v>
                </c:pt>
                <c:pt idx="59">
                  <c:v>255.36</c:v>
                </c:pt>
                <c:pt idx="60">
                  <c:v>262</c:v>
                </c:pt>
                <c:pt idx="61">
                  <c:v>265</c:v>
                </c:pt>
                <c:pt idx="62">
                  <c:v>265</c:v>
                </c:pt>
                <c:pt idx="63">
                  <c:v>270</c:v>
                </c:pt>
                <c:pt idx="64">
                  <c:v>270</c:v>
                </c:pt>
                <c:pt idx="65">
                  <c:v>272</c:v>
                </c:pt>
                <c:pt idx="66">
                  <c:v>272</c:v>
                </c:pt>
                <c:pt idx="67">
                  <c:v>272</c:v>
                </c:pt>
                <c:pt idx="68">
                  <c:v>275</c:v>
                </c:pt>
                <c:pt idx="69">
                  <c:v>280</c:v>
                </c:pt>
                <c:pt idx="70">
                  <c:v>280</c:v>
                </c:pt>
                <c:pt idx="71">
                  <c:v>282</c:v>
                </c:pt>
                <c:pt idx="72">
                  <c:v>285</c:v>
                </c:pt>
                <c:pt idx="73">
                  <c:v>285</c:v>
                </c:pt>
                <c:pt idx="74">
                  <c:v>290</c:v>
                </c:pt>
                <c:pt idx="75">
                  <c:v>290</c:v>
                </c:pt>
                <c:pt idx="76">
                  <c:v>290</c:v>
                </c:pt>
                <c:pt idx="77">
                  <c:v>292</c:v>
                </c:pt>
                <c:pt idx="78">
                  <c:v>293.47000000000003</c:v>
                </c:pt>
                <c:pt idx="79">
                  <c:v>295</c:v>
                </c:pt>
                <c:pt idx="80">
                  <c:v>304</c:v>
                </c:pt>
                <c:pt idx="81">
                  <c:v>305</c:v>
                </c:pt>
                <c:pt idx="82">
                  <c:v>310.98</c:v>
                </c:pt>
                <c:pt idx="83">
                  <c:v>311</c:v>
                </c:pt>
                <c:pt idx="84">
                  <c:v>312</c:v>
                </c:pt>
                <c:pt idx="85">
                  <c:v>315</c:v>
                </c:pt>
                <c:pt idx="86">
                  <c:v>317</c:v>
                </c:pt>
                <c:pt idx="87">
                  <c:v>318</c:v>
                </c:pt>
                <c:pt idx="88">
                  <c:v>320</c:v>
                </c:pt>
                <c:pt idx="89">
                  <c:v>321</c:v>
                </c:pt>
                <c:pt idx="90">
                  <c:v>325</c:v>
                </c:pt>
                <c:pt idx="91">
                  <c:v>332</c:v>
                </c:pt>
                <c:pt idx="92">
                  <c:v>355.27000000000004</c:v>
                </c:pt>
                <c:pt idx="93">
                  <c:v>260</c:v>
                </c:pt>
                <c:pt idx="94">
                  <c:v>275</c:v>
                </c:pt>
                <c:pt idx="95">
                  <c:v>276</c:v>
                </c:pt>
                <c:pt idx="96">
                  <c:v>292</c:v>
                </c:pt>
                <c:pt idx="97">
                  <c:v>295</c:v>
                </c:pt>
                <c:pt idx="98">
                  <c:v>297</c:v>
                </c:pt>
                <c:pt idx="99">
                  <c:v>302</c:v>
                </c:pt>
                <c:pt idx="100">
                  <c:v>306</c:v>
                </c:pt>
                <c:pt idx="101">
                  <c:v>310</c:v>
                </c:pt>
                <c:pt idx="102">
                  <c:v>322</c:v>
                </c:pt>
                <c:pt idx="103">
                  <c:v>324</c:v>
                </c:pt>
                <c:pt idx="104">
                  <c:v>325</c:v>
                </c:pt>
                <c:pt idx="105">
                  <c:v>325</c:v>
                </c:pt>
                <c:pt idx="106">
                  <c:v>331</c:v>
                </c:pt>
                <c:pt idx="107">
                  <c:v>353.21000000000004</c:v>
                </c:pt>
                <c:pt idx="108">
                  <c:v>360</c:v>
                </c:pt>
                <c:pt idx="109">
                  <c:v>453.12000000000006</c:v>
                </c:pt>
                <c:pt idx="110">
                  <c:v>496.38000000000005</c:v>
                </c:pt>
                <c:pt idx="111">
                  <c:v>280</c:v>
                </c:pt>
                <c:pt idx="112">
                  <c:v>299.65000000000003</c:v>
                </c:pt>
                <c:pt idx="113">
                  <c:v>310</c:v>
                </c:pt>
                <c:pt idx="114">
                  <c:v>312</c:v>
                </c:pt>
                <c:pt idx="115">
                  <c:v>318.19000000000005</c:v>
                </c:pt>
                <c:pt idx="116">
                  <c:v>327</c:v>
                </c:pt>
                <c:pt idx="117">
                  <c:v>331.58000000000004</c:v>
                </c:pt>
                <c:pt idx="118">
                  <c:v>342</c:v>
                </c:pt>
                <c:pt idx="119">
                  <c:v>378</c:v>
                </c:pt>
                <c:pt idx="120">
                  <c:v>469.6</c:v>
                </c:pt>
                <c:pt idx="121">
                  <c:v>531.40000000000009</c:v>
                </c:pt>
                <c:pt idx="122">
                  <c:v>541.70000000000005</c:v>
                </c:pt>
                <c:pt idx="123">
                  <c:v>556.12</c:v>
                </c:pt>
                <c:pt idx="124">
                  <c:v>300</c:v>
                </c:pt>
                <c:pt idx="125">
                  <c:v>305</c:v>
                </c:pt>
                <c:pt idx="126">
                  <c:v>322.31000000000006</c:v>
                </c:pt>
                <c:pt idx="127">
                  <c:v>339.82000000000005</c:v>
                </c:pt>
                <c:pt idx="128">
                  <c:v>327</c:v>
                </c:pt>
                <c:pt idx="129">
                  <c:v>332.61</c:v>
                </c:pt>
                <c:pt idx="130">
                  <c:v>340.85</c:v>
                </c:pt>
                <c:pt idx="131">
                  <c:v>410</c:v>
                </c:pt>
                <c:pt idx="132">
                  <c:v>645.73</c:v>
                </c:pt>
                <c:pt idx="133">
                  <c:v>401.62000000000006</c:v>
                </c:pt>
                <c:pt idx="134">
                  <c:v>402.65000000000003</c:v>
                </c:pt>
                <c:pt idx="135">
                  <c:v>310</c:v>
                </c:pt>
                <c:pt idx="136">
                  <c:v>336.73</c:v>
                </c:pt>
                <c:pt idx="137">
                  <c:v>447</c:v>
                </c:pt>
                <c:pt idx="138">
                  <c:v>408.83000000000004</c:v>
                </c:pt>
                <c:pt idx="139">
                  <c:v>407</c:v>
                </c:pt>
                <c:pt idx="140">
                  <c:v>505</c:v>
                </c:pt>
                <c:pt idx="141">
                  <c:v>475</c:v>
                </c:pt>
                <c:pt idx="142">
                  <c:v>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60-4EA5-A669-974DEF3E3B34}"/>
            </c:ext>
          </c:extLst>
        </c:ser>
        <c:ser>
          <c:idx val="1"/>
          <c:order val="1"/>
          <c:tx>
            <c:v>Predicted Size at Age</c:v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'VB Charts'!$D$2:$D$43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'VB Charts'!$E$2:$E$43</c:f>
              <c:numCache>
                <c:formatCode>0</c:formatCode>
                <c:ptCount val="42"/>
                <c:pt idx="0">
                  <c:v>80.56021860212077</c:v>
                </c:pt>
                <c:pt idx="1">
                  <c:v>147.84241744301968</c:v>
                </c:pt>
                <c:pt idx="2">
                  <c:v>204.04123389307259</c:v>
                </c:pt>
                <c:pt idx="3">
                  <c:v>250.98243119037147</c:v>
                </c:pt>
                <c:pt idx="4">
                  <c:v>290.19101498078459</c:v>
                </c:pt>
                <c:pt idx="5">
                  <c:v>322.94077705253954</c:v>
                </c:pt>
                <c:pt idx="6">
                  <c:v>350.29567774188314</c:v>
                </c:pt>
                <c:pt idx="7">
                  <c:v>373.14441142380554</c:v>
                </c:pt>
                <c:pt idx="8">
                  <c:v>392.22927803678471</c:v>
                </c:pt>
                <c:pt idx="9">
                  <c:v>408.17029860736369</c:v>
                </c:pt>
                <c:pt idx="10">
                  <c:v>421.48535822946275</c:v>
                </c:pt>
                <c:pt idx="11">
                  <c:v>432.60703089496707</c:v>
                </c:pt>
                <c:pt idx="12">
                  <c:v>441.89663277352975</c:v>
                </c:pt>
                <c:pt idx="13">
                  <c:v>449.65596049856345</c:v>
                </c:pt>
                <c:pt idx="14">
                  <c:v>456.13709580786167</c:v>
                </c:pt>
                <c:pt idx="15">
                  <c:v>461.5505950678442</c:v>
                </c:pt>
                <c:pt idx="16">
                  <c:v>466.07232973920463</c:v>
                </c:pt>
                <c:pt idx="17">
                  <c:v>469.84920001409751</c:v>
                </c:pt>
                <c:pt idx="18">
                  <c:v>473.00390724708024</c:v>
                </c:pt>
                <c:pt idx="19">
                  <c:v>475.63894022451439</c:v>
                </c:pt>
                <c:pt idx="20">
                  <c:v>477.83990477665145</c:v>
                </c:pt>
                <c:pt idx="21">
                  <c:v>479.67830490342374</c:v>
                </c:pt>
                <c:pt idx="22">
                  <c:v>481.21386576597132</c:v>
                </c:pt>
                <c:pt idx="23">
                  <c:v>482.49647401226633</c:v>
                </c:pt>
                <c:pt idx="24">
                  <c:v>483.56779847330699</c:v>
                </c:pt>
                <c:pt idx="25">
                  <c:v>484.46264388237051</c:v>
                </c:pt>
                <c:pt idx="26">
                  <c:v>485.21008159637938</c:v>
                </c:pt>
                <c:pt idx="27">
                  <c:v>485.83439405377635</c:v>
                </c:pt>
                <c:pt idx="28">
                  <c:v>486.35586365205296</c:v>
                </c:pt>
                <c:pt idx="29">
                  <c:v>486.79143167365004</c:v>
                </c:pt>
                <c:pt idx="30">
                  <c:v>487.15524866713343</c:v>
                </c:pt>
                <c:pt idx="31">
                  <c:v>487.45913416419529</c:v>
                </c:pt>
                <c:pt idx="32">
                  <c:v>487.712960667571</c:v>
                </c:pt>
                <c:pt idx="33">
                  <c:v>487.92497438470741</c:v>
                </c:pt>
                <c:pt idx="34">
                  <c:v>488.10206312704207</c:v>
                </c:pt>
                <c:pt idx="35">
                  <c:v>488.24998007829043</c:v>
                </c:pt>
                <c:pt idx="36">
                  <c:v>488.37353070143098</c:v>
                </c:pt>
                <c:pt idx="37">
                  <c:v>488.47672885654163</c:v>
                </c:pt>
                <c:pt idx="38">
                  <c:v>488.56292720137805</c:v>
                </c:pt>
                <c:pt idx="39">
                  <c:v>488.63492611109291</c:v>
                </c:pt>
                <c:pt idx="40">
                  <c:v>488.69506465563188</c:v>
                </c:pt>
                <c:pt idx="41">
                  <c:v>488.74529659044288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60-4EA5-A669-974DEF3E3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48384"/>
        <c:axId val="199650304"/>
      </c:scatterChart>
      <c:valAx>
        <c:axId val="199648384"/>
        <c:scaling>
          <c:orientation val="minMax"/>
          <c:max val="4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Age</a:t>
                </a:r>
              </a:p>
            </c:rich>
          </c:tx>
          <c:layout>
            <c:manualLayout>
              <c:xMode val="edge"/>
              <c:yMode val="edge"/>
              <c:x val="0.46649319225721786"/>
              <c:y val="0.914550542147604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9650304"/>
        <c:crosses val="autoZero"/>
        <c:crossBetween val="midCat"/>
        <c:majorUnit val="4"/>
      </c:valAx>
      <c:valAx>
        <c:axId val="199650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TL - mm</a:t>
                </a:r>
              </a:p>
            </c:rich>
          </c:tx>
          <c:layout>
            <c:manualLayout>
              <c:xMode val="edge"/>
              <c:yMode val="edge"/>
              <c:x val="2.6041666666666665E-3"/>
              <c:y val="0.448367498134086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964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9925945275798"/>
          <c:y val="5.4912893527929663E-2"/>
          <c:w val="0.85001575632429838"/>
          <c:h val="0.82559456148065791"/>
        </c:manualLayout>
      </c:layout>
      <c:lineChart>
        <c:grouping val="standard"/>
        <c:varyColors val="0"/>
        <c:ser>
          <c:idx val="1"/>
          <c:order val="0"/>
          <c:tx>
            <c:v>Unweighted Bias-Corrected 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'VB Charts'!$E$2:$E$43</c:f>
              <c:numCache>
                <c:formatCode>0</c:formatCode>
                <c:ptCount val="42"/>
                <c:pt idx="0">
                  <c:v>80.56021860212077</c:v>
                </c:pt>
                <c:pt idx="1">
                  <c:v>147.84241744301968</c:v>
                </c:pt>
                <c:pt idx="2">
                  <c:v>204.04123389307259</c:v>
                </c:pt>
                <c:pt idx="3">
                  <c:v>250.98243119037147</c:v>
                </c:pt>
                <c:pt idx="4">
                  <c:v>290.19101498078459</c:v>
                </c:pt>
                <c:pt idx="5">
                  <c:v>322.94077705253954</c:v>
                </c:pt>
                <c:pt idx="6">
                  <c:v>350.29567774188314</c:v>
                </c:pt>
                <c:pt idx="7">
                  <c:v>373.14441142380554</c:v>
                </c:pt>
                <c:pt idx="8">
                  <c:v>392.22927803678471</c:v>
                </c:pt>
                <c:pt idx="9">
                  <c:v>408.17029860736369</c:v>
                </c:pt>
                <c:pt idx="10">
                  <c:v>421.48535822946275</c:v>
                </c:pt>
                <c:pt idx="11">
                  <c:v>432.60703089496707</c:v>
                </c:pt>
                <c:pt idx="12">
                  <c:v>441.89663277352975</c:v>
                </c:pt>
                <c:pt idx="13">
                  <c:v>449.65596049856345</c:v>
                </c:pt>
                <c:pt idx="14">
                  <c:v>456.13709580786167</c:v>
                </c:pt>
                <c:pt idx="15">
                  <c:v>461.5505950678442</c:v>
                </c:pt>
                <c:pt idx="16">
                  <c:v>466.07232973920463</c:v>
                </c:pt>
                <c:pt idx="17">
                  <c:v>469.84920001409751</c:v>
                </c:pt>
                <c:pt idx="18">
                  <c:v>473.00390724708024</c:v>
                </c:pt>
                <c:pt idx="19">
                  <c:v>475.63894022451439</c:v>
                </c:pt>
                <c:pt idx="20">
                  <c:v>477.83990477665145</c:v>
                </c:pt>
                <c:pt idx="21">
                  <c:v>479.67830490342374</c:v>
                </c:pt>
                <c:pt idx="22">
                  <c:v>481.21386576597132</c:v>
                </c:pt>
                <c:pt idx="23">
                  <c:v>482.49647401226633</c:v>
                </c:pt>
                <c:pt idx="24">
                  <c:v>483.56779847330699</c:v>
                </c:pt>
                <c:pt idx="25">
                  <c:v>484.46264388237051</c:v>
                </c:pt>
                <c:pt idx="26">
                  <c:v>485.21008159637938</c:v>
                </c:pt>
                <c:pt idx="27">
                  <c:v>485.83439405377635</c:v>
                </c:pt>
                <c:pt idx="28">
                  <c:v>486.35586365205296</c:v>
                </c:pt>
                <c:pt idx="29">
                  <c:v>486.79143167365004</c:v>
                </c:pt>
                <c:pt idx="30">
                  <c:v>487.15524866713343</c:v>
                </c:pt>
                <c:pt idx="31">
                  <c:v>487.45913416419529</c:v>
                </c:pt>
                <c:pt idx="32">
                  <c:v>487.712960667571</c:v>
                </c:pt>
                <c:pt idx="33">
                  <c:v>487.92497438470741</c:v>
                </c:pt>
                <c:pt idx="34">
                  <c:v>488.10206312704207</c:v>
                </c:pt>
                <c:pt idx="35">
                  <c:v>488.24998007829043</c:v>
                </c:pt>
                <c:pt idx="36">
                  <c:v>488.37353070143098</c:v>
                </c:pt>
                <c:pt idx="37">
                  <c:v>488.47672885654163</c:v>
                </c:pt>
                <c:pt idx="38">
                  <c:v>488.56292720137805</c:v>
                </c:pt>
                <c:pt idx="39">
                  <c:v>488.63492611109291</c:v>
                </c:pt>
                <c:pt idx="40">
                  <c:v>488.69506465563188</c:v>
                </c:pt>
                <c:pt idx="41">
                  <c:v>488.74529659044288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F-4780-A9FF-1C98AA347AC2}"/>
            </c:ext>
          </c:extLst>
        </c:ser>
        <c:ser>
          <c:idx val="0"/>
          <c:order val="1"/>
          <c:tx>
            <c:v>Unweighted Freely Estimated </c:v>
          </c:tx>
          <c:spPr>
            <a:ln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'VB Charts'!$N$2:$N$43</c:f>
              <c:numCache>
                <c:formatCode>0</c:formatCode>
                <c:ptCount val="42"/>
                <c:pt idx="0">
                  <c:v>198.47884020312767</c:v>
                </c:pt>
                <c:pt idx="1">
                  <c:v>238.92064252826066</c:v>
                </c:pt>
                <c:pt idx="2">
                  <c:v>273.38287319422199</c:v>
                </c:pt>
                <c:pt idx="3">
                  <c:v>302.74964901014192</c:v>
                </c:pt>
                <c:pt idx="4">
                  <c:v>327.77436462364113</c:v>
                </c:pt>
                <c:pt idx="5">
                  <c:v>349.09902060433035</c:v>
                </c:pt>
                <c:pt idx="6">
                  <c:v>367.27069375011575</c:v>
                </c:pt>
                <c:pt idx="7">
                  <c:v>382.7555721564209</c:v>
                </c:pt>
                <c:pt idx="8">
                  <c:v>395.95091511325086</c:v>
                </c:pt>
                <c:pt idx="9">
                  <c:v>407.19524465719252</c:v>
                </c:pt>
                <c:pt idx="10">
                  <c:v>416.77703023915177</c:v>
                </c:pt>
                <c:pt idx="11">
                  <c:v>424.9420893100243</c:v>
                </c:pt>
                <c:pt idx="12">
                  <c:v>431.89989368381049</c:v>
                </c:pt>
                <c:pt idx="13">
                  <c:v>437.82894346577433</c:v>
                </c:pt>
                <c:pt idx="14">
                  <c:v>442.88134641194637</c:v>
                </c:pt>
                <c:pt idx="15">
                  <c:v>447.18672020188137</c:v>
                </c:pt>
                <c:pt idx="16">
                  <c:v>450.85551773615248</c:v>
                </c:pt>
                <c:pt idx="17">
                  <c:v>453.98186076795611</c:v>
                </c:pt>
                <c:pt idx="18">
                  <c:v>456.64595456468538</c:v>
                </c:pt>
                <c:pt idx="19">
                  <c:v>458.9161455467916</c:v>
                </c:pt>
                <c:pt idx="20">
                  <c:v>460.85067469196059</c:v>
                </c:pt>
                <c:pt idx="21">
                  <c:v>462.49917168759043</c:v>
                </c:pt>
                <c:pt idx="22">
                  <c:v>463.90392816354586</c:v>
                </c:pt>
                <c:pt idx="23">
                  <c:v>465.10098266954128</c:v>
                </c:pt>
                <c:pt idx="24">
                  <c:v>466.12104523187935</c:v>
                </c:pt>
                <c:pt idx="25">
                  <c:v>466.9902852087327</c:v>
                </c:pt>
                <c:pt idx="26">
                  <c:v>467.73100265612942</c:v>
                </c:pt>
                <c:pt idx="27">
                  <c:v>468.3622004283074</c:v>
                </c:pt>
                <c:pt idx="28">
                  <c:v>468.90007168947824</c:v>
                </c:pt>
                <c:pt idx="29">
                  <c:v>469.35841534394837</c:v>
                </c:pt>
                <c:pt idx="30">
                  <c:v>469.74899004231713</c:v>
                </c:pt>
                <c:pt idx="31">
                  <c:v>470.08181584565949</c:v>
                </c:pt>
                <c:pt idx="32">
                  <c:v>470.36543128678528</c:v>
                </c:pt>
                <c:pt idx="33">
                  <c:v>470.60711242339562</c:v>
                </c:pt>
                <c:pt idx="34">
                  <c:v>470.81305950286838</c:v>
                </c:pt>
                <c:pt idx="35">
                  <c:v>470.98855602749683</c:v>
                </c:pt>
                <c:pt idx="36">
                  <c:v>471.13810430094412</c:v>
                </c:pt>
                <c:pt idx="37">
                  <c:v>471.26554093331282</c:v>
                </c:pt>
                <c:pt idx="38">
                  <c:v>471.37413526807262</c:v>
                </c:pt>
                <c:pt idx="39">
                  <c:v>471.46667325595507</c:v>
                </c:pt>
                <c:pt idx="40">
                  <c:v>471.54552892757255</c:v>
                </c:pt>
                <c:pt idx="41">
                  <c:v>471.61272529836612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F-4780-A9FF-1C98AA34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09344"/>
        <c:axId val="208411264"/>
      </c:lineChart>
      <c:catAx>
        <c:axId val="20840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Age</a:t>
                </a:r>
              </a:p>
            </c:rich>
          </c:tx>
          <c:layout>
            <c:manualLayout>
              <c:xMode val="edge"/>
              <c:yMode val="edge"/>
              <c:x val="0.47814120983692204"/>
              <c:y val="0.942290129961362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8411264"/>
        <c:crosses val="autoZero"/>
        <c:auto val="1"/>
        <c:lblAlgn val="ctr"/>
        <c:lblOffset val="100"/>
        <c:tickLblSkip val="4"/>
        <c:noMultiLvlLbl val="0"/>
      </c:catAx>
      <c:valAx>
        <c:axId val="208411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TL - mm</a:t>
                </a:r>
              </a:p>
            </c:rich>
          </c:tx>
          <c:layout>
            <c:manualLayout>
              <c:xMode val="edge"/>
              <c:yMode val="edge"/>
              <c:x val="0"/>
              <c:y val="0.4067468310647215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840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527430516683043"/>
          <c:y val="0.42031534783125768"/>
          <c:w val="0.71279309872995733"/>
          <c:h val="0.391192038495188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Unweighted Freely Estimated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'VB Charts'!$M$2:$M$43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'VB Charts'!$N$2:$N$43</c:f>
              <c:numCache>
                <c:formatCode>0</c:formatCode>
                <c:ptCount val="42"/>
                <c:pt idx="0">
                  <c:v>198.47884020312767</c:v>
                </c:pt>
                <c:pt idx="1">
                  <c:v>238.92064252826066</c:v>
                </c:pt>
                <c:pt idx="2">
                  <c:v>273.38287319422199</c:v>
                </c:pt>
                <c:pt idx="3">
                  <c:v>302.74964901014192</c:v>
                </c:pt>
                <c:pt idx="4">
                  <c:v>327.77436462364113</c:v>
                </c:pt>
                <c:pt idx="5">
                  <c:v>349.09902060433035</c:v>
                </c:pt>
                <c:pt idx="6">
                  <c:v>367.27069375011575</c:v>
                </c:pt>
                <c:pt idx="7">
                  <c:v>382.7555721564209</c:v>
                </c:pt>
                <c:pt idx="8">
                  <c:v>395.95091511325086</c:v>
                </c:pt>
                <c:pt idx="9">
                  <c:v>407.19524465719252</c:v>
                </c:pt>
                <c:pt idx="10">
                  <c:v>416.77703023915177</c:v>
                </c:pt>
                <c:pt idx="11">
                  <c:v>424.9420893100243</c:v>
                </c:pt>
                <c:pt idx="12">
                  <c:v>431.89989368381049</c:v>
                </c:pt>
                <c:pt idx="13">
                  <c:v>437.82894346577433</c:v>
                </c:pt>
                <c:pt idx="14">
                  <c:v>442.88134641194637</c:v>
                </c:pt>
                <c:pt idx="15">
                  <c:v>447.18672020188137</c:v>
                </c:pt>
                <c:pt idx="16">
                  <c:v>450.85551773615248</c:v>
                </c:pt>
                <c:pt idx="17">
                  <c:v>453.98186076795611</c:v>
                </c:pt>
                <c:pt idx="18">
                  <c:v>456.64595456468538</c:v>
                </c:pt>
                <c:pt idx="19">
                  <c:v>458.9161455467916</c:v>
                </c:pt>
                <c:pt idx="20">
                  <c:v>460.85067469196059</c:v>
                </c:pt>
                <c:pt idx="21">
                  <c:v>462.49917168759043</c:v>
                </c:pt>
                <c:pt idx="22">
                  <c:v>463.90392816354586</c:v>
                </c:pt>
                <c:pt idx="23">
                  <c:v>465.10098266954128</c:v>
                </c:pt>
                <c:pt idx="24">
                  <c:v>466.12104523187935</c:v>
                </c:pt>
                <c:pt idx="25">
                  <c:v>466.9902852087327</c:v>
                </c:pt>
                <c:pt idx="26">
                  <c:v>467.73100265612942</c:v>
                </c:pt>
                <c:pt idx="27">
                  <c:v>468.3622004283074</c:v>
                </c:pt>
                <c:pt idx="28">
                  <c:v>468.90007168947824</c:v>
                </c:pt>
                <c:pt idx="29">
                  <c:v>469.35841534394837</c:v>
                </c:pt>
                <c:pt idx="30">
                  <c:v>469.74899004231713</c:v>
                </c:pt>
                <c:pt idx="31">
                  <c:v>470.08181584565949</c:v>
                </c:pt>
                <c:pt idx="32">
                  <c:v>470.36543128678528</c:v>
                </c:pt>
                <c:pt idx="33">
                  <c:v>470.60711242339562</c:v>
                </c:pt>
                <c:pt idx="34">
                  <c:v>470.81305950286838</c:v>
                </c:pt>
                <c:pt idx="35">
                  <c:v>470.98855602749683</c:v>
                </c:pt>
                <c:pt idx="36">
                  <c:v>471.13810430094412</c:v>
                </c:pt>
                <c:pt idx="37">
                  <c:v>471.26554093331282</c:v>
                </c:pt>
                <c:pt idx="38">
                  <c:v>471.37413526807262</c:v>
                </c:pt>
                <c:pt idx="39">
                  <c:v>471.46667325595507</c:v>
                </c:pt>
                <c:pt idx="40">
                  <c:v>471.54552892757255</c:v>
                </c:pt>
                <c:pt idx="41">
                  <c:v>471.61272529836612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5-4F88-A6DB-BE18B6A7FEFD}"/>
            </c:ext>
          </c:extLst>
        </c:ser>
        <c:ser>
          <c:idx val="1"/>
          <c:order val="1"/>
          <c:tx>
            <c:v>Unweighted Bias-Corrected</c:v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'VB Charts'!$M$2:$M$43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</c:numCache>
            </c:numRef>
          </c:xVal>
          <c:yVal>
            <c:numRef>
              <c:f>'VB Charts'!$E$2:$E$43</c:f>
              <c:numCache>
                <c:formatCode>0</c:formatCode>
                <c:ptCount val="42"/>
                <c:pt idx="0">
                  <c:v>80.56021860212077</c:v>
                </c:pt>
                <c:pt idx="1">
                  <c:v>147.84241744301968</c:v>
                </c:pt>
                <c:pt idx="2">
                  <c:v>204.04123389307259</c:v>
                </c:pt>
                <c:pt idx="3">
                  <c:v>250.98243119037147</c:v>
                </c:pt>
                <c:pt idx="4">
                  <c:v>290.19101498078459</c:v>
                </c:pt>
                <c:pt idx="5">
                  <c:v>322.94077705253954</c:v>
                </c:pt>
                <c:pt idx="6">
                  <c:v>350.29567774188314</c:v>
                </c:pt>
                <c:pt idx="7">
                  <c:v>373.14441142380554</c:v>
                </c:pt>
                <c:pt idx="8">
                  <c:v>392.22927803678471</c:v>
                </c:pt>
                <c:pt idx="9">
                  <c:v>408.17029860736369</c:v>
                </c:pt>
                <c:pt idx="10">
                  <c:v>421.48535822946275</c:v>
                </c:pt>
                <c:pt idx="11">
                  <c:v>432.60703089496707</c:v>
                </c:pt>
                <c:pt idx="12">
                  <c:v>441.89663277352975</c:v>
                </c:pt>
                <c:pt idx="13">
                  <c:v>449.65596049856345</c:v>
                </c:pt>
                <c:pt idx="14">
                  <c:v>456.13709580786167</c:v>
                </c:pt>
                <c:pt idx="15">
                  <c:v>461.5505950678442</c:v>
                </c:pt>
                <c:pt idx="16">
                  <c:v>466.07232973920463</c:v>
                </c:pt>
                <c:pt idx="17">
                  <c:v>469.84920001409751</c:v>
                </c:pt>
                <c:pt idx="18">
                  <c:v>473.00390724708024</c:v>
                </c:pt>
                <c:pt idx="19">
                  <c:v>475.63894022451439</c:v>
                </c:pt>
                <c:pt idx="20">
                  <c:v>477.83990477665145</c:v>
                </c:pt>
                <c:pt idx="21">
                  <c:v>479.67830490342374</c:v>
                </c:pt>
                <c:pt idx="22">
                  <c:v>481.21386576597132</c:v>
                </c:pt>
                <c:pt idx="23">
                  <c:v>482.49647401226633</c:v>
                </c:pt>
                <c:pt idx="24">
                  <c:v>483.56779847330699</c:v>
                </c:pt>
                <c:pt idx="25">
                  <c:v>484.46264388237051</c:v>
                </c:pt>
                <c:pt idx="26">
                  <c:v>485.21008159637938</c:v>
                </c:pt>
                <c:pt idx="27">
                  <c:v>485.83439405377635</c:v>
                </c:pt>
                <c:pt idx="28">
                  <c:v>486.35586365205296</c:v>
                </c:pt>
                <c:pt idx="29">
                  <c:v>486.79143167365004</c:v>
                </c:pt>
                <c:pt idx="30">
                  <c:v>487.15524866713343</c:v>
                </c:pt>
                <c:pt idx="31">
                  <c:v>487.45913416419529</c:v>
                </c:pt>
                <c:pt idx="32">
                  <c:v>487.712960667571</c:v>
                </c:pt>
                <c:pt idx="33">
                  <c:v>487.92497438470741</c:v>
                </c:pt>
                <c:pt idx="34">
                  <c:v>488.10206312704207</c:v>
                </c:pt>
                <c:pt idx="35">
                  <c:v>488.24998007829043</c:v>
                </c:pt>
                <c:pt idx="36">
                  <c:v>488.37353070143098</c:v>
                </c:pt>
                <c:pt idx="37">
                  <c:v>488.47672885654163</c:v>
                </c:pt>
                <c:pt idx="38">
                  <c:v>488.56292720137805</c:v>
                </c:pt>
                <c:pt idx="39">
                  <c:v>488.63492611109291</c:v>
                </c:pt>
                <c:pt idx="40">
                  <c:v>488.69506465563188</c:v>
                </c:pt>
                <c:pt idx="41">
                  <c:v>488.74529659044288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5-4F88-A6DB-BE18B6A7FEFD}"/>
            </c:ext>
          </c:extLst>
        </c:ser>
        <c:ser>
          <c:idx val="0"/>
          <c:order val="2"/>
          <c:tx>
            <c:v>Observed Size at Age</c:v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'VB Charts'!$G$2:$G$144</c:f>
              <c:numCache>
                <c:formatCode>General</c:formatCode>
                <c:ptCount val="143"/>
                <c:pt idx="0">
                  <c:v>1.5</c:v>
                </c:pt>
                <c:pt idx="1">
                  <c:v>1.5833333333333333</c:v>
                </c:pt>
                <c:pt idx="2">
                  <c:v>2.4166666666666665</c:v>
                </c:pt>
                <c:pt idx="3">
                  <c:v>2.25</c:v>
                </c:pt>
                <c:pt idx="4">
                  <c:v>2.4166666666666665</c:v>
                </c:pt>
                <c:pt idx="5">
                  <c:v>2.0833333333333335</c:v>
                </c:pt>
                <c:pt idx="6">
                  <c:v>3.1666666666666665</c:v>
                </c:pt>
                <c:pt idx="7">
                  <c:v>3.0833333333333335</c:v>
                </c:pt>
                <c:pt idx="8">
                  <c:v>3.1666666666666665</c:v>
                </c:pt>
                <c:pt idx="9">
                  <c:v>3.1666666666666665</c:v>
                </c:pt>
                <c:pt idx="10">
                  <c:v>3.25</c:v>
                </c:pt>
                <c:pt idx="11">
                  <c:v>3.25</c:v>
                </c:pt>
                <c:pt idx="12">
                  <c:v>3.1666666666666665</c:v>
                </c:pt>
                <c:pt idx="13">
                  <c:v>3</c:v>
                </c:pt>
                <c:pt idx="14">
                  <c:v>3.0833333333333335</c:v>
                </c:pt>
                <c:pt idx="15">
                  <c:v>3.3333333333333335</c:v>
                </c:pt>
                <c:pt idx="16">
                  <c:v>2.9166666666666665</c:v>
                </c:pt>
                <c:pt idx="17">
                  <c:v>2.8333333333333335</c:v>
                </c:pt>
                <c:pt idx="18">
                  <c:v>3.1666666666666665</c:v>
                </c:pt>
                <c:pt idx="19">
                  <c:v>3.1666666666666665</c:v>
                </c:pt>
                <c:pt idx="20">
                  <c:v>3.1666666666666665</c:v>
                </c:pt>
                <c:pt idx="21">
                  <c:v>3.4166666666666665</c:v>
                </c:pt>
                <c:pt idx="22">
                  <c:v>3.1666666666666665</c:v>
                </c:pt>
                <c:pt idx="23">
                  <c:v>2.9166666666666665</c:v>
                </c:pt>
                <c:pt idx="24">
                  <c:v>3.25</c:v>
                </c:pt>
                <c:pt idx="25">
                  <c:v>3.1666666666666665</c:v>
                </c:pt>
                <c:pt idx="26">
                  <c:v>2.9166666666666665</c:v>
                </c:pt>
                <c:pt idx="27">
                  <c:v>3.1666666666666665</c:v>
                </c:pt>
                <c:pt idx="28">
                  <c:v>3.1666666666666665</c:v>
                </c:pt>
                <c:pt idx="29">
                  <c:v>3.0833333333333335</c:v>
                </c:pt>
                <c:pt idx="30">
                  <c:v>3.25</c:v>
                </c:pt>
                <c:pt idx="31">
                  <c:v>3.3333333333333335</c:v>
                </c:pt>
                <c:pt idx="32">
                  <c:v>3</c:v>
                </c:pt>
                <c:pt idx="33">
                  <c:v>2.9166666666666665</c:v>
                </c:pt>
                <c:pt idx="34">
                  <c:v>3</c:v>
                </c:pt>
                <c:pt idx="35">
                  <c:v>3.4166666666666665</c:v>
                </c:pt>
                <c:pt idx="36">
                  <c:v>3</c:v>
                </c:pt>
                <c:pt idx="37">
                  <c:v>3.0833333333333335</c:v>
                </c:pt>
                <c:pt idx="38">
                  <c:v>3.1666666666666665</c:v>
                </c:pt>
                <c:pt idx="39">
                  <c:v>3</c:v>
                </c:pt>
                <c:pt idx="40">
                  <c:v>3.25</c:v>
                </c:pt>
                <c:pt idx="41">
                  <c:v>3.5</c:v>
                </c:pt>
                <c:pt idx="42">
                  <c:v>3.1666666666666665</c:v>
                </c:pt>
                <c:pt idx="43">
                  <c:v>3.25</c:v>
                </c:pt>
                <c:pt idx="44">
                  <c:v>2.9166666666666665</c:v>
                </c:pt>
                <c:pt idx="45">
                  <c:v>3.5</c:v>
                </c:pt>
                <c:pt idx="46">
                  <c:v>3.1666666666666665</c:v>
                </c:pt>
                <c:pt idx="47">
                  <c:v>3.25</c:v>
                </c:pt>
                <c:pt idx="48">
                  <c:v>3.0833333333333335</c:v>
                </c:pt>
                <c:pt idx="49">
                  <c:v>3.1666666666666665</c:v>
                </c:pt>
                <c:pt idx="50">
                  <c:v>3.1666666666666665</c:v>
                </c:pt>
                <c:pt idx="51">
                  <c:v>3.5</c:v>
                </c:pt>
                <c:pt idx="52">
                  <c:v>3.1666666666666665</c:v>
                </c:pt>
                <c:pt idx="53">
                  <c:v>3.75</c:v>
                </c:pt>
                <c:pt idx="54">
                  <c:v>3.8333333333333335</c:v>
                </c:pt>
                <c:pt idx="55">
                  <c:v>4.166666666666667</c:v>
                </c:pt>
                <c:pt idx="56">
                  <c:v>4</c:v>
                </c:pt>
                <c:pt idx="57">
                  <c:v>4</c:v>
                </c:pt>
                <c:pt idx="58">
                  <c:v>3.75</c:v>
                </c:pt>
                <c:pt idx="59">
                  <c:v>4.166666666666667</c:v>
                </c:pt>
                <c:pt idx="60">
                  <c:v>4.166666666666667</c:v>
                </c:pt>
                <c:pt idx="61">
                  <c:v>4</c:v>
                </c:pt>
                <c:pt idx="62">
                  <c:v>4.166666666666667</c:v>
                </c:pt>
                <c:pt idx="63">
                  <c:v>4.416666666666667</c:v>
                </c:pt>
                <c:pt idx="64">
                  <c:v>4.166666666666667</c:v>
                </c:pt>
                <c:pt idx="65">
                  <c:v>4.166666666666667</c:v>
                </c:pt>
                <c:pt idx="66">
                  <c:v>4.25</c:v>
                </c:pt>
                <c:pt idx="67">
                  <c:v>4.5</c:v>
                </c:pt>
                <c:pt idx="68">
                  <c:v>4.166666666666667</c:v>
                </c:pt>
                <c:pt idx="69">
                  <c:v>4</c:v>
                </c:pt>
                <c:pt idx="70">
                  <c:v>3.5833333333333335</c:v>
                </c:pt>
                <c:pt idx="71">
                  <c:v>4.166666666666667</c:v>
                </c:pt>
                <c:pt idx="72">
                  <c:v>4.083333333333333</c:v>
                </c:pt>
                <c:pt idx="73">
                  <c:v>4.166666666666667</c:v>
                </c:pt>
                <c:pt idx="74">
                  <c:v>3.8333333333333335</c:v>
                </c:pt>
                <c:pt idx="75">
                  <c:v>4.166666666666667</c:v>
                </c:pt>
                <c:pt idx="76">
                  <c:v>4.166666666666667</c:v>
                </c:pt>
                <c:pt idx="77">
                  <c:v>4.083333333333333</c:v>
                </c:pt>
                <c:pt idx="78">
                  <c:v>4.416666666666667</c:v>
                </c:pt>
                <c:pt idx="79">
                  <c:v>4.083333333333333</c:v>
                </c:pt>
                <c:pt idx="80">
                  <c:v>4.5</c:v>
                </c:pt>
                <c:pt idx="81">
                  <c:v>4.083333333333333</c:v>
                </c:pt>
                <c:pt idx="82">
                  <c:v>4</c:v>
                </c:pt>
                <c:pt idx="83">
                  <c:v>3.9166666666666665</c:v>
                </c:pt>
                <c:pt idx="84">
                  <c:v>4</c:v>
                </c:pt>
                <c:pt idx="85">
                  <c:v>4.083333333333333</c:v>
                </c:pt>
                <c:pt idx="86">
                  <c:v>4.25</c:v>
                </c:pt>
                <c:pt idx="87">
                  <c:v>4.083333333333333</c:v>
                </c:pt>
                <c:pt idx="88">
                  <c:v>3.9166666666666665</c:v>
                </c:pt>
                <c:pt idx="89">
                  <c:v>3.9166666666666665</c:v>
                </c:pt>
                <c:pt idx="90">
                  <c:v>4.083333333333333</c:v>
                </c:pt>
                <c:pt idx="91">
                  <c:v>4</c:v>
                </c:pt>
                <c:pt idx="92">
                  <c:v>3.75</c:v>
                </c:pt>
                <c:pt idx="93">
                  <c:v>4.833333333333333</c:v>
                </c:pt>
                <c:pt idx="94">
                  <c:v>5.083333333333333</c:v>
                </c:pt>
                <c:pt idx="95">
                  <c:v>5.416666666666667</c:v>
                </c:pt>
                <c:pt idx="96">
                  <c:v>5</c:v>
                </c:pt>
                <c:pt idx="97">
                  <c:v>5</c:v>
                </c:pt>
                <c:pt idx="98">
                  <c:v>5.5</c:v>
                </c:pt>
                <c:pt idx="99">
                  <c:v>5</c:v>
                </c:pt>
                <c:pt idx="100">
                  <c:v>5.083333333333333</c:v>
                </c:pt>
                <c:pt idx="101">
                  <c:v>4.916666666666667</c:v>
                </c:pt>
                <c:pt idx="102">
                  <c:v>5.083333333333333</c:v>
                </c:pt>
                <c:pt idx="103">
                  <c:v>5.25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4.75</c:v>
                </c:pt>
                <c:pt idx="108">
                  <c:v>4.833333333333333</c:v>
                </c:pt>
                <c:pt idx="109">
                  <c:v>5.083333333333333</c:v>
                </c:pt>
                <c:pt idx="110">
                  <c:v>5.083333333333333</c:v>
                </c:pt>
                <c:pt idx="111">
                  <c:v>6.416666666666667</c:v>
                </c:pt>
                <c:pt idx="112">
                  <c:v>6.083333333333333</c:v>
                </c:pt>
                <c:pt idx="113">
                  <c:v>6</c:v>
                </c:pt>
                <c:pt idx="114">
                  <c:v>6.083333333333333</c:v>
                </c:pt>
                <c:pt idx="115">
                  <c:v>6</c:v>
                </c:pt>
                <c:pt idx="116">
                  <c:v>6</c:v>
                </c:pt>
                <c:pt idx="117">
                  <c:v>6.166666666666667</c:v>
                </c:pt>
                <c:pt idx="118">
                  <c:v>5.916666666666667</c:v>
                </c:pt>
                <c:pt idx="119">
                  <c:v>6.083333333333333</c:v>
                </c:pt>
                <c:pt idx="120">
                  <c:v>6.083333333333333</c:v>
                </c:pt>
                <c:pt idx="121">
                  <c:v>6.083333333333333</c:v>
                </c:pt>
                <c:pt idx="122">
                  <c:v>5.916666666666667</c:v>
                </c:pt>
                <c:pt idx="123">
                  <c:v>6.083333333333333</c:v>
                </c:pt>
                <c:pt idx="124">
                  <c:v>6.583333333333333</c:v>
                </c:pt>
                <c:pt idx="125">
                  <c:v>7.333333333333333</c:v>
                </c:pt>
                <c:pt idx="126">
                  <c:v>7.083333333333333</c:v>
                </c:pt>
                <c:pt idx="127">
                  <c:v>6.666666666666667</c:v>
                </c:pt>
                <c:pt idx="128">
                  <c:v>7.916666666666667</c:v>
                </c:pt>
                <c:pt idx="129">
                  <c:v>8.0833333333333339</c:v>
                </c:pt>
                <c:pt idx="130">
                  <c:v>7.75</c:v>
                </c:pt>
                <c:pt idx="131">
                  <c:v>8.3333333333333339</c:v>
                </c:pt>
                <c:pt idx="132">
                  <c:v>8.0833333333333339</c:v>
                </c:pt>
                <c:pt idx="133">
                  <c:v>8.75</c:v>
                </c:pt>
                <c:pt idx="134">
                  <c:v>9.3333333333333339</c:v>
                </c:pt>
                <c:pt idx="135">
                  <c:v>10.166666666666666</c:v>
                </c:pt>
                <c:pt idx="136">
                  <c:v>10.333333333333334</c:v>
                </c:pt>
                <c:pt idx="137">
                  <c:v>10.916666666666666</c:v>
                </c:pt>
                <c:pt idx="138">
                  <c:v>11.75</c:v>
                </c:pt>
                <c:pt idx="139">
                  <c:v>13.916666666666666</c:v>
                </c:pt>
                <c:pt idx="140">
                  <c:v>18.916666666666668</c:v>
                </c:pt>
                <c:pt idx="141">
                  <c:v>21.916666666666668</c:v>
                </c:pt>
                <c:pt idx="142">
                  <c:v>41.916666666666664</c:v>
                </c:pt>
              </c:numCache>
            </c:numRef>
          </c:xVal>
          <c:yVal>
            <c:numRef>
              <c:f>'VB Charts'!$H$2:$H$144</c:f>
              <c:numCache>
                <c:formatCode>General</c:formatCode>
                <c:ptCount val="143"/>
                <c:pt idx="0">
                  <c:v>291.41000000000003</c:v>
                </c:pt>
                <c:pt idx="1">
                  <c:v>170</c:v>
                </c:pt>
                <c:pt idx="2">
                  <c:v>247</c:v>
                </c:pt>
                <c:pt idx="3">
                  <c:v>265</c:v>
                </c:pt>
                <c:pt idx="4">
                  <c:v>275</c:v>
                </c:pt>
                <c:pt idx="5">
                  <c:v>287</c:v>
                </c:pt>
                <c:pt idx="6">
                  <c:v>245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252</c:v>
                </c:pt>
                <c:pt idx="11">
                  <c:v>252</c:v>
                </c:pt>
                <c:pt idx="12">
                  <c:v>255</c:v>
                </c:pt>
                <c:pt idx="13">
                  <c:v>256</c:v>
                </c:pt>
                <c:pt idx="14">
                  <c:v>257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262</c:v>
                </c:pt>
                <c:pt idx="23">
                  <c:v>262</c:v>
                </c:pt>
                <c:pt idx="24">
                  <c:v>262</c:v>
                </c:pt>
                <c:pt idx="25">
                  <c:v>263</c:v>
                </c:pt>
                <c:pt idx="26">
                  <c:v>263</c:v>
                </c:pt>
                <c:pt idx="27">
                  <c:v>265</c:v>
                </c:pt>
                <c:pt idx="28">
                  <c:v>265</c:v>
                </c:pt>
                <c:pt idx="29">
                  <c:v>265</c:v>
                </c:pt>
                <c:pt idx="30">
                  <c:v>267</c:v>
                </c:pt>
                <c:pt idx="31">
                  <c:v>270</c:v>
                </c:pt>
                <c:pt idx="32">
                  <c:v>275</c:v>
                </c:pt>
                <c:pt idx="33">
                  <c:v>275</c:v>
                </c:pt>
                <c:pt idx="34">
                  <c:v>275</c:v>
                </c:pt>
                <c:pt idx="35">
                  <c:v>277</c:v>
                </c:pt>
                <c:pt idx="36">
                  <c:v>277</c:v>
                </c:pt>
                <c:pt idx="37">
                  <c:v>280</c:v>
                </c:pt>
                <c:pt idx="38">
                  <c:v>282</c:v>
                </c:pt>
                <c:pt idx="39">
                  <c:v>282</c:v>
                </c:pt>
                <c:pt idx="40">
                  <c:v>285</c:v>
                </c:pt>
                <c:pt idx="41">
                  <c:v>285</c:v>
                </c:pt>
                <c:pt idx="42">
                  <c:v>287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300</c:v>
                </c:pt>
                <c:pt idx="47">
                  <c:v>300</c:v>
                </c:pt>
                <c:pt idx="48">
                  <c:v>312</c:v>
                </c:pt>
                <c:pt idx="49">
                  <c:v>314.07000000000005</c:v>
                </c:pt>
                <c:pt idx="50">
                  <c:v>327</c:v>
                </c:pt>
                <c:pt idx="51">
                  <c:v>355.27000000000004</c:v>
                </c:pt>
                <c:pt idx="52">
                  <c:v>374</c:v>
                </c:pt>
                <c:pt idx="53">
                  <c:v>238</c:v>
                </c:pt>
                <c:pt idx="54">
                  <c:v>247</c:v>
                </c:pt>
                <c:pt idx="55">
                  <c:v>250</c:v>
                </c:pt>
                <c:pt idx="56">
                  <c:v>253</c:v>
                </c:pt>
                <c:pt idx="57">
                  <c:v>255</c:v>
                </c:pt>
                <c:pt idx="58">
                  <c:v>255</c:v>
                </c:pt>
                <c:pt idx="59">
                  <c:v>255.36</c:v>
                </c:pt>
                <c:pt idx="60">
                  <c:v>262</c:v>
                </c:pt>
                <c:pt idx="61">
                  <c:v>265</c:v>
                </c:pt>
                <c:pt idx="62">
                  <c:v>265</c:v>
                </c:pt>
                <c:pt idx="63">
                  <c:v>270</c:v>
                </c:pt>
                <c:pt idx="64">
                  <c:v>270</c:v>
                </c:pt>
                <c:pt idx="65">
                  <c:v>272</c:v>
                </c:pt>
                <c:pt idx="66">
                  <c:v>272</c:v>
                </c:pt>
                <c:pt idx="67">
                  <c:v>272</c:v>
                </c:pt>
                <c:pt idx="68">
                  <c:v>275</c:v>
                </c:pt>
                <c:pt idx="69">
                  <c:v>280</c:v>
                </c:pt>
                <c:pt idx="70">
                  <c:v>280</c:v>
                </c:pt>
                <c:pt idx="71">
                  <c:v>282</c:v>
                </c:pt>
                <c:pt idx="72">
                  <c:v>285</c:v>
                </c:pt>
                <c:pt idx="73">
                  <c:v>285</c:v>
                </c:pt>
                <c:pt idx="74">
                  <c:v>290</c:v>
                </c:pt>
                <c:pt idx="75">
                  <c:v>290</c:v>
                </c:pt>
                <c:pt idx="76">
                  <c:v>290</c:v>
                </c:pt>
                <c:pt idx="77">
                  <c:v>292</c:v>
                </c:pt>
                <c:pt idx="78">
                  <c:v>293.47000000000003</c:v>
                </c:pt>
                <c:pt idx="79">
                  <c:v>295</c:v>
                </c:pt>
                <c:pt idx="80">
                  <c:v>304</c:v>
                </c:pt>
                <c:pt idx="81">
                  <c:v>305</c:v>
                </c:pt>
                <c:pt idx="82">
                  <c:v>310.98</c:v>
                </c:pt>
                <c:pt idx="83">
                  <c:v>311</c:v>
                </c:pt>
                <c:pt idx="84">
                  <c:v>312</c:v>
                </c:pt>
                <c:pt idx="85">
                  <c:v>315</c:v>
                </c:pt>
                <c:pt idx="86">
                  <c:v>317</c:v>
                </c:pt>
                <c:pt idx="87">
                  <c:v>318</c:v>
                </c:pt>
                <c:pt idx="88">
                  <c:v>320</c:v>
                </c:pt>
                <c:pt idx="89">
                  <c:v>321</c:v>
                </c:pt>
                <c:pt idx="90">
                  <c:v>325</c:v>
                </c:pt>
                <c:pt idx="91">
                  <c:v>332</c:v>
                </c:pt>
                <c:pt idx="92">
                  <c:v>355.27000000000004</c:v>
                </c:pt>
                <c:pt idx="93">
                  <c:v>260</c:v>
                </c:pt>
                <c:pt idx="94">
                  <c:v>275</c:v>
                </c:pt>
                <c:pt idx="95">
                  <c:v>276</c:v>
                </c:pt>
                <c:pt idx="96">
                  <c:v>292</c:v>
                </c:pt>
                <c:pt idx="97">
                  <c:v>295</c:v>
                </c:pt>
                <c:pt idx="98">
                  <c:v>297</c:v>
                </c:pt>
                <c:pt idx="99">
                  <c:v>302</c:v>
                </c:pt>
                <c:pt idx="100">
                  <c:v>306</c:v>
                </c:pt>
                <c:pt idx="101">
                  <c:v>310</c:v>
                </c:pt>
                <c:pt idx="102">
                  <c:v>322</c:v>
                </c:pt>
                <c:pt idx="103">
                  <c:v>324</c:v>
                </c:pt>
                <c:pt idx="104">
                  <c:v>325</c:v>
                </c:pt>
                <c:pt idx="105">
                  <c:v>325</c:v>
                </c:pt>
                <c:pt idx="106">
                  <c:v>331</c:v>
                </c:pt>
                <c:pt idx="107">
                  <c:v>353.21000000000004</c:v>
                </c:pt>
                <c:pt idx="108">
                  <c:v>360</c:v>
                </c:pt>
                <c:pt idx="109">
                  <c:v>453.12000000000006</c:v>
                </c:pt>
                <c:pt idx="110">
                  <c:v>496.38000000000005</c:v>
                </c:pt>
                <c:pt idx="111">
                  <c:v>280</c:v>
                </c:pt>
                <c:pt idx="112">
                  <c:v>299.65000000000003</c:v>
                </c:pt>
                <c:pt idx="113">
                  <c:v>310</c:v>
                </c:pt>
                <c:pt idx="114">
                  <c:v>312</c:v>
                </c:pt>
                <c:pt idx="115">
                  <c:v>318.19000000000005</c:v>
                </c:pt>
                <c:pt idx="116">
                  <c:v>327</c:v>
                </c:pt>
                <c:pt idx="117">
                  <c:v>331.58000000000004</c:v>
                </c:pt>
                <c:pt idx="118">
                  <c:v>342</c:v>
                </c:pt>
                <c:pt idx="119">
                  <c:v>378</c:v>
                </c:pt>
                <c:pt idx="120">
                  <c:v>469.6</c:v>
                </c:pt>
                <c:pt idx="121">
                  <c:v>531.40000000000009</c:v>
                </c:pt>
                <c:pt idx="122">
                  <c:v>541.70000000000005</c:v>
                </c:pt>
                <c:pt idx="123">
                  <c:v>556.12</c:v>
                </c:pt>
                <c:pt idx="124">
                  <c:v>300</c:v>
                </c:pt>
                <c:pt idx="125">
                  <c:v>305</c:v>
                </c:pt>
                <c:pt idx="126">
                  <c:v>322.31000000000006</c:v>
                </c:pt>
                <c:pt idx="127">
                  <c:v>339.82000000000005</c:v>
                </c:pt>
                <c:pt idx="128">
                  <c:v>327</c:v>
                </c:pt>
                <c:pt idx="129">
                  <c:v>332.61</c:v>
                </c:pt>
                <c:pt idx="130">
                  <c:v>340.85</c:v>
                </c:pt>
                <c:pt idx="131">
                  <c:v>410</c:v>
                </c:pt>
                <c:pt idx="132">
                  <c:v>645.73</c:v>
                </c:pt>
                <c:pt idx="133">
                  <c:v>401.62000000000006</c:v>
                </c:pt>
                <c:pt idx="134">
                  <c:v>402.65000000000003</c:v>
                </c:pt>
                <c:pt idx="135">
                  <c:v>310</c:v>
                </c:pt>
                <c:pt idx="136">
                  <c:v>336.73</c:v>
                </c:pt>
                <c:pt idx="137">
                  <c:v>447</c:v>
                </c:pt>
                <c:pt idx="138">
                  <c:v>408.83000000000004</c:v>
                </c:pt>
                <c:pt idx="139">
                  <c:v>407</c:v>
                </c:pt>
                <c:pt idx="140">
                  <c:v>505</c:v>
                </c:pt>
                <c:pt idx="141">
                  <c:v>475</c:v>
                </c:pt>
                <c:pt idx="142">
                  <c:v>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55-4F88-A6DB-BE18B6A7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43264"/>
        <c:axId val="208445824"/>
      </c:scatterChart>
      <c:valAx>
        <c:axId val="208443264"/>
        <c:scaling>
          <c:orientation val="minMax"/>
          <c:max val="4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445824"/>
        <c:crosses val="autoZero"/>
        <c:crossBetween val="midCat"/>
        <c:majorUnit val="4"/>
      </c:valAx>
      <c:valAx>
        <c:axId val="208445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Length (mm)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8443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581241951497633"/>
          <c:y val="0.53716999593059755"/>
          <c:w val="0.46114974392245911"/>
          <c:h val="0.29884464896294244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4</xdr:row>
      <xdr:rowOff>0</xdr:rowOff>
    </xdr:from>
    <xdr:to>
      <xdr:col>28</xdr:col>
      <xdr:colOff>438150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12</xdr:row>
      <xdr:rowOff>114299</xdr:rowOff>
    </xdr:from>
    <xdr:to>
      <xdr:col>16</xdr:col>
      <xdr:colOff>438149</xdr:colOff>
      <xdr:row>31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245745</xdr:colOff>
      <xdr:row>2</xdr:row>
      <xdr:rowOff>32385</xdr:rowOff>
    </xdr:from>
    <xdr:to>
      <xdr:col>21</xdr:col>
      <xdr:colOff>451485</xdr:colOff>
      <xdr:row>20</xdr:row>
      <xdr:rowOff>158115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171450</xdr:rowOff>
    </xdr:from>
    <xdr:to>
      <xdr:col>21</xdr:col>
      <xdr:colOff>144780</xdr:colOff>
      <xdr:row>24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2</xdr:row>
      <xdr:rowOff>11430</xdr:rowOff>
    </xdr:from>
    <xdr:to>
      <xdr:col>17</xdr:col>
      <xdr:colOff>312420</xdr:colOff>
      <xdr:row>17</xdr:row>
      <xdr:rowOff>11430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</xdr:colOff>
      <xdr:row>18</xdr:row>
      <xdr:rowOff>11430</xdr:rowOff>
    </xdr:from>
    <xdr:to>
      <xdr:col>17</xdr:col>
      <xdr:colOff>331470</xdr:colOff>
      <xdr:row>33</xdr:row>
      <xdr:rowOff>11430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27</xdr:row>
      <xdr:rowOff>19050</xdr:rowOff>
    </xdr:from>
    <xdr:to>
      <xdr:col>32</xdr:col>
      <xdr:colOff>38100</xdr:colOff>
      <xdr:row>46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542925</xdr:colOff>
      <xdr:row>29</xdr:row>
      <xdr:rowOff>125730</xdr:rowOff>
    </xdr:from>
    <xdr:to>
      <xdr:col>22</xdr:col>
      <xdr:colOff>489585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474345</xdr:colOff>
      <xdr:row>44</xdr:row>
      <xdr:rowOff>78105</xdr:rowOff>
    </xdr:from>
    <xdr:to>
      <xdr:col>22</xdr:col>
      <xdr:colOff>24765</xdr:colOff>
      <xdr:row>45</xdr:row>
      <xdr:rowOff>114300</xdr:rowOff>
    </xdr:to>
    <xdr:sp macro="" textlink="">
      <xdr:nvSpPr>
        <xdr:cNvPr id="4" name="TextBox 3"/>
        <xdr:cNvSpPr txBox="1"/>
      </xdr:nvSpPr>
      <xdr:spPr>
        <a:xfrm>
          <a:off x="11647170" y="8041005"/>
          <a:ext cx="1988820" cy="217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L</a:t>
          </a:r>
          <a:r>
            <a:rPr lang="en-US" sz="1000" baseline="-25000"/>
            <a:t>t</a:t>
          </a:r>
          <a:r>
            <a:rPr lang="en-US" sz="1000" baseline="0"/>
            <a:t> = 472 (1 - e</a:t>
          </a:r>
          <a:r>
            <a:rPr lang="en-US" sz="1000" baseline="30000"/>
            <a:t>(-0.16</a:t>
          </a:r>
          <a:r>
            <a:rPr lang="en-US" sz="1000" baseline="0"/>
            <a:t> </a:t>
          </a:r>
          <a:r>
            <a:rPr lang="en-US" sz="1000" baseline="30000"/>
            <a:t>(t + 2.41))</a:t>
          </a:r>
          <a:r>
            <a:rPr lang="en-US" sz="1000" baseline="0"/>
            <a:t>)</a:t>
          </a:r>
          <a:endParaRPr lang="en-US" sz="1000" baseline="30000"/>
        </a:p>
      </xdr:txBody>
    </xdr:sp>
    <xdr:clientData/>
  </xdr:twoCellAnchor>
  <xdr:twoCellAnchor>
    <xdr:from>
      <xdr:col>18</xdr:col>
      <xdr:colOff>455642</xdr:colOff>
      <xdr:row>40</xdr:row>
      <xdr:rowOff>26670</xdr:rowOff>
    </xdr:from>
    <xdr:to>
      <xdr:col>21</xdr:col>
      <xdr:colOff>233969</xdr:colOff>
      <xdr:row>41</xdr:row>
      <xdr:rowOff>57150</xdr:rowOff>
    </xdr:to>
    <xdr:sp macro="" textlink="">
      <xdr:nvSpPr>
        <xdr:cNvPr id="5" name="TextBox 4"/>
        <xdr:cNvSpPr txBox="1"/>
      </xdr:nvSpPr>
      <xdr:spPr>
        <a:xfrm>
          <a:off x="11628467" y="7265670"/>
          <a:ext cx="1607127" cy="211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L</a:t>
          </a:r>
          <a:r>
            <a:rPr lang="en-US" sz="1000" baseline="-25000"/>
            <a:t>t </a:t>
          </a:r>
          <a:r>
            <a:rPr lang="en-US" sz="1000" baseline="0"/>
            <a:t>= 489 (1 - e</a:t>
          </a:r>
          <a:r>
            <a:rPr lang="en-US" sz="1000" baseline="30000"/>
            <a:t>(-0.18 (t + 0.0001))</a:t>
          </a:r>
          <a:r>
            <a:rPr lang="en-US" sz="1000" baseline="0"/>
            <a:t>)</a:t>
          </a:r>
          <a:r>
            <a:rPr lang="en-US" sz="1000" baseline="30000"/>
            <a:t> </a:t>
          </a:r>
          <a:endParaRPr lang="en-US" sz="1000"/>
        </a:p>
      </xdr:txBody>
    </xdr:sp>
    <xdr:clientData/>
  </xdr:twoCellAnchor>
  <xdr:twoCellAnchor>
    <xdr:from>
      <xdr:col>18</xdr:col>
      <xdr:colOff>219075</xdr:colOff>
      <xdr:row>0</xdr:row>
      <xdr:rowOff>90486</xdr:rowOff>
    </xdr:from>
    <xdr:to>
      <xdr:col>26</xdr:col>
      <xdr:colOff>428625</xdr:colOff>
      <xdr:row>27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152400</xdr:colOff>
      <xdr:row>19</xdr:row>
      <xdr:rowOff>95250</xdr:rowOff>
    </xdr:from>
    <xdr:to>
      <xdr:col>25</xdr:col>
      <xdr:colOff>540327</xdr:colOff>
      <xdr:row>20</xdr:row>
      <xdr:rowOff>125730</xdr:rowOff>
    </xdr:to>
    <xdr:sp macro="" textlink="">
      <xdr:nvSpPr>
        <xdr:cNvPr id="8" name="TextBox 7"/>
        <xdr:cNvSpPr txBox="1"/>
      </xdr:nvSpPr>
      <xdr:spPr>
        <a:xfrm>
          <a:off x="14373225" y="3533775"/>
          <a:ext cx="1607127" cy="211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L</a:t>
          </a:r>
          <a:r>
            <a:rPr lang="en-US" sz="1000" baseline="-25000"/>
            <a:t>t </a:t>
          </a:r>
          <a:r>
            <a:rPr lang="en-US" sz="1000" baseline="0"/>
            <a:t>= 489 (1 - e</a:t>
          </a:r>
          <a:r>
            <a:rPr lang="en-US" sz="1000" baseline="30000"/>
            <a:t>(-0.18 (t + 0.0001))</a:t>
          </a:r>
          <a:r>
            <a:rPr lang="en-US" sz="1000" baseline="0"/>
            <a:t>)</a:t>
          </a:r>
          <a:r>
            <a:rPr lang="en-US" sz="1000" baseline="30000"/>
            <a:t> </a:t>
          </a:r>
          <a:endParaRPr lang="en-US" sz="1000"/>
        </a:p>
      </xdr:txBody>
    </xdr:sp>
    <xdr:clientData/>
  </xdr:twoCellAnchor>
  <xdr:twoCellAnchor>
    <xdr:from>
      <xdr:col>23</xdr:col>
      <xdr:colOff>152400</xdr:colOff>
      <xdr:row>16</xdr:row>
      <xdr:rowOff>142875</xdr:rowOff>
    </xdr:from>
    <xdr:to>
      <xdr:col>26</xdr:col>
      <xdr:colOff>312420</xdr:colOff>
      <xdr:row>17</xdr:row>
      <xdr:rowOff>179070</xdr:rowOff>
    </xdr:to>
    <xdr:sp macro="" textlink="">
      <xdr:nvSpPr>
        <xdr:cNvPr id="9" name="TextBox 8"/>
        <xdr:cNvSpPr txBox="1"/>
      </xdr:nvSpPr>
      <xdr:spPr>
        <a:xfrm>
          <a:off x="14373225" y="3038475"/>
          <a:ext cx="1988820" cy="217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L</a:t>
          </a:r>
          <a:r>
            <a:rPr lang="en-US" sz="1000" baseline="-25000"/>
            <a:t>t</a:t>
          </a:r>
          <a:r>
            <a:rPr lang="en-US" sz="1000" baseline="0"/>
            <a:t> = 472 (1 - e</a:t>
          </a:r>
          <a:r>
            <a:rPr lang="en-US" sz="1000" baseline="30000"/>
            <a:t>(-0.16</a:t>
          </a:r>
          <a:r>
            <a:rPr lang="en-US" sz="1000" baseline="0"/>
            <a:t> </a:t>
          </a:r>
          <a:r>
            <a:rPr lang="en-US" sz="1000" baseline="30000"/>
            <a:t>(t + 2.41))</a:t>
          </a:r>
          <a:r>
            <a:rPr lang="en-US" sz="1000" baseline="0"/>
            <a:t>)</a:t>
          </a:r>
          <a:endParaRPr lang="en-US" sz="1000" baseline="30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16</xdr:col>
      <xdr:colOff>304800</xdr:colOff>
      <xdr:row>23</xdr:row>
      <xdr:rowOff>45720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endar_age_bias_plot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s plot"/>
      <sheetName val="data"/>
      <sheetName val="Sheet2"/>
      <sheetName val="Sheet3"/>
    </sheetNames>
    <sheetDataSet>
      <sheetData sheetId="0">
        <row r="29">
          <cell r="A29">
            <v>0</v>
          </cell>
        </row>
        <row r="30">
          <cell r="A30">
            <v>1</v>
          </cell>
          <cell r="B30">
            <v>1</v>
          </cell>
        </row>
        <row r="31">
          <cell r="A31">
            <v>2</v>
          </cell>
          <cell r="B31">
            <v>2.8888888888888888</v>
          </cell>
          <cell r="E31">
            <v>0.46191200838392305</v>
          </cell>
        </row>
        <row r="32">
          <cell r="A32">
            <v>3</v>
          </cell>
          <cell r="B32">
            <v>3.2619047619047619</v>
          </cell>
          <cell r="E32">
            <v>0.16942220922619305</v>
          </cell>
        </row>
        <row r="33">
          <cell r="A33">
            <v>4</v>
          </cell>
          <cell r="B33">
            <v>4.243243243243243</v>
          </cell>
          <cell r="E33">
            <v>0.16494680434600748</v>
          </cell>
        </row>
        <row r="34">
          <cell r="A34">
            <v>5</v>
          </cell>
          <cell r="B34">
            <v>5.4736842105263159</v>
          </cell>
          <cell r="E34">
            <v>0.49175080852306668</v>
          </cell>
        </row>
        <row r="35">
          <cell r="A35">
            <v>6</v>
          </cell>
          <cell r="B35">
            <v>6.0909090909090908</v>
          </cell>
          <cell r="E35">
            <v>0.55841408294918549</v>
          </cell>
        </row>
        <row r="36">
          <cell r="A36">
            <v>7</v>
          </cell>
          <cell r="B36">
            <v>7.6</v>
          </cell>
          <cell r="E36">
            <v>0.68008738065825247</v>
          </cell>
        </row>
        <row r="37">
          <cell r="A37">
            <v>8</v>
          </cell>
          <cell r="B37">
            <v>8.6666666666666661</v>
          </cell>
          <cell r="E37">
            <v>1.4342175765831444</v>
          </cell>
        </row>
        <row r="38">
          <cell r="A38">
            <v>9</v>
          </cell>
          <cell r="B38">
            <v>10</v>
          </cell>
          <cell r="E38">
            <v>2.4841377117503312</v>
          </cell>
        </row>
        <row r="39">
          <cell r="A39">
            <v>10</v>
          </cell>
          <cell r="B39">
            <v>11</v>
          </cell>
        </row>
        <row r="40">
          <cell r="A40">
            <v>11</v>
          </cell>
          <cell r="B40">
            <v>13</v>
          </cell>
        </row>
        <row r="41">
          <cell r="A41">
            <v>12</v>
          </cell>
          <cell r="B41">
            <v>12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I168"/>
  <sheetViews>
    <sheetView topLeftCell="C1" zoomScale="79" zoomScaleNormal="79" workbookViewId="0">
      <pane ySplit="1" topLeftCell="A78" activePane="bottomLeft" state="frozen"/>
      <selection pane="bottomLeft" activeCell="E1" sqref="E1:AH152"/>
    </sheetView>
  </sheetViews>
  <sheetFormatPr defaultRowHeight="15" x14ac:dyDescent="0.25"/>
  <cols>
    <col min="2" max="2" width="12.7109375" customWidth="1"/>
    <col min="4" max="4" width="12.7109375" customWidth="1"/>
    <col min="5" max="5" width="15.85546875" bestFit="1" customWidth="1"/>
    <col min="6" max="6" width="14.85546875" bestFit="1" customWidth="1"/>
    <col min="7" max="7" width="10.28515625" bestFit="1" customWidth="1"/>
    <col min="8" max="8" width="10.5703125" bestFit="1" customWidth="1"/>
    <col min="9" max="9" width="7.140625" bestFit="1" customWidth="1"/>
    <col min="10" max="10" width="4.85546875" bestFit="1" customWidth="1"/>
    <col min="11" max="11" width="5.5703125" bestFit="1" customWidth="1"/>
    <col min="12" max="12" width="8.42578125" bestFit="1" customWidth="1"/>
    <col min="13" max="13" width="8.85546875" bestFit="1" customWidth="1"/>
    <col min="14" max="14" width="6" bestFit="1" customWidth="1"/>
    <col min="15" max="15" width="14.85546875" bestFit="1" customWidth="1"/>
    <col min="16" max="16" width="4.85546875" bestFit="1" customWidth="1"/>
    <col min="17" max="17" width="8.5703125" bestFit="1" customWidth="1"/>
    <col min="18" max="18" width="8.42578125" bestFit="1" customWidth="1"/>
    <col min="19" max="19" width="4" bestFit="1" customWidth="1"/>
    <col min="20" max="20" width="6.7109375" bestFit="1" customWidth="1"/>
    <col min="21" max="21" width="13.140625" bestFit="1" customWidth="1"/>
    <col min="22" max="22" width="17.85546875" bestFit="1" customWidth="1"/>
    <col min="23" max="23" width="13" bestFit="1" customWidth="1"/>
    <col min="24" max="24" width="11.85546875" bestFit="1" customWidth="1"/>
    <col min="25" max="26" width="11" bestFit="1" customWidth="1"/>
    <col min="27" max="27" width="4.7109375" bestFit="1" customWidth="1"/>
    <col min="28" max="28" width="12.85546875" bestFit="1" customWidth="1"/>
    <col min="29" max="29" width="9" bestFit="1" customWidth="1"/>
    <col min="30" max="31" width="13.140625" bestFit="1" customWidth="1"/>
    <col min="32" max="32" width="7.140625" bestFit="1" customWidth="1"/>
    <col min="34" max="34" width="13.140625" bestFit="1" customWidth="1"/>
  </cols>
  <sheetData>
    <row r="1" spans="1:35" ht="14.45" x14ac:dyDescent="0.3">
      <c r="A1" t="s">
        <v>0</v>
      </c>
      <c r="B1" t="s">
        <v>1</v>
      </c>
      <c r="C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51</v>
      </c>
      <c r="M1" s="1" t="s">
        <v>11</v>
      </c>
      <c r="N1" s="1" t="s">
        <v>52</v>
      </c>
      <c r="O1" s="1" t="s">
        <v>12</v>
      </c>
      <c r="P1" s="1" t="s">
        <v>13</v>
      </c>
      <c r="Q1" s="3" t="s">
        <v>58</v>
      </c>
      <c r="R1" s="1" t="s">
        <v>59</v>
      </c>
      <c r="S1" s="1" t="s">
        <v>15</v>
      </c>
      <c r="T1" s="5" t="s">
        <v>92</v>
      </c>
      <c r="U1" s="6" t="s">
        <v>16</v>
      </c>
      <c r="V1" s="6" t="s">
        <v>17</v>
      </c>
      <c r="W1" s="6" t="s">
        <v>18</v>
      </c>
      <c r="X1" s="6" t="s">
        <v>63</v>
      </c>
      <c r="Y1" s="1" t="s">
        <v>64</v>
      </c>
      <c r="Z1" s="1" t="s">
        <v>65</v>
      </c>
      <c r="AA1" s="1" t="s">
        <v>66</v>
      </c>
      <c r="AB1" s="1" t="s">
        <v>67</v>
      </c>
      <c r="AC1" s="1" t="s">
        <v>68</v>
      </c>
      <c r="AD1" s="6" t="s">
        <v>69</v>
      </c>
      <c r="AE1" s="1" t="s">
        <v>70</v>
      </c>
      <c r="AF1" s="24" t="s">
        <v>8</v>
      </c>
      <c r="AG1" s="25" t="s">
        <v>78</v>
      </c>
      <c r="AH1" s="1" t="s">
        <v>83</v>
      </c>
      <c r="AI1" s="4"/>
    </row>
    <row r="2" spans="1:35" hidden="1" x14ac:dyDescent="0.25">
      <c r="A2" t="s">
        <v>95</v>
      </c>
      <c r="B2">
        <v>1</v>
      </c>
      <c r="C2">
        <v>1</v>
      </c>
      <c r="D2" t="s">
        <v>19</v>
      </c>
      <c r="E2" s="7">
        <v>29659</v>
      </c>
      <c r="F2">
        <v>5849</v>
      </c>
      <c r="G2">
        <v>9</v>
      </c>
      <c r="H2" t="s">
        <v>19</v>
      </c>
      <c r="I2">
        <v>3</v>
      </c>
      <c r="J2">
        <v>14</v>
      </c>
      <c r="K2">
        <v>1981</v>
      </c>
      <c r="L2">
        <v>12</v>
      </c>
      <c r="M2" t="s">
        <v>20</v>
      </c>
      <c r="N2" t="s">
        <v>14</v>
      </c>
      <c r="O2" t="s">
        <v>54</v>
      </c>
      <c r="Q2" s="28">
        <v>238</v>
      </c>
      <c r="R2" s="28"/>
      <c r="U2">
        <v>3</v>
      </c>
      <c r="V2">
        <v>4</v>
      </c>
      <c r="W2" t="s">
        <v>24</v>
      </c>
      <c r="X2">
        <v>3</v>
      </c>
      <c r="Y2">
        <v>4</v>
      </c>
      <c r="Z2" t="s">
        <v>24</v>
      </c>
      <c r="AA2">
        <f t="shared" ref="AA2:AA8" si="0">U2-X2</f>
        <v>0</v>
      </c>
      <c r="AB2" t="s">
        <v>72</v>
      </c>
      <c r="AC2">
        <f t="shared" ref="AC2:AC8" si="1">AVERAGE(U2,X2)</f>
        <v>3</v>
      </c>
      <c r="AD2">
        <f t="shared" ref="AD2:AD8" si="2">ABS(U2-AC2)/AC2</f>
        <v>0</v>
      </c>
      <c r="AE2">
        <f>(SUM(AD2:AD150)/143)*100</f>
        <v>4.473045140951001</v>
      </c>
      <c r="AF2" s="25">
        <v>3</v>
      </c>
      <c r="AG2" s="25">
        <v>4</v>
      </c>
      <c r="AH2">
        <f t="shared" ref="AH2:AH9" si="3">AG2+((AF2-6)/12)</f>
        <v>3.75</v>
      </c>
    </row>
    <row r="3" spans="1:35" hidden="1" x14ac:dyDescent="0.25">
      <c r="A3" s="15" t="s">
        <v>95</v>
      </c>
      <c r="B3" s="15">
        <v>2</v>
      </c>
      <c r="C3" s="15">
        <v>2</v>
      </c>
      <c r="D3" s="15" t="s">
        <v>19</v>
      </c>
      <c r="E3" s="43">
        <v>31181</v>
      </c>
      <c r="F3" s="15">
        <v>12363</v>
      </c>
      <c r="G3" s="15">
        <v>5</v>
      </c>
      <c r="H3" t="s">
        <v>19</v>
      </c>
      <c r="I3">
        <v>5</v>
      </c>
      <c r="J3">
        <v>14</v>
      </c>
      <c r="K3">
        <v>1985</v>
      </c>
      <c r="L3">
        <v>11</v>
      </c>
      <c r="N3" t="s">
        <v>14</v>
      </c>
      <c r="O3" t="s">
        <v>54</v>
      </c>
      <c r="Q3" s="28">
        <v>321</v>
      </c>
      <c r="R3" s="28"/>
      <c r="T3">
        <v>0.65</v>
      </c>
      <c r="U3" s="15">
        <v>3</v>
      </c>
      <c r="V3" s="15">
        <v>2</v>
      </c>
      <c r="W3" s="15" t="s">
        <v>24</v>
      </c>
      <c r="X3" s="15">
        <v>3</v>
      </c>
      <c r="Y3" s="15">
        <v>4</v>
      </c>
      <c r="Z3" s="15" t="s">
        <v>49</v>
      </c>
      <c r="AA3">
        <f t="shared" si="0"/>
        <v>0</v>
      </c>
      <c r="AB3" t="s">
        <v>72</v>
      </c>
      <c r="AC3">
        <f t="shared" si="1"/>
        <v>3</v>
      </c>
      <c r="AD3">
        <f t="shared" si="2"/>
        <v>0</v>
      </c>
      <c r="AF3" s="25">
        <v>5</v>
      </c>
      <c r="AG3" s="25">
        <v>4</v>
      </c>
      <c r="AH3">
        <f t="shared" si="3"/>
        <v>3.9166666666666665</v>
      </c>
    </row>
    <row r="4" spans="1:35" hidden="1" x14ac:dyDescent="0.25">
      <c r="A4" s="15" t="s">
        <v>95</v>
      </c>
      <c r="B4" s="15">
        <v>3</v>
      </c>
      <c r="C4" s="15">
        <v>3</v>
      </c>
      <c r="D4" s="15" t="s">
        <v>19</v>
      </c>
      <c r="E4" s="43">
        <v>31391</v>
      </c>
      <c r="F4" s="15">
        <v>13754</v>
      </c>
      <c r="G4" s="15">
        <v>9</v>
      </c>
      <c r="H4" t="s">
        <v>19</v>
      </c>
      <c r="I4" s="15">
        <v>12</v>
      </c>
      <c r="J4" s="15">
        <v>10</v>
      </c>
      <c r="K4" s="15">
        <v>1985</v>
      </c>
      <c r="L4" s="15">
        <v>11</v>
      </c>
      <c r="M4" s="15"/>
      <c r="N4" s="15" t="s">
        <v>14</v>
      </c>
      <c r="O4" s="15" t="s">
        <v>54</v>
      </c>
      <c r="P4" s="15"/>
      <c r="Q4" s="44">
        <v>304</v>
      </c>
      <c r="R4" s="44"/>
      <c r="S4" s="15"/>
      <c r="T4" s="15">
        <v>0.4</v>
      </c>
      <c r="U4" s="15">
        <v>4</v>
      </c>
      <c r="V4" s="15">
        <v>2</v>
      </c>
      <c r="W4" s="15" t="s">
        <v>24</v>
      </c>
      <c r="X4" s="15">
        <v>4</v>
      </c>
      <c r="Y4" s="15">
        <v>4</v>
      </c>
      <c r="Z4" s="15" t="s">
        <v>24</v>
      </c>
      <c r="AA4">
        <f t="shared" si="0"/>
        <v>0</v>
      </c>
      <c r="AB4" t="s">
        <v>72</v>
      </c>
      <c r="AC4">
        <f t="shared" si="1"/>
        <v>4</v>
      </c>
      <c r="AD4">
        <f t="shared" si="2"/>
        <v>0</v>
      </c>
      <c r="AF4" s="25">
        <v>12</v>
      </c>
      <c r="AG4" s="25">
        <v>4</v>
      </c>
      <c r="AH4">
        <f t="shared" si="3"/>
        <v>4.5</v>
      </c>
    </row>
    <row r="5" spans="1:35" hidden="1" x14ac:dyDescent="0.25">
      <c r="A5" s="15" t="s">
        <v>95</v>
      </c>
      <c r="B5" s="15">
        <v>4</v>
      </c>
      <c r="C5" s="15">
        <v>4</v>
      </c>
      <c r="D5" s="15" t="s">
        <v>19</v>
      </c>
      <c r="E5" s="43">
        <v>31520</v>
      </c>
      <c r="F5" s="15">
        <v>14171</v>
      </c>
      <c r="G5" s="15">
        <v>6</v>
      </c>
      <c r="H5" t="s">
        <v>19</v>
      </c>
      <c r="I5">
        <v>4</v>
      </c>
      <c r="J5">
        <v>18</v>
      </c>
      <c r="K5">
        <v>1986</v>
      </c>
      <c r="L5">
        <v>11</v>
      </c>
      <c r="N5" t="s">
        <v>14</v>
      </c>
      <c r="O5" t="s">
        <v>54</v>
      </c>
      <c r="Q5" s="28">
        <v>360</v>
      </c>
      <c r="R5" s="28"/>
      <c r="T5">
        <v>0.82</v>
      </c>
      <c r="U5" s="15">
        <v>5</v>
      </c>
      <c r="V5" s="15">
        <v>2</v>
      </c>
      <c r="W5" s="15" t="s">
        <v>24</v>
      </c>
      <c r="X5" s="15">
        <v>5</v>
      </c>
      <c r="Y5" s="15">
        <v>4</v>
      </c>
      <c r="Z5" s="15" t="s">
        <v>24</v>
      </c>
      <c r="AA5">
        <f t="shared" si="0"/>
        <v>0</v>
      </c>
      <c r="AB5" t="s">
        <v>72</v>
      </c>
      <c r="AC5">
        <f t="shared" si="1"/>
        <v>5</v>
      </c>
      <c r="AD5">
        <f t="shared" si="2"/>
        <v>0</v>
      </c>
      <c r="AF5" s="25">
        <v>4</v>
      </c>
      <c r="AG5" s="25">
        <v>5</v>
      </c>
      <c r="AH5">
        <f t="shared" si="3"/>
        <v>4.833333333333333</v>
      </c>
    </row>
    <row r="6" spans="1:35" hidden="1" x14ac:dyDescent="0.25">
      <c r="A6" s="15" t="s">
        <v>95</v>
      </c>
      <c r="B6" s="15">
        <v>5</v>
      </c>
      <c r="C6" s="15">
        <v>5</v>
      </c>
      <c r="D6" s="15" t="s">
        <v>19</v>
      </c>
      <c r="E6" s="43">
        <v>31538</v>
      </c>
      <c r="F6" s="15">
        <v>14527</v>
      </c>
      <c r="G6" s="15">
        <v>13</v>
      </c>
      <c r="H6" t="s">
        <v>19</v>
      </c>
      <c r="I6">
        <v>5</v>
      </c>
      <c r="J6">
        <v>6</v>
      </c>
      <c r="K6">
        <v>1986</v>
      </c>
      <c r="L6">
        <v>11</v>
      </c>
      <c r="N6" t="s">
        <v>14</v>
      </c>
      <c r="O6" t="s">
        <v>54</v>
      </c>
      <c r="Q6" s="28">
        <v>327</v>
      </c>
      <c r="R6" s="28"/>
      <c r="T6">
        <v>0.8</v>
      </c>
      <c r="U6" s="15">
        <v>8</v>
      </c>
      <c r="V6" s="15">
        <v>1</v>
      </c>
      <c r="W6" s="15" t="s">
        <v>48</v>
      </c>
      <c r="X6" s="15">
        <v>9</v>
      </c>
      <c r="Y6" s="15">
        <v>1</v>
      </c>
      <c r="Z6" s="15" t="s">
        <v>24</v>
      </c>
      <c r="AA6">
        <f t="shared" si="0"/>
        <v>-1</v>
      </c>
      <c r="AB6" t="s">
        <v>73</v>
      </c>
      <c r="AC6">
        <f t="shared" si="1"/>
        <v>8.5</v>
      </c>
      <c r="AD6">
        <f t="shared" si="2"/>
        <v>5.8823529411764705E-2</v>
      </c>
      <c r="AF6" s="25">
        <v>5</v>
      </c>
      <c r="AG6" s="25">
        <v>8</v>
      </c>
      <c r="AH6">
        <f t="shared" si="3"/>
        <v>7.916666666666667</v>
      </c>
    </row>
    <row r="7" spans="1:35" hidden="1" x14ac:dyDescent="0.25">
      <c r="A7" s="15" t="s">
        <v>95</v>
      </c>
      <c r="B7" s="15">
        <v>6</v>
      </c>
      <c r="C7" s="15">
        <v>6</v>
      </c>
      <c r="D7" s="15" t="s">
        <v>19</v>
      </c>
      <c r="E7" s="43">
        <v>31569</v>
      </c>
      <c r="F7" s="15">
        <v>14595</v>
      </c>
      <c r="G7" s="15">
        <v>9</v>
      </c>
      <c r="H7" t="s">
        <v>19</v>
      </c>
      <c r="I7">
        <v>6</v>
      </c>
      <c r="J7">
        <v>6</v>
      </c>
      <c r="K7">
        <v>1986</v>
      </c>
      <c r="L7">
        <v>11</v>
      </c>
      <c r="N7" t="s">
        <v>14</v>
      </c>
      <c r="O7" t="s">
        <v>54</v>
      </c>
      <c r="Q7" s="28">
        <v>331</v>
      </c>
      <c r="R7" s="28"/>
      <c r="T7">
        <v>0.7</v>
      </c>
      <c r="U7" s="15">
        <v>4</v>
      </c>
      <c r="V7" s="15">
        <v>2</v>
      </c>
      <c r="W7" s="15" t="s">
        <v>24</v>
      </c>
      <c r="X7" s="15">
        <v>4</v>
      </c>
      <c r="Y7" s="15">
        <v>4</v>
      </c>
      <c r="Z7" s="15" t="s">
        <v>49</v>
      </c>
      <c r="AA7">
        <f t="shared" si="0"/>
        <v>0</v>
      </c>
      <c r="AB7" t="s">
        <v>72</v>
      </c>
      <c r="AC7">
        <f t="shared" si="1"/>
        <v>4</v>
      </c>
      <c r="AD7">
        <f t="shared" si="2"/>
        <v>0</v>
      </c>
      <c r="AF7" s="25">
        <v>6</v>
      </c>
      <c r="AG7" s="25">
        <v>5</v>
      </c>
      <c r="AH7">
        <f t="shared" si="3"/>
        <v>5</v>
      </c>
    </row>
    <row r="8" spans="1:35" hidden="1" x14ac:dyDescent="0.25">
      <c r="A8" s="15" t="s">
        <v>95</v>
      </c>
      <c r="B8" s="15">
        <v>7</v>
      </c>
      <c r="C8" s="15">
        <v>7</v>
      </c>
      <c r="D8" s="15" t="s">
        <v>19</v>
      </c>
      <c r="E8" s="43">
        <v>32330</v>
      </c>
      <c r="F8" s="15">
        <v>17947</v>
      </c>
      <c r="G8" s="15">
        <v>4</v>
      </c>
      <c r="H8" t="s">
        <v>19</v>
      </c>
      <c r="I8">
        <v>7</v>
      </c>
      <c r="J8">
        <v>6</v>
      </c>
      <c r="K8">
        <v>1988</v>
      </c>
      <c r="L8">
        <v>12</v>
      </c>
      <c r="N8" t="s">
        <v>14</v>
      </c>
      <c r="O8" t="s">
        <v>54</v>
      </c>
      <c r="Q8" s="29">
        <v>306</v>
      </c>
      <c r="R8" s="28"/>
      <c r="T8">
        <v>0.63</v>
      </c>
      <c r="U8" s="15">
        <v>5</v>
      </c>
      <c r="V8" s="15">
        <v>2</v>
      </c>
      <c r="W8" s="15" t="s">
        <v>24</v>
      </c>
      <c r="X8" s="15">
        <v>6</v>
      </c>
      <c r="Y8" s="15">
        <v>2</v>
      </c>
      <c r="Z8" s="15" t="s">
        <v>24</v>
      </c>
      <c r="AA8">
        <f t="shared" si="0"/>
        <v>-1</v>
      </c>
      <c r="AB8" t="s">
        <v>73</v>
      </c>
      <c r="AC8">
        <f t="shared" si="1"/>
        <v>5.5</v>
      </c>
      <c r="AD8">
        <f t="shared" si="2"/>
        <v>9.0909090909090912E-2</v>
      </c>
      <c r="AF8" s="25">
        <v>7</v>
      </c>
      <c r="AG8" s="25">
        <v>5</v>
      </c>
      <c r="AH8">
        <f t="shared" si="3"/>
        <v>5.083333333333333</v>
      </c>
    </row>
    <row r="9" spans="1:35" hidden="1" x14ac:dyDescent="0.25">
      <c r="A9" s="15" t="s">
        <v>95</v>
      </c>
      <c r="B9" s="15">
        <v>8</v>
      </c>
      <c r="C9" s="15">
        <v>8</v>
      </c>
      <c r="D9" s="15" t="s">
        <v>19</v>
      </c>
      <c r="E9" s="43">
        <v>33460</v>
      </c>
      <c r="F9" s="15">
        <v>19728</v>
      </c>
      <c r="G9" s="15">
        <v>4</v>
      </c>
      <c r="H9" t="s">
        <v>19</v>
      </c>
      <c r="I9" s="15">
        <v>8</v>
      </c>
      <c r="J9" s="15">
        <v>10</v>
      </c>
      <c r="K9" s="15">
        <v>1991</v>
      </c>
      <c r="L9" s="15">
        <v>12</v>
      </c>
      <c r="M9" s="15"/>
      <c r="N9" s="15" t="s">
        <v>14</v>
      </c>
      <c r="O9" s="15" t="s">
        <v>54</v>
      </c>
      <c r="P9" s="15"/>
      <c r="Q9" s="45">
        <v>263</v>
      </c>
      <c r="R9" s="44"/>
      <c r="S9" s="15"/>
      <c r="T9" s="15">
        <v>0.26</v>
      </c>
      <c r="U9" s="14">
        <v>3</v>
      </c>
      <c r="V9" s="14">
        <v>2</v>
      </c>
      <c r="W9" s="14" t="s">
        <v>49</v>
      </c>
      <c r="X9" s="15"/>
      <c r="Y9" s="15"/>
      <c r="Z9" s="16" t="s">
        <v>71</v>
      </c>
      <c r="AF9" s="25">
        <v>8</v>
      </c>
      <c r="AG9" s="25">
        <v>3</v>
      </c>
      <c r="AH9">
        <f t="shared" si="3"/>
        <v>3.1666666666666665</v>
      </c>
    </row>
    <row r="10" spans="1:35" hidden="1" x14ac:dyDescent="0.25">
      <c r="A10" s="15" t="s">
        <v>95</v>
      </c>
      <c r="B10" s="15">
        <v>9</v>
      </c>
      <c r="C10" s="15">
        <v>9</v>
      </c>
      <c r="D10" s="15" t="s">
        <v>19</v>
      </c>
      <c r="E10" s="15"/>
      <c r="F10" s="15">
        <v>31701</v>
      </c>
      <c r="G10" s="15">
        <v>5</v>
      </c>
      <c r="H10" t="s">
        <v>19</v>
      </c>
      <c r="I10" s="15"/>
      <c r="J10" s="15"/>
      <c r="P10" s="15"/>
      <c r="Q10" s="45"/>
      <c r="R10" s="44"/>
      <c r="S10" s="15"/>
      <c r="T10" s="15"/>
      <c r="U10" s="15"/>
      <c r="V10" s="15"/>
      <c r="W10" s="15"/>
      <c r="X10" s="15"/>
      <c r="Y10" s="15"/>
      <c r="Z10" s="15"/>
      <c r="AF10" s="25"/>
      <c r="AG10" s="25"/>
    </row>
    <row r="11" spans="1:35" x14ac:dyDescent="0.25">
      <c r="A11" s="15" t="s">
        <v>95</v>
      </c>
      <c r="B11" s="15">
        <v>10</v>
      </c>
      <c r="C11" s="15">
        <v>10</v>
      </c>
      <c r="D11" s="15" t="s">
        <v>21</v>
      </c>
      <c r="E11" s="43">
        <v>36326</v>
      </c>
      <c r="F11" s="15">
        <v>99103800272</v>
      </c>
      <c r="G11" s="15">
        <v>6</v>
      </c>
      <c r="H11" t="s">
        <v>75</v>
      </c>
      <c r="I11">
        <v>6</v>
      </c>
      <c r="J11">
        <v>15</v>
      </c>
      <c r="K11">
        <v>1999</v>
      </c>
      <c r="L11">
        <v>11</v>
      </c>
      <c r="N11" t="s">
        <v>14</v>
      </c>
      <c r="O11" t="s">
        <v>54</v>
      </c>
      <c r="P11" t="s">
        <v>22</v>
      </c>
      <c r="Q11" s="32">
        <f t="shared" ref="Q11:Q28" si="4">1.03*R11+10.22</f>
        <v>310.98</v>
      </c>
      <c r="R11" s="28">
        <v>292</v>
      </c>
      <c r="U11" s="15">
        <v>4</v>
      </c>
      <c r="V11" s="15">
        <v>2</v>
      </c>
      <c r="W11" s="15" t="s">
        <v>24</v>
      </c>
      <c r="X11" s="15">
        <v>6</v>
      </c>
      <c r="Y11" s="15">
        <v>2</v>
      </c>
      <c r="Z11" s="15" t="s">
        <v>24</v>
      </c>
      <c r="AA11">
        <f>U11-X11</f>
        <v>-2</v>
      </c>
      <c r="AB11" t="s">
        <v>73</v>
      </c>
      <c r="AC11">
        <f>AVERAGE(U11,X11)</f>
        <v>5</v>
      </c>
      <c r="AD11">
        <f>ABS(U11-AC11)/AC11</f>
        <v>0.2</v>
      </c>
      <c r="AF11" s="25">
        <v>6</v>
      </c>
      <c r="AG11" s="25">
        <v>4</v>
      </c>
      <c r="AH11">
        <f t="shared" ref="AH11:AH42" si="5">AG11+((AF11-6)/12)</f>
        <v>4</v>
      </c>
    </row>
    <row r="12" spans="1:35" x14ac:dyDescent="0.25">
      <c r="A12" s="15" t="s">
        <v>95</v>
      </c>
      <c r="B12" s="15">
        <v>11</v>
      </c>
      <c r="C12" s="15">
        <v>11</v>
      </c>
      <c r="D12" s="15" t="s">
        <v>21</v>
      </c>
      <c r="E12" s="43">
        <v>36355</v>
      </c>
      <c r="F12" s="15">
        <v>99103800296</v>
      </c>
      <c r="G12" s="15">
        <v>45</v>
      </c>
      <c r="H12" t="s">
        <v>75</v>
      </c>
      <c r="I12">
        <v>7</v>
      </c>
      <c r="J12">
        <v>14</v>
      </c>
      <c r="K12">
        <v>1999</v>
      </c>
      <c r="L12">
        <v>11</v>
      </c>
      <c r="N12" t="s">
        <v>14</v>
      </c>
      <c r="O12" t="s">
        <v>54</v>
      </c>
      <c r="P12" t="s">
        <v>22</v>
      </c>
      <c r="Q12" s="32">
        <f t="shared" si="4"/>
        <v>299.65000000000003</v>
      </c>
      <c r="R12" s="28">
        <v>281</v>
      </c>
      <c r="U12" s="15">
        <v>5</v>
      </c>
      <c r="V12" s="15">
        <v>3</v>
      </c>
      <c r="W12" s="15" t="s">
        <v>24</v>
      </c>
      <c r="X12" s="15">
        <v>5</v>
      </c>
      <c r="Y12" s="15">
        <v>2</v>
      </c>
      <c r="Z12" s="15" t="s">
        <v>49</v>
      </c>
      <c r="AA12">
        <f>U12-X12</f>
        <v>0</v>
      </c>
      <c r="AB12" t="s">
        <v>72</v>
      </c>
      <c r="AC12">
        <f>AVERAGE(U12,X12)</f>
        <v>5</v>
      </c>
      <c r="AD12">
        <f>ABS(U12-AC12)/AC12</f>
        <v>0</v>
      </c>
      <c r="AF12" s="25">
        <v>7</v>
      </c>
      <c r="AG12" s="25">
        <v>6</v>
      </c>
      <c r="AH12">
        <f t="shared" si="5"/>
        <v>6.083333333333333</v>
      </c>
    </row>
    <row r="13" spans="1:35" x14ac:dyDescent="0.25">
      <c r="A13" s="15" t="s">
        <v>95</v>
      </c>
      <c r="B13" s="15">
        <v>12</v>
      </c>
      <c r="C13" s="15">
        <v>12</v>
      </c>
      <c r="D13" s="15" t="s">
        <v>21</v>
      </c>
      <c r="E13" s="43">
        <v>36396</v>
      </c>
      <c r="F13" s="15">
        <v>99103800359</v>
      </c>
      <c r="G13" s="15">
        <v>11</v>
      </c>
      <c r="H13" t="s">
        <v>75</v>
      </c>
      <c r="I13" s="15">
        <v>8</v>
      </c>
      <c r="J13" s="15">
        <v>24</v>
      </c>
      <c r="K13" s="15">
        <v>1999</v>
      </c>
      <c r="L13" s="15">
        <v>11</v>
      </c>
      <c r="M13" s="15"/>
      <c r="N13" s="15" t="s">
        <v>14</v>
      </c>
      <c r="O13" s="15" t="s">
        <v>54</v>
      </c>
      <c r="P13" s="15" t="s">
        <v>23</v>
      </c>
      <c r="Q13" s="46">
        <f t="shared" si="4"/>
        <v>255.36</v>
      </c>
      <c r="R13" s="44">
        <v>238</v>
      </c>
      <c r="S13" s="15"/>
      <c r="T13" s="15"/>
      <c r="U13" s="15">
        <v>4</v>
      </c>
      <c r="V13" s="15">
        <v>2</v>
      </c>
      <c r="W13" s="15" t="s">
        <v>49</v>
      </c>
      <c r="X13" s="15"/>
      <c r="Y13" s="15"/>
      <c r="Z13" s="16" t="s">
        <v>71</v>
      </c>
      <c r="AF13" s="25">
        <v>8</v>
      </c>
      <c r="AG13" s="25">
        <v>4</v>
      </c>
      <c r="AH13">
        <f t="shared" si="5"/>
        <v>4.166666666666667</v>
      </c>
    </row>
    <row r="14" spans="1:35" x14ac:dyDescent="0.25">
      <c r="A14" s="15" t="s">
        <v>95</v>
      </c>
      <c r="B14" s="15">
        <v>13</v>
      </c>
      <c r="C14" s="15">
        <v>13</v>
      </c>
      <c r="D14" s="15" t="s">
        <v>21</v>
      </c>
      <c r="E14" s="43">
        <v>36445</v>
      </c>
      <c r="F14" s="15">
        <v>99103800413</v>
      </c>
      <c r="G14" s="15">
        <v>30</v>
      </c>
      <c r="H14" t="s">
        <v>75</v>
      </c>
      <c r="I14">
        <v>10</v>
      </c>
      <c r="J14">
        <v>12</v>
      </c>
      <c r="K14">
        <v>1999</v>
      </c>
      <c r="L14">
        <v>11</v>
      </c>
      <c r="N14" t="s">
        <v>14</v>
      </c>
      <c r="O14" t="s">
        <v>54</v>
      </c>
      <c r="P14" t="s">
        <v>23</v>
      </c>
      <c r="Q14" s="32">
        <f t="shared" si="4"/>
        <v>336.73</v>
      </c>
      <c r="R14" s="28">
        <v>317</v>
      </c>
      <c r="U14" s="15">
        <v>10</v>
      </c>
      <c r="V14" s="15">
        <v>3</v>
      </c>
      <c r="W14" s="15" t="s">
        <v>24</v>
      </c>
      <c r="X14" s="15">
        <v>11</v>
      </c>
      <c r="Y14" s="15">
        <v>3</v>
      </c>
      <c r="Z14" s="15" t="s">
        <v>24</v>
      </c>
      <c r="AA14">
        <f>U14-X14</f>
        <v>-1</v>
      </c>
      <c r="AB14" t="s">
        <v>73</v>
      </c>
      <c r="AC14">
        <f>AVERAGE(U14,X14)</f>
        <v>10.5</v>
      </c>
      <c r="AD14">
        <f>ABS(U14-AC14)/AC14</f>
        <v>4.7619047619047616E-2</v>
      </c>
      <c r="AF14" s="25">
        <v>10</v>
      </c>
      <c r="AG14" s="25">
        <v>10</v>
      </c>
      <c r="AH14">
        <f t="shared" si="5"/>
        <v>10.333333333333334</v>
      </c>
    </row>
    <row r="15" spans="1:35" x14ac:dyDescent="0.25">
      <c r="A15" s="15" t="s">
        <v>95</v>
      </c>
      <c r="B15" s="15">
        <v>14</v>
      </c>
      <c r="C15" s="15">
        <v>14</v>
      </c>
      <c r="D15" s="15" t="s">
        <v>21</v>
      </c>
      <c r="E15" s="43">
        <v>36487</v>
      </c>
      <c r="F15" s="15">
        <v>99103800437</v>
      </c>
      <c r="G15" s="15">
        <v>12</v>
      </c>
      <c r="H15" t="s">
        <v>75</v>
      </c>
      <c r="I15">
        <v>11</v>
      </c>
      <c r="J15">
        <v>23</v>
      </c>
      <c r="K15">
        <v>1999</v>
      </c>
      <c r="L15">
        <v>11</v>
      </c>
      <c r="N15" t="s">
        <v>14</v>
      </c>
      <c r="O15" t="s">
        <v>54</v>
      </c>
      <c r="P15" t="s">
        <v>23</v>
      </c>
      <c r="Q15" s="32">
        <f t="shared" si="4"/>
        <v>293.47000000000003</v>
      </c>
      <c r="R15" s="28">
        <v>275</v>
      </c>
      <c r="U15" s="15">
        <v>4</v>
      </c>
      <c r="V15" s="15">
        <v>4</v>
      </c>
      <c r="W15" s="15" t="s">
        <v>48</v>
      </c>
      <c r="X15" s="15">
        <v>4</v>
      </c>
      <c r="Y15" s="15">
        <v>4</v>
      </c>
      <c r="Z15" s="15" t="s">
        <v>24</v>
      </c>
      <c r="AA15">
        <f>U15-X15</f>
        <v>0</v>
      </c>
      <c r="AB15" t="s">
        <v>72</v>
      </c>
      <c r="AC15">
        <f>AVERAGE(U15,X15)</f>
        <v>4</v>
      </c>
      <c r="AD15">
        <f>ABS(U15-AC15)/AC15</f>
        <v>0</v>
      </c>
      <c r="AF15" s="25">
        <v>11</v>
      </c>
      <c r="AG15" s="25">
        <v>4</v>
      </c>
      <c r="AH15">
        <f t="shared" si="5"/>
        <v>4.416666666666667</v>
      </c>
    </row>
    <row r="16" spans="1:35" x14ac:dyDescent="0.25">
      <c r="A16" s="15" t="s">
        <v>95</v>
      </c>
      <c r="B16" s="15">
        <v>15</v>
      </c>
      <c r="C16" s="15">
        <v>15</v>
      </c>
      <c r="D16" s="15" t="s">
        <v>21</v>
      </c>
      <c r="E16" s="43">
        <v>36514</v>
      </c>
      <c r="F16" s="15">
        <v>99103800477</v>
      </c>
      <c r="G16" s="15">
        <v>27</v>
      </c>
      <c r="H16" t="s">
        <v>75</v>
      </c>
      <c r="I16" s="15">
        <v>12</v>
      </c>
      <c r="J16" s="15">
        <v>20</v>
      </c>
      <c r="K16">
        <v>1999</v>
      </c>
      <c r="L16">
        <v>11</v>
      </c>
      <c r="N16" t="s">
        <v>14</v>
      </c>
      <c r="O16" t="s">
        <v>54</v>
      </c>
      <c r="P16" s="15" t="s">
        <v>23</v>
      </c>
      <c r="Q16" s="46">
        <f t="shared" si="4"/>
        <v>355.27000000000004</v>
      </c>
      <c r="R16" s="44">
        <v>335</v>
      </c>
      <c r="S16" s="15"/>
      <c r="T16" s="15"/>
      <c r="U16" s="15">
        <v>3</v>
      </c>
      <c r="V16" s="15">
        <v>1</v>
      </c>
      <c r="W16" s="15" t="s">
        <v>48</v>
      </c>
      <c r="X16" s="15">
        <v>3</v>
      </c>
      <c r="Y16" s="15">
        <v>1</v>
      </c>
      <c r="Z16" s="15" t="s">
        <v>49</v>
      </c>
      <c r="AA16">
        <f>U16-X16</f>
        <v>0</v>
      </c>
      <c r="AB16" t="s">
        <v>72</v>
      </c>
      <c r="AC16">
        <f>AVERAGE(U16,X16)</f>
        <v>3</v>
      </c>
      <c r="AD16">
        <f>ABS(U16-AC16)/AC16</f>
        <v>0</v>
      </c>
      <c r="AF16" s="25">
        <v>12</v>
      </c>
      <c r="AG16" s="25">
        <v>3</v>
      </c>
      <c r="AH16">
        <f t="shared" si="5"/>
        <v>3.5</v>
      </c>
    </row>
    <row r="17" spans="1:34" x14ac:dyDescent="0.25">
      <c r="A17" s="15" t="s">
        <v>95</v>
      </c>
      <c r="B17" s="15">
        <v>16</v>
      </c>
      <c r="C17" s="15">
        <v>16</v>
      </c>
      <c r="D17" s="15" t="s">
        <v>21</v>
      </c>
      <c r="E17" s="43">
        <v>36514</v>
      </c>
      <c r="F17" s="15">
        <v>99103800477</v>
      </c>
      <c r="G17" s="15">
        <v>28</v>
      </c>
      <c r="H17" t="s">
        <v>75</v>
      </c>
      <c r="I17" s="15">
        <v>12</v>
      </c>
      <c r="J17" s="15">
        <v>20</v>
      </c>
      <c r="K17" s="15">
        <v>1999</v>
      </c>
      <c r="L17" s="15">
        <v>11</v>
      </c>
      <c r="M17" s="15"/>
      <c r="N17" s="15" t="s">
        <v>14</v>
      </c>
      <c r="O17" s="15" t="s">
        <v>54</v>
      </c>
      <c r="P17" s="15" t="s">
        <v>22</v>
      </c>
      <c r="Q17" s="46">
        <f t="shared" si="4"/>
        <v>291.41000000000003</v>
      </c>
      <c r="R17" s="44">
        <v>273</v>
      </c>
      <c r="S17" s="15"/>
      <c r="T17" s="15"/>
      <c r="U17" s="34">
        <v>1</v>
      </c>
      <c r="V17" s="34"/>
      <c r="W17" s="15"/>
      <c r="X17" s="15">
        <v>1</v>
      </c>
      <c r="Y17" s="15">
        <v>4</v>
      </c>
      <c r="Z17" s="15" t="s">
        <v>24</v>
      </c>
      <c r="AA17">
        <f>U17-X17</f>
        <v>0</v>
      </c>
      <c r="AC17">
        <f>AVERAGE(U17,X17)</f>
        <v>1</v>
      </c>
      <c r="AD17">
        <f>ABS(U17-AC17)/AC17</f>
        <v>0</v>
      </c>
      <c r="AF17" s="25">
        <v>12</v>
      </c>
      <c r="AG17" s="25">
        <v>1</v>
      </c>
      <c r="AH17">
        <f t="shared" si="5"/>
        <v>1.5</v>
      </c>
    </row>
    <row r="18" spans="1:34" x14ac:dyDescent="0.25">
      <c r="A18" s="15" t="s">
        <v>95</v>
      </c>
      <c r="B18" s="15">
        <v>17</v>
      </c>
      <c r="C18" s="15">
        <v>17</v>
      </c>
      <c r="D18" s="15" t="s">
        <v>21</v>
      </c>
      <c r="E18" s="43">
        <v>36746</v>
      </c>
      <c r="F18" s="15">
        <v>3800315</v>
      </c>
      <c r="G18" s="15">
        <v>27</v>
      </c>
      <c r="H18" t="s">
        <v>75</v>
      </c>
      <c r="I18" s="15">
        <v>8</v>
      </c>
      <c r="J18" s="15">
        <v>8</v>
      </c>
      <c r="K18">
        <v>2000</v>
      </c>
      <c r="L18">
        <v>11</v>
      </c>
      <c r="N18" t="s">
        <v>14</v>
      </c>
      <c r="O18" t="s">
        <v>54</v>
      </c>
      <c r="P18" s="15" t="s">
        <v>23</v>
      </c>
      <c r="Q18" s="46">
        <f t="shared" si="4"/>
        <v>314.07000000000005</v>
      </c>
      <c r="R18" s="44">
        <v>295</v>
      </c>
      <c r="S18" s="15"/>
      <c r="T18" s="15"/>
      <c r="U18" s="15">
        <v>3</v>
      </c>
      <c r="V18" s="15">
        <v>3</v>
      </c>
      <c r="W18" s="15" t="s">
        <v>50</v>
      </c>
      <c r="X18" s="15"/>
      <c r="Y18" s="15"/>
      <c r="Z18" s="15" t="s">
        <v>71</v>
      </c>
      <c r="AF18" s="25">
        <v>8</v>
      </c>
      <c r="AG18" s="25">
        <v>3</v>
      </c>
      <c r="AH18">
        <f t="shared" si="5"/>
        <v>3.1666666666666665</v>
      </c>
    </row>
    <row r="19" spans="1:34" x14ac:dyDescent="0.25">
      <c r="A19" s="15" t="s">
        <v>95</v>
      </c>
      <c r="B19" s="15">
        <v>18</v>
      </c>
      <c r="C19" s="15">
        <v>18</v>
      </c>
      <c r="D19" s="15" t="s">
        <v>21</v>
      </c>
      <c r="E19" s="43">
        <v>36679</v>
      </c>
      <c r="F19" s="15">
        <v>3800256</v>
      </c>
      <c r="G19" s="15">
        <v>7</v>
      </c>
      <c r="H19" t="s">
        <v>75</v>
      </c>
      <c r="I19">
        <v>6</v>
      </c>
      <c r="J19">
        <v>2</v>
      </c>
      <c r="K19">
        <v>2000</v>
      </c>
      <c r="L19">
        <v>11</v>
      </c>
      <c r="N19" t="s">
        <v>14</v>
      </c>
      <c r="O19" t="s">
        <v>54</v>
      </c>
      <c r="P19" t="s">
        <v>23</v>
      </c>
      <c r="Q19" s="32">
        <f t="shared" si="4"/>
        <v>318.19000000000005</v>
      </c>
      <c r="R19" s="28">
        <v>299</v>
      </c>
      <c r="U19" s="15">
        <v>5</v>
      </c>
      <c r="V19" s="15">
        <v>2</v>
      </c>
      <c r="W19" s="15" t="s">
        <v>48</v>
      </c>
      <c r="X19" s="15">
        <v>6</v>
      </c>
      <c r="Y19" s="15">
        <v>1</v>
      </c>
      <c r="Z19" s="15" t="s">
        <v>24</v>
      </c>
      <c r="AA19">
        <f t="shared" ref="AA19:AA44" si="6">U19-X19</f>
        <v>-1</v>
      </c>
      <c r="AB19" t="s">
        <v>73</v>
      </c>
      <c r="AC19">
        <f t="shared" ref="AC19:AC44" si="7">AVERAGE(U19,X19)</f>
        <v>5.5</v>
      </c>
      <c r="AD19">
        <f t="shared" ref="AD19:AD44" si="8">ABS(U19-AC19)/AC19</f>
        <v>9.0909090909090912E-2</v>
      </c>
      <c r="AF19" s="25">
        <v>6</v>
      </c>
      <c r="AG19" s="25">
        <v>6</v>
      </c>
      <c r="AH19">
        <f t="shared" si="5"/>
        <v>6</v>
      </c>
    </row>
    <row r="20" spans="1:34" x14ac:dyDescent="0.25">
      <c r="A20" s="15" t="s">
        <v>95</v>
      </c>
      <c r="B20" s="15">
        <v>19</v>
      </c>
      <c r="C20" s="15">
        <v>19</v>
      </c>
      <c r="D20" s="15" t="s">
        <v>21</v>
      </c>
      <c r="E20" s="43">
        <v>37091</v>
      </c>
      <c r="F20" s="15">
        <v>3800120</v>
      </c>
      <c r="G20" s="15">
        <v>26</v>
      </c>
      <c r="H20" t="s">
        <v>75</v>
      </c>
      <c r="I20">
        <v>7</v>
      </c>
      <c r="J20">
        <v>19</v>
      </c>
      <c r="K20">
        <v>2001</v>
      </c>
      <c r="L20">
        <v>11</v>
      </c>
      <c r="N20" t="s">
        <v>14</v>
      </c>
      <c r="O20" t="s">
        <v>54</v>
      </c>
      <c r="P20" t="s">
        <v>23</v>
      </c>
      <c r="Q20" s="32">
        <f t="shared" si="4"/>
        <v>332.61</v>
      </c>
      <c r="R20" s="28">
        <v>313</v>
      </c>
      <c r="U20" s="15">
        <v>8</v>
      </c>
      <c r="V20" s="15">
        <v>2</v>
      </c>
      <c r="W20" s="15" t="s">
        <v>24</v>
      </c>
      <c r="X20" s="15">
        <v>8</v>
      </c>
      <c r="Y20" s="15">
        <v>1</v>
      </c>
      <c r="Z20" s="15" t="s">
        <v>49</v>
      </c>
      <c r="AA20">
        <f t="shared" si="6"/>
        <v>0</v>
      </c>
      <c r="AB20" t="s">
        <v>72</v>
      </c>
      <c r="AC20">
        <f t="shared" si="7"/>
        <v>8</v>
      </c>
      <c r="AD20">
        <f t="shared" si="8"/>
        <v>0</v>
      </c>
      <c r="AF20" s="25">
        <v>7</v>
      </c>
      <c r="AG20" s="25">
        <v>8</v>
      </c>
      <c r="AH20">
        <f t="shared" si="5"/>
        <v>8.0833333333333339</v>
      </c>
    </row>
    <row r="21" spans="1:34" x14ac:dyDescent="0.25">
      <c r="A21" s="15" t="s">
        <v>95</v>
      </c>
      <c r="B21" s="15">
        <v>20</v>
      </c>
      <c r="C21" s="15">
        <v>20</v>
      </c>
      <c r="D21" s="15" t="s">
        <v>21</v>
      </c>
      <c r="E21" s="43">
        <v>37117</v>
      </c>
      <c r="F21" s="15">
        <v>3800139</v>
      </c>
      <c r="G21" s="15">
        <v>26</v>
      </c>
      <c r="H21" t="s">
        <v>75</v>
      </c>
      <c r="I21">
        <v>8</v>
      </c>
      <c r="J21">
        <v>14</v>
      </c>
      <c r="K21">
        <v>2001</v>
      </c>
      <c r="L21">
        <v>11</v>
      </c>
      <c r="N21" t="s">
        <v>14</v>
      </c>
      <c r="O21" t="s">
        <v>54</v>
      </c>
      <c r="P21" t="s">
        <v>23</v>
      </c>
      <c r="Q21" s="32">
        <f t="shared" si="4"/>
        <v>331.58000000000004</v>
      </c>
      <c r="R21" s="28">
        <v>312</v>
      </c>
      <c r="U21" s="15">
        <v>5</v>
      </c>
      <c r="V21" s="15">
        <v>4</v>
      </c>
      <c r="W21" s="15" t="s">
        <v>48</v>
      </c>
      <c r="X21" s="15">
        <v>6</v>
      </c>
      <c r="Y21" s="15">
        <v>2</v>
      </c>
      <c r="Z21" s="15" t="s">
        <v>24</v>
      </c>
      <c r="AA21">
        <f t="shared" si="6"/>
        <v>-1</v>
      </c>
      <c r="AB21" t="s">
        <v>73</v>
      </c>
      <c r="AC21">
        <f t="shared" si="7"/>
        <v>5.5</v>
      </c>
      <c r="AD21">
        <f t="shared" si="8"/>
        <v>9.0909090909090912E-2</v>
      </c>
      <c r="AF21" s="25">
        <v>8</v>
      </c>
      <c r="AG21" s="25">
        <v>6</v>
      </c>
      <c r="AH21">
        <f t="shared" si="5"/>
        <v>6.166666666666667</v>
      </c>
    </row>
    <row r="22" spans="1:34" x14ac:dyDescent="0.25">
      <c r="A22" s="15" t="s">
        <v>95</v>
      </c>
      <c r="B22" s="15">
        <v>21</v>
      </c>
      <c r="C22" s="15">
        <v>21</v>
      </c>
      <c r="D22" s="15" t="s">
        <v>21</v>
      </c>
      <c r="E22" s="43">
        <v>37770</v>
      </c>
      <c r="F22" s="15">
        <v>3800133</v>
      </c>
      <c r="G22" s="15">
        <v>15</v>
      </c>
      <c r="H22" t="s">
        <v>75</v>
      </c>
      <c r="I22" s="15">
        <v>5</v>
      </c>
      <c r="J22" s="15">
        <v>29</v>
      </c>
      <c r="K22" s="15">
        <v>2003</v>
      </c>
      <c r="L22" s="15">
        <v>11</v>
      </c>
      <c r="M22" s="15"/>
      <c r="N22" s="15" t="s">
        <v>14</v>
      </c>
      <c r="O22" s="15" t="s">
        <v>54</v>
      </c>
      <c r="P22" s="15" t="s">
        <v>23</v>
      </c>
      <c r="Q22" s="46">
        <f t="shared" si="4"/>
        <v>541.70000000000005</v>
      </c>
      <c r="R22" s="44">
        <v>516</v>
      </c>
      <c r="S22" s="15"/>
      <c r="T22" s="15"/>
      <c r="U22" s="15">
        <v>6</v>
      </c>
      <c r="V22" s="15">
        <v>1</v>
      </c>
      <c r="W22" s="15" t="s">
        <v>24</v>
      </c>
      <c r="X22" s="15">
        <v>6</v>
      </c>
      <c r="Y22" s="15">
        <v>1</v>
      </c>
      <c r="Z22" s="15" t="s">
        <v>24</v>
      </c>
      <c r="AA22">
        <f t="shared" si="6"/>
        <v>0</v>
      </c>
      <c r="AB22" t="s">
        <v>72</v>
      </c>
      <c r="AC22">
        <f t="shared" si="7"/>
        <v>6</v>
      </c>
      <c r="AD22">
        <f t="shared" si="8"/>
        <v>0</v>
      </c>
      <c r="AF22" s="25">
        <v>5</v>
      </c>
      <c r="AG22" s="25">
        <v>6</v>
      </c>
      <c r="AH22">
        <f t="shared" si="5"/>
        <v>5.916666666666667</v>
      </c>
    </row>
    <row r="23" spans="1:34" x14ac:dyDescent="0.25">
      <c r="A23" s="15" t="s">
        <v>95</v>
      </c>
      <c r="B23" s="15">
        <v>23</v>
      </c>
      <c r="C23" s="15">
        <v>23</v>
      </c>
      <c r="D23" s="15" t="s">
        <v>21</v>
      </c>
      <c r="E23" s="43">
        <v>37803</v>
      </c>
      <c r="F23" s="15">
        <v>3800146</v>
      </c>
      <c r="G23" s="15">
        <v>3</v>
      </c>
      <c r="H23" t="s">
        <v>75</v>
      </c>
      <c r="I23" s="15">
        <v>7</v>
      </c>
      <c r="J23" s="15">
        <v>1</v>
      </c>
      <c r="K23" s="15">
        <v>2003</v>
      </c>
      <c r="L23" s="15">
        <v>11</v>
      </c>
      <c r="M23" s="15"/>
      <c r="N23" s="15" t="s">
        <v>14</v>
      </c>
      <c r="O23" s="15" t="s">
        <v>54</v>
      </c>
      <c r="P23" s="15" t="s">
        <v>23</v>
      </c>
      <c r="Q23" s="46">
        <f t="shared" si="4"/>
        <v>645.73</v>
      </c>
      <c r="R23" s="44">
        <v>617</v>
      </c>
      <c r="S23" s="15"/>
      <c r="T23" s="15"/>
      <c r="U23" s="15">
        <v>7</v>
      </c>
      <c r="V23" s="15">
        <v>2</v>
      </c>
      <c r="W23" s="15" t="s">
        <v>48</v>
      </c>
      <c r="X23" s="15">
        <v>8</v>
      </c>
      <c r="Y23" s="15">
        <v>1</v>
      </c>
      <c r="Z23" s="15" t="s">
        <v>24</v>
      </c>
      <c r="AA23">
        <f t="shared" si="6"/>
        <v>-1</v>
      </c>
      <c r="AB23" t="s">
        <v>73</v>
      </c>
      <c r="AC23">
        <f t="shared" si="7"/>
        <v>7.5</v>
      </c>
      <c r="AD23">
        <f t="shared" si="8"/>
        <v>6.6666666666666666E-2</v>
      </c>
      <c r="AF23" s="25">
        <v>7</v>
      </c>
      <c r="AG23" s="25">
        <v>8</v>
      </c>
      <c r="AH23">
        <f t="shared" si="5"/>
        <v>8.0833333333333339</v>
      </c>
    </row>
    <row r="24" spans="1:34" x14ac:dyDescent="0.25">
      <c r="A24" s="15" t="s">
        <v>95</v>
      </c>
      <c r="B24" s="15">
        <v>24</v>
      </c>
      <c r="C24" s="15">
        <v>24</v>
      </c>
      <c r="D24" s="15" t="s">
        <v>21</v>
      </c>
      <c r="E24" s="43">
        <v>37803</v>
      </c>
      <c r="F24" s="15">
        <v>3800146</v>
      </c>
      <c r="G24" s="15">
        <v>4</v>
      </c>
      <c r="H24" t="s">
        <v>75</v>
      </c>
      <c r="I24" s="15">
        <v>7</v>
      </c>
      <c r="J24" s="15">
        <v>1</v>
      </c>
      <c r="K24">
        <v>2003</v>
      </c>
      <c r="L24">
        <v>11</v>
      </c>
      <c r="N24" t="s">
        <v>14</v>
      </c>
      <c r="O24" t="s">
        <v>54</v>
      </c>
      <c r="P24" s="15" t="s">
        <v>23</v>
      </c>
      <c r="Q24" s="46">
        <f t="shared" si="4"/>
        <v>556.12</v>
      </c>
      <c r="R24" s="44">
        <v>530</v>
      </c>
      <c r="S24" s="15"/>
      <c r="T24" s="15"/>
      <c r="U24" s="15">
        <v>6</v>
      </c>
      <c r="V24" s="15">
        <v>1</v>
      </c>
      <c r="W24" s="15" t="s">
        <v>48</v>
      </c>
      <c r="X24" s="15">
        <v>6</v>
      </c>
      <c r="Y24" s="15">
        <v>2</v>
      </c>
      <c r="Z24" s="15" t="s">
        <v>24</v>
      </c>
      <c r="AA24">
        <f t="shared" si="6"/>
        <v>0</v>
      </c>
      <c r="AB24" t="s">
        <v>72</v>
      </c>
      <c r="AC24">
        <f t="shared" si="7"/>
        <v>6</v>
      </c>
      <c r="AD24">
        <f t="shared" si="8"/>
        <v>0</v>
      </c>
      <c r="AF24" s="25">
        <v>7</v>
      </c>
      <c r="AG24" s="25">
        <v>6</v>
      </c>
      <c r="AH24">
        <f t="shared" si="5"/>
        <v>6.083333333333333</v>
      </c>
    </row>
    <row r="25" spans="1:34" x14ac:dyDescent="0.25">
      <c r="A25" s="15" t="s">
        <v>95</v>
      </c>
      <c r="B25" s="15">
        <v>25</v>
      </c>
      <c r="C25" s="15">
        <v>25</v>
      </c>
      <c r="D25" s="15" t="s">
        <v>21</v>
      </c>
      <c r="E25" s="43">
        <v>37803</v>
      </c>
      <c r="F25" s="15">
        <v>3800146</v>
      </c>
      <c r="G25" s="15">
        <v>5</v>
      </c>
      <c r="H25" t="s">
        <v>75</v>
      </c>
      <c r="I25" s="15">
        <v>7</v>
      </c>
      <c r="J25" s="15">
        <v>1</v>
      </c>
      <c r="K25" s="15">
        <v>2003</v>
      </c>
      <c r="L25" s="15">
        <v>11</v>
      </c>
      <c r="M25" s="15"/>
      <c r="N25" s="15" t="s">
        <v>14</v>
      </c>
      <c r="O25" s="15" t="s">
        <v>54</v>
      </c>
      <c r="P25" s="15" t="s">
        <v>23</v>
      </c>
      <c r="Q25" s="46">
        <f t="shared" si="4"/>
        <v>453.12000000000006</v>
      </c>
      <c r="R25" s="44">
        <v>430</v>
      </c>
      <c r="S25" s="15"/>
      <c r="T25" s="15"/>
      <c r="U25" s="15">
        <v>5</v>
      </c>
      <c r="V25" s="15">
        <v>2</v>
      </c>
      <c r="W25" s="15" t="s">
        <v>48</v>
      </c>
      <c r="X25" s="15">
        <v>5</v>
      </c>
      <c r="Y25" s="15">
        <v>2</v>
      </c>
      <c r="Z25" s="15" t="s">
        <v>24</v>
      </c>
      <c r="AA25">
        <f t="shared" si="6"/>
        <v>0</v>
      </c>
      <c r="AB25" t="s">
        <v>72</v>
      </c>
      <c r="AC25">
        <f t="shared" si="7"/>
        <v>5</v>
      </c>
      <c r="AD25">
        <f t="shared" si="8"/>
        <v>0</v>
      </c>
      <c r="AF25" s="25">
        <v>7</v>
      </c>
      <c r="AG25" s="25">
        <v>5</v>
      </c>
      <c r="AH25">
        <f t="shared" si="5"/>
        <v>5.083333333333333</v>
      </c>
    </row>
    <row r="26" spans="1:34" x14ac:dyDescent="0.25">
      <c r="A26" s="15" t="s">
        <v>95</v>
      </c>
      <c r="B26" s="15">
        <v>26</v>
      </c>
      <c r="C26" s="15">
        <v>26</v>
      </c>
      <c r="D26" s="15" t="s">
        <v>21</v>
      </c>
      <c r="E26" s="43">
        <v>37803</v>
      </c>
      <c r="F26" s="15">
        <v>3800146</v>
      </c>
      <c r="G26" s="15">
        <v>6</v>
      </c>
      <c r="H26" t="s">
        <v>75</v>
      </c>
      <c r="I26" s="15">
        <v>7</v>
      </c>
      <c r="J26" s="15">
        <v>1</v>
      </c>
      <c r="K26">
        <v>2003</v>
      </c>
      <c r="L26">
        <v>11</v>
      </c>
      <c r="N26" t="s">
        <v>14</v>
      </c>
      <c r="O26" t="s">
        <v>54</v>
      </c>
      <c r="P26" s="15" t="s">
        <v>23</v>
      </c>
      <c r="Q26" s="46">
        <f t="shared" si="4"/>
        <v>469.6</v>
      </c>
      <c r="R26" s="44">
        <v>446</v>
      </c>
      <c r="S26" s="15"/>
      <c r="T26" s="15"/>
      <c r="U26" s="15">
        <v>6</v>
      </c>
      <c r="V26" s="15">
        <v>2</v>
      </c>
      <c r="W26" s="15" t="s">
        <v>48</v>
      </c>
      <c r="X26" s="15">
        <v>6</v>
      </c>
      <c r="Y26" s="15">
        <v>1</v>
      </c>
      <c r="Z26" s="15" t="s">
        <v>24</v>
      </c>
      <c r="AA26">
        <f t="shared" si="6"/>
        <v>0</v>
      </c>
      <c r="AB26" t="s">
        <v>72</v>
      </c>
      <c r="AC26">
        <f t="shared" si="7"/>
        <v>6</v>
      </c>
      <c r="AD26">
        <f t="shared" si="8"/>
        <v>0</v>
      </c>
      <c r="AF26" s="25">
        <v>7</v>
      </c>
      <c r="AG26" s="25">
        <v>6</v>
      </c>
      <c r="AH26">
        <f t="shared" si="5"/>
        <v>6.083333333333333</v>
      </c>
    </row>
    <row r="27" spans="1:34" x14ac:dyDescent="0.25">
      <c r="A27" s="15" t="s">
        <v>95</v>
      </c>
      <c r="B27" s="15">
        <v>27</v>
      </c>
      <c r="C27" s="15">
        <v>27</v>
      </c>
      <c r="D27" s="15" t="s">
        <v>21</v>
      </c>
      <c r="E27" s="43">
        <v>37825</v>
      </c>
      <c r="F27" s="15">
        <v>3800168</v>
      </c>
      <c r="G27" s="15">
        <v>26</v>
      </c>
      <c r="H27" t="s">
        <v>75</v>
      </c>
      <c r="I27" s="15">
        <v>7</v>
      </c>
      <c r="J27" s="15">
        <v>23</v>
      </c>
      <c r="K27">
        <v>2003</v>
      </c>
      <c r="L27">
        <v>11</v>
      </c>
      <c r="N27" t="s">
        <v>14</v>
      </c>
      <c r="O27" t="s">
        <v>54</v>
      </c>
      <c r="P27" s="15" t="s">
        <v>22</v>
      </c>
      <c r="Q27" s="46">
        <f t="shared" si="4"/>
        <v>531.40000000000009</v>
      </c>
      <c r="R27" s="44">
        <v>506</v>
      </c>
      <c r="S27" s="15"/>
      <c r="T27" s="15"/>
      <c r="U27" s="15">
        <v>6</v>
      </c>
      <c r="V27" s="15">
        <v>2</v>
      </c>
      <c r="W27" s="15" t="s">
        <v>48</v>
      </c>
      <c r="X27" s="15">
        <v>6</v>
      </c>
      <c r="Y27" s="15">
        <v>1</v>
      </c>
      <c r="Z27" s="15" t="s">
        <v>24</v>
      </c>
      <c r="AA27">
        <f t="shared" si="6"/>
        <v>0</v>
      </c>
      <c r="AB27" t="s">
        <v>72</v>
      </c>
      <c r="AC27">
        <f t="shared" si="7"/>
        <v>6</v>
      </c>
      <c r="AD27">
        <f t="shared" si="8"/>
        <v>0</v>
      </c>
      <c r="AF27" s="25">
        <v>7</v>
      </c>
      <c r="AG27" s="25">
        <v>6</v>
      </c>
      <c r="AH27">
        <f t="shared" si="5"/>
        <v>6.083333333333333</v>
      </c>
    </row>
    <row r="28" spans="1:34" x14ac:dyDescent="0.25">
      <c r="A28" s="15" t="s">
        <v>95</v>
      </c>
      <c r="B28" s="15">
        <v>28</v>
      </c>
      <c r="C28" s="15">
        <v>28</v>
      </c>
      <c r="D28" s="15" t="s">
        <v>21</v>
      </c>
      <c r="E28" s="43">
        <v>37825</v>
      </c>
      <c r="F28" s="15">
        <v>3800168</v>
      </c>
      <c r="G28" s="15">
        <v>27</v>
      </c>
      <c r="H28" t="s">
        <v>75</v>
      </c>
      <c r="I28" s="15">
        <v>7</v>
      </c>
      <c r="J28" s="15">
        <v>23</v>
      </c>
      <c r="K28">
        <v>2003</v>
      </c>
      <c r="L28">
        <v>11</v>
      </c>
      <c r="N28" t="s">
        <v>14</v>
      </c>
      <c r="O28" t="s">
        <v>54</v>
      </c>
      <c r="P28" s="15" t="s">
        <v>22</v>
      </c>
      <c r="Q28" s="46">
        <f t="shared" si="4"/>
        <v>496.38000000000005</v>
      </c>
      <c r="R28" s="44">
        <v>472</v>
      </c>
      <c r="S28" s="15"/>
      <c r="T28" s="15"/>
      <c r="U28" s="15">
        <v>5</v>
      </c>
      <c r="V28" s="15">
        <v>1</v>
      </c>
      <c r="W28" s="15" t="s">
        <v>48</v>
      </c>
      <c r="X28" s="15">
        <v>5</v>
      </c>
      <c r="Y28" s="15">
        <v>1</v>
      </c>
      <c r="Z28" s="15" t="s">
        <v>24</v>
      </c>
      <c r="AA28">
        <f t="shared" si="6"/>
        <v>0</v>
      </c>
      <c r="AB28" t="s">
        <v>72</v>
      </c>
      <c r="AC28">
        <f t="shared" si="7"/>
        <v>5</v>
      </c>
      <c r="AD28">
        <f t="shared" si="8"/>
        <v>0</v>
      </c>
      <c r="AF28" s="25">
        <v>7</v>
      </c>
      <c r="AG28" s="25">
        <v>5</v>
      </c>
      <c r="AH28">
        <f t="shared" si="5"/>
        <v>5.083333333333333</v>
      </c>
    </row>
    <row r="29" spans="1:34" x14ac:dyDescent="0.25">
      <c r="A29" s="15" t="s">
        <v>95</v>
      </c>
      <c r="B29" s="16">
        <v>29</v>
      </c>
      <c r="C29" s="16">
        <v>29</v>
      </c>
      <c r="D29" s="16" t="s">
        <v>21</v>
      </c>
      <c r="E29" s="41">
        <v>37999</v>
      </c>
      <c r="F29" s="16">
        <v>36213</v>
      </c>
      <c r="G29" s="16">
        <v>9</v>
      </c>
      <c r="H29" s="8" t="s">
        <v>19</v>
      </c>
      <c r="I29" s="8">
        <v>1</v>
      </c>
      <c r="J29" s="8">
        <v>13</v>
      </c>
      <c r="K29" s="8">
        <v>2004</v>
      </c>
      <c r="L29" s="8" t="s">
        <v>25</v>
      </c>
      <c r="M29" s="8"/>
      <c r="O29" t="s">
        <v>54</v>
      </c>
      <c r="P29" t="s">
        <v>23</v>
      </c>
      <c r="Q29" s="30">
        <v>300</v>
      </c>
      <c r="R29" s="28">
        <v>290</v>
      </c>
      <c r="U29" s="15">
        <v>6</v>
      </c>
      <c r="V29" s="15">
        <v>3</v>
      </c>
      <c r="W29" s="15" t="s">
        <v>24</v>
      </c>
      <c r="X29" s="15">
        <v>7</v>
      </c>
      <c r="Y29" s="15">
        <v>4</v>
      </c>
      <c r="Z29" s="15" t="s">
        <v>49</v>
      </c>
      <c r="AA29">
        <f t="shared" si="6"/>
        <v>-1</v>
      </c>
      <c r="AB29" t="s">
        <v>73</v>
      </c>
      <c r="AC29">
        <f t="shared" si="7"/>
        <v>6.5</v>
      </c>
      <c r="AD29">
        <f t="shared" si="8"/>
        <v>7.6923076923076927E-2</v>
      </c>
      <c r="AF29" s="25">
        <v>1</v>
      </c>
      <c r="AG29" s="25">
        <v>7</v>
      </c>
      <c r="AH29">
        <f t="shared" si="5"/>
        <v>6.583333333333333</v>
      </c>
    </row>
    <row r="30" spans="1:34" hidden="1" x14ac:dyDescent="0.25">
      <c r="A30" t="s">
        <v>95</v>
      </c>
      <c r="B30">
        <v>30</v>
      </c>
      <c r="C30">
        <v>30</v>
      </c>
      <c r="D30" t="s">
        <v>26</v>
      </c>
      <c r="E30" s="7">
        <v>38000</v>
      </c>
      <c r="F30" t="s">
        <v>27</v>
      </c>
      <c r="G30">
        <v>1</v>
      </c>
      <c r="H30" t="s">
        <v>128</v>
      </c>
      <c r="I30">
        <v>1</v>
      </c>
      <c r="J30">
        <v>14</v>
      </c>
      <c r="K30">
        <v>2004</v>
      </c>
      <c r="L30">
        <v>10</v>
      </c>
      <c r="N30" t="s">
        <v>53</v>
      </c>
      <c r="O30" t="s">
        <v>54</v>
      </c>
      <c r="Q30" s="30">
        <v>170</v>
      </c>
      <c r="R30" s="28">
        <v>158</v>
      </c>
      <c r="U30">
        <v>1</v>
      </c>
      <c r="V30">
        <v>4</v>
      </c>
      <c r="W30" t="s">
        <v>24</v>
      </c>
      <c r="X30">
        <v>1</v>
      </c>
      <c r="Y30">
        <v>4</v>
      </c>
      <c r="Z30" t="s">
        <v>24</v>
      </c>
      <c r="AA30">
        <f t="shared" si="6"/>
        <v>0</v>
      </c>
      <c r="AB30" t="s">
        <v>72</v>
      </c>
      <c r="AC30">
        <f t="shared" si="7"/>
        <v>1</v>
      </c>
      <c r="AD30">
        <f t="shared" si="8"/>
        <v>0</v>
      </c>
      <c r="AF30" s="25">
        <v>1</v>
      </c>
      <c r="AG30" s="25">
        <v>2</v>
      </c>
      <c r="AH30">
        <f t="shared" si="5"/>
        <v>1.5833333333333333</v>
      </c>
    </row>
    <row r="31" spans="1:34" ht="14.45" x14ac:dyDescent="0.3">
      <c r="A31" s="15" t="s">
        <v>95</v>
      </c>
      <c r="B31" s="15">
        <v>31</v>
      </c>
      <c r="C31" s="15">
        <v>31</v>
      </c>
      <c r="D31" s="15"/>
      <c r="E31" s="43">
        <v>38117</v>
      </c>
      <c r="F31" s="15">
        <v>36478</v>
      </c>
      <c r="G31" s="15">
        <v>8</v>
      </c>
      <c r="H31" t="s">
        <v>19</v>
      </c>
      <c r="I31">
        <v>5</v>
      </c>
      <c r="J31">
        <v>10</v>
      </c>
      <c r="K31">
        <v>2004</v>
      </c>
      <c r="L31">
        <v>11</v>
      </c>
      <c r="N31" t="s">
        <v>14</v>
      </c>
      <c r="O31" t="s">
        <v>54</v>
      </c>
      <c r="P31" t="s">
        <v>23</v>
      </c>
      <c r="Q31" s="30">
        <v>342</v>
      </c>
      <c r="R31" s="28">
        <v>320</v>
      </c>
      <c r="T31">
        <v>0.71</v>
      </c>
      <c r="U31" s="15">
        <v>6</v>
      </c>
      <c r="V31" s="15">
        <v>1</v>
      </c>
      <c r="W31" s="15" t="s">
        <v>48</v>
      </c>
      <c r="X31" s="15">
        <v>6</v>
      </c>
      <c r="Y31" s="15">
        <v>4</v>
      </c>
      <c r="Z31" s="15" t="s">
        <v>24</v>
      </c>
      <c r="AA31">
        <f t="shared" si="6"/>
        <v>0</v>
      </c>
      <c r="AB31" t="s">
        <v>72</v>
      </c>
      <c r="AC31">
        <f t="shared" si="7"/>
        <v>6</v>
      </c>
      <c r="AD31">
        <f t="shared" si="8"/>
        <v>0</v>
      </c>
      <c r="AF31" s="25">
        <v>5</v>
      </c>
      <c r="AG31" s="25">
        <v>6</v>
      </c>
      <c r="AH31">
        <f t="shared" si="5"/>
        <v>5.916666666666667</v>
      </c>
    </row>
    <row r="32" spans="1:34" ht="14.45" x14ac:dyDescent="0.3">
      <c r="A32" s="15" t="s">
        <v>95</v>
      </c>
      <c r="B32" s="15">
        <v>32</v>
      </c>
      <c r="C32" s="15">
        <v>32</v>
      </c>
      <c r="D32" s="15" t="s">
        <v>21</v>
      </c>
      <c r="E32" s="43">
        <v>38177</v>
      </c>
      <c r="F32" s="15" t="s">
        <v>28</v>
      </c>
      <c r="G32" s="15" t="s">
        <v>24</v>
      </c>
      <c r="H32" s="14" t="s">
        <v>61</v>
      </c>
      <c r="I32">
        <v>7</v>
      </c>
      <c r="J32">
        <v>9</v>
      </c>
      <c r="K32">
        <v>2004</v>
      </c>
      <c r="L32">
        <v>11</v>
      </c>
      <c r="N32" t="s">
        <v>14</v>
      </c>
      <c r="O32" t="s">
        <v>54</v>
      </c>
      <c r="P32" t="s">
        <v>23</v>
      </c>
      <c r="Q32" s="30">
        <v>378</v>
      </c>
      <c r="R32" s="28">
        <v>356</v>
      </c>
      <c r="T32">
        <v>0.88</v>
      </c>
      <c r="U32" s="15">
        <v>6</v>
      </c>
      <c r="V32" s="15">
        <v>2</v>
      </c>
      <c r="W32" s="15" t="s">
        <v>24</v>
      </c>
      <c r="X32" s="15">
        <v>8</v>
      </c>
      <c r="Y32" s="15">
        <v>1</v>
      </c>
      <c r="Z32" s="15" t="s">
        <v>24</v>
      </c>
      <c r="AA32">
        <f t="shared" si="6"/>
        <v>-2</v>
      </c>
      <c r="AB32" t="s">
        <v>73</v>
      </c>
      <c r="AC32">
        <f t="shared" si="7"/>
        <v>7</v>
      </c>
      <c r="AD32">
        <f t="shared" si="8"/>
        <v>0.14285714285714285</v>
      </c>
      <c r="AF32" s="25">
        <v>7</v>
      </c>
      <c r="AG32" s="25">
        <v>6</v>
      </c>
      <c r="AH32">
        <f t="shared" si="5"/>
        <v>6.083333333333333</v>
      </c>
    </row>
    <row r="33" spans="1:34" ht="14.45" x14ac:dyDescent="0.3">
      <c r="A33" s="15" t="s">
        <v>95</v>
      </c>
      <c r="B33" s="15">
        <v>33</v>
      </c>
      <c r="C33" s="15">
        <v>33</v>
      </c>
      <c r="D33" s="15" t="s">
        <v>21</v>
      </c>
      <c r="E33" s="43">
        <v>38291</v>
      </c>
      <c r="F33" s="15" t="s">
        <v>29</v>
      </c>
      <c r="G33" s="15" t="s">
        <v>24</v>
      </c>
      <c r="H33" t="s">
        <v>61</v>
      </c>
      <c r="I33" s="15">
        <v>10</v>
      </c>
      <c r="J33" s="15">
        <v>31</v>
      </c>
      <c r="K33">
        <v>2004</v>
      </c>
      <c r="L33">
        <v>11</v>
      </c>
      <c r="N33" t="s">
        <v>14</v>
      </c>
      <c r="O33" t="s">
        <v>54</v>
      </c>
      <c r="P33" s="15" t="s">
        <v>23</v>
      </c>
      <c r="Q33" s="45">
        <v>410</v>
      </c>
      <c r="R33" s="44">
        <v>396</v>
      </c>
      <c r="S33" s="15"/>
      <c r="T33" s="15">
        <v>1.45</v>
      </c>
      <c r="U33" s="15">
        <v>8</v>
      </c>
      <c r="V33" s="15">
        <v>3</v>
      </c>
      <c r="W33" s="15" t="s">
        <v>24</v>
      </c>
      <c r="X33" s="15">
        <v>9</v>
      </c>
      <c r="Y33" s="15">
        <v>3</v>
      </c>
      <c r="Z33" s="15" t="s">
        <v>24</v>
      </c>
      <c r="AA33">
        <f t="shared" si="6"/>
        <v>-1</v>
      </c>
      <c r="AB33" t="s">
        <v>73</v>
      </c>
      <c r="AC33">
        <f t="shared" si="7"/>
        <v>8.5</v>
      </c>
      <c r="AD33">
        <f t="shared" si="8"/>
        <v>5.8823529411764705E-2</v>
      </c>
      <c r="AF33" s="25">
        <v>10</v>
      </c>
      <c r="AG33" s="25">
        <v>8</v>
      </c>
      <c r="AH33">
        <f t="shared" si="5"/>
        <v>8.3333333333333339</v>
      </c>
    </row>
    <row r="34" spans="1:34" ht="14.45" x14ac:dyDescent="0.3">
      <c r="A34" s="15" t="s">
        <v>95</v>
      </c>
      <c r="B34" s="15">
        <v>34</v>
      </c>
      <c r="C34" s="15">
        <v>34</v>
      </c>
      <c r="D34" s="15"/>
      <c r="E34" s="43">
        <v>38521</v>
      </c>
      <c r="F34" s="15">
        <v>37400</v>
      </c>
      <c r="G34" s="15">
        <v>20</v>
      </c>
      <c r="H34" t="s">
        <v>19</v>
      </c>
      <c r="I34">
        <v>6</v>
      </c>
      <c r="J34">
        <v>18</v>
      </c>
      <c r="K34">
        <v>2005</v>
      </c>
      <c r="L34">
        <v>11</v>
      </c>
      <c r="N34" t="s">
        <v>14</v>
      </c>
      <c r="O34" t="s">
        <v>54</v>
      </c>
      <c r="P34" t="s">
        <v>23</v>
      </c>
      <c r="Q34" s="30">
        <v>327</v>
      </c>
      <c r="R34" s="28">
        <v>300</v>
      </c>
      <c r="U34" s="15">
        <v>5</v>
      </c>
      <c r="V34" s="15">
        <v>2</v>
      </c>
      <c r="W34" s="15" t="s">
        <v>49</v>
      </c>
      <c r="X34" s="15">
        <v>6</v>
      </c>
      <c r="Y34" s="15">
        <v>1</v>
      </c>
      <c r="Z34" s="15" t="s">
        <v>24</v>
      </c>
      <c r="AA34">
        <f t="shared" si="6"/>
        <v>-1</v>
      </c>
      <c r="AB34" t="s">
        <v>73</v>
      </c>
      <c r="AC34">
        <f t="shared" si="7"/>
        <v>5.5</v>
      </c>
      <c r="AD34">
        <f t="shared" si="8"/>
        <v>9.0909090909090912E-2</v>
      </c>
      <c r="AF34" s="25">
        <v>6</v>
      </c>
      <c r="AG34" s="25">
        <v>6</v>
      </c>
      <c r="AH34">
        <f t="shared" si="5"/>
        <v>6</v>
      </c>
    </row>
    <row r="35" spans="1:34" ht="14.45" x14ac:dyDescent="0.3">
      <c r="A35" s="15" t="s">
        <v>95</v>
      </c>
      <c r="B35" s="15">
        <v>35</v>
      </c>
      <c r="C35" s="15">
        <v>35</v>
      </c>
      <c r="D35" s="15" t="s">
        <v>34</v>
      </c>
      <c r="E35" s="43">
        <v>38547</v>
      </c>
      <c r="F35" s="15" t="s">
        <v>30</v>
      </c>
      <c r="G35" s="15" t="s">
        <v>24</v>
      </c>
      <c r="H35" t="s">
        <v>61</v>
      </c>
      <c r="I35">
        <v>7</v>
      </c>
      <c r="J35">
        <v>14</v>
      </c>
      <c r="K35">
        <v>2005</v>
      </c>
      <c r="L35">
        <v>11</v>
      </c>
      <c r="N35" t="s">
        <v>14</v>
      </c>
      <c r="O35" t="s">
        <v>54</v>
      </c>
      <c r="P35" t="s">
        <v>23</v>
      </c>
      <c r="Q35" s="33">
        <f>1.03*R35+10.22</f>
        <v>322.31000000000006</v>
      </c>
      <c r="R35" s="28">
        <v>303</v>
      </c>
      <c r="U35" s="15">
        <v>7</v>
      </c>
      <c r="V35" s="15">
        <v>2</v>
      </c>
      <c r="W35" s="15" t="s">
        <v>49</v>
      </c>
      <c r="X35" s="15">
        <v>8</v>
      </c>
      <c r="Y35" s="15">
        <v>1</v>
      </c>
      <c r="Z35" s="15" t="s">
        <v>24</v>
      </c>
      <c r="AA35">
        <f t="shared" si="6"/>
        <v>-1</v>
      </c>
      <c r="AB35" t="s">
        <v>73</v>
      </c>
      <c r="AC35">
        <f t="shared" si="7"/>
        <v>7.5</v>
      </c>
      <c r="AD35">
        <f t="shared" si="8"/>
        <v>6.6666666666666666E-2</v>
      </c>
      <c r="AF35" s="25">
        <v>7</v>
      </c>
      <c r="AG35" s="25">
        <v>7</v>
      </c>
      <c r="AH35">
        <f t="shared" si="5"/>
        <v>7.083333333333333</v>
      </c>
    </row>
    <row r="36" spans="1:34" x14ac:dyDescent="0.25">
      <c r="A36" s="15" t="s">
        <v>95</v>
      </c>
      <c r="B36" s="15">
        <v>36</v>
      </c>
      <c r="C36" s="15">
        <v>36</v>
      </c>
      <c r="D36" s="15" t="s">
        <v>34</v>
      </c>
      <c r="E36" s="43">
        <v>38577</v>
      </c>
      <c r="F36" s="15" t="s">
        <v>31</v>
      </c>
      <c r="G36" s="15" t="s">
        <v>24</v>
      </c>
      <c r="H36" s="14" t="s">
        <v>19</v>
      </c>
      <c r="I36">
        <v>8</v>
      </c>
      <c r="J36">
        <v>13</v>
      </c>
      <c r="K36">
        <v>2005</v>
      </c>
      <c r="L36">
        <v>11</v>
      </c>
      <c r="N36" t="s">
        <v>14</v>
      </c>
      <c r="O36" t="s">
        <v>54</v>
      </c>
      <c r="P36" t="s">
        <v>22</v>
      </c>
      <c r="Q36" s="30">
        <v>310</v>
      </c>
      <c r="R36" s="28">
        <v>300</v>
      </c>
      <c r="T36">
        <v>0.54</v>
      </c>
      <c r="U36" s="15">
        <v>9</v>
      </c>
      <c r="V36" s="15">
        <v>2</v>
      </c>
      <c r="W36" s="15" t="s">
        <v>49</v>
      </c>
      <c r="X36" s="15">
        <v>11</v>
      </c>
      <c r="Y36" s="15">
        <v>2</v>
      </c>
      <c r="Z36" s="15" t="s">
        <v>24</v>
      </c>
      <c r="AA36">
        <f t="shared" si="6"/>
        <v>-2</v>
      </c>
      <c r="AB36" t="s">
        <v>73</v>
      </c>
      <c r="AC36">
        <f t="shared" si="7"/>
        <v>10</v>
      </c>
      <c r="AD36">
        <f t="shared" si="8"/>
        <v>0.1</v>
      </c>
      <c r="AF36" s="25">
        <v>8</v>
      </c>
      <c r="AG36" s="25">
        <v>10</v>
      </c>
      <c r="AH36">
        <f t="shared" si="5"/>
        <v>10.166666666666666</v>
      </c>
    </row>
    <row r="37" spans="1:34" hidden="1" x14ac:dyDescent="0.25">
      <c r="A37" s="15" t="s">
        <v>95</v>
      </c>
      <c r="B37" s="15">
        <v>37</v>
      </c>
      <c r="C37" s="15">
        <v>37</v>
      </c>
      <c r="D37" s="15" t="s">
        <v>34</v>
      </c>
      <c r="E37" s="43">
        <v>38581</v>
      </c>
      <c r="F37" s="15" t="s">
        <v>32</v>
      </c>
      <c r="G37" s="15" t="s">
        <v>24</v>
      </c>
      <c r="H37" t="s">
        <v>75</v>
      </c>
      <c r="I37">
        <v>8</v>
      </c>
      <c r="J37">
        <v>17</v>
      </c>
      <c r="K37">
        <v>2005</v>
      </c>
      <c r="L37">
        <v>12</v>
      </c>
      <c r="N37" t="s">
        <v>14</v>
      </c>
      <c r="O37" t="s">
        <v>54</v>
      </c>
      <c r="P37" t="s">
        <v>33</v>
      </c>
      <c r="Q37" s="30">
        <v>374</v>
      </c>
      <c r="R37" s="28">
        <v>367</v>
      </c>
      <c r="U37" s="15">
        <v>3</v>
      </c>
      <c r="V37" s="15">
        <v>3</v>
      </c>
      <c r="W37" s="15" t="s">
        <v>24</v>
      </c>
      <c r="X37" s="15">
        <v>3</v>
      </c>
      <c r="Y37" s="15">
        <v>2</v>
      </c>
      <c r="Z37" s="15" t="s">
        <v>24</v>
      </c>
      <c r="AA37">
        <f t="shared" si="6"/>
        <v>0</v>
      </c>
      <c r="AB37" t="s">
        <v>72</v>
      </c>
      <c r="AC37">
        <f t="shared" si="7"/>
        <v>3</v>
      </c>
      <c r="AD37">
        <f t="shared" si="8"/>
        <v>0</v>
      </c>
      <c r="AF37" s="25">
        <v>8</v>
      </c>
      <c r="AG37" s="25">
        <v>3</v>
      </c>
      <c r="AH37">
        <f t="shared" si="5"/>
        <v>3.1666666666666665</v>
      </c>
    </row>
    <row r="38" spans="1:34" hidden="1" x14ac:dyDescent="0.25">
      <c r="A38" s="15" t="s">
        <v>95</v>
      </c>
      <c r="B38" s="15">
        <v>38</v>
      </c>
      <c r="C38" s="15">
        <v>38</v>
      </c>
      <c r="D38" s="15" t="s">
        <v>34</v>
      </c>
      <c r="E38" s="43">
        <v>38605</v>
      </c>
      <c r="F38" s="15">
        <v>37496</v>
      </c>
      <c r="G38" s="15">
        <v>27</v>
      </c>
      <c r="H38" t="s">
        <v>19</v>
      </c>
      <c r="I38">
        <v>9</v>
      </c>
      <c r="J38">
        <v>10</v>
      </c>
      <c r="K38">
        <v>2005</v>
      </c>
      <c r="L38">
        <v>11</v>
      </c>
      <c r="N38" t="s">
        <v>14</v>
      </c>
      <c r="O38" t="s">
        <v>54</v>
      </c>
      <c r="P38" t="s">
        <v>33</v>
      </c>
      <c r="Q38" s="30">
        <v>290</v>
      </c>
      <c r="R38" s="28">
        <v>270</v>
      </c>
      <c r="U38" s="15">
        <v>3</v>
      </c>
      <c r="V38" s="15">
        <v>4</v>
      </c>
      <c r="W38" s="15" t="s">
        <v>48</v>
      </c>
      <c r="X38" s="15">
        <v>3</v>
      </c>
      <c r="Y38" s="15">
        <v>3</v>
      </c>
      <c r="Z38" s="15" t="s">
        <v>48</v>
      </c>
      <c r="AA38">
        <f t="shared" si="6"/>
        <v>0</v>
      </c>
      <c r="AB38" t="s">
        <v>72</v>
      </c>
      <c r="AC38">
        <f t="shared" si="7"/>
        <v>3</v>
      </c>
      <c r="AD38">
        <f t="shared" si="8"/>
        <v>0</v>
      </c>
      <c r="AF38" s="25">
        <v>9</v>
      </c>
      <c r="AG38" s="25">
        <v>3</v>
      </c>
      <c r="AH38">
        <f t="shared" si="5"/>
        <v>3.25</v>
      </c>
    </row>
    <row r="39" spans="1:34" hidden="1" x14ac:dyDescent="0.25">
      <c r="A39" s="15" t="s">
        <v>95</v>
      </c>
      <c r="B39" s="15">
        <v>39</v>
      </c>
      <c r="C39" s="15">
        <v>39</v>
      </c>
      <c r="D39" s="15" t="s">
        <v>19</v>
      </c>
      <c r="E39" s="43">
        <v>38637</v>
      </c>
      <c r="F39" s="15">
        <v>37852</v>
      </c>
      <c r="G39" s="15">
        <v>9</v>
      </c>
      <c r="H39" t="s">
        <v>19</v>
      </c>
      <c r="I39">
        <v>10</v>
      </c>
      <c r="J39">
        <v>12</v>
      </c>
      <c r="K39">
        <v>2005</v>
      </c>
      <c r="L39">
        <v>12</v>
      </c>
      <c r="N39" t="s">
        <v>14</v>
      </c>
      <c r="O39" t="s">
        <v>54</v>
      </c>
      <c r="P39" t="s">
        <v>33</v>
      </c>
      <c r="Q39" s="30">
        <v>305</v>
      </c>
      <c r="R39" s="28">
        <v>300</v>
      </c>
      <c r="U39" s="15">
        <v>7</v>
      </c>
      <c r="V39" s="15">
        <v>3</v>
      </c>
      <c r="W39" s="15" t="s">
        <v>24</v>
      </c>
      <c r="X39" s="15">
        <v>7</v>
      </c>
      <c r="Y39" s="15">
        <v>3</v>
      </c>
      <c r="Z39" s="15" t="s">
        <v>50</v>
      </c>
      <c r="AA39">
        <f t="shared" si="6"/>
        <v>0</v>
      </c>
      <c r="AB39" t="s">
        <v>72</v>
      </c>
      <c r="AC39">
        <f t="shared" si="7"/>
        <v>7</v>
      </c>
      <c r="AD39">
        <f t="shared" si="8"/>
        <v>0</v>
      </c>
      <c r="AF39" s="25">
        <v>10</v>
      </c>
      <c r="AG39" s="25">
        <v>7</v>
      </c>
      <c r="AH39">
        <f t="shared" si="5"/>
        <v>7.333333333333333</v>
      </c>
    </row>
    <row r="40" spans="1:34" x14ac:dyDescent="0.25">
      <c r="A40" s="15" t="s">
        <v>95</v>
      </c>
      <c r="B40" s="15">
        <v>40</v>
      </c>
      <c r="C40" s="15">
        <v>40</v>
      </c>
      <c r="D40" s="15" t="s">
        <v>34</v>
      </c>
      <c r="E40" s="43">
        <v>38870</v>
      </c>
      <c r="F40" s="15">
        <v>38336</v>
      </c>
      <c r="G40" s="15">
        <v>7</v>
      </c>
      <c r="H40" t="s">
        <v>19</v>
      </c>
      <c r="I40">
        <v>6</v>
      </c>
      <c r="J40">
        <v>2</v>
      </c>
      <c r="K40">
        <v>2006</v>
      </c>
      <c r="L40">
        <v>11</v>
      </c>
      <c r="N40" t="s">
        <v>14</v>
      </c>
      <c r="O40" t="s">
        <v>54</v>
      </c>
      <c r="P40" t="s">
        <v>22</v>
      </c>
      <c r="Q40" s="30">
        <v>332</v>
      </c>
      <c r="R40" s="28">
        <v>300</v>
      </c>
      <c r="U40" s="15">
        <v>4</v>
      </c>
      <c r="V40" s="15">
        <v>1</v>
      </c>
      <c r="W40" s="15" t="s">
        <v>24</v>
      </c>
      <c r="X40" s="15">
        <v>3</v>
      </c>
      <c r="Y40" s="15">
        <v>4</v>
      </c>
      <c r="Z40" s="15" t="s">
        <v>24</v>
      </c>
      <c r="AA40">
        <f t="shared" si="6"/>
        <v>1</v>
      </c>
      <c r="AB40" t="s">
        <v>73</v>
      </c>
      <c r="AC40">
        <f t="shared" si="7"/>
        <v>3.5</v>
      </c>
      <c r="AD40">
        <f t="shared" si="8"/>
        <v>0.14285714285714285</v>
      </c>
      <c r="AF40" s="25">
        <v>6</v>
      </c>
      <c r="AG40" s="25">
        <v>4</v>
      </c>
      <c r="AH40">
        <f t="shared" si="5"/>
        <v>4</v>
      </c>
    </row>
    <row r="41" spans="1:34" x14ac:dyDescent="0.25">
      <c r="A41" t="s">
        <v>95</v>
      </c>
      <c r="B41">
        <v>41</v>
      </c>
      <c r="C41">
        <v>41</v>
      </c>
      <c r="D41" t="s">
        <v>34</v>
      </c>
      <c r="E41" s="7">
        <v>38870</v>
      </c>
      <c r="F41">
        <v>38337</v>
      </c>
      <c r="G41">
        <v>19</v>
      </c>
      <c r="H41" t="s">
        <v>19</v>
      </c>
      <c r="I41">
        <v>6</v>
      </c>
      <c r="J41">
        <v>2</v>
      </c>
      <c r="K41">
        <v>2006</v>
      </c>
      <c r="L41">
        <v>11</v>
      </c>
      <c r="N41" t="s">
        <v>14</v>
      </c>
      <c r="O41" t="s">
        <v>54</v>
      </c>
      <c r="P41" t="s">
        <v>22</v>
      </c>
      <c r="Q41" s="30">
        <v>275</v>
      </c>
      <c r="R41" s="28">
        <v>247</v>
      </c>
      <c r="U41">
        <v>3</v>
      </c>
      <c r="V41">
        <v>1</v>
      </c>
      <c r="W41" t="s">
        <v>48</v>
      </c>
      <c r="X41">
        <v>3</v>
      </c>
      <c r="Y41">
        <v>1</v>
      </c>
      <c r="Z41" t="s">
        <v>22</v>
      </c>
      <c r="AA41">
        <f t="shared" si="6"/>
        <v>0</v>
      </c>
      <c r="AB41" t="s">
        <v>72</v>
      </c>
      <c r="AC41">
        <f t="shared" si="7"/>
        <v>3</v>
      </c>
      <c r="AD41">
        <f t="shared" si="8"/>
        <v>0</v>
      </c>
      <c r="AF41" s="25">
        <v>6</v>
      </c>
      <c r="AG41" s="25">
        <v>3</v>
      </c>
      <c r="AH41">
        <f t="shared" si="5"/>
        <v>3</v>
      </c>
    </row>
    <row r="42" spans="1:34" x14ac:dyDescent="0.25">
      <c r="A42" t="s">
        <v>95</v>
      </c>
      <c r="B42">
        <v>42</v>
      </c>
      <c r="C42">
        <v>42</v>
      </c>
      <c r="D42" t="s">
        <v>34</v>
      </c>
      <c r="E42" s="7">
        <v>38897</v>
      </c>
      <c r="F42" t="s">
        <v>35</v>
      </c>
      <c r="G42" t="s">
        <v>24</v>
      </c>
      <c r="H42" t="s">
        <v>129</v>
      </c>
      <c r="I42">
        <v>6</v>
      </c>
      <c r="J42">
        <v>29</v>
      </c>
      <c r="K42">
        <v>2006</v>
      </c>
      <c r="L42">
        <v>12</v>
      </c>
      <c r="N42" t="s">
        <v>14</v>
      </c>
      <c r="O42" t="s">
        <v>54</v>
      </c>
      <c r="P42" t="s">
        <v>23</v>
      </c>
      <c r="Q42" s="30">
        <v>253</v>
      </c>
      <c r="R42" s="28">
        <v>248</v>
      </c>
      <c r="U42">
        <v>4</v>
      </c>
      <c r="V42">
        <v>1</v>
      </c>
      <c r="W42" t="s">
        <v>48</v>
      </c>
      <c r="X42">
        <v>4</v>
      </c>
      <c r="Y42">
        <v>1</v>
      </c>
      <c r="Z42" t="s">
        <v>22</v>
      </c>
      <c r="AA42">
        <f t="shared" si="6"/>
        <v>0</v>
      </c>
      <c r="AB42" t="s">
        <v>72</v>
      </c>
      <c r="AC42">
        <f t="shared" si="7"/>
        <v>4</v>
      </c>
      <c r="AD42">
        <f t="shared" si="8"/>
        <v>0</v>
      </c>
      <c r="AF42" s="25">
        <v>6</v>
      </c>
      <c r="AG42" s="25">
        <v>4</v>
      </c>
      <c r="AH42">
        <f t="shared" si="5"/>
        <v>4</v>
      </c>
    </row>
    <row r="43" spans="1:34" x14ac:dyDescent="0.25">
      <c r="A43" t="s">
        <v>95</v>
      </c>
      <c r="B43">
        <v>43</v>
      </c>
      <c r="C43">
        <v>43</v>
      </c>
      <c r="D43" t="s">
        <v>34</v>
      </c>
      <c r="E43" s="7">
        <v>38897</v>
      </c>
      <c r="F43" t="s">
        <v>36</v>
      </c>
      <c r="G43" t="s">
        <v>24</v>
      </c>
      <c r="H43" t="s">
        <v>129</v>
      </c>
      <c r="I43">
        <v>6</v>
      </c>
      <c r="J43">
        <v>29</v>
      </c>
      <c r="K43">
        <v>2006</v>
      </c>
      <c r="L43">
        <v>12</v>
      </c>
      <c r="N43" t="s">
        <v>14</v>
      </c>
      <c r="O43" t="s">
        <v>54</v>
      </c>
      <c r="P43" t="s">
        <v>23</v>
      </c>
      <c r="Q43" s="30">
        <v>265</v>
      </c>
      <c r="R43" s="28">
        <v>260</v>
      </c>
      <c r="U43">
        <v>4</v>
      </c>
      <c r="V43">
        <v>2</v>
      </c>
      <c r="W43" t="s">
        <v>24</v>
      </c>
      <c r="X43">
        <v>4</v>
      </c>
      <c r="Y43">
        <v>1</v>
      </c>
      <c r="Z43" t="s">
        <v>24</v>
      </c>
      <c r="AA43">
        <f t="shared" si="6"/>
        <v>0</v>
      </c>
      <c r="AB43" t="s">
        <v>72</v>
      </c>
      <c r="AC43">
        <f t="shared" si="7"/>
        <v>4</v>
      </c>
      <c r="AD43">
        <f t="shared" si="8"/>
        <v>0</v>
      </c>
      <c r="AF43" s="25">
        <v>6</v>
      </c>
      <c r="AG43" s="25">
        <v>4</v>
      </c>
      <c r="AH43">
        <f t="shared" ref="AH43:AH74" si="9">AG43+((AF43-6)/12)</f>
        <v>4</v>
      </c>
    </row>
    <row r="44" spans="1:34" x14ac:dyDescent="0.25">
      <c r="A44" t="s">
        <v>95</v>
      </c>
      <c r="B44">
        <v>44</v>
      </c>
      <c r="C44">
        <v>44</v>
      </c>
      <c r="D44" t="s">
        <v>34</v>
      </c>
      <c r="E44" s="7">
        <v>38897</v>
      </c>
      <c r="F44" t="s">
        <v>37</v>
      </c>
      <c r="G44" t="s">
        <v>24</v>
      </c>
      <c r="H44" t="s">
        <v>129</v>
      </c>
      <c r="I44">
        <v>6</v>
      </c>
      <c r="J44">
        <v>29</v>
      </c>
      <c r="K44">
        <v>2006</v>
      </c>
      <c r="L44">
        <v>12</v>
      </c>
      <c r="N44" t="s">
        <v>14</v>
      </c>
      <c r="O44" t="s">
        <v>54</v>
      </c>
      <c r="P44" t="s">
        <v>23</v>
      </c>
      <c r="Q44" s="30">
        <v>256</v>
      </c>
      <c r="R44" s="28">
        <v>250</v>
      </c>
      <c r="U44">
        <v>3</v>
      </c>
      <c r="V44">
        <v>1</v>
      </c>
      <c r="W44" t="s">
        <v>48</v>
      </c>
      <c r="X44">
        <v>3</v>
      </c>
      <c r="Y44">
        <v>1</v>
      </c>
      <c r="Z44" t="s">
        <v>24</v>
      </c>
      <c r="AA44">
        <f t="shared" si="6"/>
        <v>0</v>
      </c>
      <c r="AB44" t="s">
        <v>72</v>
      </c>
      <c r="AC44">
        <f t="shared" si="7"/>
        <v>3</v>
      </c>
      <c r="AD44">
        <f t="shared" si="8"/>
        <v>0</v>
      </c>
      <c r="AF44" s="25">
        <v>6</v>
      </c>
      <c r="AG44" s="25">
        <v>3</v>
      </c>
      <c r="AH44">
        <f t="shared" si="9"/>
        <v>3</v>
      </c>
    </row>
    <row r="45" spans="1:34" x14ac:dyDescent="0.25">
      <c r="A45" s="15" t="s">
        <v>95</v>
      </c>
      <c r="B45" s="15">
        <v>45</v>
      </c>
      <c r="C45" s="15">
        <v>45</v>
      </c>
      <c r="D45" s="15" t="s">
        <v>34</v>
      </c>
      <c r="E45" s="43">
        <v>38897</v>
      </c>
      <c r="F45" s="15" t="s">
        <v>38</v>
      </c>
      <c r="G45" s="15" t="s">
        <v>24</v>
      </c>
      <c r="H45" t="s">
        <v>129</v>
      </c>
      <c r="I45" s="15">
        <v>6</v>
      </c>
      <c r="J45" s="15">
        <v>29</v>
      </c>
      <c r="K45" s="15">
        <v>2006</v>
      </c>
      <c r="L45" s="15">
        <v>12</v>
      </c>
      <c r="M45" s="15"/>
      <c r="N45" s="15" t="s">
        <v>14</v>
      </c>
      <c r="O45" s="15" t="s">
        <v>54</v>
      </c>
      <c r="P45" s="15" t="s">
        <v>23</v>
      </c>
      <c r="Q45" s="45">
        <v>255</v>
      </c>
      <c r="R45" s="44">
        <v>249</v>
      </c>
      <c r="S45" s="15"/>
      <c r="T45" s="15"/>
      <c r="U45" s="15"/>
      <c r="V45" s="15"/>
      <c r="W45" s="14" t="s">
        <v>71</v>
      </c>
      <c r="X45" s="15">
        <v>4</v>
      </c>
      <c r="Y45" s="15">
        <v>2</v>
      </c>
      <c r="Z45" s="15" t="s">
        <v>24</v>
      </c>
      <c r="AF45" s="25">
        <v>6</v>
      </c>
      <c r="AG45" s="25">
        <v>4</v>
      </c>
      <c r="AH45">
        <f t="shared" si="9"/>
        <v>4</v>
      </c>
    </row>
    <row r="46" spans="1:34" x14ac:dyDescent="0.25">
      <c r="A46" s="15" t="s">
        <v>95</v>
      </c>
      <c r="B46" s="15">
        <v>46</v>
      </c>
      <c r="C46" s="15">
        <v>46</v>
      </c>
      <c r="D46" s="15" t="s">
        <v>34</v>
      </c>
      <c r="E46" s="43">
        <v>38906</v>
      </c>
      <c r="F46" s="15">
        <v>38372</v>
      </c>
      <c r="G46" s="15">
        <v>1</v>
      </c>
      <c r="H46" t="s">
        <v>19</v>
      </c>
      <c r="I46">
        <v>7</v>
      </c>
      <c r="J46">
        <v>8</v>
      </c>
      <c r="K46">
        <v>2006</v>
      </c>
      <c r="L46">
        <v>11</v>
      </c>
      <c r="N46" t="s">
        <v>14</v>
      </c>
      <c r="O46" t="s">
        <v>54</v>
      </c>
      <c r="P46" t="s">
        <v>23</v>
      </c>
      <c r="Q46" s="30">
        <v>325</v>
      </c>
      <c r="R46" s="28">
        <v>297</v>
      </c>
      <c r="U46" s="15">
        <v>4</v>
      </c>
      <c r="V46" s="15">
        <v>2</v>
      </c>
      <c r="W46" s="15" t="s">
        <v>48</v>
      </c>
      <c r="X46" s="15">
        <v>4</v>
      </c>
      <c r="Y46" s="15">
        <v>2</v>
      </c>
      <c r="Z46" s="15" t="s">
        <v>24</v>
      </c>
      <c r="AA46">
        <f t="shared" ref="AA46:AA76" si="10">U46-X46</f>
        <v>0</v>
      </c>
      <c r="AB46" t="s">
        <v>72</v>
      </c>
      <c r="AC46">
        <f t="shared" ref="AC46:AC76" si="11">AVERAGE(U46,X46)</f>
        <v>4</v>
      </c>
      <c r="AD46">
        <f t="shared" ref="AD46:AD76" si="12">ABS(U46-AC46)/AC46</f>
        <v>0</v>
      </c>
      <c r="AF46" s="25">
        <v>7</v>
      </c>
      <c r="AG46" s="25">
        <v>4</v>
      </c>
      <c r="AH46">
        <f t="shared" si="9"/>
        <v>4.083333333333333</v>
      </c>
    </row>
    <row r="47" spans="1:34" hidden="1" x14ac:dyDescent="0.25">
      <c r="A47" s="15" t="s">
        <v>95</v>
      </c>
      <c r="B47" s="15">
        <v>47</v>
      </c>
      <c r="C47" s="15">
        <v>13</v>
      </c>
      <c r="D47" s="15"/>
      <c r="E47" s="43">
        <v>39510</v>
      </c>
      <c r="F47" s="52" t="s">
        <v>39</v>
      </c>
      <c r="G47" s="15"/>
      <c r="H47" s="15" t="s">
        <v>128</v>
      </c>
      <c r="I47" s="15">
        <v>3</v>
      </c>
      <c r="J47" s="15">
        <v>3</v>
      </c>
      <c r="K47" s="15">
        <v>2008</v>
      </c>
      <c r="L47" s="15"/>
      <c r="M47" s="15"/>
      <c r="N47" s="15" t="s">
        <v>55</v>
      </c>
      <c r="O47" s="15" t="s">
        <v>54</v>
      </c>
      <c r="P47" s="15" t="s">
        <v>33</v>
      </c>
      <c r="Q47" s="54">
        <f>1.03*R47+10.22</f>
        <v>408.83000000000004</v>
      </c>
      <c r="R47" s="44">
        <v>387</v>
      </c>
      <c r="S47" s="15"/>
      <c r="T47" s="15"/>
      <c r="U47" s="15">
        <v>11</v>
      </c>
      <c r="V47" s="15">
        <v>3</v>
      </c>
      <c r="W47" s="15" t="s">
        <v>24</v>
      </c>
      <c r="X47" s="15">
        <v>11</v>
      </c>
      <c r="Y47" s="15">
        <v>4</v>
      </c>
      <c r="Z47" s="15" t="s">
        <v>49</v>
      </c>
      <c r="AA47">
        <f t="shared" si="10"/>
        <v>0</v>
      </c>
      <c r="AB47" t="s">
        <v>72</v>
      </c>
      <c r="AC47">
        <f t="shared" si="11"/>
        <v>11</v>
      </c>
      <c r="AD47">
        <f t="shared" si="12"/>
        <v>0</v>
      </c>
      <c r="AF47" s="25">
        <v>3</v>
      </c>
      <c r="AG47" s="25">
        <v>12</v>
      </c>
      <c r="AH47">
        <f t="shared" si="9"/>
        <v>11.75</v>
      </c>
    </row>
    <row r="48" spans="1:34" hidden="1" x14ac:dyDescent="0.25">
      <c r="A48" s="15" t="s">
        <v>95</v>
      </c>
      <c r="B48" s="15">
        <v>48</v>
      </c>
      <c r="C48" s="15">
        <v>14</v>
      </c>
      <c r="D48" s="15"/>
      <c r="E48" s="43">
        <v>39510</v>
      </c>
      <c r="F48" s="52" t="s">
        <v>40</v>
      </c>
      <c r="G48" s="15"/>
      <c r="H48" s="15" t="s">
        <v>128</v>
      </c>
      <c r="I48">
        <v>3</v>
      </c>
      <c r="J48">
        <v>3</v>
      </c>
      <c r="K48">
        <v>2008</v>
      </c>
      <c r="N48" t="s">
        <v>55</v>
      </c>
      <c r="O48" t="s">
        <v>54</v>
      </c>
      <c r="P48" t="s">
        <v>33</v>
      </c>
      <c r="Q48" s="33">
        <f>1.03*R48+10.22</f>
        <v>353.21000000000004</v>
      </c>
      <c r="R48" s="28">
        <v>333</v>
      </c>
      <c r="U48" s="15">
        <v>6</v>
      </c>
      <c r="V48" s="15">
        <v>1</v>
      </c>
      <c r="W48" s="15" t="s">
        <v>49</v>
      </c>
      <c r="X48" s="15">
        <v>5</v>
      </c>
      <c r="Y48" s="15">
        <v>1</v>
      </c>
      <c r="Z48" s="15" t="s">
        <v>49</v>
      </c>
      <c r="AA48">
        <f t="shared" si="10"/>
        <v>1</v>
      </c>
      <c r="AB48" t="s">
        <v>73</v>
      </c>
      <c r="AC48">
        <f t="shared" si="11"/>
        <v>5.5</v>
      </c>
      <c r="AD48">
        <f t="shared" si="12"/>
        <v>9.0909090909090912E-2</v>
      </c>
      <c r="AF48" s="25">
        <v>3</v>
      </c>
      <c r="AG48" s="25">
        <v>5</v>
      </c>
      <c r="AH48">
        <f t="shared" si="9"/>
        <v>4.75</v>
      </c>
    </row>
    <row r="49" spans="1:34" hidden="1" x14ac:dyDescent="0.25">
      <c r="A49" s="15" t="s">
        <v>95</v>
      </c>
      <c r="B49" s="15">
        <v>49</v>
      </c>
      <c r="C49" s="15">
        <v>15</v>
      </c>
      <c r="D49" s="15"/>
      <c r="E49" s="43">
        <v>39510</v>
      </c>
      <c r="F49" s="52" t="s">
        <v>41</v>
      </c>
      <c r="G49" s="15"/>
      <c r="H49" s="15" t="s">
        <v>128</v>
      </c>
      <c r="I49">
        <v>3</v>
      </c>
      <c r="J49">
        <v>3</v>
      </c>
      <c r="K49">
        <v>2008</v>
      </c>
      <c r="N49" t="s">
        <v>55</v>
      </c>
      <c r="O49" t="s">
        <v>54</v>
      </c>
      <c r="P49" t="s">
        <v>33</v>
      </c>
      <c r="Q49" s="33">
        <f>1.03*R49+10.22</f>
        <v>340.85</v>
      </c>
      <c r="R49" s="28">
        <v>321</v>
      </c>
      <c r="U49" s="15">
        <v>5</v>
      </c>
      <c r="V49" s="15">
        <v>2</v>
      </c>
      <c r="W49" s="15" t="s">
        <v>49</v>
      </c>
      <c r="X49" s="15">
        <v>7</v>
      </c>
      <c r="Y49" s="15">
        <v>4</v>
      </c>
      <c r="Z49" s="15" t="s">
        <v>49</v>
      </c>
      <c r="AA49">
        <f t="shared" si="10"/>
        <v>-2</v>
      </c>
      <c r="AB49" t="s">
        <v>73</v>
      </c>
      <c r="AC49">
        <f t="shared" si="11"/>
        <v>6</v>
      </c>
      <c r="AD49">
        <f t="shared" si="12"/>
        <v>0.16666666666666666</v>
      </c>
      <c r="AF49" s="25">
        <v>3</v>
      </c>
      <c r="AG49" s="25">
        <v>8</v>
      </c>
      <c r="AH49">
        <f t="shared" si="9"/>
        <v>7.75</v>
      </c>
    </row>
    <row r="50" spans="1:34" hidden="1" x14ac:dyDescent="0.25">
      <c r="A50" s="15" t="s">
        <v>95</v>
      </c>
      <c r="B50" s="15">
        <v>50</v>
      </c>
      <c r="C50" s="15">
        <v>16</v>
      </c>
      <c r="D50" s="15"/>
      <c r="E50" s="43">
        <v>39510</v>
      </c>
      <c r="F50" s="52" t="s">
        <v>42</v>
      </c>
      <c r="G50" s="15"/>
      <c r="H50" s="15" t="s">
        <v>128</v>
      </c>
      <c r="I50">
        <v>3</v>
      </c>
      <c r="J50">
        <v>3</v>
      </c>
      <c r="K50">
        <v>2008</v>
      </c>
      <c r="N50" t="s">
        <v>55</v>
      </c>
      <c r="O50" t="s">
        <v>54</v>
      </c>
      <c r="P50" t="s">
        <v>33</v>
      </c>
      <c r="Q50" s="33">
        <f>1.03*R50+10.22</f>
        <v>355.27000000000004</v>
      </c>
      <c r="R50" s="28">
        <v>335</v>
      </c>
      <c r="U50" s="15">
        <v>3</v>
      </c>
      <c r="V50" s="15">
        <v>3</v>
      </c>
      <c r="W50" s="15" t="s">
        <v>49</v>
      </c>
      <c r="X50" s="15">
        <v>3</v>
      </c>
      <c r="Y50" s="15">
        <v>4</v>
      </c>
      <c r="Z50" s="15" t="s">
        <v>49</v>
      </c>
      <c r="AA50">
        <f t="shared" si="10"/>
        <v>0</v>
      </c>
      <c r="AB50" t="s">
        <v>72</v>
      </c>
      <c r="AC50">
        <f t="shared" si="11"/>
        <v>3</v>
      </c>
      <c r="AD50">
        <f t="shared" si="12"/>
        <v>0</v>
      </c>
      <c r="AF50" s="25">
        <v>3</v>
      </c>
      <c r="AG50" s="25">
        <v>4</v>
      </c>
      <c r="AH50">
        <f t="shared" si="9"/>
        <v>3.75</v>
      </c>
    </row>
    <row r="51" spans="1:34" hidden="1" x14ac:dyDescent="0.25">
      <c r="A51" s="15" t="s">
        <v>95</v>
      </c>
      <c r="B51" s="15">
        <v>51</v>
      </c>
      <c r="C51" s="15">
        <v>17</v>
      </c>
      <c r="D51" s="15"/>
      <c r="E51" s="43">
        <v>39511</v>
      </c>
      <c r="F51" s="52" t="s">
        <v>43</v>
      </c>
      <c r="G51" s="15"/>
      <c r="H51" s="15" t="s">
        <v>128</v>
      </c>
      <c r="I51">
        <v>3</v>
      </c>
      <c r="J51">
        <v>4</v>
      </c>
      <c r="K51">
        <v>2008</v>
      </c>
      <c r="N51" t="s">
        <v>55</v>
      </c>
      <c r="O51" t="s">
        <v>54</v>
      </c>
      <c r="P51" t="s">
        <v>33</v>
      </c>
      <c r="Q51" s="33">
        <f>1.03*R51+10.22</f>
        <v>401.62000000000006</v>
      </c>
      <c r="R51" s="28">
        <v>380</v>
      </c>
      <c r="U51" s="15">
        <v>8</v>
      </c>
      <c r="V51" s="15">
        <v>3</v>
      </c>
      <c r="W51" s="15" t="s">
        <v>49</v>
      </c>
      <c r="X51" s="15">
        <v>9</v>
      </c>
      <c r="Y51" s="15">
        <v>4</v>
      </c>
      <c r="Z51" s="15" t="s">
        <v>24</v>
      </c>
      <c r="AA51">
        <f t="shared" si="10"/>
        <v>-1</v>
      </c>
      <c r="AB51" t="s">
        <v>73</v>
      </c>
      <c r="AC51">
        <f t="shared" si="11"/>
        <v>8.5</v>
      </c>
      <c r="AD51">
        <f t="shared" si="12"/>
        <v>5.8823529411764705E-2</v>
      </c>
      <c r="AF51" s="25">
        <v>3</v>
      </c>
      <c r="AG51" s="25">
        <v>9</v>
      </c>
      <c r="AH51">
        <f t="shared" si="9"/>
        <v>8.75</v>
      </c>
    </row>
    <row r="52" spans="1:34" hidden="1" x14ac:dyDescent="0.25">
      <c r="A52" t="s">
        <v>95</v>
      </c>
      <c r="B52">
        <v>52</v>
      </c>
      <c r="C52">
        <v>1</v>
      </c>
      <c r="D52" t="s">
        <v>34</v>
      </c>
      <c r="E52" s="7">
        <v>39584</v>
      </c>
      <c r="F52" t="s">
        <v>44</v>
      </c>
      <c r="G52" t="s">
        <v>24</v>
      </c>
      <c r="H52" t="s">
        <v>19</v>
      </c>
      <c r="I52">
        <v>5</v>
      </c>
      <c r="J52">
        <v>16</v>
      </c>
      <c r="K52">
        <v>2008</v>
      </c>
      <c r="L52">
        <v>12</v>
      </c>
      <c r="N52" t="s">
        <v>14</v>
      </c>
      <c r="O52" t="s">
        <v>54</v>
      </c>
      <c r="Q52" s="28">
        <v>263</v>
      </c>
      <c r="R52" s="28">
        <v>254</v>
      </c>
      <c r="U52">
        <v>3</v>
      </c>
      <c r="V52">
        <v>2</v>
      </c>
      <c r="W52" t="s">
        <v>49</v>
      </c>
      <c r="X52">
        <v>4</v>
      </c>
      <c r="Y52">
        <v>4</v>
      </c>
      <c r="Z52" t="s">
        <v>24</v>
      </c>
      <c r="AA52">
        <f t="shared" si="10"/>
        <v>-1</v>
      </c>
      <c r="AB52" t="s">
        <v>73</v>
      </c>
      <c r="AC52">
        <f t="shared" si="11"/>
        <v>3.5</v>
      </c>
      <c r="AD52">
        <f t="shared" si="12"/>
        <v>0.14285714285714285</v>
      </c>
      <c r="AF52" s="25">
        <v>5</v>
      </c>
      <c r="AG52" s="25">
        <v>3</v>
      </c>
      <c r="AH52">
        <f t="shared" si="9"/>
        <v>2.9166666666666665</v>
      </c>
    </row>
    <row r="53" spans="1:34" hidden="1" x14ac:dyDescent="0.25">
      <c r="A53" t="s">
        <v>95</v>
      </c>
      <c r="B53">
        <v>53</v>
      </c>
      <c r="C53">
        <v>2</v>
      </c>
      <c r="D53" t="s">
        <v>19</v>
      </c>
      <c r="E53" s="7">
        <v>39617</v>
      </c>
      <c r="F53">
        <v>40490</v>
      </c>
      <c r="G53">
        <v>11</v>
      </c>
      <c r="H53" t="s">
        <v>19</v>
      </c>
      <c r="I53">
        <v>6</v>
      </c>
      <c r="J53">
        <v>18</v>
      </c>
      <c r="K53">
        <v>2010</v>
      </c>
      <c r="L53">
        <v>12</v>
      </c>
      <c r="N53" t="s">
        <v>14</v>
      </c>
      <c r="O53" t="s">
        <v>54</v>
      </c>
      <c r="Q53" s="28">
        <v>295</v>
      </c>
      <c r="R53" s="28">
        <v>275</v>
      </c>
      <c r="U53">
        <v>5</v>
      </c>
      <c r="V53">
        <v>1</v>
      </c>
      <c r="W53" t="s">
        <v>48</v>
      </c>
      <c r="X53">
        <v>5</v>
      </c>
      <c r="Y53">
        <v>1</v>
      </c>
      <c r="Z53" t="s">
        <v>48</v>
      </c>
      <c r="AA53">
        <f t="shared" si="10"/>
        <v>0</v>
      </c>
      <c r="AB53" t="s">
        <v>73</v>
      </c>
      <c r="AC53">
        <f t="shared" si="11"/>
        <v>5</v>
      </c>
      <c r="AD53">
        <f t="shared" si="12"/>
        <v>0</v>
      </c>
      <c r="AF53" s="25">
        <v>6</v>
      </c>
      <c r="AG53" s="25">
        <v>5</v>
      </c>
      <c r="AH53">
        <f t="shared" si="9"/>
        <v>5</v>
      </c>
    </row>
    <row r="54" spans="1:34" hidden="1" x14ac:dyDescent="0.25">
      <c r="A54" s="15" t="s">
        <v>95</v>
      </c>
      <c r="B54" s="15">
        <v>54</v>
      </c>
      <c r="C54" s="15">
        <v>3</v>
      </c>
      <c r="D54" s="15" t="s">
        <v>34</v>
      </c>
      <c r="E54" s="43">
        <v>40005</v>
      </c>
      <c r="F54" s="15" t="s">
        <v>45</v>
      </c>
      <c r="G54" s="15" t="s">
        <v>24</v>
      </c>
      <c r="H54" s="14" t="s">
        <v>61</v>
      </c>
      <c r="I54">
        <v>7</v>
      </c>
      <c r="J54">
        <v>11</v>
      </c>
      <c r="K54">
        <v>2009</v>
      </c>
      <c r="L54">
        <v>12</v>
      </c>
      <c r="N54" t="s">
        <v>14</v>
      </c>
      <c r="O54" t="s">
        <v>54</v>
      </c>
      <c r="Q54" s="28">
        <v>318</v>
      </c>
      <c r="R54" s="28">
        <v>310</v>
      </c>
      <c r="U54" s="15">
        <v>4</v>
      </c>
      <c r="V54" s="15">
        <v>2</v>
      </c>
      <c r="W54" s="15" t="s">
        <v>24</v>
      </c>
      <c r="X54" s="15">
        <v>4</v>
      </c>
      <c r="Y54" s="15">
        <v>2</v>
      </c>
      <c r="Z54" s="15" t="s">
        <v>48</v>
      </c>
      <c r="AA54">
        <f t="shared" si="10"/>
        <v>0</v>
      </c>
      <c r="AB54" t="s">
        <v>72</v>
      </c>
      <c r="AC54">
        <f t="shared" si="11"/>
        <v>4</v>
      </c>
      <c r="AD54">
        <f t="shared" si="12"/>
        <v>0</v>
      </c>
      <c r="AF54" s="25">
        <v>7</v>
      </c>
      <c r="AG54" s="25">
        <v>4</v>
      </c>
      <c r="AH54">
        <f t="shared" si="9"/>
        <v>4.083333333333333</v>
      </c>
    </row>
    <row r="55" spans="1:34" hidden="1" x14ac:dyDescent="0.25">
      <c r="A55" s="15" t="s">
        <v>95</v>
      </c>
      <c r="B55" s="15">
        <v>55</v>
      </c>
      <c r="C55" s="15">
        <v>4</v>
      </c>
      <c r="D55" s="15" t="s">
        <v>19</v>
      </c>
      <c r="E55" s="43">
        <v>39617</v>
      </c>
      <c r="F55" s="15">
        <v>40490</v>
      </c>
      <c r="G55" s="15">
        <v>12</v>
      </c>
      <c r="H55" t="s">
        <v>19</v>
      </c>
      <c r="I55">
        <v>6</v>
      </c>
      <c r="J55">
        <v>18</v>
      </c>
      <c r="K55">
        <v>2008</v>
      </c>
      <c r="L55">
        <v>12</v>
      </c>
      <c r="N55" t="s">
        <v>14</v>
      </c>
      <c r="O55" t="s">
        <v>54</v>
      </c>
      <c r="Q55" s="28">
        <v>302</v>
      </c>
      <c r="R55" s="28">
        <v>282</v>
      </c>
      <c r="U55" s="15">
        <v>5</v>
      </c>
      <c r="V55" s="15">
        <v>2</v>
      </c>
      <c r="W55" s="15" t="s">
        <v>24</v>
      </c>
      <c r="X55" s="15">
        <v>7</v>
      </c>
      <c r="Y55" s="15">
        <v>1</v>
      </c>
      <c r="Z55" s="15" t="s">
        <v>24</v>
      </c>
      <c r="AA55">
        <f t="shared" si="10"/>
        <v>-2</v>
      </c>
      <c r="AB55" t="s">
        <v>73</v>
      </c>
      <c r="AC55">
        <f t="shared" si="11"/>
        <v>6</v>
      </c>
      <c r="AD55">
        <f t="shared" si="12"/>
        <v>0.16666666666666666</v>
      </c>
      <c r="AF55" s="25">
        <v>6</v>
      </c>
      <c r="AG55" s="25">
        <v>5</v>
      </c>
      <c r="AH55">
        <f t="shared" si="9"/>
        <v>5</v>
      </c>
    </row>
    <row r="56" spans="1:34" hidden="1" x14ac:dyDescent="0.25">
      <c r="A56" t="s">
        <v>95</v>
      </c>
      <c r="B56">
        <v>56</v>
      </c>
      <c r="C56">
        <v>5</v>
      </c>
      <c r="D56" t="s">
        <v>34</v>
      </c>
      <c r="E56" s="7">
        <v>39663</v>
      </c>
      <c r="F56" t="s">
        <v>46</v>
      </c>
      <c r="G56" t="s">
        <v>24</v>
      </c>
      <c r="H56" t="s">
        <v>19</v>
      </c>
      <c r="I56">
        <v>8</v>
      </c>
      <c r="J56">
        <v>3</v>
      </c>
      <c r="K56">
        <v>2008</v>
      </c>
      <c r="L56">
        <v>12</v>
      </c>
      <c r="N56" t="s">
        <v>14</v>
      </c>
      <c r="O56" t="s">
        <v>54</v>
      </c>
      <c r="Q56" s="28">
        <v>262</v>
      </c>
      <c r="R56" s="28"/>
      <c r="U56">
        <v>3</v>
      </c>
      <c r="V56">
        <v>3</v>
      </c>
      <c r="W56" t="s">
        <v>24</v>
      </c>
      <c r="X56">
        <v>4</v>
      </c>
      <c r="Y56">
        <v>2</v>
      </c>
      <c r="Z56" t="s">
        <v>24</v>
      </c>
      <c r="AA56">
        <f t="shared" si="10"/>
        <v>-1</v>
      </c>
      <c r="AB56" t="s">
        <v>73</v>
      </c>
      <c r="AC56">
        <f t="shared" si="11"/>
        <v>3.5</v>
      </c>
      <c r="AD56">
        <f t="shared" si="12"/>
        <v>0.14285714285714285</v>
      </c>
      <c r="AF56" s="25">
        <v>8</v>
      </c>
      <c r="AG56" s="25">
        <v>3</v>
      </c>
      <c r="AH56">
        <f t="shared" si="9"/>
        <v>3.1666666666666665</v>
      </c>
    </row>
    <row r="57" spans="1:34" hidden="1" x14ac:dyDescent="0.25">
      <c r="A57" s="15" t="s">
        <v>95</v>
      </c>
      <c r="B57" s="15">
        <v>57</v>
      </c>
      <c r="C57" s="15">
        <v>6</v>
      </c>
      <c r="D57" s="15" t="s">
        <v>34</v>
      </c>
      <c r="E57" s="43">
        <v>39950</v>
      </c>
      <c r="F57" s="15" t="s">
        <v>47</v>
      </c>
      <c r="G57" s="15" t="s">
        <v>24</v>
      </c>
      <c r="H57" s="14" t="s">
        <v>19</v>
      </c>
      <c r="I57" s="15">
        <v>5</v>
      </c>
      <c r="J57" s="15">
        <v>17</v>
      </c>
      <c r="K57" s="15">
        <v>2009</v>
      </c>
      <c r="L57" s="15">
        <v>11</v>
      </c>
      <c r="M57" s="15"/>
      <c r="N57" s="15" t="s">
        <v>14</v>
      </c>
      <c r="O57" s="15" t="s">
        <v>54</v>
      </c>
      <c r="P57" s="15"/>
      <c r="Q57" s="44">
        <v>440</v>
      </c>
      <c r="R57" s="44">
        <v>412</v>
      </c>
      <c r="S57" s="15"/>
      <c r="T57" s="15"/>
      <c r="U57" s="34">
        <v>37</v>
      </c>
      <c r="V57" s="34">
        <v>4</v>
      </c>
      <c r="W57" s="34" t="s">
        <v>49</v>
      </c>
      <c r="X57" s="34">
        <v>42</v>
      </c>
      <c r="Y57" s="15"/>
      <c r="Z57" s="15"/>
      <c r="AA57">
        <f t="shared" si="10"/>
        <v>-5</v>
      </c>
      <c r="AB57" t="s">
        <v>73</v>
      </c>
      <c r="AC57">
        <f t="shared" si="11"/>
        <v>39.5</v>
      </c>
      <c r="AD57">
        <f t="shared" si="12"/>
        <v>6.3291139240506333E-2</v>
      </c>
      <c r="AF57" s="26">
        <v>5</v>
      </c>
      <c r="AG57" s="26">
        <v>42</v>
      </c>
      <c r="AH57">
        <f t="shared" si="9"/>
        <v>41.916666666666664</v>
      </c>
    </row>
    <row r="58" spans="1:34" x14ac:dyDescent="0.25">
      <c r="A58" t="s">
        <v>95</v>
      </c>
      <c r="B58">
        <v>58</v>
      </c>
      <c r="C58">
        <v>1</v>
      </c>
      <c r="D58" t="s">
        <v>34</v>
      </c>
      <c r="E58" s="7">
        <v>40667</v>
      </c>
      <c r="F58" t="s">
        <v>56</v>
      </c>
      <c r="H58" s="14" t="s">
        <v>19</v>
      </c>
      <c r="I58">
        <v>5</v>
      </c>
      <c r="J58">
        <v>4</v>
      </c>
      <c r="K58">
        <v>2011</v>
      </c>
      <c r="L58">
        <v>11</v>
      </c>
      <c r="N58" t="s">
        <v>14</v>
      </c>
      <c r="O58" t="s">
        <v>54</v>
      </c>
      <c r="P58" t="s">
        <v>23</v>
      </c>
      <c r="Q58" s="28">
        <v>311</v>
      </c>
      <c r="R58" s="28">
        <v>295</v>
      </c>
      <c r="U58" s="9">
        <v>3</v>
      </c>
      <c r="V58" s="9">
        <v>4</v>
      </c>
      <c r="W58" s="9" t="s">
        <v>24</v>
      </c>
      <c r="X58">
        <v>4</v>
      </c>
      <c r="Y58">
        <v>4</v>
      </c>
      <c r="Z58" t="s">
        <v>24</v>
      </c>
      <c r="AA58">
        <f t="shared" si="10"/>
        <v>-1</v>
      </c>
      <c r="AB58" t="s">
        <v>73</v>
      </c>
      <c r="AC58">
        <f t="shared" si="11"/>
        <v>3.5</v>
      </c>
      <c r="AD58">
        <f t="shared" si="12"/>
        <v>0.14285714285714285</v>
      </c>
      <c r="AF58" s="25">
        <v>5</v>
      </c>
      <c r="AG58" s="25">
        <v>4</v>
      </c>
      <c r="AH58">
        <f t="shared" si="9"/>
        <v>3.9166666666666665</v>
      </c>
    </row>
    <row r="59" spans="1:34" x14ac:dyDescent="0.25">
      <c r="A59" s="15" t="s">
        <v>95</v>
      </c>
      <c r="B59" s="15">
        <v>59</v>
      </c>
      <c r="C59" s="15">
        <v>2</v>
      </c>
      <c r="D59" s="15" t="s">
        <v>34</v>
      </c>
      <c r="E59" s="43">
        <v>40667</v>
      </c>
      <c r="F59" s="15" t="s">
        <v>57</v>
      </c>
      <c r="G59" s="15"/>
      <c r="H59" t="s">
        <v>61</v>
      </c>
      <c r="I59">
        <v>5</v>
      </c>
      <c r="J59">
        <v>4</v>
      </c>
      <c r="K59">
        <v>2011</v>
      </c>
      <c r="L59">
        <v>11</v>
      </c>
      <c r="N59" t="s">
        <v>14</v>
      </c>
      <c r="O59" t="s">
        <v>54</v>
      </c>
      <c r="P59" t="s">
        <v>23</v>
      </c>
      <c r="Q59" s="28">
        <v>320</v>
      </c>
      <c r="R59" s="28">
        <v>304</v>
      </c>
      <c r="U59" s="14">
        <v>4</v>
      </c>
      <c r="V59" s="14">
        <v>1</v>
      </c>
      <c r="W59" s="14" t="s">
        <v>24</v>
      </c>
      <c r="X59" s="15">
        <v>5</v>
      </c>
      <c r="Y59" s="15">
        <v>1</v>
      </c>
      <c r="Z59" s="15" t="s">
        <v>24</v>
      </c>
      <c r="AA59">
        <f t="shared" si="10"/>
        <v>-1</v>
      </c>
      <c r="AB59" t="s">
        <v>73</v>
      </c>
      <c r="AC59">
        <f t="shared" si="11"/>
        <v>4.5</v>
      </c>
      <c r="AD59">
        <f t="shared" si="12"/>
        <v>0.1111111111111111</v>
      </c>
      <c r="AF59" s="25">
        <v>5</v>
      </c>
      <c r="AG59" s="25">
        <v>4</v>
      </c>
      <c r="AH59">
        <f t="shared" si="9"/>
        <v>3.9166666666666665</v>
      </c>
    </row>
    <row r="60" spans="1:34" x14ac:dyDescent="0.25">
      <c r="A60" t="s">
        <v>95</v>
      </c>
      <c r="B60">
        <v>60</v>
      </c>
      <c r="C60">
        <v>3</v>
      </c>
      <c r="D60" t="s">
        <v>19</v>
      </c>
      <c r="E60" s="7">
        <v>40684</v>
      </c>
      <c r="F60">
        <v>43294</v>
      </c>
      <c r="G60">
        <v>4</v>
      </c>
      <c r="H60" t="s">
        <v>19</v>
      </c>
      <c r="I60">
        <v>5</v>
      </c>
      <c r="J60">
        <v>21</v>
      </c>
      <c r="K60">
        <v>2011</v>
      </c>
      <c r="L60">
        <v>11</v>
      </c>
      <c r="N60" t="s">
        <v>14</v>
      </c>
      <c r="O60" t="s">
        <v>54</v>
      </c>
      <c r="P60" t="s">
        <v>22</v>
      </c>
      <c r="Q60" s="31">
        <v>262</v>
      </c>
      <c r="R60" s="31">
        <v>248</v>
      </c>
      <c r="T60">
        <v>0.22</v>
      </c>
      <c r="U60">
        <v>3</v>
      </c>
      <c r="V60">
        <v>1</v>
      </c>
      <c r="W60" t="s">
        <v>24</v>
      </c>
      <c r="X60">
        <v>3</v>
      </c>
      <c r="Y60">
        <v>1</v>
      </c>
      <c r="Z60" t="s">
        <v>24</v>
      </c>
      <c r="AA60">
        <f t="shared" si="10"/>
        <v>0</v>
      </c>
      <c r="AB60" t="s">
        <v>72</v>
      </c>
      <c r="AC60">
        <f t="shared" si="11"/>
        <v>3</v>
      </c>
      <c r="AD60">
        <f t="shared" si="12"/>
        <v>0</v>
      </c>
      <c r="AF60" s="25">
        <v>5</v>
      </c>
      <c r="AG60" s="25">
        <v>3</v>
      </c>
      <c r="AH60">
        <f t="shared" si="9"/>
        <v>2.9166666666666665</v>
      </c>
    </row>
    <row r="61" spans="1:34" x14ac:dyDescent="0.25">
      <c r="A61" t="s">
        <v>95</v>
      </c>
      <c r="B61">
        <v>61</v>
      </c>
      <c r="C61">
        <v>4</v>
      </c>
      <c r="D61" t="s">
        <v>19</v>
      </c>
      <c r="E61" s="7">
        <v>40982</v>
      </c>
      <c r="F61">
        <v>44202</v>
      </c>
      <c r="G61">
        <v>5</v>
      </c>
      <c r="H61" t="s">
        <v>19</v>
      </c>
      <c r="I61">
        <v>3</v>
      </c>
      <c r="J61">
        <v>14</v>
      </c>
      <c r="K61">
        <v>2012</v>
      </c>
      <c r="L61">
        <v>12</v>
      </c>
      <c r="N61" t="s">
        <v>14</v>
      </c>
      <c r="O61" t="s">
        <v>54</v>
      </c>
      <c r="P61" t="s">
        <v>22</v>
      </c>
      <c r="Q61" s="28">
        <v>255</v>
      </c>
      <c r="R61" s="28">
        <v>238</v>
      </c>
      <c r="T61">
        <v>0.26</v>
      </c>
      <c r="U61">
        <v>3</v>
      </c>
      <c r="V61">
        <v>4</v>
      </c>
      <c r="W61" t="s">
        <v>24</v>
      </c>
      <c r="X61">
        <v>3</v>
      </c>
      <c r="Y61">
        <v>4</v>
      </c>
      <c r="Z61" t="s">
        <v>24</v>
      </c>
      <c r="AA61">
        <f t="shared" si="10"/>
        <v>0</v>
      </c>
      <c r="AB61" t="s">
        <v>72</v>
      </c>
      <c r="AC61">
        <f t="shared" si="11"/>
        <v>3</v>
      </c>
      <c r="AD61">
        <f t="shared" si="12"/>
        <v>0</v>
      </c>
      <c r="AF61" s="25">
        <v>3</v>
      </c>
      <c r="AG61" s="25">
        <v>4</v>
      </c>
      <c r="AH61">
        <f t="shared" si="9"/>
        <v>3.75</v>
      </c>
    </row>
    <row r="62" spans="1:34" x14ac:dyDescent="0.25">
      <c r="A62" s="15" t="s">
        <v>95</v>
      </c>
      <c r="B62" s="15">
        <v>62</v>
      </c>
      <c r="C62" s="15">
        <v>5</v>
      </c>
      <c r="D62" s="15" t="s">
        <v>19</v>
      </c>
      <c r="E62" s="43">
        <v>41048</v>
      </c>
      <c r="F62" s="15">
        <v>44273</v>
      </c>
      <c r="G62" s="15">
        <v>4</v>
      </c>
      <c r="H62" t="s">
        <v>19</v>
      </c>
      <c r="I62" s="15">
        <v>5</v>
      </c>
      <c r="J62" s="15">
        <v>19</v>
      </c>
      <c r="K62" s="15">
        <v>2012</v>
      </c>
      <c r="L62" s="15">
        <v>12</v>
      </c>
      <c r="M62" s="15"/>
      <c r="N62" s="15" t="s">
        <v>14</v>
      </c>
      <c r="O62" s="15" t="s">
        <v>54</v>
      </c>
      <c r="P62" s="15" t="s">
        <v>22</v>
      </c>
      <c r="Q62" s="44">
        <v>475</v>
      </c>
      <c r="R62" s="44">
        <v>460</v>
      </c>
      <c r="S62" s="15"/>
      <c r="T62" s="15">
        <v>1.66</v>
      </c>
      <c r="U62" s="34">
        <v>20</v>
      </c>
      <c r="V62" s="34">
        <v>1</v>
      </c>
      <c r="W62" s="34" t="s">
        <v>24</v>
      </c>
      <c r="X62" s="34">
        <v>22</v>
      </c>
      <c r="Y62" s="15">
        <v>4</v>
      </c>
      <c r="Z62" s="15"/>
      <c r="AA62">
        <f t="shared" si="10"/>
        <v>-2</v>
      </c>
      <c r="AB62" t="s">
        <v>73</v>
      </c>
      <c r="AC62">
        <f t="shared" si="11"/>
        <v>21</v>
      </c>
      <c r="AD62">
        <f t="shared" si="12"/>
        <v>4.7619047619047616E-2</v>
      </c>
      <c r="AF62" s="25">
        <v>5</v>
      </c>
      <c r="AG62" s="25">
        <v>22</v>
      </c>
      <c r="AH62">
        <f t="shared" si="9"/>
        <v>21.916666666666668</v>
      </c>
    </row>
    <row r="63" spans="1:34" x14ac:dyDescent="0.25">
      <c r="A63" s="15" t="s">
        <v>95</v>
      </c>
      <c r="B63" s="15">
        <v>63</v>
      </c>
      <c r="C63" s="15">
        <v>6</v>
      </c>
      <c r="D63" s="15" t="s">
        <v>19</v>
      </c>
      <c r="E63" s="43">
        <v>41048</v>
      </c>
      <c r="F63" s="15">
        <v>44273</v>
      </c>
      <c r="G63" s="15">
        <v>5</v>
      </c>
      <c r="H63" t="s">
        <v>19</v>
      </c>
      <c r="I63" s="15">
        <v>5</v>
      </c>
      <c r="J63" s="15">
        <v>19</v>
      </c>
      <c r="K63">
        <v>2012</v>
      </c>
      <c r="L63">
        <v>12</v>
      </c>
      <c r="N63" t="s">
        <v>14</v>
      </c>
      <c r="O63" t="s">
        <v>54</v>
      </c>
      <c r="P63" s="15" t="s">
        <v>23</v>
      </c>
      <c r="Q63" s="44">
        <v>447</v>
      </c>
      <c r="R63" s="44">
        <v>420</v>
      </c>
      <c r="S63" s="15"/>
      <c r="T63" s="15">
        <v>1.5</v>
      </c>
      <c r="U63" s="15">
        <v>11</v>
      </c>
      <c r="V63" s="15">
        <v>2</v>
      </c>
      <c r="W63" s="15" t="s">
        <v>24</v>
      </c>
      <c r="X63" s="15">
        <v>12</v>
      </c>
      <c r="Y63" s="15">
        <v>4</v>
      </c>
      <c r="Z63" s="15" t="s">
        <v>24</v>
      </c>
      <c r="AA63">
        <f t="shared" si="10"/>
        <v>-1</v>
      </c>
      <c r="AB63" t="s">
        <v>73</v>
      </c>
      <c r="AC63">
        <f t="shared" si="11"/>
        <v>11.5</v>
      </c>
      <c r="AD63">
        <f t="shared" si="12"/>
        <v>4.3478260869565216E-2</v>
      </c>
      <c r="AF63" s="25">
        <v>5</v>
      </c>
      <c r="AG63" s="25">
        <v>11</v>
      </c>
      <c r="AH63">
        <f t="shared" si="9"/>
        <v>10.916666666666666</v>
      </c>
    </row>
    <row r="64" spans="1:34" hidden="1" x14ac:dyDescent="0.25">
      <c r="A64" t="s">
        <v>95</v>
      </c>
      <c r="B64">
        <v>64</v>
      </c>
      <c r="C64">
        <v>7</v>
      </c>
      <c r="D64" t="s">
        <v>19</v>
      </c>
      <c r="E64" s="7">
        <v>41081</v>
      </c>
      <c r="F64">
        <v>44703</v>
      </c>
      <c r="G64">
        <v>2</v>
      </c>
      <c r="H64" t="s">
        <v>19</v>
      </c>
      <c r="I64">
        <v>6</v>
      </c>
      <c r="J64">
        <v>21</v>
      </c>
      <c r="K64">
        <v>2012</v>
      </c>
      <c r="L64">
        <v>12</v>
      </c>
      <c r="N64" t="s">
        <v>14</v>
      </c>
      <c r="O64" t="s">
        <v>54</v>
      </c>
      <c r="P64" t="s">
        <v>60</v>
      </c>
      <c r="Q64" s="28">
        <v>312</v>
      </c>
      <c r="R64" s="28">
        <v>280</v>
      </c>
      <c r="T64">
        <v>0.46</v>
      </c>
      <c r="U64">
        <v>4</v>
      </c>
      <c r="V64">
        <v>1</v>
      </c>
      <c r="W64" t="s">
        <v>24</v>
      </c>
      <c r="X64">
        <v>4</v>
      </c>
      <c r="Y64">
        <v>1</v>
      </c>
      <c r="Z64" t="s">
        <v>24</v>
      </c>
      <c r="AA64">
        <f t="shared" si="10"/>
        <v>0</v>
      </c>
      <c r="AB64" t="s">
        <v>72</v>
      </c>
      <c r="AC64">
        <f t="shared" si="11"/>
        <v>4</v>
      </c>
      <c r="AD64">
        <f t="shared" si="12"/>
        <v>0</v>
      </c>
      <c r="AF64" s="25">
        <v>6</v>
      </c>
      <c r="AG64" s="25">
        <v>4</v>
      </c>
      <c r="AH64">
        <f t="shared" si="9"/>
        <v>4</v>
      </c>
    </row>
    <row r="65" spans="1:34" hidden="1" x14ac:dyDescent="0.25">
      <c r="A65" t="s">
        <v>95</v>
      </c>
      <c r="B65">
        <v>65</v>
      </c>
      <c r="C65">
        <v>8</v>
      </c>
      <c r="D65" t="s">
        <v>19</v>
      </c>
      <c r="E65" s="7">
        <v>41081</v>
      </c>
      <c r="F65">
        <v>44703</v>
      </c>
      <c r="G65">
        <v>3</v>
      </c>
      <c r="H65" t="s">
        <v>19</v>
      </c>
      <c r="I65">
        <v>6</v>
      </c>
      <c r="J65">
        <v>21</v>
      </c>
      <c r="K65">
        <v>2012</v>
      </c>
      <c r="L65">
        <v>12</v>
      </c>
      <c r="N65" t="s">
        <v>14</v>
      </c>
      <c r="O65" t="s">
        <v>54</v>
      </c>
      <c r="P65" t="s">
        <v>60</v>
      </c>
      <c r="Q65" s="28">
        <v>292</v>
      </c>
      <c r="R65" s="28">
        <v>270</v>
      </c>
      <c r="T65">
        <v>0.44</v>
      </c>
      <c r="U65">
        <v>5</v>
      </c>
      <c r="V65">
        <v>2</v>
      </c>
      <c r="W65" t="s">
        <v>24</v>
      </c>
      <c r="X65">
        <v>5</v>
      </c>
      <c r="Y65">
        <v>1</v>
      </c>
      <c r="Z65" t="s">
        <v>24</v>
      </c>
      <c r="AA65">
        <f t="shared" si="10"/>
        <v>0</v>
      </c>
      <c r="AB65" t="s">
        <v>72</v>
      </c>
      <c r="AC65">
        <f t="shared" si="11"/>
        <v>5</v>
      </c>
      <c r="AD65">
        <f t="shared" si="12"/>
        <v>0</v>
      </c>
      <c r="AF65" s="25">
        <v>6</v>
      </c>
      <c r="AG65" s="25">
        <v>5</v>
      </c>
      <c r="AH65">
        <f t="shared" si="9"/>
        <v>5</v>
      </c>
    </row>
    <row r="66" spans="1:34" x14ac:dyDescent="0.25">
      <c r="A66" s="15" t="s">
        <v>95</v>
      </c>
      <c r="B66" s="15">
        <v>66</v>
      </c>
      <c r="C66" s="15">
        <v>9</v>
      </c>
      <c r="D66" s="15" t="s">
        <v>19</v>
      </c>
      <c r="E66" s="43">
        <v>41082</v>
      </c>
      <c r="F66" s="15">
        <v>44705</v>
      </c>
      <c r="G66" s="15">
        <v>10</v>
      </c>
      <c r="H66" t="s">
        <v>19</v>
      </c>
      <c r="I66">
        <v>6</v>
      </c>
      <c r="J66">
        <v>22</v>
      </c>
      <c r="K66">
        <v>2012</v>
      </c>
      <c r="L66">
        <v>12</v>
      </c>
      <c r="N66" t="s">
        <v>14</v>
      </c>
      <c r="O66" t="s">
        <v>54</v>
      </c>
      <c r="P66" t="s">
        <v>23</v>
      </c>
      <c r="Q66" s="28">
        <v>325</v>
      </c>
      <c r="R66" s="28">
        <v>295</v>
      </c>
      <c r="T66">
        <v>0.6</v>
      </c>
      <c r="U66" s="15">
        <v>4</v>
      </c>
      <c r="V66" s="15">
        <v>4</v>
      </c>
      <c r="W66" s="15" t="s">
        <v>24</v>
      </c>
      <c r="X66" s="15">
        <v>6</v>
      </c>
      <c r="Y66" s="15">
        <v>2</v>
      </c>
      <c r="Z66" s="15" t="s">
        <v>24</v>
      </c>
      <c r="AA66">
        <f t="shared" si="10"/>
        <v>-2</v>
      </c>
      <c r="AB66" t="s">
        <v>73</v>
      </c>
      <c r="AC66">
        <f t="shared" si="11"/>
        <v>5</v>
      </c>
      <c r="AD66">
        <f t="shared" si="12"/>
        <v>0.2</v>
      </c>
      <c r="AF66" s="25">
        <v>6</v>
      </c>
      <c r="AG66" s="25">
        <v>5</v>
      </c>
      <c r="AH66">
        <f t="shared" si="9"/>
        <v>5</v>
      </c>
    </row>
    <row r="67" spans="1:34" x14ac:dyDescent="0.25">
      <c r="A67" s="15" t="s">
        <v>95</v>
      </c>
      <c r="B67" s="15">
        <v>67</v>
      </c>
      <c r="C67" s="15">
        <v>10</v>
      </c>
      <c r="D67" s="15" t="s">
        <v>19</v>
      </c>
      <c r="E67" s="43">
        <v>41082</v>
      </c>
      <c r="F67" s="15">
        <v>44705</v>
      </c>
      <c r="G67" s="15">
        <v>11</v>
      </c>
      <c r="H67" t="s">
        <v>19</v>
      </c>
      <c r="I67">
        <v>6</v>
      </c>
      <c r="J67">
        <v>22</v>
      </c>
      <c r="K67">
        <v>2012</v>
      </c>
      <c r="L67">
        <v>12</v>
      </c>
      <c r="N67" t="s">
        <v>14</v>
      </c>
      <c r="O67" t="s">
        <v>54</v>
      </c>
      <c r="P67" t="s">
        <v>23</v>
      </c>
      <c r="Q67" s="28">
        <v>325</v>
      </c>
      <c r="R67" s="28">
        <v>290</v>
      </c>
      <c r="T67">
        <v>0.52</v>
      </c>
      <c r="U67" s="15">
        <v>5</v>
      </c>
      <c r="V67" s="15">
        <v>1</v>
      </c>
      <c r="W67" s="15" t="s">
        <v>24</v>
      </c>
      <c r="X67" s="15">
        <v>5</v>
      </c>
      <c r="Y67" s="15">
        <v>1</v>
      </c>
      <c r="Z67" s="15" t="s">
        <v>24</v>
      </c>
      <c r="AA67">
        <f t="shared" si="10"/>
        <v>0</v>
      </c>
      <c r="AB67" t="s">
        <v>73</v>
      </c>
      <c r="AC67">
        <f t="shared" si="11"/>
        <v>5</v>
      </c>
      <c r="AD67">
        <f t="shared" si="12"/>
        <v>0</v>
      </c>
      <c r="AF67" s="25">
        <v>6</v>
      </c>
      <c r="AG67" s="25">
        <v>5</v>
      </c>
      <c r="AH67">
        <f t="shared" si="9"/>
        <v>5</v>
      </c>
    </row>
    <row r="68" spans="1:34" x14ac:dyDescent="0.25">
      <c r="A68" t="s">
        <v>95</v>
      </c>
      <c r="B68">
        <v>68</v>
      </c>
      <c r="C68">
        <v>11</v>
      </c>
      <c r="D68" t="s">
        <v>19</v>
      </c>
      <c r="E68" s="7">
        <v>41096</v>
      </c>
      <c r="F68">
        <v>44723</v>
      </c>
      <c r="G68">
        <v>23</v>
      </c>
      <c r="H68" t="s">
        <v>19</v>
      </c>
      <c r="I68">
        <v>7</v>
      </c>
      <c r="J68">
        <v>6</v>
      </c>
      <c r="K68">
        <v>2012</v>
      </c>
      <c r="L68">
        <v>12</v>
      </c>
      <c r="N68" t="s">
        <v>14</v>
      </c>
      <c r="O68" t="s">
        <v>54</v>
      </c>
      <c r="P68" t="s">
        <v>23</v>
      </c>
      <c r="Q68" s="28">
        <v>285</v>
      </c>
      <c r="R68" s="28">
        <v>260</v>
      </c>
      <c r="T68">
        <v>0.35</v>
      </c>
      <c r="U68">
        <v>4</v>
      </c>
      <c r="V68">
        <v>2</v>
      </c>
      <c r="W68" t="s">
        <v>24</v>
      </c>
      <c r="X68">
        <v>5</v>
      </c>
      <c r="Y68">
        <v>1</v>
      </c>
      <c r="Z68" t="s">
        <v>49</v>
      </c>
      <c r="AA68">
        <f t="shared" si="10"/>
        <v>-1</v>
      </c>
      <c r="AB68" t="s">
        <v>73</v>
      </c>
      <c r="AC68">
        <f t="shared" si="11"/>
        <v>4.5</v>
      </c>
      <c r="AD68">
        <f t="shared" si="12"/>
        <v>0.1111111111111111</v>
      </c>
      <c r="AF68" s="25">
        <v>7</v>
      </c>
      <c r="AG68" s="25">
        <v>4</v>
      </c>
      <c r="AH68">
        <f t="shared" si="9"/>
        <v>4.083333333333333</v>
      </c>
    </row>
    <row r="69" spans="1:34" hidden="1" x14ac:dyDescent="0.25">
      <c r="A69" s="15" t="s">
        <v>95</v>
      </c>
      <c r="B69" s="15">
        <v>69</v>
      </c>
      <c r="C69" s="15">
        <v>12</v>
      </c>
      <c r="D69" s="15" t="s">
        <v>19</v>
      </c>
      <c r="E69" s="43">
        <v>41102</v>
      </c>
      <c r="F69" s="15">
        <v>44730</v>
      </c>
      <c r="G69" s="15">
        <v>2</v>
      </c>
      <c r="H69" t="s">
        <v>19</v>
      </c>
      <c r="I69">
        <v>7</v>
      </c>
      <c r="J69">
        <v>12</v>
      </c>
      <c r="K69">
        <v>2012</v>
      </c>
      <c r="L69">
        <v>12</v>
      </c>
      <c r="N69" t="s">
        <v>14</v>
      </c>
      <c r="O69" t="s">
        <v>54</v>
      </c>
      <c r="P69" t="s">
        <v>33</v>
      </c>
      <c r="Q69" s="28">
        <v>312</v>
      </c>
      <c r="R69" s="28">
        <v>285</v>
      </c>
      <c r="T69">
        <v>0.49</v>
      </c>
      <c r="U69" s="15">
        <v>6</v>
      </c>
      <c r="V69" s="15">
        <v>1</v>
      </c>
      <c r="W69" s="15" t="s">
        <v>24</v>
      </c>
      <c r="X69" s="15">
        <v>6</v>
      </c>
      <c r="Y69" s="15">
        <v>2</v>
      </c>
      <c r="Z69" s="15" t="s">
        <v>24</v>
      </c>
      <c r="AA69">
        <f t="shared" si="10"/>
        <v>0</v>
      </c>
      <c r="AB69" t="s">
        <v>72</v>
      </c>
      <c r="AC69">
        <f t="shared" si="11"/>
        <v>6</v>
      </c>
      <c r="AD69">
        <f t="shared" si="12"/>
        <v>0</v>
      </c>
      <c r="AF69" s="25">
        <v>7</v>
      </c>
      <c r="AG69" s="25">
        <v>6</v>
      </c>
      <c r="AH69">
        <f t="shared" si="9"/>
        <v>6.083333333333333</v>
      </c>
    </row>
    <row r="70" spans="1:34" x14ac:dyDescent="0.25">
      <c r="A70" s="15" t="s">
        <v>95</v>
      </c>
      <c r="B70" s="15">
        <v>70</v>
      </c>
      <c r="C70" s="15">
        <v>13</v>
      </c>
      <c r="D70" s="15" t="s">
        <v>19</v>
      </c>
      <c r="E70" s="43">
        <v>41119</v>
      </c>
      <c r="F70" s="15">
        <v>44732</v>
      </c>
      <c r="G70" s="15">
        <v>7</v>
      </c>
      <c r="H70" t="s">
        <v>19</v>
      </c>
      <c r="I70">
        <v>7</v>
      </c>
      <c r="J70">
        <v>29</v>
      </c>
      <c r="K70">
        <v>2012</v>
      </c>
      <c r="L70">
        <v>12</v>
      </c>
      <c r="N70" t="s">
        <v>14</v>
      </c>
      <c r="O70" t="s">
        <v>54</v>
      </c>
      <c r="P70" t="s">
        <v>23</v>
      </c>
      <c r="Q70" s="28">
        <v>322</v>
      </c>
      <c r="R70" s="28">
        <v>295</v>
      </c>
      <c r="T70">
        <v>0.47</v>
      </c>
      <c r="U70" s="15">
        <v>5</v>
      </c>
      <c r="V70" s="15">
        <v>2</v>
      </c>
      <c r="W70" s="15" t="s">
        <v>24</v>
      </c>
      <c r="X70" s="15">
        <v>5</v>
      </c>
      <c r="Y70" s="15">
        <v>2</v>
      </c>
      <c r="Z70" s="15" t="s">
        <v>24</v>
      </c>
      <c r="AA70">
        <f t="shared" si="10"/>
        <v>0</v>
      </c>
      <c r="AB70" t="s">
        <v>72</v>
      </c>
      <c r="AC70">
        <f t="shared" si="11"/>
        <v>5</v>
      </c>
      <c r="AD70">
        <f t="shared" si="12"/>
        <v>0</v>
      </c>
      <c r="AF70" s="25">
        <v>7</v>
      </c>
      <c r="AG70" s="25">
        <v>5</v>
      </c>
      <c r="AH70">
        <f t="shared" si="9"/>
        <v>5.083333333333333</v>
      </c>
    </row>
    <row r="71" spans="1:34" x14ac:dyDescent="0.25">
      <c r="A71" t="s">
        <v>95</v>
      </c>
      <c r="B71">
        <v>71</v>
      </c>
      <c r="C71">
        <v>14</v>
      </c>
      <c r="D71" t="s">
        <v>19</v>
      </c>
      <c r="E71" s="7">
        <v>41119</v>
      </c>
      <c r="F71">
        <v>44732</v>
      </c>
      <c r="G71">
        <v>8</v>
      </c>
      <c r="H71" t="s">
        <v>19</v>
      </c>
      <c r="I71">
        <v>7</v>
      </c>
      <c r="J71">
        <v>29</v>
      </c>
      <c r="K71">
        <v>2012</v>
      </c>
      <c r="L71">
        <v>12</v>
      </c>
      <c r="N71" t="s">
        <v>14</v>
      </c>
      <c r="O71" t="s">
        <v>54</v>
      </c>
      <c r="P71" t="s">
        <v>23</v>
      </c>
      <c r="Q71" s="28">
        <v>295</v>
      </c>
      <c r="R71" s="28">
        <v>275</v>
      </c>
      <c r="T71">
        <v>0.41</v>
      </c>
      <c r="U71">
        <v>4</v>
      </c>
      <c r="V71">
        <v>2</v>
      </c>
      <c r="W71" t="s">
        <v>24</v>
      </c>
      <c r="X71">
        <v>4</v>
      </c>
      <c r="Y71">
        <v>2</v>
      </c>
      <c r="Z71" t="s">
        <v>24</v>
      </c>
      <c r="AA71">
        <f t="shared" si="10"/>
        <v>0</v>
      </c>
      <c r="AB71" t="s">
        <v>72</v>
      </c>
      <c r="AC71">
        <f t="shared" si="11"/>
        <v>4</v>
      </c>
      <c r="AD71">
        <f t="shared" si="12"/>
        <v>0</v>
      </c>
      <c r="AF71" s="25">
        <v>7</v>
      </c>
      <c r="AG71" s="25">
        <v>4</v>
      </c>
      <c r="AH71">
        <f t="shared" si="9"/>
        <v>4.083333333333333</v>
      </c>
    </row>
    <row r="72" spans="1:34" x14ac:dyDescent="0.25">
      <c r="A72" t="s">
        <v>95</v>
      </c>
      <c r="B72">
        <v>72</v>
      </c>
      <c r="C72">
        <v>15</v>
      </c>
      <c r="D72" t="s">
        <v>19</v>
      </c>
      <c r="E72" s="7">
        <v>41093</v>
      </c>
      <c r="F72">
        <v>44719</v>
      </c>
      <c r="G72">
        <v>3</v>
      </c>
      <c r="H72" t="s">
        <v>19</v>
      </c>
      <c r="I72">
        <v>7</v>
      </c>
      <c r="J72">
        <v>3</v>
      </c>
      <c r="K72">
        <v>2012</v>
      </c>
      <c r="L72">
        <v>12</v>
      </c>
      <c r="N72" t="s">
        <v>14</v>
      </c>
      <c r="O72" t="s">
        <v>54</v>
      </c>
      <c r="P72" t="s">
        <v>22</v>
      </c>
      <c r="Q72" s="28">
        <v>275</v>
      </c>
      <c r="R72" s="28">
        <v>260</v>
      </c>
      <c r="T72">
        <v>0.35</v>
      </c>
      <c r="U72">
        <v>5</v>
      </c>
      <c r="V72">
        <v>2</v>
      </c>
      <c r="W72" t="s">
        <v>24</v>
      </c>
      <c r="X72">
        <v>5</v>
      </c>
      <c r="Y72">
        <v>2</v>
      </c>
      <c r="Z72" t="s">
        <v>24</v>
      </c>
      <c r="AA72">
        <f t="shared" si="10"/>
        <v>0</v>
      </c>
      <c r="AB72" t="s">
        <v>72</v>
      </c>
      <c r="AC72">
        <f t="shared" si="11"/>
        <v>5</v>
      </c>
      <c r="AD72">
        <f t="shared" si="12"/>
        <v>0</v>
      </c>
      <c r="AF72" s="25">
        <v>7</v>
      </c>
      <c r="AG72" s="25">
        <v>5</v>
      </c>
      <c r="AH72">
        <f t="shared" si="9"/>
        <v>5.083333333333333</v>
      </c>
    </row>
    <row r="73" spans="1:34" x14ac:dyDescent="0.25">
      <c r="A73" s="15" t="s">
        <v>95</v>
      </c>
      <c r="B73" s="15">
        <v>73</v>
      </c>
      <c r="C73" s="15">
        <v>16</v>
      </c>
      <c r="D73" s="15" t="s">
        <v>19</v>
      </c>
      <c r="E73" s="43">
        <v>41214</v>
      </c>
      <c r="F73" s="15">
        <v>44799</v>
      </c>
      <c r="G73" s="15">
        <v>21</v>
      </c>
      <c r="H73" t="s">
        <v>19</v>
      </c>
      <c r="I73">
        <v>11</v>
      </c>
      <c r="J73">
        <v>1</v>
      </c>
      <c r="K73">
        <v>2012</v>
      </c>
      <c r="L73">
        <v>12</v>
      </c>
      <c r="N73" t="s">
        <v>14</v>
      </c>
      <c r="O73" t="s">
        <v>54</v>
      </c>
      <c r="P73" t="s">
        <v>23</v>
      </c>
      <c r="Q73" s="28">
        <v>270</v>
      </c>
      <c r="R73" s="28">
        <v>252</v>
      </c>
      <c r="T73">
        <v>0.32</v>
      </c>
      <c r="U73" s="15">
        <v>4</v>
      </c>
      <c r="V73" s="15">
        <v>4</v>
      </c>
      <c r="W73" s="15" t="s">
        <v>24</v>
      </c>
      <c r="X73" s="15">
        <v>5</v>
      </c>
      <c r="Y73" s="15">
        <v>3</v>
      </c>
      <c r="Z73" s="15" t="s">
        <v>24</v>
      </c>
      <c r="AA73">
        <f t="shared" si="10"/>
        <v>-1</v>
      </c>
      <c r="AB73" t="s">
        <v>73</v>
      </c>
      <c r="AC73">
        <f t="shared" si="11"/>
        <v>4.5</v>
      </c>
      <c r="AD73">
        <f t="shared" si="12"/>
        <v>0.1111111111111111</v>
      </c>
      <c r="AF73" s="25">
        <v>11</v>
      </c>
      <c r="AG73" s="25">
        <v>4</v>
      </c>
      <c r="AH73">
        <f t="shared" si="9"/>
        <v>4.416666666666667</v>
      </c>
    </row>
    <row r="74" spans="1:34" hidden="1" x14ac:dyDescent="0.25">
      <c r="A74" t="s">
        <v>95</v>
      </c>
      <c r="B74">
        <v>74</v>
      </c>
      <c r="C74">
        <v>17</v>
      </c>
      <c r="D74" t="s">
        <v>19</v>
      </c>
      <c r="E74" s="7">
        <v>41419</v>
      </c>
      <c r="F74">
        <v>45606</v>
      </c>
      <c r="G74">
        <v>1</v>
      </c>
      <c r="H74" t="s">
        <v>19</v>
      </c>
      <c r="I74">
        <v>5</v>
      </c>
      <c r="J74">
        <v>25</v>
      </c>
      <c r="K74">
        <v>2013</v>
      </c>
      <c r="L74">
        <v>12</v>
      </c>
      <c r="N74" t="s">
        <v>14</v>
      </c>
      <c r="O74" t="s">
        <v>54</v>
      </c>
      <c r="P74" t="s">
        <v>33</v>
      </c>
      <c r="Q74" s="28">
        <v>290</v>
      </c>
      <c r="R74" s="28">
        <v>275</v>
      </c>
      <c r="T74">
        <v>0.41</v>
      </c>
      <c r="U74">
        <v>3</v>
      </c>
      <c r="V74">
        <v>2</v>
      </c>
      <c r="W74" t="s">
        <v>24</v>
      </c>
      <c r="X74">
        <v>4</v>
      </c>
      <c r="Y74">
        <v>4</v>
      </c>
      <c r="Z74" t="s">
        <v>24</v>
      </c>
      <c r="AA74">
        <f t="shared" si="10"/>
        <v>-1</v>
      </c>
      <c r="AB74" t="s">
        <v>73</v>
      </c>
      <c r="AC74">
        <f t="shared" si="11"/>
        <v>3.5</v>
      </c>
      <c r="AD74">
        <f t="shared" si="12"/>
        <v>0.14285714285714285</v>
      </c>
      <c r="AF74" s="25">
        <v>5</v>
      </c>
      <c r="AG74" s="25">
        <v>3</v>
      </c>
      <c r="AH74">
        <f t="shared" si="9"/>
        <v>2.9166666666666665</v>
      </c>
    </row>
    <row r="75" spans="1:34" hidden="1" x14ac:dyDescent="0.25">
      <c r="A75" t="s">
        <v>95</v>
      </c>
      <c r="B75">
        <v>75</v>
      </c>
      <c r="C75">
        <v>18</v>
      </c>
      <c r="D75" t="s">
        <v>19</v>
      </c>
      <c r="E75" s="7">
        <v>41419</v>
      </c>
      <c r="F75">
        <v>45606</v>
      </c>
      <c r="G75">
        <v>12</v>
      </c>
      <c r="H75" t="s">
        <v>19</v>
      </c>
      <c r="I75">
        <v>5</v>
      </c>
      <c r="J75">
        <v>25</v>
      </c>
      <c r="K75">
        <v>2013</v>
      </c>
      <c r="L75">
        <v>12</v>
      </c>
      <c r="N75" t="s">
        <v>14</v>
      </c>
      <c r="O75" t="s">
        <v>54</v>
      </c>
      <c r="P75" t="s">
        <v>33</v>
      </c>
      <c r="Q75" s="28">
        <v>275</v>
      </c>
      <c r="R75" s="28">
        <v>248</v>
      </c>
      <c r="T75">
        <v>0.3</v>
      </c>
      <c r="U75">
        <v>2</v>
      </c>
      <c r="V75">
        <v>4</v>
      </c>
      <c r="W75" t="s">
        <v>24</v>
      </c>
      <c r="X75">
        <v>2</v>
      </c>
      <c r="Y75">
        <v>4</v>
      </c>
      <c r="Z75" t="s">
        <v>24</v>
      </c>
      <c r="AA75">
        <f t="shared" si="10"/>
        <v>0</v>
      </c>
      <c r="AB75" t="s">
        <v>72</v>
      </c>
      <c r="AC75">
        <f t="shared" si="11"/>
        <v>2</v>
      </c>
      <c r="AD75">
        <f t="shared" si="12"/>
        <v>0</v>
      </c>
      <c r="AF75" s="25">
        <v>5</v>
      </c>
      <c r="AG75" s="25">
        <v>3</v>
      </c>
      <c r="AH75">
        <f t="shared" ref="AH75:AH76" si="13">AG75+((AF75-6)/12)</f>
        <v>2.9166666666666665</v>
      </c>
    </row>
    <row r="76" spans="1:34" x14ac:dyDescent="0.25">
      <c r="A76" s="15" t="s">
        <v>95</v>
      </c>
      <c r="B76" s="15">
        <v>76</v>
      </c>
      <c r="C76" s="15">
        <v>19</v>
      </c>
      <c r="D76" s="15" t="s">
        <v>19</v>
      </c>
      <c r="E76" s="43">
        <v>41425</v>
      </c>
      <c r="F76" s="15">
        <v>45612</v>
      </c>
      <c r="G76" s="15">
        <v>4</v>
      </c>
      <c r="H76" t="s">
        <v>19</v>
      </c>
      <c r="I76" s="15">
        <v>5</v>
      </c>
      <c r="J76" s="15">
        <v>31</v>
      </c>
      <c r="K76" s="15">
        <v>2013</v>
      </c>
      <c r="L76" s="15">
        <v>12</v>
      </c>
      <c r="M76" s="15"/>
      <c r="N76" s="15" t="s">
        <v>14</v>
      </c>
      <c r="O76" s="15" t="s">
        <v>54</v>
      </c>
      <c r="P76" s="15" t="s">
        <v>22</v>
      </c>
      <c r="Q76" s="44">
        <v>505</v>
      </c>
      <c r="R76" s="44">
        <v>475</v>
      </c>
      <c r="S76" s="15"/>
      <c r="T76" s="15">
        <v>1.78</v>
      </c>
      <c r="U76" s="15">
        <v>18</v>
      </c>
      <c r="V76" s="15">
        <v>1</v>
      </c>
      <c r="W76" s="15" t="s">
        <v>24</v>
      </c>
      <c r="X76" s="15">
        <v>18</v>
      </c>
      <c r="Y76" s="15">
        <v>4</v>
      </c>
      <c r="Z76" s="15"/>
      <c r="AA76">
        <f t="shared" si="10"/>
        <v>0</v>
      </c>
      <c r="AB76" t="s">
        <v>72</v>
      </c>
      <c r="AC76">
        <f t="shared" si="11"/>
        <v>18</v>
      </c>
      <c r="AD76">
        <f t="shared" si="12"/>
        <v>0</v>
      </c>
      <c r="AF76" s="25">
        <v>5</v>
      </c>
      <c r="AG76" s="25">
        <v>19</v>
      </c>
      <c r="AH76">
        <f t="shared" si="13"/>
        <v>18.916666666666668</v>
      </c>
    </row>
    <row r="77" spans="1:34" hidden="1" x14ac:dyDescent="0.25">
      <c r="A77" s="15" t="s">
        <v>95</v>
      </c>
      <c r="B77" s="15">
        <v>77</v>
      </c>
      <c r="C77" s="15">
        <v>20</v>
      </c>
      <c r="D77" s="15" t="s">
        <v>19</v>
      </c>
      <c r="E77" s="43">
        <v>41429</v>
      </c>
      <c r="F77" s="15">
        <v>45617</v>
      </c>
      <c r="G77" s="15">
        <v>23</v>
      </c>
      <c r="H77" t="s">
        <v>19</v>
      </c>
      <c r="I77" s="15">
        <v>6</v>
      </c>
      <c r="J77" s="15">
        <v>4</v>
      </c>
      <c r="K77" s="15">
        <v>2013</v>
      </c>
      <c r="L77" s="15">
        <v>12</v>
      </c>
      <c r="M77" s="15"/>
      <c r="N77" s="15" t="s">
        <v>14</v>
      </c>
      <c r="O77" s="15" t="s">
        <v>54</v>
      </c>
      <c r="P77" s="15" t="s">
        <v>22</v>
      </c>
      <c r="Q77" s="44">
        <v>282</v>
      </c>
      <c r="R77" s="44">
        <v>265</v>
      </c>
      <c r="S77" s="15"/>
      <c r="T77" s="15">
        <v>0.36</v>
      </c>
      <c r="U77" s="15"/>
      <c r="V77" s="15"/>
      <c r="W77" s="15"/>
      <c r="X77" s="15"/>
      <c r="Y77" s="15"/>
      <c r="Z77" s="15"/>
      <c r="AF77" s="25">
        <v>6</v>
      </c>
      <c r="AG77" s="25"/>
    </row>
    <row r="78" spans="1:34" x14ac:dyDescent="0.25">
      <c r="A78" t="s">
        <v>95</v>
      </c>
      <c r="B78">
        <v>78</v>
      </c>
      <c r="C78">
        <v>21</v>
      </c>
      <c r="D78" t="s">
        <v>19</v>
      </c>
      <c r="E78" s="7">
        <v>41462</v>
      </c>
      <c r="F78">
        <v>45649</v>
      </c>
      <c r="G78">
        <v>27</v>
      </c>
      <c r="H78" t="s">
        <v>19</v>
      </c>
      <c r="I78">
        <v>7</v>
      </c>
      <c r="J78">
        <v>7</v>
      </c>
      <c r="K78">
        <v>2013</v>
      </c>
      <c r="L78">
        <v>12</v>
      </c>
      <c r="N78" t="s">
        <v>14</v>
      </c>
      <c r="O78" t="s">
        <v>54</v>
      </c>
      <c r="P78" t="s">
        <v>22</v>
      </c>
      <c r="Q78" s="28">
        <v>287</v>
      </c>
      <c r="R78" s="28">
        <v>267</v>
      </c>
      <c r="T78">
        <v>0.42</v>
      </c>
      <c r="U78">
        <v>2</v>
      </c>
      <c r="V78">
        <v>2</v>
      </c>
      <c r="W78" t="s">
        <v>48</v>
      </c>
      <c r="X78">
        <v>3</v>
      </c>
      <c r="Y78">
        <v>1</v>
      </c>
      <c r="Z78" t="s">
        <v>24</v>
      </c>
      <c r="AA78">
        <f t="shared" ref="AA78:AA93" si="14">U78-X78</f>
        <v>-1</v>
      </c>
      <c r="AB78" t="s">
        <v>73</v>
      </c>
      <c r="AC78">
        <f t="shared" ref="AC78:AC93" si="15">AVERAGE(U78,X78)</f>
        <v>2.5</v>
      </c>
      <c r="AD78">
        <f t="shared" ref="AD78:AD93" si="16">ABS(U78-AC78)/AC78</f>
        <v>0.2</v>
      </c>
      <c r="AF78" s="25">
        <v>7</v>
      </c>
      <c r="AG78" s="25">
        <v>2</v>
      </c>
      <c r="AH78">
        <f t="shared" ref="AH78:AH93" si="17">AG78+((AF78-6)/12)</f>
        <v>2.0833333333333335</v>
      </c>
    </row>
    <row r="79" spans="1:34" x14ac:dyDescent="0.25">
      <c r="A79" t="s">
        <v>95</v>
      </c>
      <c r="B79">
        <v>79</v>
      </c>
      <c r="C79">
        <v>22</v>
      </c>
      <c r="D79" t="s">
        <v>19</v>
      </c>
      <c r="E79" s="7">
        <v>41462</v>
      </c>
      <c r="F79">
        <v>45649</v>
      </c>
      <c r="G79">
        <v>28</v>
      </c>
      <c r="H79" t="s">
        <v>19</v>
      </c>
      <c r="I79">
        <v>7</v>
      </c>
      <c r="J79">
        <v>7</v>
      </c>
      <c r="K79">
        <v>2013</v>
      </c>
      <c r="L79">
        <v>12</v>
      </c>
      <c r="N79" t="s">
        <v>14</v>
      </c>
      <c r="O79" t="s">
        <v>54</v>
      </c>
      <c r="P79" t="s">
        <v>22</v>
      </c>
      <c r="Q79" s="28">
        <v>280</v>
      </c>
      <c r="R79" s="28">
        <v>267</v>
      </c>
      <c r="T79">
        <v>0.37</v>
      </c>
      <c r="U79">
        <v>3</v>
      </c>
      <c r="V79">
        <v>1</v>
      </c>
      <c r="W79" t="s">
        <v>24</v>
      </c>
      <c r="X79">
        <v>3</v>
      </c>
      <c r="Y79">
        <v>2</v>
      </c>
      <c r="Z79" t="s">
        <v>24</v>
      </c>
      <c r="AA79">
        <f t="shared" si="14"/>
        <v>0</v>
      </c>
      <c r="AB79" t="s">
        <v>72</v>
      </c>
      <c r="AC79">
        <f t="shared" si="15"/>
        <v>3</v>
      </c>
      <c r="AD79">
        <f t="shared" si="16"/>
        <v>0</v>
      </c>
      <c r="AF79" s="25">
        <v>7</v>
      </c>
      <c r="AG79" s="25">
        <v>3</v>
      </c>
      <c r="AH79">
        <f t="shared" si="17"/>
        <v>3.0833333333333335</v>
      </c>
    </row>
    <row r="80" spans="1:34" hidden="1" x14ac:dyDescent="0.25">
      <c r="A80" t="s">
        <v>95</v>
      </c>
      <c r="B80">
        <v>80</v>
      </c>
      <c r="C80">
        <v>23</v>
      </c>
      <c r="D80" t="s">
        <v>19</v>
      </c>
      <c r="E80" s="7">
        <v>41463</v>
      </c>
      <c r="F80">
        <v>45650</v>
      </c>
      <c r="G80">
        <v>1</v>
      </c>
      <c r="H80" t="s">
        <v>19</v>
      </c>
      <c r="I80">
        <v>7</v>
      </c>
      <c r="J80">
        <v>8</v>
      </c>
      <c r="K80">
        <v>2013</v>
      </c>
      <c r="L80">
        <v>12</v>
      </c>
      <c r="N80" t="s">
        <v>14</v>
      </c>
      <c r="O80" t="s">
        <v>54</v>
      </c>
      <c r="P80" t="s">
        <v>33</v>
      </c>
      <c r="Q80" s="28">
        <v>257</v>
      </c>
      <c r="R80" s="28">
        <v>240</v>
      </c>
      <c r="T80">
        <v>0.28000000000000003</v>
      </c>
      <c r="U80">
        <v>2</v>
      </c>
      <c r="V80">
        <v>2</v>
      </c>
      <c r="W80" t="s">
        <v>50</v>
      </c>
      <c r="X80">
        <v>3</v>
      </c>
      <c r="Y80">
        <v>2</v>
      </c>
      <c r="Z80" t="s">
        <v>50</v>
      </c>
      <c r="AA80">
        <f t="shared" si="14"/>
        <v>-1</v>
      </c>
      <c r="AB80" t="s">
        <v>73</v>
      </c>
      <c r="AC80">
        <f t="shared" si="15"/>
        <v>2.5</v>
      </c>
      <c r="AD80">
        <f t="shared" si="16"/>
        <v>0.2</v>
      </c>
      <c r="AF80" s="25">
        <v>7</v>
      </c>
      <c r="AG80" s="25">
        <v>3</v>
      </c>
      <c r="AH80">
        <f t="shared" si="17"/>
        <v>3.0833333333333335</v>
      </c>
    </row>
    <row r="81" spans="1:34" x14ac:dyDescent="0.25">
      <c r="A81" t="s">
        <v>95</v>
      </c>
      <c r="B81">
        <v>81</v>
      </c>
      <c r="C81">
        <v>24</v>
      </c>
      <c r="D81" t="s">
        <v>19</v>
      </c>
      <c r="E81" s="7">
        <v>41463</v>
      </c>
      <c r="F81">
        <v>45650</v>
      </c>
      <c r="G81">
        <v>26</v>
      </c>
      <c r="H81" t="s">
        <v>19</v>
      </c>
      <c r="I81">
        <v>7</v>
      </c>
      <c r="J81">
        <v>8</v>
      </c>
      <c r="K81">
        <v>2013</v>
      </c>
      <c r="L81">
        <v>12</v>
      </c>
      <c r="N81" t="s">
        <v>14</v>
      </c>
      <c r="O81" t="s">
        <v>54</v>
      </c>
      <c r="P81" t="s">
        <v>22</v>
      </c>
      <c r="Q81" s="28">
        <v>305</v>
      </c>
      <c r="R81" s="28">
        <v>285</v>
      </c>
      <c r="T81">
        <v>0.52</v>
      </c>
      <c r="U81">
        <v>3</v>
      </c>
      <c r="V81">
        <v>2</v>
      </c>
      <c r="W81" t="s">
        <v>49</v>
      </c>
      <c r="X81">
        <v>4</v>
      </c>
      <c r="Y81">
        <v>2</v>
      </c>
      <c r="Z81" t="s">
        <v>48</v>
      </c>
      <c r="AA81">
        <f t="shared" si="14"/>
        <v>-1</v>
      </c>
      <c r="AB81" t="s">
        <v>73</v>
      </c>
      <c r="AC81">
        <f t="shared" si="15"/>
        <v>3.5</v>
      </c>
      <c r="AD81">
        <f t="shared" si="16"/>
        <v>0.14285714285714285</v>
      </c>
      <c r="AF81" s="25">
        <v>7</v>
      </c>
      <c r="AG81" s="25">
        <v>4</v>
      </c>
      <c r="AH81">
        <f t="shared" si="17"/>
        <v>4.083333333333333</v>
      </c>
    </row>
    <row r="82" spans="1:34" hidden="1" x14ac:dyDescent="0.25">
      <c r="A82" t="s">
        <v>95</v>
      </c>
      <c r="B82">
        <v>82</v>
      </c>
      <c r="C82">
        <v>28</v>
      </c>
      <c r="D82" t="s">
        <v>19</v>
      </c>
      <c r="E82" s="7">
        <v>41510</v>
      </c>
      <c r="F82">
        <v>45689</v>
      </c>
      <c r="G82">
        <v>11</v>
      </c>
      <c r="H82" t="s">
        <v>19</v>
      </c>
      <c r="I82">
        <v>8</v>
      </c>
      <c r="J82">
        <v>24</v>
      </c>
      <c r="K82">
        <v>2013</v>
      </c>
      <c r="L82">
        <v>12</v>
      </c>
      <c r="N82" t="s">
        <v>14</v>
      </c>
      <c r="O82" t="s">
        <v>54</v>
      </c>
      <c r="P82" t="s">
        <v>33</v>
      </c>
      <c r="Q82" s="28">
        <v>282</v>
      </c>
      <c r="R82" s="28">
        <v>260</v>
      </c>
      <c r="T82">
        <v>0.39</v>
      </c>
      <c r="U82">
        <v>2</v>
      </c>
      <c r="V82">
        <v>2</v>
      </c>
      <c r="W82" t="s">
        <v>24</v>
      </c>
      <c r="X82">
        <v>3</v>
      </c>
      <c r="Y82">
        <v>2</v>
      </c>
      <c r="Z82" t="s">
        <v>24</v>
      </c>
      <c r="AA82">
        <f t="shared" si="14"/>
        <v>-1</v>
      </c>
      <c r="AB82" t="s">
        <v>73</v>
      </c>
      <c r="AC82">
        <f t="shared" si="15"/>
        <v>2.5</v>
      </c>
      <c r="AD82">
        <f t="shared" si="16"/>
        <v>0.2</v>
      </c>
      <c r="AF82" s="25">
        <v>8</v>
      </c>
      <c r="AG82" s="25">
        <v>3</v>
      </c>
      <c r="AH82">
        <f t="shared" si="17"/>
        <v>3.1666666666666665</v>
      </c>
    </row>
    <row r="83" spans="1:34" x14ac:dyDescent="0.25">
      <c r="A83" s="15" t="s">
        <v>95</v>
      </c>
      <c r="B83" s="15">
        <v>83</v>
      </c>
      <c r="C83" s="15">
        <v>29</v>
      </c>
      <c r="D83" s="15" t="s">
        <v>19</v>
      </c>
      <c r="E83" s="43">
        <v>41530</v>
      </c>
      <c r="F83" s="15">
        <v>45698</v>
      </c>
      <c r="G83" s="15">
        <v>12</v>
      </c>
      <c r="H83" t="s">
        <v>19</v>
      </c>
      <c r="I83">
        <v>9</v>
      </c>
      <c r="J83">
        <v>13</v>
      </c>
      <c r="K83">
        <v>2013</v>
      </c>
      <c r="L83">
        <v>12</v>
      </c>
      <c r="N83" t="s">
        <v>14</v>
      </c>
      <c r="O83" t="s">
        <v>54</v>
      </c>
      <c r="P83" t="s">
        <v>23</v>
      </c>
      <c r="Q83" s="28">
        <v>285</v>
      </c>
      <c r="R83" s="28">
        <v>265</v>
      </c>
      <c r="T83">
        <v>0.34</v>
      </c>
      <c r="U83" s="15">
        <v>3</v>
      </c>
      <c r="V83" s="15">
        <v>2</v>
      </c>
      <c r="W83" s="15" t="s">
        <v>24</v>
      </c>
      <c r="X83" s="15">
        <v>3</v>
      </c>
      <c r="Y83" s="15">
        <v>3</v>
      </c>
      <c r="Z83" s="15" t="s">
        <v>24</v>
      </c>
      <c r="AA83">
        <f t="shared" si="14"/>
        <v>0</v>
      </c>
      <c r="AB83" t="s">
        <v>72</v>
      </c>
      <c r="AC83">
        <f t="shared" si="15"/>
        <v>3</v>
      </c>
      <c r="AD83">
        <f t="shared" si="16"/>
        <v>0</v>
      </c>
      <c r="AF83" s="25">
        <v>9</v>
      </c>
      <c r="AG83" s="25">
        <v>3</v>
      </c>
      <c r="AH83">
        <f t="shared" si="17"/>
        <v>3.25</v>
      </c>
    </row>
    <row r="84" spans="1:34" hidden="1" x14ac:dyDescent="0.25">
      <c r="A84" s="15" t="s">
        <v>95</v>
      </c>
      <c r="B84" s="15">
        <v>84</v>
      </c>
      <c r="C84" s="15">
        <v>30</v>
      </c>
      <c r="D84" s="15" t="s">
        <v>19</v>
      </c>
      <c r="E84" s="43">
        <v>41556</v>
      </c>
      <c r="F84" s="15">
        <v>46211</v>
      </c>
      <c r="G84" s="15">
        <v>2</v>
      </c>
      <c r="H84" t="s">
        <v>19</v>
      </c>
      <c r="I84">
        <v>10</v>
      </c>
      <c r="J84">
        <v>9</v>
      </c>
      <c r="K84">
        <v>2013</v>
      </c>
      <c r="L84">
        <v>12</v>
      </c>
      <c r="N84" t="s">
        <v>14</v>
      </c>
      <c r="O84" t="s">
        <v>54</v>
      </c>
      <c r="P84" t="s">
        <v>33</v>
      </c>
      <c r="Q84" s="28">
        <v>270</v>
      </c>
      <c r="R84" s="28">
        <v>255</v>
      </c>
      <c r="T84">
        <v>0.38</v>
      </c>
      <c r="U84" s="15">
        <v>3</v>
      </c>
      <c r="V84" s="15">
        <v>2</v>
      </c>
      <c r="W84" s="15" t="s">
        <v>24</v>
      </c>
      <c r="X84" s="15">
        <v>3</v>
      </c>
      <c r="Y84" s="15">
        <v>2</v>
      </c>
      <c r="Z84" s="15" t="s">
        <v>24</v>
      </c>
      <c r="AA84">
        <f t="shared" si="14"/>
        <v>0</v>
      </c>
      <c r="AB84" t="s">
        <v>72</v>
      </c>
      <c r="AC84">
        <f t="shared" si="15"/>
        <v>3</v>
      </c>
      <c r="AD84">
        <f t="shared" si="16"/>
        <v>0</v>
      </c>
      <c r="AF84" s="25">
        <v>10</v>
      </c>
      <c r="AG84" s="25">
        <v>3</v>
      </c>
      <c r="AH84">
        <f t="shared" si="17"/>
        <v>3.3333333333333335</v>
      </c>
    </row>
    <row r="85" spans="1:34" hidden="1" x14ac:dyDescent="0.25">
      <c r="A85" s="15" t="s">
        <v>95</v>
      </c>
      <c r="B85" s="15">
        <v>85</v>
      </c>
      <c r="C85" s="15">
        <v>31</v>
      </c>
      <c r="D85" s="15" t="s">
        <v>19</v>
      </c>
      <c r="E85" s="43">
        <v>41556</v>
      </c>
      <c r="F85" s="15">
        <v>46211</v>
      </c>
      <c r="G85" s="15">
        <v>3</v>
      </c>
      <c r="H85" t="s">
        <v>19</v>
      </c>
      <c r="I85">
        <v>10</v>
      </c>
      <c r="J85">
        <v>9</v>
      </c>
      <c r="K85">
        <v>2013</v>
      </c>
      <c r="L85">
        <v>12</v>
      </c>
      <c r="N85" t="s">
        <v>14</v>
      </c>
      <c r="O85" t="s">
        <v>54</v>
      </c>
      <c r="P85" t="s">
        <v>33</v>
      </c>
      <c r="Q85" s="28">
        <v>260</v>
      </c>
      <c r="R85" s="28">
        <v>240</v>
      </c>
      <c r="T85">
        <v>0.38</v>
      </c>
      <c r="U85" s="15">
        <v>3</v>
      </c>
      <c r="V85" s="15">
        <v>2</v>
      </c>
      <c r="W85" s="15" t="s">
        <v>24</v>
      </c>
      <c r="X85" s="15">
        <v>3</v>
      </c>
      <c r="Y85" s="15">
        <v>3</v>
      </c>
      <c r="Z85" s="15" t="s">
        <v>24</v>
      </c>
      <c r="AA85">
        <f t="shared" si="14"/>
        <v>0</v>
      </c>
      <c r="AB85" t="s">
        <v>72</v>
      </c>
      <c r="AC85">
        <f t="shared" si="15"/>
        <v>3</v>
      </c>
      <c r="AD85">
        <f t="shared" si="16"/>
        <v>0</v>
      </c>
      <c r="AF85" s="25">
        <v>10</v>
      </c>
      <c r="AG85" s="25">
        <v>3</v>
      </c>
      <c r="AH85">
        <f t="shared" si="17"/>
        <v>3.3333333333333335</v>
      </c>
    </row>
    <row r="86" spans="1:34" hidden="1" x14ac:dyDescent="0.25">
      <c r="A86" s="15" t="s">
        <v>95</v>
      </c>
      <c r="B86" s="15">
        <v>86</v>
      </c>
      <c r="C86" s="15">
        <v>32</v>
      </c>
      <c r="D86" s="15" t="s">
        <v>21</v>
      </c>
      <c r="E86" s="43">
        <v>41690</v>
      </c>
      <c r="F86" s="15">
        <v>20141720825</v>
      </c>
      <c r="G86" s="15"/>
      <c r="H86" t="s">
        <v>75</v>
      </c>
      <c r="I86">
        <v>2</v>
      </c>
      <c r="J86">
        <v>20</v>
      </c>
      <c r="K86">
        <v>2014</v>
      </c>
      <c r="N86" t="s">
        <v>14</v>
      </c>
      <c r="O86" t="s">
        <v>54</v>
      </c>
      <c r="Q86" s="28">
        <f>1.03*R86+10.22</f>
        <v>339.82000000000005</v>
      </c>
      <c r="R86" s="28">
        <v>320</v>
      </c>
      <c r="U86" s="15">
        <v>6</v>
      </c>
      <c r="V86" s="15">
        <v>3</v>
      </c>
      <c r="W86" s="15" t="s">
        <v>49</v>
      </c>
      <c r="X86" s="15">
        <v>6</v>
      </c>
      <c r="Y86" s="15">
        <v>3</v>
      </c>
      <c r="Z86" s="15" t="s">
        <v>24</v>
      </c>
      <c r="AA86">
        <f t="shared" si="14"/>
        <v>0</v>
      </c>
      <c r="AB86" t="s">
        <v>72</v>
      </c>
      <c r="AC86">
        <f t="shared" si="15"/>
        <v>6</v>
      </c>
      <c r="AD86">
        <f t="shared" si="16"/>
        <v>0</v>
      </c>
      <c r="AF86" s="25">
        <v>2</v>
      </c>
      <c r="AG86" s="25">
        <v>7</v>
      </c>
      <c r="AH86">
        <f t="shared" si="17"/>
        <v>6.666666666666667</v>
      </c>
    </row>
    <row r="87" spans="1:34" x14ac:dyDescent="0.25">
      <c r="A87" t="s">
        <v>95</v>
      </c>
      <c r="B87">
        <v>87</v>
      </c>
      <c r="C87">
        <v>33</v>
      </c>
      <c r="D87" t="s">
        <v>19</v>
      </c>
      <c r="E87" s="7">
        <v>41804</v>
      </c>
      <c r="F87">
        <v>46737</v>
      </c>
      <c r="G87">
        <v>20</v>
      </c>
      <c r="H87" t="s">
        <v>19</v>
      </c>
      <c r="I87">
        <v>6</v>
      </c>
      <c r="J87">
        <v>14</v>
      </c>
      <c r="K87">
        <v>2014</v>
      </c>
      <c r="L87">
        <v>12</v>
      </c>
      <c r="N87" t="s">
        <v>14</v>
      </c>
      <c r="O87" t="s">
        <v>54</v>
      </c>
      <c r="P87" t="s">
        <v>22</v>
      </c>
      <c r="Q87" s="33">
        <v>275</v>
      </c>
      <c r="R87" s="28">
        <v>260</v>
      </c>
      <c r="T87">
        <v>0.32</v>
      </c>
      <c r="U87">
        <v>2</v>
      </c>
      <c r="V87">
        <v>4</v>
      </c>
      <c r="W87" t="s">
        <v>24</v>
      </c>
      <c r="X87">
        <v>3</v>
      </c>
      <c r="Y87">
        <v>2</v>
      </c>
      <c r="Z87" t="s">
        <v>49</v>
      </c>
      <c r="AA87">
        <f t="shared" si="14"/>
        <v>-1</v>
      </c>
      <c r="AB87" t="s">
        <v>73</v>
      </c>
      <c r="AC87">
        <f t="shared" si="15"/>
        <v>2.5</v>
      </c>
      <c r="AD87">
        <f t="shared" si="16"/>
        <v>0.2</v>
      </c>
      <c r="AF87" s="25">
        <v>6</v>
      </c>
      <c r="AG87" s="25">
        <v>3</v>
      </c>
      <c r="AH87">
        <f t="shared" si="17"/>
        <v>3</v>
      </c>
    </row>
    <row r="88" spans="1:34" x14ac:dyDescent="0.25">
      <c r="A88" t="s">
        <v>95</v>
      </c>
      <c r="B88">
        <v>88</v>
      </c>
      <c r="C88">
        <v>34</v>
      </c>
      <c r="D88" t="s">
        <v>19</v>
      </c>
      <c r="E88" s="7">
        <v>41779</v>
      </c>
      <c r="F88">
        <v>46708</v>
      </c>
      <c r="G88">
        <v>6</v>
      </c>
      <c r="H88" t="s">
        <v>19</v>
      </c>
      <c r="I88">
        <v>5</v>
      </c>
      <c r="J88">
        <v>20</v>
      </c>
      <c r="K88">
        <v>2014</v>
      </c>
      <c r="L88">
        <v>12</v>
      </c>
      <c r="N88" t="s">
        <v>14</v>
      </c>
      <c r="O88" t="s">
        <v>54</v>
      </c>
      <c r="P88" t="s">
        <v>23</v>
      </c>
      <c r="Q88" s="28">
        <v>260</v>
      </c>
      <c r="R88" s="28">
        <v>242</v>
      </c>
      <c r="T88">
        <v>0.26</v>
      </c>
      <c r="U88">
        <v>2</v>
      </c>
      <c r="V88">
        <v>2</v>
      </c>
      <c r="W88" t="s">
        <v>24</v>
      </c>
      <c r="X88">
        <v>3</v>
      </c>
      <c r="Y88">
        <v>4</v>
      </c>
      <c r="Z88" t="s">
        <v>24</v>
      </c>
      <c r="AA88">
        <f t="shared" si="14"/>
        <v>-1</v>
      </c>
      <c r="AB88" t="s">
        <v>73</v>
      </c>
      <c r="AC88">
        <f t="shared" si="15"/>
        <v>2.5</v>
      </c>
      <c r="AD88">
        <f t="shared" si="16"/>
        <v>0.2</v>
      </c>
      <c r="AF88" s="25">
        <v>5</v>
      </c>
      <c r="AG88" s="25">
        <v>3</v>
      </c>
      <c r="AH88">
        <f t="shared" si="17"/>
        <v>2.9166666666666665</v>
      </c>
    </row>
    <row r="89" spans="1:34" x14ac:dyDescent="0.25">
      <c r="A89" s="15" t="s">
        <v>95</v>
      </c>
      <c r="B89" s="15">
        <v>89</v>
      </c>
      <c r="C89" s="15">
        <v>35</v>
      </c>
      <c r="D89" s="15" t="s">
        <v>19</v>
      </c>
      <c r="E89" s="43">
        <v>41830</v>
      </c>
      <c r="F89" s="15">
        <v>46631</v>
      </c>
      <c r="G89" s="15">
        <v>1</v>
      </c>
      <c r="H89" t="s">
        <v>19</v>
      </c>
      <c r="I89">
        <v>7</v>
      </c>
      <c r="J89">
        <v>10</v>
      </c>
      <c r="K89">
        <v>2014</v>
      </c>
      <c r="L89">
        <v>11</v>
      </c>
      <c r="N89" t="s">
        <v>14</v>
      </c>
      <c r="O89" t="s">
        <v>54</v>
      </c>
      <c r="P89" t="s">
        <v>22</v>
      </c>
      <c r="Q89" s="28">
        <v>312</v>
      </c>
      <c r="R89" s="28">
        <v>294</v>
      </c>
      <c r="T89">
        <v>0.55000000000000004</v>
      </c>
      <c r="U89" s="15">
        <v>3</v>
      </c>
      <c r="V89" s="15">
        <v>2</v>
      </c>
      <c r="W89" s="15" t="s">
        <v>24</v>
      </c>
      <c r="X89" s="15">
        <v>4</v>
      </c>
      <c r="Y89" s="15">
        <v>2</v>
      </c>
      <c r="Z89" s="15" t="s">
        <v>24</v>
      </c>
      <c r="AA89">
        <f t="shared" si="14"/>
        <v>-1</v>
      </c>
      <c r="AB89" t="s">
        <v>73</v>
      </c>
      <c r="AC89">
        <f t="shared" si="15"/>
        <v>3.5</v>
      </c>
      <c r="AD89">
        <f t="shared" si="16"/>
        <v>0.14285714285714285</v>
      </c>
      <c r="AF89" s="25">
        <v>7</v>
      </c>
      <c r="AG89" s="25">
        <v>3</v>
      </c>
      <c r="AH89">
        <f t="shared" si="17"/>
        <v>3.0833333333333335</v>
      </c>
    </row>
    <row r="90" spans="1:34" x14ac:dyDescent="0.25">
      <c r="A90" s="15" t="s">
        <v>95</v>
      </c>
      <c r="B90" s="15">
        <v>90</v>
      </c>
      <c r="C90" s="15">
        <v>36</v>
      </c>
      <c r="D90" s="15" t="s">
        <v>19</v>
      </c>
      <c r="E90" s="43">
        <v>41832</v>
      </c>
      <c r="F90" s="15">
        <v>46769</v>
      </c>
      <c r="G90" s="15">
        <v>1</v>
      </c>
      <c r="H90" t="s">
        <v>19</v>
      </c>
      <c r="I90">
        <v>7</v>
      </c>
      <c r="J90">
        <v>12</v>
      </c>
      <c r="K90">
        <v>2014</v>
      </c>
      <c r="L90">
        <v>12</v>
      </c>
      <c r="N90" t="s">
        <v>14</v>
      </c>
      <c r="O90" t="s">
        <v>54</v>
      </c>
      <c r="P90" t="s">
        <v>22</v>
      </c>
      <c r="Q90" s="28">
        <v>315</v>
      </c>
      <c r="R90" s="28">
        <v>292</v>
      </c>
      <c r="T90">
        <v>0.47</v>
      </c>
      <c r="U90" s="15">
        <v>3</v>
      </c>
      <c r="V90" s="15">
        <v>2</v>
      </c>
      <c r="W90" s="15" t="s">
        <v>48</v>
      </c>
      <c r="X90" s="15">
        <v>4</v>
      </c>
      <c r="Y90" s="15">
        <v>2</v>
      </c>
      <c r="Z90" s="15" t="s">
        <v>24</v>
      </c>
      <c r="AA90">
        <f t="shared" si="14"/>
        <v>-1</v>
      </c>
      <c r="AB90" t="s">
        <v>73</v>
      </c>
      <c r="AC90">
        <f t="shared" si="15"/>
        <v>3.5</v>
      </c>
      <c r="AD90">
        <f t="shared" si="16"/>
        <v>0.14285714285714285</v>
      </c>
      <c r="AF90" s="25">
        <v>7</v>
      </c>
      <c r="AG90" s="25">
        <v>4</v>
      </c>
      <c r="AH90">
        <f t="shared" si="17"/>
        <v>4.083333333333333</v>
      </c>
    </row>
    <row r="91" spans="1:34" x14ac:dyDescent="0.25">
      <c r="A91" t="s">
        <v>95</v>
      </c>
      <c r="B91">
        <v>91</v>
      </c>
      <c r="C91">
        <v>37</v>
      </c>
      <c r="D91" t="s">
        <v>19</v>
      </c>
      <c r="E91" s="7">
        <v>41856</v>
      </c>
      <c r="F91">
        <v>46785</v>
      </c>
      <c r="G91">
        <v>1</v>
      </c>
      <c r="H91" t="s">
        <v>19</v>
      </c>
      <c r="I91">
        <v>8</v>
      </c>
      <c r="J91">
        <v>5</v>
      </c>
      <c r="K91">
        <v>2014</v>
      </c>
      <c r="L91">
        <v>12</v>
      </c>
      <c r="N91" t="s">
        <v>14</v>
      </c>
      <c r="O91" t="s">
        <v>54</v>
      </c>
      <c r="P91" t="s">
        <v>23</v>
      </c>
      <c r="Q91" s="28">
        <v>282</v>
      </c>
      <c r="R91" s="28">
        <v>262</v>
      </c>
      <c r="T91">
        <v>0.37</v>
      </c>
      <c r="U91">
        <v>4</v>
      </c>
      <c r="V91">
        <v>2</v>
      </c>
      <c r="W91" t="s">
        <v>24</v>
      </c>
      <c r="X91">
        <v>4</v>
      </c>
      <c r="Y91">
        <v>2</v>
      </c>
      <c r="Z91" t="s">
        <v>24</v>
      </c>
      <c r="AA91">
        <f t="shared" si="14"/>
        <v>0</v>
      </c>
      <c r="AB91" t="s">
        <v>72</v>
      </c>
      <c r="AC91">
        <f t="shared" si="15"/>
        <v>4</v>
      </c>
      <c r="AD91">
        <f t="shared" si="16"/>
        <v>0</v>
      </c>
      <c r="AF91" s="25">
        <v>8</v>
      </c>
      <c r="AG91" s="25">
        <v>4</v>
      </c>
      <c r="AH91">
        <f t="shared" si="17"/>
        <v>4.166666666666667</v>
      </c>
    </row>
    <row r="92" spans="1:34" x14ac:dyDescent="0.25">
      <c r="A92" s="15" t="s">
        <v>95</v>
      </c>
      <c r="B92" s="15">
        <v>92</v>
      </c>
      <c r="C92" s="15">
        <v>38</v>
      </c>
      <c r="D92" s="15" t="s">
        <v>19</v>
      </c>
      <c r="E92" s="43">
        <v>41859</v>
      </c>
      <c r="F92" s="15">
        <v>46790</v>
      </c>
      <c r="G92" s="15">
        <v>4</v>
      </c>
      <c r="H92" t="s">
        <v>19</v>
      </c>
      <c r="I92">
        <v>8</v>
      </c>
      <c r="J92">
        <v>8</v>
      </c>
      <c r="K92">
        <v>2014</v>
      </c>
      <c r="L92">
        <v>12</v>
      </c>
      <c r="N92" t="s">
        <v>14</v>
      </c>
      <c r="O92" t="s">
        <v>54</v>
      </c>
      <c r="P92" t="s">
        <v>23</v>
      </c>
      <c r="Q92" s="28">
        <v>327</v>
      </c>
      <c r="R92" s="28">
        <v>305</v>
      </c>
      <c r="T92">
        <v>0.66</v>
      </c>
      <c r="U92" s="15">
        <v>2</v>
      </c>
      <c r="V92" s="15">
        <v>3</v>
      </c>
      <c r="W92" s="15" t="s">
        <v>49</v>
      </c>
      <c r="X92" s="15">
        <v>3</v>
      </c>
      <c r="Y92" s="15">
        <v>2</v>
      </c>
      <c r="Z92" s="15" t="s">
        <v>24</v>
      </c>
      <c r="AA92">
        <f t="shared" si="14"/>
        <v>-1</v>
      </c>
      <c r="AB92" t="s">
        <v>73</v>
      </c>
      <c r="AC92">
        <f t="shared" si="15"/>
        <v>2.5</v>
      </c>
      <c r="AD92">
        <f t="shared" si="16"/>
        <v>0.2</v>
      </c>
      <c r="AF92" s="25">
        <v>8</v>
      </c>
      <c r="AG92" s="25">
        <v>3</v>
      </c>
      <c r="AH92">
        <f t="shared" si="17"/>
        <v>3.1666666666666665</v>
      </c>
    </row>
    <row r="93" spans="1:34" x14ac:dyDescent="0.25">
      <c r="A93" t="s">
        <v>95</v>
      </c>
      <c r="B93">
        <v>93</v>
      </c>
      <c r="C93">
        <v>39</v>
      </c>
      <c r="D93" t="s">
        <v>19</v>
      </c>
      <c r="E93" s="7">
        <v>41863</v>
      </c>
      <c r="F93">
        <v>46799</v>
      </c>
      <c r="G93">
        <v>10</v>
      </c>
      <c r="H93" t="s">
        <v>19</v>
      </c>
      <c r="I93">
        <v>8</v>
      </c>
      <c r="J93">
        <v>12</v>
      </c>
      <c r="K93">
        <v>2014</v>
      </c>
      <c r="L93">
        <v>12</v>
      </c>
      <c r="N93" t="s">
        <v>14</v>
      </c>
      <c r="O93" t="s">
        <v>54</v>
      </c>
      <c r="P93" t="s">
        <v>22</v>
      </c>
      <c r="Q93" s="28">
        <v>265</v>
      </c>
      <c r="R93" s="28">
        <v>250</v>
      </c>
      <c r="T93">
        <v>0.55000000000000004</v>
      </c>
      <c r="U93">
        <v>3</v>
      </c>
      <c r="V93">
        <v>2</v>
      </c>
      <c r="W93" t="s">
        <v>24</v>
      </c>
      <c r="X93">
        <v>3</v>
      </c>
      <c r="Y93">
        <v>2</v>
      </c>
      <c r="Z93" t="s">
        <v>24</v>
      </c>
      <c r="AA93">
        <f t="shared" si="14"/>
        <v>0</v>
      </c>
      <c r="AB93" t="s">
        <v>72</v>
      </c>
      <c r="AC93">
        <f t="shared" si="15"/>
        <v>3</v>
      </c>
      <c r="AD93">
        <f t="shared" si="16"/>
        <v>0</v>
      </c>
      <c r="AF93" s="25">
        <v>8</v>
      </c>
      <c r="AG93" s="25">
        <v>3</v>
      </c>
      <c r="AH93">
        <f t="shared" si="17"/>
        <v>3.1666666666666665</v>
      </c>
    </row>
    <row r="94" spans="1:34" hidden="1" x14ac:dyDescent="0.25">
      <c r="A94" s="15" t="s">
        <v>95</v>
      </c>
      <c r="B94" s="15">
        <v>94</v>
      </c>
      <c r="C94" s="15">
        <v>40</v>
      </c>
      <c r="D94" s="15" t="s">
        <v>19</v>
      </c>
      <c r="E94" s="43">
        <v>41864</v>
      </c>
      <c r="F94" s="15">
        <v>46901</v>
      </c>
      <c r="G94" s="15">
        <v>8</v>
      </c>
      <c r="H94" t="s">
        <v>19</v>
      </c>
      <c r="I94" s="15">
        <v>8</v>
      </c>
      <c r="J94" s="15">
        <v>13</v>
      </c>
      <c r="K94" s="15">
        <v>2014</v>
      </c>
      <c r="L94" s="15">
        <v>12</v>
      </c>
      <c r="M94" s="15"/>
      <c r="N94" s="15" t="s">
        <v>14</v>
      </c>
      <c r="O94" s="15" t="s">
        <v>54</v>
      </c>
      <c r="P94" s="15" t="s">
        <v>23</v>
      </c>
      <c r="Q94" s="44">
        <v>250</v>
      </c>
      <c r="R94" s="44">
        <v>237</v>
      </c>
      <c r="S94" s="15"/>
      <c r="T94" s="15">
        <v>0.28000000000000003</v>
      </c>
      <c r="U94" s="15"/>
      <c r="V94" s="15"/>
      <c r="W94" s="15"/>
      <c r="X94" s="15"/>
      <c r="Y94" s="15"/>
      <c r="Z94" s="15"/>
      <c r="AF94" s="25">
        <v>8</v>
      </c>
      <c r="AG94" s="25"/>
    </row>
    <row r="95" spans="1:34" x14ac:dyDescent="0.25">
      <c r="A95" s="15" t="s">
        <v>95</v>
      </c>
      <c r="B95" s="15">
        <v>95</v>
      </c>
      <c r="C95" s="15">
        <v>41</v>
      </c>
      <c r="D95" s="15" t="s">
        <v>19</v>
      </c>
      <c r="E95" s="43">
        <v>41968</v>
      </c>
      <c r="F95" s="15">
        <v>47450</v>
      </c>
      <c r="G95" s="15">
        <v>1</v>
      </c>
      <c r="H95" t="s">
        <v>19</v>
      </c>
      <c r="I95" s="15">
        <v>11</v>
      </c>
      <c r="J95" s="15">
        <v>25</v>
      </c>
      <c r="K95" s="15">
        <v>2014</v>
      </c>
      <c r="L95" s="15">
        <v>12</v>
      </c>
      <c r="M95" s="15"/>
      <c r="N95" s="15" t="s">
        <v>14</v>
      </c>
      <c r="O95" s="15" t="s">
        <v>54</v>
      </c>
      <c r="P95" s="15" t="s">
        <v>23</v>
      </c>
      <c r="Q95" s="44">
        <v>276</v>
      </c>
      <c r="R95" s="44">
        <v>260</v>
      </c>
      <c r="S95" s="15"/>
      <c r="T95" s="15">
        <v>0.375</v>
      </c>
      <c r="U95" s="15">
        <v>4</v>
      </c>
      <c r="V95" s="15">
        <v>2</v>
      </c>
      <c r="W95" s="15" t="s">
        <v>49</v>
      </c>
      <c r="X95" s="15">
        <v>5</v>
      </c>
      <c r="Y95" s="15">
        <v>3</v>
      </c>
      <c r="Z95" s="15" t="s">
        <v>49</v>
      </c>
      <c r="AA95">
        <f t="shared" ref="AA95:AA100" si="18">U95-X95</f>
        <v>-1</v>
      </c>
      <c r="AB95" t="s">
        <v>73</v>
      </c>
      <c r="AC95">
        <f t="shared" ref="AC95:AC100" si="19">AVERAGE(U95,X95)</f>
        <v>4.5</v>
      </c>
      <c r="AD95">
        <f t="shared" ref="AD95:AD100" si="20">ABS(U95-AC95)/AC95</f>
        <v>0.1111111111111111</v>
      </c>
      <c r="AF95" s="25">
        <v>11</v>
      </c>
      <c r="AG95" s="25">
        <v>5</v>
      </c>
      <c r="AH95">
        <f t="shared" ref="AH95:AH100" si="21">AG95+((AF95-6)/12)</f>
        <v>5.416666666666667</v>
      </c>
    </row>
    <row r="96" spans="1:34" hidden="1" x14ac:dyDescent="0.25">
      <c r="A96" s="15" t="s">
        <v>95</v>
      </c>
      <c r="B96" s="15">
        <v>96</v>
      </c>
      <c r="C96" s="15">
        <v>42</v>
      </c>
      <c r="D96" s="15" t="s">
        <v>19</v>
      </c>
      <c r="E96" s="43">
        <v>41897</v>
      </c>
      <c r="F96" s="15">
        <v>46929</v>
      </c>
      <c r="G96" s="15">
        <v>12</v>
      </c>
      <c r="H96" t="s">
        <v>19</v>
      </c>
      <c r="I96">
        <v>9</v>
      </c>
      <c r="J96">
        <v>5</v>
      </c>
      <c r="K96">
        <v>2014</v>
      </c>
      <c r="L96">
        <v>12</v>
      </c>
      <c r="N96" t="s">
        <v>14</v>
      </c>
      <c r="O96" t="s">
        <v>54</v>
      </c>
      <c r="P96" t="s">
        <v>33</v>
      </c>
      <c r="Q96" s="28">
        <v>317</v>
      </c>
      <c r="R96" s="28">
        <v>297</v>
      </c>
      <c r="T96">
        <v>0.69</v>
      </c>
      <c r="U96" s="15">
        <v>4</v>
      </c>
      <c r="V96" s="15">
        <v>2</v>
      </c>
      <c r="W96" s="15" t="s">
        <v>24</v>
      </c>
      <c r="X96" s="15">
        <v>4</v>
      </c>
      <c r="Y96" s="15">
        <v>2</v>
      </c>
      <c r="Z96" s="15" t="s">
        <v>24</v>
      </c>
      <c r="AA96">
        <f t="shared" si="18"/>
        <v>0</v>
      </c>
      <c r="AB96" t="s">
        <v>72</v>
      </c>
      <c r="AC96">
        <f t="shared" si="19"/>
        <v>4</v>
      </c>
      <c r="AD96">
        <f t="shared" si="20"/>
        <v>0</v>
      </c>
      <c r="AF96" s="25">
        <v>9</v>
      </c>
      <c r="AG96" s="25">
        <v>4</v>
      </c>
      <c r="AH96">
        <f t="shared" si="21"/>
        <v>4.25</v>
      </c>
    </row>
    <row r="97" spans="1:34" x14ac:dyDescent="0.25">
      <c r="A97" s="15" t="s">
        <v>95</v>
      </c>
      <c r="B97" s="15">
        <v>97</v>
      </c>
      <c r="C97" s="15">
        <v>43</v>
      </c>
      <c r="D97" s="15" t="s">
        <v>19</v>
      </c>
      <c r="E97" s="43">
        <v>41891</v>
      </c>
      <c r="F97" s="15">
        <v>46931</v>
      </c>
      <c r="G97" s="15">
        <v>24</v>
      </c>
      <c r="H97" t="s">
        <v>19</v>
      </c>
      <c r="I97">
        <v>9</v>
      </c>
      <c r="J97">
        <v>9</v>
      </c>
      <c r="K97">
        <v>2014</v>
      </c>
      <c r="L97">
        <v>12</v>
      </c>
      <c r="N97" t="s">
        <v>14</v>
      </c>
      <c r="O97" t="s">
        <v>54</v>
      </c>
      <c r="P97" t="s">
        <v>22</v>
      </c>
      <c r="Q97" s="28">
        <v>262</v>
      </c>
      <c r="R97" s="28">
        <v>245</v>
      </c>
      <c r="T97">
        <v>0.32</v>
      </c>
      <c r="U97" s="15">
        <v>3</v>
      </c>
      <c r="V97" s="15">
        <v>2</v>
      </c>
      <c r="W97" s="15" t="s">
        <v>24</v>
      </c>
      <c r="X97" s="15">
        <v>3</v>
      </c>
      <c r="Y97" s="15">
        <v>2</v>
      </c>
      <c r="Z97" s="15" t="s">
        <v>24</v>
      </c>
      <c r="AA97">
        <f t="shared" si="18"/>
        <v>0</v>
      </c>
      <c r="AB97" t="s">
        <v>72</v>
      </c>
      <c r="AC97">
        <f t="shared" si="19"/>
        <v>3</v>
      </c>
      <c r="AD97">
        <f t="shared" si="20"/>
        <v>0</v>
      </c>
      <c r="AF97" s="25">
        <v>9</v>
      </c>
      <c r="AG97" s="25">
        <v>3</v>
      </c>
      <c r="AH97">
        <f t="shared" si="21"/>
        <v>3.25</v>
      </c>
    </row>
    <row r="98" spans="1:34" x14ac:dyDescent="0.25">
      <c r="A98" s="15" t="s">
        <v>95</v>
      </c>
      <c r="B98" s="15">
        <v>98</v>
      </c>
      <c r="C98" s="15">
        <v>44</v>
      </c>
      <c r="D98" s="15" t="s">
        <v>19</v>
      </c>
      <c r="E98" s="43">
        <v>41908</v>
      </c>
      <c r="F98" s="15">
        <v>46947</v>
      </c>
      <c r="G98" s="15">
        <v>4</v>
      </c>
      <c r="H98" t="s">
        <v>19</v>
      </c>
      <c r="I98">
        <v>9</v>
      </c>
      <c r="J98">
        <v>26</v>
      </c>
      <c r="K98">
        <v>2014</v>
      </c>
      <c r="L98">
        <v>12</v>
      </c>
      <c r="N98" t="s">
        <v>14</v>
      </c>
      <c r="O98" t="s">
        <v>54</v>
      </c>
      <c r="P98" t="s">
        <v>23</v>
      </c>
      <c r="Q98" s="28">
        <v>267</v>
      </c>
      <c r="R98" s="28">
        <v>250</v>
      </c>
      <c r="U98" s="15">
        <v>3</v>
      </c>
      <c r="V98" s="15">
        <v>2</v>
      </c>
      <c r="W98" s="15" t="s">
        <v>49</v>
      </c>
      <c r="X98" s="15">
        <v>3</v>
      </c>
      <c r="Y98" s="15">
        <v>3</v>
      </c>
      <c r="Z98" s="15" t="s">
        <v>24</v>
      </c>
      <c r="AA98">
        <f t="shared" si="18"/>
        <v>0</v>
      </c>
      <c r="AB98" t="s">
        <v>72</v>
      </c>
      <c r="AC98">
        <f t="shared" si="19"/>
        <v>3</v>
      </c>
      <c r="AD98">
        <f t="shared" si="20"/>
        <v>0</v>
      </c>
      <c r="AF98" s="25">
        <v>9</v>
      </c>
      <c r="AG98" s="25">
        <v>3</v>
      </c>
      <c r="AH98">
        <f t="shared" si="21"/>
        <v>3.25</v>
      </c>
    </row>
    <row r="99" spans="1:34" x14ac:dyDescent="0.25">
      <c r="A99" s="15" t="s">
        <v>95</v>
      </c>
      <c r="B99" s="15">
        <v>99</v>
      </c>
      <c r="C99" s="15">
        <v>46</v>
      </c>
      <c r="D99" s="15" t="s">
        <v>19</v>
      </c>
      <c r="E99" s="43">
        <v>41967</v>
      </c>
      <c r="F99" s="15">
        <v>47505</v>
      </c>
      <c r="G99" s="15">
        <v>6</v>
      </c>
      <c r="H99" t="s">
        <v>19</v>
      </c>
      <c r="I99" s="15">
        <v>11</v>
      </c>
      <c r="J99" s="15">
        <v>24</v>
      </c>
      <c r="K99">
        <v>2014</v>
      </c>
      <c r="L99">
        <v>12</v>
      </c>
      <c r="N99" t="s">
        <v>14</v>
      </c>
      <c r="O99" t="s">
        <v>54</v>
      </c>
      <c r="P99" s="15" t="s">
        <v>23</v>
      </c>
      <c r="Q99" s="44">
        <v>277</v>
      </c>
      <c r="R99" s="44">
        <v>260</v>
      </c>
      <c r="S99" s="15"/>
      <c r="T99" s="15">
        <v>0.37</v>
      </c>
      <c r="U99" s="15">
        <v>3</v>
      </c>
      <c r="V99" s="15">
        <v>2</v>
      </c>
      <c r="W99" s="15" t="s">
        <v>49</v>
      </c>
      <c r="X99" s="15">
        <v>3</v>
      </c>
      <c r="Y99" s="15">
        <v>3</v>
      </c>
      <c r="Z99" s="15" t="s">
        <v>24</v>
      </c>
      <c r="AA99">
        <f t="shared" si="18"/>
        <v>0</v>
      </c>
      <c r="AB99" t="s">
        <v>72</v>
      </c>
      <c r="AC99">
        <f t="shared" si="19"/>
        <v>3</v>
      </c>
      <c r="AD99">
        <f t="shared" si="20"/>
        <v>0</v>
      </c>
      <c r="AF99" s="25">
        <v>11</v>
      </c>
      <c r="AG99" s="25">
        <v>3</v>
      </c>
      <c r="AH99">
        <f t="shared" si="21"/>
        <v>3.4166666666666665</v>
      </c>
    </row>
    <row r="100" spans="1:34" hidden="1" x14ac:dyDescent="0.25">
      <c r="A100" s="10" t="s">
        <v>95</v>
      </c>
      <c r="B100" s="10">
        <v>100</v>
      </c>
      <c r="C100" s="10">
        <v>47</v>
      </c>
      <c r="D100" s="10" t="s">
        <v>19</v>
      </c>
      <c r="E100" s="49">
        <v>41978</v>
      </c>
      <c r="F100" s="10">
        <v>47512</v>
      </c>
      <c r="G100" s="10">
        <v>1</v>
      </c>
      <c r="H100" t="s">
        <v>19</v>
      </c>
      <c r="I100" s="15">
        <v>12</v>
      </c>
      <c r="J100" s="15">
        <v>5</v>
      </c>
      <c r="K100">
        <v>2014</v>
      </c>
      <c r="L100">
        <v>12</v>
      </c>
      <c r="N100" t="s">
        <v>14</v>
      </c>
      <c r="O100" t="s">
        <v>54</v>
      </c>
      <c r="P100" s="15" t="s">
        <v>33</v>
      </c>
      <c r="Q100" s="44">
        <v>285</v>
      </c>
      <c r="R100" s="44">
        <v>267</v>
      </c>
      <c r="S100" s="15"/>
      <c r="T100" s="15">
        <v>0.38</v>
      </c>
      <c r="U100" s="10">
        <v>5</v>
      </c>
      <c r="V100" s="10">
        <v>3</v>
      </c>
      <c r="W100" s="10" t="s">
        <v>49</v>
      </c>
      <c r="X100" s="10">
        <v>3</v>
      </c>
      <c r="Y100" s="10">
        <v>4</v>
      </c>
      <c r="Z100" s="10" t="s">
        <v>49</v>
      </c>
      <c r="AA100">
        <f t="shared" si="18"/>
        <v>2</v>
      </c>
      <c r="AB100" t="s">
        <v>73</v>
      </c>
      <c r="AC100">
        <f t="shared" si="19"/>
        <v>4</v>
      </c>
      <c r="AD100">
        <f t="shared" si="20"/>
        <v>0.25</v>
      </c>
      <c r="AF100" s="25">
        <v>12</v>
      </c>
      <c r="AG100" s="25">
        <v>3</v>
      </c>
      <c r="AH100">
        <f t="shared" si="21"/>
        <v>3.5</v>
      </c>
    </row>
    <row r="101" spans="1:34" hidden="1" x14ac:dyDescent="0.25">
      <c r="A101" s="10" t="s">
        <v>95</v>
      </c>
      <c r="B101" s="10"/>
      <c r="C101" s="10">
        <v>27</v>
      </c>
      <c r="D101" s="10" t="s">
        <v>19</v>
      </c>
      <c r="E101" s="49">
        <v>41486</v>
      </c>
      <c r="F101" s="10">
        <v>45665</v>
      </c>
      <c r="G101" s="10">
        <v>4</v>
      </c>
      <c r="H101" t="s">
        <v>19</v>
      </c>
      <c r="I101" s="15">
        <v>7</v>
      </c>
      <c r="J101" s="15">
        <v>31</v>
      </c>
      <c r="K101" s="15">
        <v>2013</v>
      </c>
      <c r="L101" s="15">
        <v>12</v>
      </c>
      <c r="M101" s="15"/>
      <c r="N101" s="15" t="s">
        <v>14</v>
      </c>
      <c r="O101" s="15" t="s">
        <v>54</v>
      </c>
      <c r="P101" s="15" t="s">
        <v>33</v>
      </c>
      <c r="Q101" s="44">
        <v>267</v>
      </c>
      <c r="R101" s="44">
        <v>247</v>
      </c>
      <c r="S101" s="15"/>
      <c r="T101" s="15">
        <v>0.28999999999999998</v>
      </c>
      <c r="U101" s="10"/>
      <c r="V101" s="10"/>
      <c r="W101" s="10"/>
      <c r="X101" s="10"/>
      <c r="Y101" s="10"/>
      <c r="Z101" s="10"/>
      <c r="AF101" s="25">
        <v>7</v>
      </c>
      <c r="AG101" s="25"/>
    </row>
    <row r="102" spans="1:34" hidden="1" x14ac:dyDescent="0.25">
      <c r="A102" s="10" t="s">
        <v>95</v>
      </c>
      <c r="B102" s="10"/>
      <c r="C102" s="10">
        <v>25</v>
      </c>
      <c r="D102" s="10" t="s">
        <v>19</v>
      </c>
      <c r="E102" s="49">
        <v>41486</v>
      </c>
      <c r="F102" s="10">
        <v>45664</v>
      </c>
      <c r="G102" s="10">
        <v>3</v>
      </c>
      <c r="H102" t="s">
        <v>19</v>
      </c>
      <c r="I102" s="15">
        <v>7</v>
      </c>
      <c r="J102" s="15">
        <v>31</v>
      </c>
      <c r="K102" s="15">
        <v>2013</v>
      </c>
      <c r="L102" s="15">
        <v>12</v>
      </c>
      <c r="M102" s="15"/>
      <c r="N102" s="15" t="s">
        <v>14</v>
      </c>
      <c r="O102" s="15" t="s">
        <v>54</v>
      </c>
      <c r="P102" s="15" t="s">
        <v>33</v>
      </c>
      <c r="Q102" s="44">
        <v>290</v>
      </c>
      <c r="R102" s="44">
        <v>275</v>
      </c>
      <c r="S102" s="15"/>
      <c r="T102" s="15">
        <v>0.37</v>
      </c>
      <c r="U102" s="10"/>
      <c r="V102" s="10"/>
      <c r="W102" s="10"/>
      <c r="X102" s="10"/>
      <c r="Y102" s="10"/>
      <c r="Z102" s="10"/>
      <c r="AF102" s="25">
        <v>7</v>
      </c>
      <c r="AG102" s="25"/>
    </row>
    <row r="103" spans="1:34" hidden="1" x14ac:dyDescent="0.25">
      <c r="A103" s="10" t="s">
        <v>95</v>
      </c>
      <c r="B103" s="10"/>
      <c r="C103" s="10">
        <v>26</v>
      </c>
      <c r="D103" s="10" t="s">
        <v>19</v>
      </c>
      <c r="E103" s="49">
        <v>41486</v>
      </c>
      <c r="F103" s="10">
        <v>45665</v>
      </c>
      <c r="G103" s="10">
        <v>3</v>
      </c>
      <c r="H103" t="s">
        <v>19</v>
      </c>
      <c r="I103" s="15">
        <v>7</v>
      </c>
      <c r="J103" s="15">
        <v>31</v>
      </c>
      <c r="K103" s="15">
        <v>2013</v>
      </c>
      <c r="L103" s="15">
        <v>12</v>
      </c>
      <c r="M103" s="15"/>
      <c r="N103" s="15" t="s">
        <v>14</v>
      </c>
      <c r="O103" s="15" t="s">
        <v>54</v>
      </c>
      <c r="P103" s="15" t="s">
        <v>33</v>
      </c>
      <c r="Q103" s="44">
        <v>317</v>
      </c>
      <c r="R103" s="44">
        <v>295</v>
      </c>
      <c r="S103" s="15"/>
      <c r="T103" s="15">
        <v>0.54</v>
      </c>
      <c r="U103" s="10"/>
      <c r="V103" s="10"/>
      <c r="W103" s="10"/>
      <c r="X103" s="10"/>
      <c r="Y103" s="10"/>
      <c r="Z103" s="10"/>
      <c r="AF103" s="25">
        <v>7</v>
      </c>
      <c r="AG103" s="25"/>
    </row>
    <row r="104" spans="1:34" x14ac:dyDescent="0.25">
      <c r="A104" s="11" t="s">
        <v>94</v>
      </c>
      <c r="B104" s="11">
        <v>1</v>
      </c>
      <c r="C104" s="11"/>
      <c r="D104" s="11" t="s">
        <v>61</v>
      </c>
      <c r="E104" s="36">
        <v>41930</v>
      </c>
      <c r="F104" s="11" t="s">
        <v>62</v>
      </c>
      <c r="G104" s="11"/>
      <c r="H104" s="9" t="s">
        <v>61</v>
      </c>
      <c r="I104" s="9">
        <v>10</v>
      </c>
      <c r="J104" s="9">
        <v>18</v>
      </c>
      <c r="K104" s="9">
        <v>2014</v>
      </c>
      <c r="L104" s="9">
        <v>12</v>
      </c>
      <c r="M104" s="9"/>
      <c r="N104" s="9" t="s">
        <v>14</v>
      </c>
      <c r="O104" s="9" t="s">
        <v>54</v>
      </c>
      <c r="P104" s="9" t="s">
        <v>23</v>
      </c>
      <c r="Q104" s="33">
        <f>1.03*R104+10.22</f>
        <v>402.65000000000003</v>
      </c>
      <c r="R104" s="31">
        <v>381</v>
      </c>
      <c r="S104" s="9"/>
      <c r="T104" s="9">
        <v>1.1399999999999999</v>
      </c>
      <c r="U104" s="11">
        <v>9</v>
      </c>
      <c r="V104" s="11">
        <v>3</v>
      </c>
      <c r="W104" s="11" t="s">
        <v>49</v>
      </c>
      <c r="X104" s="11">
        <v>9</v>
      </c>
      <c r="Y104" s="11">
        <v>3</v>
      </c>
      <c r="Z104" s="11" t="s">
        <v>49</v>
      </c>
      <c r="AA104">
        <f t="shared" ref="AA104:AA135" si="22">U104-X104</f>
        <v>0</v>
      </c>
      <c r="AB104" t="s">
        <v>72</v>
      </c>
      <c r="AC104">
        <f t="shared" ref="AC104:AC135" si="23">AVERAGE(U104,X104)</f>
        <v>9</v>
      </c>
      <c r="AD104">
        <f t="shared" ref="AD104:AD135" si="24">ABS(U104-AC104)/AC104</f>
        <v>0</v>
      </c>
      <c r="AF104" s="25">
        <v>10</v>
      </c>
      <c r="AG104" s="25">
        <v>9</v>
      </c>
      <c r="AH104">
        <f t="shared" ref="AH104:AH135" si="25">AG104+((AF104-6)/12)</f>
        <v>9.3333333333333339</v>
      </c>
    </row>
    <row r="105" spans="1:34" hidden="1" x14ac:dyDescent="0.25">
      <c r="A105" s="11" t="s">
        <v>94</v>
      </c>
      <c r="B105" s="11">
        <v>2</v>
      </c>
      <c r="C105" s="11"/>
      <c r="D105" s="11" t="s">
        <v>19</v>
      </c>
      <c r="E105" s="36">
        <v>42101</v>
      </c>
      <c r="F105" s="11">
        <v>47740</v>
      </c>
      <c r="G105" s="11"/>
      <c r="H105" s="9" t="s">
        <v>19</v>
      </c>
      <c r="I105" s="9">
        <v>4</v>
      </c>
      <c r="J105" s="9">
        <v>17</v>
      </c>
      <c r="K105" s="9">
        <v>2014</v>
      </c>
      <c r="L105" s="9">
        <v>12</v>
      </c>
      <c r="M105" s="9"/>
      <c r="N105" s="9" t="s">
        <v>14</v>
      </c>
      <c r="O105" s="9" t="s">
        <v>54</v>
      </c>
      <c r="P105" s="9" t="s">
        <v>33</v>
      </c>
      <c r="Q105" s="31">
        <v>260</v>
      </c>
      <c r="R105" s="31">
        <v>245</v>
      </c>
      <c r="S105" s="9"/>
      <c r="T105" s="9">
        <v>0.3</v>
      </c>
      <c r="U105" s="11">
        <v>4</v>
      </c>
      <c r="V105" s="11">
        <v>4</v>
      </c>
      <c r="W105" s="11" t="s">
        <v>48</v>
      </c>
      <c r="X105" s="11">
        <v>4</v>
      </c>
      <c r="Y105" s="11">
        <v>4</v>
      </c>
      <c r="Z105" s="11" t="s">
        <v>48</v>
      </c>
      <c r="AA105">
        <f t="shared" si="22"/>
        <v>0</v>
      </c>
      <c r="AB105" t="s">
        <v>72</v>
      </c>
      <c r="AC105">
        <f t="shared" si="23"/>
        <v>4</v>
      </c>
      <c r="AD105">
        <f t="shared" si="24"/>
        <v>0</v>
      </c>
      <c r="AF105" s="25">
        <v>4</v>
      </c>
      <c r="AG105" s="25">
        <v>5</v>
      </c>
      <c r="AH105">
        <f t="shared" si="25"/>
        <v>4.833333333333333</v>
      </c>
    </row>
    <row r="106" spans="1:34" hidden="1" x14ac:dyDescent="0.25">
      <c r="A106" s="11" t="s">
        <v>94</v>
      </c>
      <c r="B106" s="11">
        <v>3</v>
      </c>
      <c r="C106" s="11"/>
      <c r="D106" s="11" t="s">
        <v>19</v>
      </c>
      <c r="E106" s="36">
        <v>42103</v>
      </c>
      <c r="F106" s="11">
        <v>47744</v>
      </c>
      <c r="G106" s="11">
        <v>2</v>
      </c>
      <c r="H106" s="9" t="s">
        <v>19</v>
      </c>
      <c r="I106" s="9">
        <v>4</v>
      </c>
      <c r="J106" s="9">
        <v>19</v>
      </c>
      <c r="K106" s="9">
        <v>2015</v>
      </c>
      <c r="L106" s="9">
        <v>12</v>
      </c>
      <c r="M106" s="9"/>
      <c r="N106" s="9" t="s">
        <v>14</v>
      </c>
      <c r="O106" s="9" t="s">
        <v>54</v>
      </c>
      <c r="P106" s="9" t="s">
        <v>33</v>
      </c>
      <c r="Q106" s="31">
        <v>260</v>
      </c>
      <c r="R106" s="31">
        <v>242</v>
      </c>
      <c r="S106" s="9"/>
      <c r="T106" s="9">
        <v>0.28000000000000003</v>
      </c>
      <c r="U106" s="11">
        <v>3</v>
      </c>
      <c r="V106" s="11">
        <v>1</v>
      </c>
      <c r="W106" s="11" t="s">
        <v>24</v>
      </c>
      <c r="X106" s="11">
        <v>2</v>
      </c>
      <c r="Y106" s="11">
        <v>4</v>
      </c>
      <c r="Z106" s="11" t="s">
        <v>24</v>
      </c>
      <c r="AA106">
        <f t="shared" si="22"/>
        <v>1</v>
      </c>
      <c r="AB106" t="s">
        <v>73</v>
      </c>
      <c r="AC106">
        <f t="shared" si="23"/>
        <v>2.5</v>
      </c>
      <c r="AD106">
        <f t="shared" si="24"/>
        <v>0.2</v>
      </c>
      <c r="AF106" s="25">
        <v>4</v>
      </c>
      <c r="AG106" s="25">
        <v>3</v>
      </c>
      <c r="AH106">
        <f t="shared" si="25"/>
        <v>2.8333333333333335</v>
      </c>
    </row>
    <row r="107" spans="1:34" hidden="1" x14ac:dyDescent="0.25">
      <c r="A107" s="11" t="s">
        <v>94</v>
      </c>
      <c r="B107" s="11">
        <v>4</v>
      </c>
      <c r="C107" s="11"/>
      <c r="D107" s="11" t="s">
        <v>19</v>
      </c>
      <c r="E107" s="36">
        <v>42101</v>
      </c>
      <c r="F107" s="11">
        <v>47740</v>
      </c>
      <c r="G107" s="11"/>
      <c r="H107" s="9" t="s">
        <v>19</v>
      </c>
      <c r="I107" s="9">
        <v>4</v>
      </c>
      <c r="J107" s="9">
        <v>7</v>
      </c>
      <c r="K107" s="9">
        <v>2015</v>
      </c>
      <c r="L107" s="9">
        <v>12</v>
      </c>
      <c r="M107" s="9"/>
      <c r="N107" s="9" t="s">
        <v>14</v>
      </c>
      <c r="O107" s="9" t="s">
        <v>54</v>
      </c>
      <c r="P107" s="9" t="s">
        <v>33</v>
      </c>
      <c r="Q107" s="31">
        <v>247</v>
      </c>
      <c r="R107" s="31">
        <v>227</v>
      </c>
      <c r="S107" s="9"/>
      <c r="T107" s="9">
        <v>0.24</v>
      </c>
      <c r="U107" s="11">
        <v>3</v>
      </c>
      <c r="V107" s="11">
        <v>4</v>
      </c>
      <c r="W107" s="11" t="s">
        <v>24</v>
      </c>
      <c r="X107" s="11">
        <v>3</v>
      </c>
      <c r="Y107" s="11">
        <v>4</v>
      </c>
      <c r="Z107" s="11" t="s">
        <v>24</v>
      </c>
      <c r="AA107">
        <f t="shared" si="22"/>
        <v>0</v>
      </c>
      <c r="AB107" t="s">
        <v>72</v>
      </c>
      <c r="AC107">
        <f t="shared" si="23"/>
        <v>3</v>
      </c>
      <c r="AD107">
        <f t="shared" si="24"/>
        <v>0</v>
      </c>
      <c r="AF107" s="25">
        <v>4</v>
      </c>
      <c r="AG107" s="25">
        <v>4</v>
      </c>
      <c r="AH107">
        <f t="shared" si="25"/>
        <v>3.8333333333333335</v>
      </c>
    </row>
    <row r="108" spans="1:34" x14ac:dyDescent="0.25">
      <c r="A108" s="11" t="s">
        <v>94</v>
      </c>
      <c r="B108" s="11">
        <v>5</v>
      </c>
      <c r="C108" s="11"/>
      <c r="D108" s="11" t="s">
        <v>19</v>
      </c>
      <c r="E108" s="36">
        <v>42101</v>
      </c>
      <c r="F108" s="11">
        <v>47740</v>
      </c>
      <c r="G108" s="11"/>
      <c r="H108" s="9" t="s">
        <v>19</v>
      </c>
      <c r="I108" s="14">
        <v>4</v>
      </c>
      <c r="J108" s="14">
        <v>7</v>
      </c>
      <c r="K108" s="9">
        <v>2015</v>
      </c>
      <c r="L108" s="9">
        <v>12</v>
      </c>
      <c r="M108" s="9"/>
      <c r="N108" s="9" t="s">
        <v>14</v>
      </c>
      <c r="O108" s="9" t="s">
        <v>54</v>
      </c>
      <c r="P108" s="14" t="s">
        <v>23</v>
      </c>
      <c r="Q108" s="42">
        <v>290</v>
      </c>
      <c r="R108" s="42">
        <v>270</v>
      </c>
      <c r="S108" s="14"/>
      <c r="T108" s="14">
        <v>0.39</v>
      </c>
      <c r="U108" s="11">
        <v>3</v>
      </c>
      <c r="V108" s="11">
        <v>4</v>
      </c>
      <c r="W108" s="11" t="s">
        <v>24</v>
      </c>
      <c r="X108" s="11">
        <v>3</v>
      </c>
      <c r="Y108" s="11">
        <v>4</v>
      </c>
      <c r="Z108" s="11" t="s">
        <v>24</v>
      </c>
      <c r="AA108">
        <f t="shared" si="22"/>
        <v>0</v>
      </c>
      <c r="AB108" t="s">
        <v>72</v>
      </c>
      <c r="AC108">
        <f t="shared" si="23"/>
        <v>3</v>
      </c>
      <c r="AD108">
        <f t="shared" si="24"/>
        <v>0</v>
      </c>
      <c r="AF108" s="25">
        <v>4</v>
      </c>
      <c r="AG108" s="25">
        <v>4</v>
      </c>
      <c r="AH108">
        <f t="shared" si="25"/>
        <v>3.8333333333333335</v>
      </c>
    </row>
    <row r="109" spans="1:34" hidden="1" x14ac:dyDescent="0.25">
      <c r="A109" s="11" t="s">
        <v>94</v>
      </c>
      <c r="B109" s="11">
        <v>6</v>
      </c>
      <c r="C109" s="11"/>
      <c r="D109" s="11" t="s">
        <v>21</v>
      </c>
      <c r="E109" s="36">
        <v>42276</v>
      </c>
      <c r="F109" s="11">
        <v>20151722384</v>
      </c>
      <c r="G109" s="11"/>
      <c r="H109" s="14" t="s">
        <v>75</v>
      </c>
      <c r="I109" s="14">
        <v>9</v>
      </c>
      <c r="J109" s="14">
        <v>29</v>
      </c>
      <c r="K109" s="14">
        <v>2015</v>
      </c>
      <c r="L109" s="14">
        <v>11</v>
      </c>
      <c r="M109" s="14"/>
      <c r="N109" s="14" t="s">
        <v>14</v>
      </c>
      <c r="O109" s="14" t="s">
        <v>54</v>
      </c>
      <c r="P109" s="14" t="s">
        <v>33</v>
      </c>
      <c r="Q109" s="42">
        <v>324</v>
      </c>
      <c r="R109" s="42">
        <v>303</v>
      </c>
      <c r="S109" s="14"/>
      <c r="T109" s="14"/>
      <c r="U109" s="11">
        <v>5</v>
      </c>
      <c r="V109" s="11">
        <v>3</v>
      </c>
      <c r="W109" s="11" t="s">
        <v>24</v>
      </c>
      <c r="X109" s="11">
        <v>5</v>
      </c>
      <c r="Y109" s="11">
        <v>4</v>
      </c>
      <c r="Z109" s="11" t="s">
        <v>24</v>
      </c>
      <c r="AA109">
        <f t="shared" si="22"/>
        <v>0</v>
      </c>
      <c r="AB109" t="s">
        <v>72</v>
      </c>
      <c r="AC109">
        <f t="shared" si="23"/>
        <v>5</v>
      </c>
      <c r="AD109">
        <f t="shared" si="24"/>
        <v>0</v>
      </c>
      <c r="AF109" s="25">
        <v>9</v>
      </c>
      <c r="AG109" s="25">
        <v>5</v>
      </c>
      <c r="AH109">
        <f t="shared" si="25"/>
        <v>5.25</v>
      </c>
    </row>
    <row r="110" spans="1:34" x14ac:dyDescent="0.25">
      <c r="A110" s="11" t="s">
        <v>94</v>
      </c>
      <c r="B110" s="11">
        <v>7</v>
      </c>
      <c r="C110" s="11"/>
      <c r="D110" s="11" t="s">
        <v>19</v>
      </c>
      <c r="E110" s="36">
        <v>42234</v>
      </c>
      <c r="F110" s="11">
        <v>48400</v>
      </c>
      <c r="G110" s="11">
        <v>2</v>
      </c>
      <c r="H110" s="9" t="s">
        <v>19</v>
      </c>
      <c r="I110" s="9">
        <v>8</v>
      </c>
      <c r="J110" s="9">
        <v>18</v>
      </c>
      <c r="K110" s="9">
        <v>2015</v>
      </c>
      <c r="L110" s="9">
        <v>12</v>
      </c>
      <c r="M110" s="9"/>
      <c r="N110" s="9" t="s">
        <v>14</v>
      </c>
      <c r="O110" s="9" t="s">
        <v>54</v>
      </c>
      <c r="P110" s="9" t="s">
        <v>22</v>
      </c>
      <c r="Q110" s="31">
        <v>265</v>
      </c>
      <c r="R110" s="31">
        <v>247</v>
      </c>
      <c r="S110" s="9"/>
      <c r="T110" s="9"/>
      <c r="U110" s="11">
        <v>3</v>
      </c>
      <c r="V110" s="11">
        <v>2</v>
      </c>
      <c r="W110" s="11" t="s">
        <v>24</v>
      </c>
      <c r="X110" s="11">
        <v>3</v>
      </c>
      <c r="Y110" s="11">
        <v>2</v>
      </c>
      <c r="Z110" s="11" t="s">
        <v>48</v>
      </c>
      <c r="AA110">
        <f t="shared" si="22"/>
        <v>0</v>
      </c>
      <c r="AB110" t="s">
        <v>72</v>
      </c>
      <c r="AC110">
        <f t="shared" si="23"/>
        <v>3</v>
      </c>
      <c r="AD110">
        <f t="shared" si="24"/>
        <v>0</v>
      </c>
      <c r="AF110" s="25">
        <v>8</v>
      </c>
      <c r="AG110" s="25">
        <v>3</v>
      </c>
      <c r="AH110">
        <f t="shared" si="25"/>
        <v>3.1666666666666665</v>
      </c>
    </row>
    <row r="111" spans="1:34" x14ac:dyDescent="0.25">
      <c r="A111" s="11" t="s">
        <v>94</v>
      </c>
      <c r="B111" s="11">
        <v>8</v>
      </c>
      <c r="C111" s="11"/>
      <c r="D111" s="11" t="s">
        <v>19</v>
      </c>
      <c r="E111" s="36">
        <v>42236</v>
      </c>
      <c r="F111" s="11">
        <v>48405</v>
      </c>
      <c r="G111" s="11">
        <v>17</v>
      </c>
      <c r="H111" s="9" t="s">
        <v>19</v>
      </c>
      <c r="I111" s="9">
        <v>8</v>
      </c>
      <c r="J111" s="9">
        <v>20</v>
      </c>
      <c r="K111" s="9">
        <v>2015</v>
      </c>
      <c r="L111" s="9">
        <v>12</v>
      </c>
      <c r="M111" s="9"/>
      <c r="N111" s="9" t="s">
        <v>14</v>
      </c>
      <c r="O111" s="9" t="s">
        <v>54</v>
      </c>
      <c r="P111" s="9" t="s">
        <v>23</v>
      </c>
      <c r="Q111" s="31">
        <v>260</v>
      </c>
      <c r="R111" s="31">
        <v>247</v>
      </c>
      <c r="S111" s="9"/>
      <c r="T111" s="9"/>
      <c r="U111" s="11">
        <v>3</v>
      </c>
      <c r="V111" s="11">
        <v>3</v>
      </c>
      <c r="W111" s="11" t="s">
        <v>24</v>
      </c>
      <c r="X111" s="11">
        <v>3</v>
      </c>
      <c r="Y111" s="11">
        <v>3</v>
      </c>
      <c r="Z111" s="11" t="s">
        <v>24</v>
      </c>
      <c r="AA111">
        <f t="shared" si="22"/>
        <v>0</v>
      </c>
      <c r="AB111" t="s">
        <v>72</v>
      </c>
      <c r="AC111">
        <f t="shared" si="23"/>
        <v>3</v>
      </c>
      <c r="AD111">
        <f t="shared" si="24"/>
        <v>0</v>
      </c>
      <c r="AF111" s="25">
        <v>8</v>
      </c>
      <c r="AG111" s="25">
        <v>3</v>
      </c>
      <c r="AH111">
        <f t="shared" si="25"/>
        <v>3.1666666666666665</v>
      </c>
    </row>
    <row r="112" spans="1:34" x14ac:dyDescent="0.25">
      <c r="A112" s="11" t="s">
        <v>94</v>
      </c>
      <c r="B112" s="11">
        <v>9</v>
      </c>
      <c r="C112" s="11"/>
      <c r="D112" s="11" t="s">
        <v>19</v>
      </c>
      <c r="E112" s="36">
        <v>42175</v>
      </c>
      <c r="F112" s="11">
        <v>48041</v>
      </c>
      <c r="G112" s="11">
        <v>1</v>
      </c>
      <c r="H112" s="9" t="s">
        <v>19</v>
      </c>
      <c r="I112" s="14">
        <v>6</v>
      </c>
      <c r="J112" s="14">
        <v>20</v>
      </c>
      <c r="K112" s="14">
        <v>2015</v>
      </c>
      <c r="L112" s="14">
        <v>12</v>
      </c>
      <c r="M112" s="14"/>
      <c r="N112" s="14" t="s">
        <v>14</v>
      </c>
      <c r="O112" s="14" t="s">
        <v>54</v>
      </c>
      <c r="P112" s="14" t="s">
        <v>23</v>
      </c>
      <c r="Q112" s="42">
        <v>310</v>
      </c>
      <c r="R112" s="42">
        <v>280</v>
      </c>
      <c r="S112" s="14"/>
      <c r="T112" s="14">
        <v>0.45</v>
      </c>
      <c r="U112" s="11">
        <v>6</v>
      </c>
      <c r="V112" s="11">
        <v>1</v>
      </c>
      <c r="W112" s="11" t="s">
        <v>48</v>
      </c>
      <c r="X112" s="11">
        <v>6</v>
      </c>
      <c r="Y112" s="11">
        <v>1</v>
      </c>
      <c r="Z112" s="11" t="s">
        <v>24</v>
      </c>
      <c r="AA112">
        <f t="shared" si="22"/>
        <v>0</v>
      </c>
      <c r="AB112" t="s">
        <v>72</v>
      </c>
      <c r="AC112">
        <f t="shared" si="23"/>
        <v>6</v>
      </c>
      <c r="AD112">
        <f t="shared" si="24"/>
        <v>0</v>
      </c>
      <c r="AF112" s="25">
        <v>6</v>
      </c>
      <c r="AG112" s="25">
        <v>6</v>
      </c>
      <c r="AH112">
        <f t="shared" si="25"/>
        <v>6</v>
      </c>
    </row>
    <row r="113" spans="1:34" x14ac:dyDescent="0.25">
      <c r="A113" s="11" t="s">
        <v>94</v>
      </c>
      <c r="B113" s="11">
        <v>10</v>
      </c>
      <c r="C113" s="11"/>
      <c r="D113" s="11" t="s">
        <v>19</v>
      </c>
      <c r="E113" s="36">
        <v>42175</v>
      </c>
      <c r="F113" s="11">
        <v>48041</v>
      </c>
      <c r="G113" s="11">
        <v>2</v>
      </c>
      <c r="H113" s="9" t="s">
        <v>19</v>
      </c>
      <c r="I113" s="9">
        <v>6</v>
      </c>
      <c r="J113" s="9">
        <v>20</v>
      </c>
      <c r="K113" s="9">
        <v>2015</v>
      </c>
      <c r="L113" s="9">
        <v>12</v>
      </c>
      <c r="M113" s="9"/>
      <c r="N113" s="9" t="s">
        <v>14</v>
      </c>
      <c r="O113" s="9" t="s">
        <v>54</v>
      </c>
      <c r="P113" s="9" t="s">
        <v>23</v>
      </c>
      <c r="Q113" s="31">
        <v>282</v>
      </c>
      <c r="R113" s="31">
        <v>265</v>
      </c>
      <c r="S113" s="9"/>
      <c r="T113" s="9">
        <v>0.36</v>
      </c>
      <c r="U113" s="11">
        <v>3</v>
      </c>
      <c r="V113" s="11">
        <v>1</v>
      </c>
      <c r="W113" s="11" t="s">
        <v>48</v>
      </c>
      <c r="X113" s="11">
        <v>2</v>
      </c>
      <c r="Y113" s="11">
        <v>4</v>
      </c>
      <c r="Z113" s="11" t="s">
        <v>24</v>
      </c>
      <c r="AA113">
        <f t="shared" si="22"/>
        <v>1</v>
      </c>
      <c r="AB113" t="s">
        <v>77</v>
      </c>
      <c r="AC113">
        <f t="shared" si="23"/>
        <v>2.5</v>
      </c>
      <c r="AD113">
        <f t="shared" si="24"/>
        <v>0.2</v>
      </c>
      <c r="AF113" s="25">
        <v>6</v>
      </c>
      <c r="AG113" s="25">
        <v>3</v>
      </c>
      <c r="AH113">
        <f t="shared" si="25"/>
        <v>3</v>
      </c>
    </row>
    <row r="114" spans="1:34" x14ac:dyDescent="0.25">
      <c r="A114" s="11" t="s">
        <v>94</v>
      </c>
      <c r="B114" s="11">
        <v>11</v>
      </c>
      <c r="C114" s="11"/>
      <c r="D114" s="11" t="s">
        <v>19</v>
      </c>
      <c r="E114" s="36">
        <v>42175</v>
      </c>
      <c r="F114" s="11">
        <v>48041</v>
      </c>
      <c r="G114" s="11">
        <v>3</v>
      </c>
      <c r="H114" s="9" t="s">
        <v>19</v>
      </c>
      <c r="I114" s="9">
        <v>6</v>
      </c>
      <c r="J114" s="9">
        <v>20</v>
      </c>
      <c r="K114" s="9">
        <v>2015</v>
      </c>
      <c r="L114" s="9">
        <v>12</v>
      </c>
      <c r="M114" s="9"/>
      <c r="N114" s="9" t="s">
        <v>14</v>
      </c>
      <c r="O114" s="9" t="s">
        <v>54</v>
      </c>
      <c r="P114" s="9" t="s">
        <v>22</v>
      </c>
      <c r="Q114" s="31">
        <v>277</v>
      </c>
      <c r="R114" s="31">
        <v>260</v>
      </c>
      <c r="S114" s="9"/>
      <c r="T114" s="9">
        <v>0.35</v>
      </c>
      <c r="U114" s="11">
        <v>3</v>
      </c>
      <c r="V114" s="11">
        <v>1</v>
      </c>
      <c r="W114" s="11" t="s">
        <v>48</v>
      </c>
      <c r="X114" s="11">
        <v>3</v>
      </c>
      <c r="Y114" s="11">
        <v>1</v>
      </c>
      <c r="Z114" s="11" t="s">
        <v>24</v>
      </c>
      <c r="AA114">
        <f t="shared" si="22"/>
        <v>0</v>
      </c>
      <c r="AB114" t="s">
        <v>72</v>
      </c>
      <c r="AC114">
        <f t="shared" si="23"/>
        <v>3</v>
      </c>
      <c r="AD114">
        <f t="shared" si="24"/>
        <v>0</v>
      </c>
      <c r="AF114" s="25">
        <v>6</v>
      </c>
      <c r="AG114" s="25">
        <v>3</v>
      </c>
      <c r="AH114">
        <f t="shared" si="25"/>
        <v>3</v>
      </c>
    </row>
    <row r="115" spans="1:34" hidden="1" x14ac:dyDescent="0.25">
      <c r="A115" s="11" t="s">
        <v>94</v>
      </c>
      <c r="B115" s="11">
        <v>12</v>
      </c>
      <c r="C115" s="11"/>
      <c r="D115" s="11" t="s">
        <v>19</v>
      </c>
      <c r="E115" s="36">
        <v>42176</v>
      </c>
      <c r="F115" s="11">
        <v>48045</v>
      </c>
      <c r="G115" s="11">
        <v>3</v>
      </c>
      <c r="H115" s="9" t="s">
        <v>19</v>
      </c>
      <c r="I115" s="9">
        <v>6</v>
      </c>
      <c r="J115" s="9">
        <v>21</v>
      </c>
      <c r="K115" s="9">
        <v>2015</v>
      </c>
      <c r="L115" s="9">
        <v>12</v>
      </c>
      <c r="M115" s="9"/>
      <c r="N115" s="9" t="s">
        <v>14</v>
      </c>
      <c r="O115" s="9" t="s">
        <v>54</v>
      </c>
      <c r="P115" s="9" t="s">
        <v>33</v>
      </c>
      <c r="Q115" s="31">
        <v>280</v>
      </c>
      <c r="R115" s="31">
        <v>260</v>
      </c>
      <c r="S115" s="9"/>
      <c r="T115" s="9">
        <v>0.37</v>
      </c>
      <c r="U115" s="11">
        <v>4</v>
      </c>
      <c r="V115" s="11">
        <v>1</v>
      </c>
      <c r="W115" s="11" t="s">
        <v>49</v>
      </c>
      <c r="X115" s="11">
        <v>3</v>
      </c>
      <c r="Y115" s="11">
        <v>4</v>
      </c>
      <c r="Z115" s="11" t="s">
        <v>24</v>
      </c>
      <c r="AA115">
        <f t="shared" si="22"/>
        <v>1</v>
      </c>
      <c r="AB115" t="s">
        <v>73</v>
      </c>
      <c r="AC115">
        <f t="shared" si="23"/>
        <v>3.5</v>
      </c>
      <c r="AD115">
        <f t="shared" si="24"/>
        <v>0.14285714285714285</v>
      </c>
      <c r="AF115" s="25">
        <v>6</v>
      </c>
      <c r="AG115" s="25">
        <v>4</v>
      </c>
      <c r="AH115">
        <f t="shared" si="25"/>
        <v>4</v>
      </c>
    </row>
    <row r="116" spans="1:34" hidden="1" x14ac:dyDescent="0.25">
      <c r="A116" s="11" t="s">
        <v>94</v>
      </c>
      <c r="B116" s="11">
        <v>13</v>
      </c>
      <c r="C116" s="11"/>
      <c r="D116" s="11" t="s">
        <v>19</v>
      </c>
      <c r="E116" s="36">
        <v>42196</v>
      </c>
      <c r="F116" s="11">
        <v>48060</v>
      </c>
      <c r="G116" s="11">
        <v>1</v>
      </c>
      <c r="H116" s="9" t="s">
        <v>19</v>
      </c>
      <c r="I116" s="9">
        <v>7</v>
      </c>
      <c r="J116" s="9">
        <v>11</v>
      </c>
      <c r="K116" s="9">
        <v>2015</v>
      </c>
      <c r="L116" s="9">
        <v>12</v>
      </c>
      <c r="M116" s="9"/>
      <c r="N116" s="9" t="s">
        <v>14</v>
      </c>
      <c r="O116" s="9" t="s">
        <v>54</v>
      </c>
      <c r="P116" s="9" t="s">
        <v>33</v>
      </c>
      <c r="Q116" s="31">
        <v>250</v>
      </c>
      <c r="R116" s="31">
        <v>232</v>
      </c>
      <c r="S116" s="9"/>
      <c r="T116" s="9">
        <v>0.24</v>
      </c>
      <c r="U116" s="11">
        <v>3</v>
      </c>
      <c r="V116" s="11">
        <v>2</v>
      </c>
      <c r="W116" s="11" t="s">
        <v>24</v>
      </c>
      <c r="X116" s="11">
        <v>3</v>
      </c>
      <c r="Y116" s="11">
        <v>2</v>
      </c>
      <c r="Z116" s="11" t="s">
        <v>24</v>
      </c>
      <c r="AA116">
        <f t="shared" si="22"/>
        <v>0</v>
      </c>
      <c r="AB116" t="s">
        <v>72</v>
      </c>
      <c r="AC116">
        <f t="shared" si="23"/>
        <v>3</v>
      </c>
      <c r="AD116">
        <f t="shared" si="24"/>
        <v>0</v>
      </c>
      <c r="AF116" s="25">
        <v>7</v>
      </c>
      <c r="AG116" s="25">
        <v>3</v>
      </c>
      <c r="AH116">
        <f t="shared" si="25"/>
        <v>3.0833333333333335</v>
      </c>
    </row>
    <row r="117" spans="1:34" x14ac:dyDescent="0.25">
      <c r="A117" s="11" t="s">
        <v>94</v>
      </c>
      <c r="B117" s="11">
        <v>14</v>
      </c>
      <c r="C117" s="11"/>
      <c r="D117" s="11" t="s">
        <v>19</v>
      </c>
      <c r="E117" s="36">
        <v>42196</v>
      </c>
      <c r="F117" s="11">
        <v>48060</v>
      </c>
      <c r="G117" s="11">
        <v>20</v>
      </c>
      <c r="H117" s="9" t="s">
        <v>19</v>
      </c>
      <c r="I117" s="14">
        <v>7</v>
      </c>
      <c r="J117" s="14">
        <v>11</v>
      </c>
      <c r="K117" s="14">
        <v>2015</v>
      </c>
      <c r="L117" s="14">
        <v>12</v>
      </c>
      <c r="M117" s="14"/>
      <c r="N117" s="14" t="s">
        <v>14</v>
      </c>
      <c r="O117" s="14" t="s">
        <v>54</v>
      </c>
      <c r="P117" s="14" t="s">
        <v>22</v>
      </c>
      <c r="Q117" s="42">
        <v>292</v>
      </c>
      <c r="R117" s="42">
        <v>275</v>
      </c>
      <c r="S117" s="14"/>
      <c r="T117" s="14">
        <v>0.43</v>
      </c>
      <c r="U117" s="11">
        <v>4</v>
      </c>
      <c r="V117" s="11">
        <v>2</v>
      </c>
      <c r="W117" s="11" t="s">
        <v>48</v>
      </c>
      <c r="X117" s="11">
        <v>4</v>
      </c>
      <c r="Y117" s="11">
        <v>2</v>
      </c>
      <c r="Z117" s="11" t="s">
        <v>24</v>
      </c>
      <c r="AA117">
        <f t="shared" si="22"/>
        <v>0</v>
      </c>
      <c r="AB117" t="s">
        <v>72</v>
      </c>
      <c r="AC117">
        <f t="shared" si="23"/>
        <v>4</v>
      </c>
      <c r="AD117">
        <f t="shared" si="24"/>
        <v>0</v>
      </c>
      <c r="AF117" s="25">
        <v>7</v>
      </c>
      <c r="AG117" s="25">
        <v>4</v>
      </c>
      <c r="AH117">
        <f t="shared" si="25"/>
        <v>4.083333333333333</v>
      </c>
    </row>
    <row r="118" spans="1:34" x14ac:dyDescent="0.25">
      <c r="A118" s="11" t="s">
        <v>94</v>
      </c>
      <c r="B118" s="11">
        <v>15</v>
      </c>
      <c r="C118" s="11"/>
      <c r="D118" s="11" t="s">
        <v>19</v>
      </c>
      <c r="E118" s="36">
        <v>42196</v>
      </c>
      <c r="F118" s="11">
        <v>48060</v>
      </c>
      <c r="G118" s="11">
        <v>21</v>
      </c>
      <c r="H118" s="9" t="s">
        <v>19</v>
      </c>
      <c r="I118" s="9">
        <v>7</v>
      </c>
      <c r="J118" s="9">
        <v>11</v>
      </c>
      <c r="K118" s="9">
        <v>2015</v>
      </c>
      <c r="L118" s="9">
        <v>12</v>
      </c>
      <c r="M118" s="9"/>
      <c r="N118" s="9" t="s">
        <v>14</v>
      </c>
      <c r="O118" s="9" t="s">
        <v>54</v>
      </c>
      <c r="P118" s="9" t="s">
        <v>22</v>
      </c>
      <c r="Q118" s="31">
        <v>265</v>
      </c>
      <c r="R118" s="31">
        <v>247</v>
      </c>
      <c r="S118" s="9"/>
      <c r="T118" s="9">
        <v>0.27</v>
      </c>
      <c r="U118" s="11">
        <v>3</v>
      </c>
      <c r="V118" s="11">
        <v>2</v>
      </c>
      <c r="W118" s="11" t="s">
        <v>24</v>
      </c>
      <c r="X118" s="11">
        <v>3</v>
      </c>
      <c r="Y118" s="11">
        <v>2</v>
      </c>
      <c r="Z118" s="11" t="s">
        <v>24</v>
      </c>
      <c r="AA118">
        <f t="shared" si="22"/>
        <v>0</v>
      </c>
      <c r="AB118" t="s">
        <v>72</v>
      </c>
      <c r="AC118">
        <f t="shared" si="23"/>
        <v>3</v>
      </c>
      <c r="AD118">
        <f t="shared" si="24"/>
        <v>0</v>
      </c>
      <c r="AF118" s="25">
        <v>7</v>
      </c>
      <c r="AG118" s="25">
        <v>3</v>
      </c>
      <c r="AH118">
        <f t="shared" si="25"/>
        <v>3.0833333333333335</v>
      </c>
    </row>
    <row r="119" spans="1:34" x14ac:dyDescent="0.25">
      <c r="A119" s="11" t="s">
        <v>94</v>
      </c>
      <c r="B119" s="11">
        <v>16</v>
      </c>
      <c r="C119" s="11"/>
      <c r="D119" s="11" t="s">
        <v>19</v>
      </c>
      <c r="E119" s="36">
        <v>42224</v>
      </c>
      <c r="F119" s="11">
        <v>48073</v>
      </c>
      <c r="G119" s="11">
        <v>14</v>
      </c>
      <c r="H119" s="9" t="s">
        <v>19</v>
      </c>
      <c r="I119" s="9">
        <v>8</v>
      </c>
      <c r="J119" s="9">
        <v>8</v>
      </c>
      <c r="K119" s="9">
        <v>2015</v>
      </c>
      <c r="L119" s="9">
        <v>12</v>
      </c>
      <c r="M119" s="9"/>
      <c r="N119" s="9" t="s">
        <v>14</v>
      </c>
      <c r="O119" s="9" t="s">
        <v>54</v>
      </c>
      <c r="P119" s="9" t="s">
        <v>23</v>
      </c>
      <c r="Q119" s="31">
        <v>260</v>
      </c>
      <c r="R119" s="31">
        <v>240</v>
      </c>
      <c r="S119" s="9"/>
      <c r="T119" s="9">
        <v>0.25</v>
      </c>
      <c r="U119" s="11">
        <v>3</v>
      </c>
      <c r="V119" s="11">
        <v>2</v>
      </c>
      <c r="W119" s="11" t="s">
        <v>48</v>
      </c>
      <c r="X119" s="11">
        <v>3</v>
      </c>
      <c r="Y119" s="11">
        <v>2</v>
      </c>
      <c r="Z119" s="11" t="s">
        <v>24</v>
      </c>
      <c r="AA119">
        <f t="shared" si="22"/>
        <v>0</v>
      </c>
      <c r="AB119" t="s">
        <v>72</v>
      </c>
      <c r="AC119">
        <f t="shared" si="23"/>
        <v>3</v>
      </c>
      <c r="AD119">
        <f t="shared" si="24"/>
        <v>0</v>
      </c>
      <c r="AF119" s="25">
        <v>8</v>
      </c>
      <c r="AG119" s="25">
        <v>3</v>
      </c>
      <c r="AH119">
        <f t="shared" si="25"/>
        <v>3.1666666666666665</v>
      </c>
    </row>
    <row r="120" spans="1:34" x14ac:dyDescent="0.25">
      <c r="A120" s="11" t="s">
        <v>94</v>
      </c>
      <c r="B120" s="11">
        <v>17</v>
      </c>
      <c r="C120" s="11"/>
      <c r="D120" s="11" t="s">
        <v>19</v>
      </c>
      <c r="E120" s="36">
        <v>42230</v>
      </c>
      <c r="F120" s="11">
        <v>48088</v>
      </c>
      <c r="G120" s="11">
        <v>7</v>
      </c>
      <c r="H120" s="9" t="s">
        <v>19</v>
      </c>
      <c r="I120" s="9">
        <v>8</v>
      </c>
      <c r="J120" s="9">
        <v>14</v>
      </c>
      <c r="K120" s="9">
        <v>2015</v>
      </c>
      <c r="L120" s="9">
        <v>12</v>
      </c>
      <c r="M120" s="9"/>
      <c r="N120" s="9" t="s">
        <v>14</v>
      </c>
      <c r="O120" s="9" t="s">
        <v>54</v>
      </c>
      <c r="P120" s="9" t="s">
        <v>22</v>
      </c>
      <c r="Q120" s="31">
        <v>300</v>
      </c>
      <c r="R120" s="31">
        <v>280</v>
      </c>
      <c r="S120" s="9"/>
      <c r="T120" s="9">
        <v>0.43</v>
      </c>
      <c r="U120" s="11">
        <v>3</v>
      </c>
      <c r="V120" s="11">
        <v>2</v>
      </c>
      <c r="W120" s="11" t="s">
        <v>24</v>
      </c>
      <c r="X120" s="11">
        <v>3</v>
      </c>
      <c r="Y120" s="11">
        <v>2</v>
      </c>
      <c r="Z120" s="11" t="s">
        <v>24</v>
      </c>
      <c r="AA120">
        <f t="shared" si="22"/>
        <v>0</v>
      </c>
      <c r="AB120" t="s">
        <v>72</v>
      </c>
      <c r="AC120">
        <f t="shared" si="23"/>
        <v>3</v>
      </c>
      <c r="AD120">
        <f t="shared" si="24"/>
        <v>0</v>
      </c>
      <c r="AF120" s="25">
        <v>8</v>
      </c>
      <c r="AG120" s="25">
        <v>3</v>
      </c>
      <c r="AH120">
        <f t="shared" si="25"/>
        <v>3.1666666666666665</v>
      </c>
    </row>
    <row r="121" spans="1:34" x14ac:dyDescent="0.25">
      <c r="A121" s="11" t="s">
        <v>94</v>
      </c>
      <c r="B121" s="11">
        <v>18</v>
      </c>
      <c r="C121" s="11"/>
      <c r="D121" s="11" t="s">
        <v>19</v>
      </c>
      <c r="E121" s="36">
        <v>42230</v>
      </c>
      <c r="F121" s="11">
        <v>48088</v>
      </c>
      <c r="G121" s="11">
        <v>8</v>
      </c>
      <c r="H121" s="9" t="s">
        <v>19</v>
      </c>
      <c r="I121" s="9">
        <v>8</v>
      </c>
      <c r="J121" s="9">
        <v>14</v>
      </c>
      <c r="K121" s="9">
        <v>2015</v>
      </c>
      <c r="L121" s="9">
        <v>12</v>
      </c>
      <c r="M121" s="9"/>
      <c r="N121" s="9" t="s">
        <v>14</v>
      </c>
      <c r="O121" s="9" t="s">
        <v>54</v>
      </c>
      <c r="P121" s="9" t="s">
        <v>22</v>
      </c>
      <c r="Q121" s="31">
        <v>272</v>
      </c>
      <c r="R121" s="31">
        <v>255</v>
      </c>
      <c r="S121" s="9"/>
      <c r="T121" s="9">
        <v>0.32</v>
      </c>
      <c r="U121" s="11">
        <v>4</v>
      </c>
      <c r="V121" s="11">
        <v>3</v>
      </c>
      <c r="W121" s="11" t="s">
        <v>24</v>
      </c>
      <c r="X121" s="11">
        <v>4</v>
      </c>
      <c r="Y121" s="11">
        <v>3</v>
      </c>
      <c r="Z121" s="11" t="s">
        <v>24</v>
      </c>
      <c r="AA121">
        <f t="shared" si="22"/>
        <v>0</v>
      </c>
      <c r="AB121" t="s">
        <v>72</v>
      </c>
      <c r="AC121">
        <f t="shared" si="23"/>
        <v>4</v>
      </c>
      <c r="AD121">
        <f t="shared" si="24"/>
        <v>0</v>
      </c>
      <c r="AF121" s="25">
        <v>8</v>
      </c>
      <c r="AG121" s="25">
        <v>4</v>
      </c>
      <c r="AH121">
        <f t="shared" si="25"/>
        <v>4.166666666666667</v>
      </c>
    </row>
    <row r="122" spans="1:34" x14ac:dyDescent="0.25">
      <c r="A122" s="11" t="s">
        <v>94</v>
      </c>
      <c r="B122" s="11">
        <v>19</v>
      </c>
      <c r="C122" s="11"/>
      <c r="D122" s="11" t="s">
        <v>19</v>
      </c>
      <c r="E122" s="36">
        <v>42230</v>
      </c>
      <c r="F122" s="11">
        <v>48088</v>
      </c>
      <c r="G122" s="11">
        <v>9</v>
      </c>
      <c r="H122" s="9" t="s">
        <v>19</v>
      </c>
      <c r="I122" s="9">
        <v>8</v>
      </c>
      <c r="J122" s="9">
        <v>14</v>
      </c>
      <c r="K122" s="9">
        <v>2015</v>
      </c>
      <c r="L122" s="9">
        <v>12</v>
      </c>
      <c r="M122" s="9"/>
      <c r="N122" s="9" t="s">
        <v>14</v>
      </c>
      <c r="O122" s="9" t="s">
        <v>54</v>
      </c>
      <c r="P122" s="9" t="s">
        <v>23</v>
      </c>
      <c r="Q122" s="31">
        <v>245</v>
      </c>
      <c r="R122" s="31">
        <v>227</v>
      </c>
      <c r="S122" s="9"/>
      <c r="T122" s="9">
        <v>0.23</v>
      </c>
      <c r="U122" s="11">
        <v>3</v>
      </c>
      <c r="V122" s="11">
        <v>2</v>
      </c>
      <c r="W122" s="11" t="s">
        <v>48</v>
      </c>
      <c r="X122" s="11">
        <v>3</v>
      </c>
      <c r="Y122" s="11">
        <v>2</v>
      </c>
      <c r="Z122" s="11" t="s">
        <v>24</v>
      </c>
      <c r="AA122">
        <f t="shared" si="22"/>
        <v>0</v>
      </c>
      <c r="AB122" t="s">
        <v>72</v>
      </c>
      <c r="AC122">
        <f t="shared" si="23"/>
        <v>3</v>
      </c>
      <c r="AD122">
        <f t="shared" si="24"/>
        <v>0</v>
      </c>
      <c r="AF122" s="25">
        <v>8</v>
      </c>
      <c r="AG122" s="25">
        <v>3</v>
      </c>
      <c r="AH122">
        <f t="shared" si="25"/>
        <v>3.1666666666666665</v>
      </c>
    </row>
    <row r="123" spans="1:34" x14ac:dyDescent="0.25">
      <c r="A123" s="11" t="s">
        <v>94</v>
      </c>
      <c r="B123" s="11">
        <v>20</v>
      </c>
      <c r="C123" s="11"/>
      <c r="D123" s="11" t="s">
        <v>19</v>
      </c>
      <c r="E123" s="36">
        <v>42234</v>
      </c>
      <c r="F123" s="11">
        <v>48096</v>
      </c>
      <c r="G123" s="11">
        <v>14</v>
      </c>
      <c r="H123" s="9" t="s">
        <v>19</v>
      </c>
      <c r="I123" s="14">
        <v>8</v>
      </c>
      <c r="J123" s="14">
        <v>18</v>
      </c>
      <c r="K123" s="14">
        <v>2015</v>
      </c>
      <c r="L123" s="14">
        <v>12</v>
      </c>
      <c r="M123" s="14"/>
      <c r="N123" s="14" t="s">
        <v>14</v>
      </c>
      <c r="O123" s="14" t="s">
        <v>54</v>
      </c>
      <c r="P123" s="14" t="s">
        <v>23</v>
      </c>
      <c r="Q123" s="42">
        <v>285</v>
      </c>
      <c r="R123" s="42">
        <v>265</v>
      </c>
      <c r="S123" s="14"/>
      <c r="T123" s="14">
        <v>0.36</v>
      </c>
      <c r="U123" s="11">
        <v>4</v>
      </c>
      <c r="V123" s="11">
        <v>2</v>
      </c>
      <c r="W123" s="11" t="s">
        <v>24</v>
      </c>
      <c r="X123" s="11">
        <v>4</v>
      </c>
      <c r="Y123" s="11">
        <v>2</v>
      </c>
      <c r="Z123" s="11" t="s">
        <v>24</v>
      </c>
      <c r="AA123">
        <f t="shared" si="22"/>
        <v>0</v>
      </c>
      <c r="AB123" t="s">
        <v>72</v>
      </c>
      <c r="AC123">
        <f t="shared" si="23"/>
        <v>4</v>
      </c>
      <c r="AD123">
        <f t="shared" si="24"/>
        <v>0</v>
      </c>
      <c r="AF123" s="25">
        <v>8</v>
      </c>
      <c r="AG123" s="25">
        <v>4</v>
      </c>
      <c r="AH123">
        <f t="shared" si="25"/>
        <v>4.166666666666667</v>
      </c>
    </row>
    <row r="124" spans="1:34" x14ac:dyDescent="0.25">
      <c r="A124" s="11" t="s">
        <v>94</v>
      </c>
      <c r="B124" s="11">
        <v>21</v>
      </c>
      <c r="C124" s="11"/>
      <c r="D124" s="11" t="s">
        <v>19</v>
      </c>
      <c r="E124" s="36">
        <v>42234</v>
      </c>
      <c r="F124" s="11">
        <v>48096</v>
      </c>
      <c r="G124" s="11">
        <v>15</v>
      </c>
      <c r="H124" s="9" t="s">
        <v>19</v>
      </c>
      <c r="I124" s="9">
        <v>8</v>
      </c>
      <c r="J124" s="9">
        <v>18</v>
      </c>
      <c r="K124" s="9">
        <v>2015</v>
      </c>
      <c r="L124" s="9">
        <v>12</v>
      </c>
      <c r="M124" s="9"/>
      <c r="N124" s="9" t="s">
        <v>14</v>
      </c>
      <c r="O124" s="9" t="s">
        <v>54</v>
      </c>
      <c r="P124" s="9" t="s">
        <v>22</v>
      </c>
      <c r="Q124" s="31">
        <v>270</v>
      </c>
      <c r="R124" s="31">
        <v>255</v>
      </c>
      <c r="S124" s="9"/>
      <c r="T124" s="9">
        <v>0.32</v>
      </c>
      <c r="U124" s="11">
        <v>4</v>
      </c>
      <c r="V124" s="11">
        <v>2</v>
      </c>
      <c r="W124" s="11" t="s">
        <v>24</v>
      </c>
      <c r="X124" s="11">
        <v>4</v>
      </c>
      <c r="Y124" s="11">
        <v>2</v>
      </c>
      <c r="Z124" s="11" t="s">
        <v>24</v>
      </c>
      <c r="AA124">
        <f t="shared" si="22"/>
        <v>0</v>
      </c>
      <c r="AB124" t="s">
        <v>72</v>
      </c>
      <c r="AC124">
        <f t="shared" si="23"/>
        <v>4</v>
      </c>
      <c r="AD124">
        <f t="shared" si="24"/>
        <v>0</v>
      </c>
      <c r="AF124" s="25">
        <v>8</v>
      </c>
      <c r="AG124" s="25">
        <v>4</v>
      </c>
      <c r="AH124">
        <f t="shared" si="25"/>
        <v>4.166666666666667</v>
      </c>
    </row>
    <row r="125" spans="1:34" x14ac:dyDescent="0.25">
      <c r="A125" s="11" t="s">
        <v>94</v>
      </c>
      <c r="B125" s="11">
        <v>22</v>
      </c>
      <c r="C125" s="11"/>
      <c r="D125" s="11" t="s">
        <v>19</v>
      </c>
      <c r="E125" s="36">
        <v>42234</v>
      </c>
      <c r="F125" s="11">
        <v>48096</v>
      </c>
      <c r="G125" s="11">
        <v>16</v>
      </c>
      <c r="H125" s="9" t="s">
        <v>19</v>
      </c>
      <c r="I125" s="14">
        <v>8</v>
      </c>
      <c r="J125" s="14">
        <v>18</v>
      </c>
      <c r="K125" s="14">
        <v>2015</v>
      </c>
      <c r="L125" s="14">
        <v>12</v>
      </c>
      <c r="M125" s="14"/>
      <c r="N125" s="14" t="s">
        <v>14</v>
      </c>
      <c r="O125" s="14" t="s">
        <v>54</v>
      </c>
      <c r="P125" s="14" t="s">
        <v>22</v>
      </c>
      <c r="Q125" s="42">
        <v>290</v>
      </c>
      <c r="R125" s="42">
        <v>270</v>
      </c>
      <c r="S125" s="14"/>
      <c r="T125" s="14">
        <v>0.43</v>
      </c>
      <c r="U125" s="11">
        <v>4</v>
      </c>
      <c r="V125" s="11">
        <v>2</v>
      </c>
      <c r="W125" s="11" t="s">
        <v>24</v>
      </c>
      <c r="X125" s="11">
        <v>4</v>
      </c>
      <c r="Y125" s="11">
        <v>2</v>
      </c>
      <c r="Z125" s="11" t="s">
        <v>24</v>
      </c>
      <c r="AA125">
        <f t="shared" si="22"/>
        <v>0</v>
      </c>
      <c r="AB125" t="s">
        <v>72</v>
      </c>
      <c r="AC125">
        <f t="shared" si="23"/>
        <v>4</v>
      </c>
      <c r="AD125">
        <f t="shared" si="24"/>
        <v>0</v>
      </c>
      <c r="AF125" s="25">
        <v>8</v>
      </c>
      <c r="AG125" s="25">
        <v>4</v>
      </c>
      <c r="AH125">
        <f t="shared" si="25"/>
        <v>4.166666666666667</v>
      </c>
    </row>
    <row r="126" spans="1:34" x14ac:dyDescent="0.25">
      <c r="A126" s="11" t="s">
        <v>94</v>
      </c>
      <c r="B126" s="11">
        <v>23</v>
      </c>
      <c r="C126" s="11"/>
      <c r="D126" s="11" t="s">
        <v>19</v>
      </c>
      <c r="E126" s="36">
        <v>42234</v>
      </c>
      <c r="F126" s="11">
        <v>48096</v>
      </c>
      <c r="G126" s="11">
        <v>17</v>
      </c>
      <c r="H126" s="9" t="s">
        <v>19</v>
      </c>
      <c r="I126" s="9">
        <v>8</v>
      </c>
      <c r="J126" s="9">
        <v>18</v>
      </c>
      <c r="K126" s="9">
        <v>2015</v>
      </c>
      <c r="L126" s="9">
        <v>12</v>
      </c>
      <c r="M126" s="9"/>
      <c r="N126" s="9" t="s">
        <v>14</v>
      </c>
      <c r="O126" s="9" t="s">
        <v>54</v>
      </c>
      <c r="P126" s="9" t="s">
        <v>22</v>
      </c>
      <c r="Q126" s="31">
        <v>260</v>
      </c>
      <c r="R126" s="31">
        <v>240</v>
      </c>
      <c r="S126" s="9"/>
      <c r="T126" s="9">
        <v>0.27</v>
      </c>
      <c r="U126" s="11">
        <v>3</v>
      </c>
      <c r="V126" s="11">
        <v>3</v>
      </c>
      <c r="W126" s="11" t="s">
        <v>49</v>
      </c>
      <c r="X126" s="11">
        <v>3</v>
      </c>
      <c r="Y126" s="11">
        <v>2</v>
      </c>
      <c r="Z126" s="11" t="s">
        <v>24</v>
      </c>
      <c r="AA126">
        <f t="shared" si="22"/>
        <v>0</v>
      </c>
      <c r="AB126" t="s">
        <v>72</v>
      </c>
      <c r="AC126">
        <f t="shared" si="23"/>
        <v>3</v>
      </c>
      <c r="AD126">
        <f t="shared" si="24"/>
        <v>0</v>
      </c>
      <c r="AF126" s="25">
        <v>8</v>
      </c>
      <c r="AG126" s="25">
        <v>3</v>
      </c>
      <c r="AH126">
        <f t="shared" si="25"/>
        <v>3.1666666666666665</v>
      </c>
    </row>
    <row r="127" spans="1:34" x14ac:dyDescent="0.25">
      <c r="A127" s="11" t="s">
        <v>94</v>
      </c>
      <c r="B127" s="11">
        <v>24</v>
      </c>
      <c r="C127" s="11"/>
      <c r="D127" s="11" t="s">
        <v>19</v>
      </c>
      <c r="E127" s="36">
        <v>42234</v>
      </c>
      <c r="F127" s="11">
        <v>48096</v>
      </c>
      <c r="G127" s="11">
        <v>21</v>
      </c>
      <c r="H127" s="9" t="s">
        <v>19</v>
      </c>
      <c r="I127" s="9">
        <v>8</v>
      </c>
      <c r="J127" s="9">
        <v>18</v>
      </c>
      <c r="K127" s="9">
        <v>2015</v>
      </c>
      <c r="L127" s="9">
        <v>12</v>
      </c>
      <c r="M127" s="9"/>
      <c r="N127" s="9" t="s">
        <v>14</v>
      </c>
      <c r="O127" s="9" t="s">
        <v>54</v>
      </c>
      <c r="P127" s="9" t="s">
        <v>22</v>
      </c>
      <c r="Q127" s="31">
        <v>287</v>
      </c>
      <c r="R127" s="31">
        <v>265</v>
      </c>
      <c r="S127" s="9"/>
      <c r="T127" s="9">
        <v>0.38</v>
      </c>
      <c r="U127" s="11">
        <v>3</v>
      </c>
      <c r="V127" s="11">
        <v>2</v>
      </c>
      <c r="W127" s="11" t="s">
        <v>49</v>
      </c>
      <c r="X127" s="11">
        <v>3</v>
      </c>
      <c r="Y127" s="11">
        <v>2</v>
      </c>
      <c r="Z127" s="11" t="s">
        <v>24</v>
      </c>
      <c r="AA127">
        <f t="shared" si="22"/>
        <v>0</v>
      </c>
      <c r="AB127" t="s">
        <v>72</v>
      </c>
      <c r="AC127">
        <f t="shared" si="23"/>
        <v>3</v>
      </c>
      <c r="AD127">
        <f t="shared" si="24"/>
        <v>0</v>
      </c>
      <c r="AF127" s="25">
        <v>8</v>
      </c>
      <c r="AG127" s="25">
        <v>3</v>
      </c>
      <c r="AH127">
        <f t="shared" si="25"/>
        <v>3.1666666666666665</v>
      </c>
    </row>
    <row r="128" spans="1:34" x14ac:dyDescent="0.25">
      <c r="A128" s="11" t="s">
        <v>94</v>
      </c>
      <c r="B128" s="11">
        <v>25</v>
      </c>
      <c r="C128" s="11"/>
      <c r="D128" s="11" t="s">
        <v>19</v>
      </c>
      <c r="E128" s="36">
        <v>42234</v>
      </c>
      <c r="F128" s="11">
        <v>48096</v>
      </c>
      <c r="G128" s="11">
        <v>22</v>
      </c>
      <c r="H128" s="9" t="s">
        <v>19</v>
      </c>
      <c r="I128" s="9">
        <v>8</v>
      </c>
      <c r="J128" s="9">
        <v>18</v>
      </c>
      <c r="K128" s="9">
        <v>2015</v>
      </c>
      <c r="L128" s="9">
        <v>12</v>
      </c>
      <c r="M128" s="9"/>
      <c r="N128" s="9" t="s">
        <v>14</v>
      </c>
      <c r="O128" s="9" t="s">
        <v>54</v>
      </c>
      <c r="P128" s="9" t="s">
        <v>23</v>
      </c>
      <c r="Q128" s="31">
        <v>250</v>
      </c>
      <c r="R128" s="31">
        <v>235</v>
      </c>
      <c r="S128" s="9"/>
      <c r="T128" s="9">
        <v>0.27</v>
      </c>
      <c r="U128" s="11">
        <v>3</v>
      </c>
      <c r="V128" s="11">
        <v>2</v>
      </c>
      <c r="W128" s="11" t="s">
        <v>24</v>
      </c>
      <c r="X128" s="11">
        <v>3</v>
      </c>
      <c r="Y128" s="11">
        <v>2</v>
      </c>
      <c r="Z128" s="11" t="s">
        <v>24</v>
      </c>
      <c r="AA128">
        <f t="shared" si="22"/>
        <v>0</v>
      </c>
      <c r="AB128" t="s">
        <v>72</v>
      </c>
      <c r="AC128">
        <f t="shared" si="23"/>
        <v>3</v>
      </c>
      <c r="AD128">
        <f t="shared" si="24"/>
        <v>0</v>
      </c>
      <c r="AF128" s="25">
        <v>8</v>
      </c>
      <c r="AG128" s="25">
        <v>3</v>
      </c>
      <c r="AH128">
        <f t="shared" si="25"/>
        <v>3.1666666666666665</v>
      </c>
    </row>
    <row r="129" spans="1:34" x14ac:dyDescent="0.25">
      <c r="A129" s="11" t="s">
        <v>94</v>
      </c>
      <c r="B129" s="11">
        <v>26</v>
      </c>
      <c r="C129" s="11"/>
      <c r="D129" s="11" t="s">
        <v>19</v>
      </c>
      <c r="E129" s="36">
        <v>42234</v>
      </c>
      <c r="F129" s="11">
        <v>48096</v>
      </c>
      <c r="G129" s="11">
        <v>28</v>
      </c>
      <c r="H129" s="9" t="s">
        <v>19</v>
      </c>
      <c r="I129" s="9">
        <v>8</v>
      </c>
      <c r="J129" s="9">
        <v>18</v>
      </c>
      <c r="K129" s="9">
        <v>2015</v>
      </c>
      <c r="L129" s="9">
        <v>12</v>
      </c>
      <c r="M129" s="9"/>
      <c r="N129" s="9" t="s">
        <v>14</v>
      </c>
      <c r="O129" s="9" t="s">
        <v>54</v>
      </c>
      <c r="P129" s="9" t="s">
        <v>23</v>
      </c>
      <c r="Q129" s="31">
        <v>275</v>
      </c>
      <c r="R129" s="31">
        <v>260</v>
      </c>
      <c r="S129" s="9"/>
      <c r="T129" s="9">
        <v>0.39</v>
      </c>
      <c r="U129" s="11">
        <v>4</v>
      </c>
      <c r="V129" s="11">
        <v>2</v>
      </c>
      <c r="W129" s="11" t="s">
        <v>24</v>
      </c>
      <c r="X129" s="11">
        <v>4</v>
      </c>
      <c r="Y129" s="11">
        <v>2</v>
      </c>
      <c r="Z129" s="11" t="s">
        <v>24</v>
      </c>
      <c r="AA129">
        <f t="shared" si="22"/>
        <v>0</v>
      </c>
      <c r="AB129" t="s">
        <v>72</v>
      </c>
      <c r="AC129">
        <f t="shared" si="23"/>
        <v>4</v>
      </c>
      <c r="AD129">
        <f t="shared" si="24"/>
        <v>0</v>
      </c>
      <c r="AF129" s="25">
        <v>8</v>
      </c>
      <c r="AG129" s="25">
        <v>4</v>
      </c>
      <c r="AH129">
        <f t="shared" si="25"/>
        <v>4.166666666666667</v>
      </c>
    </row>
    <row r="130" spans="1:34" x14ac:dyDescent="0.25">
      <c r="A130" s="11" t="s">
        <v>94</v>
      </c>
      <c r="B130" s="11">
        <v>27</v>
      </c>
      <c r="C130" s="11"/>
      <c r="D130" s="11" t="s">
        <v>19</v>
      </c>
      <c r="E130" s="36">
        <v>42234</v>
      </c>
      <c r="F130" s="11">
        <v>48096</v>
      </c>
      <c r="G130" s="11">
        <v>29</v>
      </c>
      <c r="H130" s="9" t="s">
        <v>19</v>
      </c>
      <c r="I130" s="9">
        <v>8</v>
      </c>
      <c r="J130" s="9">
        <v>18</v>
      </c>
      <c r="K130" s="9">
        <v>2015</v>
      </c>
      <c r="L130" s="9">
        <v>12</v>
      </c>
      <c r="M130" s="9"/>
      <c r="N130" s="9" t="s">
        <v>14</v>
      </c>
      <c r="O130" s="9" t="s">
        <v>54</v>
      </c>
      <c r="P130" s="9" t="s">
        <v>23</v>
      </c>
      <c r="Q130" s="31">
        <v>262</v>
      </c>
      <c r="R130" s="31">
        <v>247</v>
      </c>
      <c r="S130" s="9"/>
      <c r="T130" s="9">
        <v>0.34</v>
      </c>
      <c r="U130" s="11">
        <v>4</v>
      </c>
      <c r="V130" s="11">
        <v>2</v>
      </c>
      <c r="W130" s="11" t="s">
        <v>49</v>
      </c>
      <c r="X130" s="11">
        <v>4</v>
      </c>
      <c r="Y130" s="11">
        <v>2</v>
      </c>
      <c r="Z130" s="11" t="s">
        <v>24</v>
      </c>
      <c r="AA130">
        <f t="shared" si="22"/>
        <v>0</v>
      </c>
      <c r="AB130" t="s">
        <v>72</v>
      </c>
      <c r="AC130">
        <f t="shared" si="23"/>
        <v>4</v>
      </c>
      <c r="AD130">
        <f t="shared" si="24"/>
        <v>0</v>
      </c>
      <c r="AF130" s="25">
        <v>8</v>
      </c>
      <c r="AG130" s="25">
        <v>4</v>
      </c>
      <c r="AH130">
        <f t="shared" si="25"/>
        <v>4.166666666666667</v>
      </c>
    </row>
    <row r="131" spans="1:34" x14ac:dyDescent="0.25">
      <c r="A131" s="11" t="s">
        <v>94</v>
      </c>
      <c r="B131" s="11">
        <v>28</v>
      </c>
      <c r="C131" s="11"/>
      <c r="D131" s="11" t="s">
        <v>19</v>
      </c>
      <c r="E131" s="36">
        <v>42234</v>
      </c>
      <c r="F131" s="11">
        <v>48096</v>
      </c>
      <c r="G131" s="11">
        <v>51</v>
      </c>
      <c r="H131" s="9" t="s">
        <v>19</v>
      </c>
      <c r="I131" s="9">
        <v>8</v>
      </c>
      <c r="J131" s="9">
        <v>18</v>
      </c>
      <c r="K131" s="9">
        <v>2015</v>
      </c>
      <c r="L131" s="9">
        <v>12</v>
      </c>
      <c r="M131" s="9"/>
      <c r="N131" s="9" t="s">
        <v>14</v>
      </c>
      <c r="O131" s="9" t="s">
        <v>54</v>
      </c>
      <c r="P131" s="9" t="s">
        <v>23</v>
      </c>
      <c r="Q131" s="31">
        <v>265</v>
      </c>
      <c r="R131" s="31">
        <v>250</v>
      </c>
      <c r="S131" s="9"/>
      <c r="T131" s="9">
        <v>0.34</v>
      </c>
      <c r="U131" s="11">
        <v>4</v>
      </c>
      <c r="V131" s="11">
        <v>2</v>
      </c>
      <c r="W131" s="11" t="s">
        <v>49</v>
      </c>
      <c r="X131" s="11">
        <v>5</v>
      </c>
      <c r="Y131" s="11">
        <v>2</v>
      </c>
      <c r="Z131" s="11" t="s">
        <v>49</v>
      </c>
      <c r="AA131">
        <f t="shared" si="22"/>
        <v>-1</v>
      </c>
      <c r="AB131" t="s">
        <v>73</v>
      </c>
      <c r="AC131">
        <f t="shared" si="23"/>
        <v>4.5</v>
      </c>
      <c r="AD131">
        <f t="shared" si="24"/>
        <v>0.1111111111111111</v>
      </c>
      <c r="AF131" s="25">
        <v>8</v>
      </c>
      <c r="AG131" s="25">
        <v>4</v>
      </c>
      <c r="AH131">
        <f t="shared" si="25"/>
        <v>4.166666666666667</v>
      </c>
    </row>
    <row r="132" spans="1:34" x14ac:dyDescent="0.25">
      <c r="A132" s="37" t="s">
        <v>94</v>
      </c>
      <c r="B132" s="37">
        <v>29</v>
      </c>
      <c r="C132" s="37"/>
      <c r="D132" s="37" t="s">
        <v>19</v>
      </c>
      <c r="E132" s="64">
        <v>42234</v>
      </c>
      <c r="F132" s="37">
        <v>48096</v>
      </c>
      <c r="G132" s="37">
        <v>52</v>
      </c>
      <c r="H132" s="9" t="s">
        <v>19</v>
      </c>
      <c r="I132" s="9">
        <v>8</v>
      </c>
      <c r="J132" s="9">
        <v>18</v>
      </c>
      <c r="K132" s="9">
        <v>2015</v>
      </c>
      <c r="L132" s="9">
        <v>12</v>
      </c>
      <c r="M132" s="9"/>
      <c r="N132" s="9" t="s">
        <v>14</v>
      </c>
      <c r="O132" s="9" t="s">
        <v>54</v>
      </c>
      <c r="P132" s="9" t="s">
        <v>23</v>
      </c>
      <c r="Q132" s="31">
        <v>255</v>
      </c>
      <c r="R132" s="31">
        <v>240</v>
      </c>
      <c r="S132" s="9"/>
      <c r="T132" s="9">
        <v>0.28000000000000003</v>
      </c>
      <c r="U132" s="37">
        <v>3</v>
      </c>
      <c r="V132" s="37">
        <v>2</v>
      </c>
      <c r="W132" s="37" t="s">
        <v>24</v>
      </c>
      <c r="X132" s="37">
        <v>3</v>
      </c>
      <c r="Y132" s="37">
        <v>2</v>
      </c>
      <c r="Z132" s="37" t="s">
        <v>24</v>
      </c>
      <c r="AA132">
        <f t="shared" si="22"/>
        <v>0</v>
      </c>
      <c r="AB132" t="s">
        <v>72</v>
      </c>
      <c r="AC132">
        <f t="shared" si="23"/>
        <v>3</v>
      </c>
      <c r="AD132">
        <f t="shared" si="24"/>
        <v>0</v>
      </c>
      <c r="AF132" s="25">
        <v>8</v>
      </c>
      <c r="AG132" s="25">
        <v>3</v>
      </c>
      <c r="AH132">
        <f t="shared" si="25"/>
        <v>3.1666666666666665</v>
      </c>
    </row>
    <row r="133" spans="1:34" hidden="1" x14ac:dyDescent="0.25">
      <c r="A133" s="11" t="s">
        <v>94</v>
      </c>
      <c r="B133" s="11">
        <v>30</v>
      </c>
      <c r="C133" s="11"/>
      <c r="D133" s="11" t="s">
        <v>19</v>
      </c>
      <c r="E133" s="36">
        <v>42234</v>
      </c>
      <c r="F133" s="11">
        <v>48096</v>
      </c>
      <c r="G133" s="11">
        <v>55</v>
      </c>
      <c r="H133" s="9" t="s">
        <v>19</v>
      </c>
      <c r="I133" s="11">
        <v>8</v>
      </c>
      <c r="J133" s="11">
        <v>18</v>
      </c>
      <c r="K133" s="11">
        <v>2015</v>
      </c>
      <c r="L133" s="11">
        <v>12</v>
      </c>
      <c r="M133" s="11"/>
      <c r="N133" s="11" t="s">
        <v>14</v>
      </c>
      <c r="O133" s="11" t="s">
        <v>54</v>
      </c>
      <c r="P133" s="11" t="s">
        <v>33</v>
      </c>
      <c r="Q133" s="53">
        <v>250</v>
      </c>
      <c r="R133" s="53">
        <v>235</v>
      </c>
      <c r="S133" s="11"/>
      <c r="T133" s="11">
        <v>0.26</v>
      </c>
      <c r="U133" s="11">
        <v>3</v>
      </c>
      <c r="V133" s="11">
        <v>3</v>
      </c>
      <c r="W133" s="11" t="s">
        <v>24</v>
      </c>
      <c r="X133" s="11">
        <v>3</v>
      </c>
      <c r="Y133" s="11">
        <v>3</v>
      </c>
      <c r="Z133" s="11" t="s">
        <v>24</v>
      </c>
      <c r="AA133">
        <f t="shared" si="22"/>
        <v>0</v>
      </c>
      <c r="AB133" t="s">
        <v>72</v>
      </c>
      <c r="AC133">
        <f t="shared" si="23"/>
        <v>3</v>
      </c>
      <c r="AD133">
        <f t="shared" si="24"/>
        <v>0</v>
      </c>
      <c r="AF133" s="25">
        <v>8</v>
      </c>
      <c r="AG133" s="25">
        <v>3</v>
      </c>
      <c r="AH133">
        <f t="shared" si="25"/>
        <v>3.1666666666666665</v>
      </c>
    </row>
    <row r="134" spans="1:34" x14ac:dyDescent="0.25">
      <c r="A134" s="37" t="s">
        <v>94</v>
      </c>
      <c r="B134" s="11">
        <v>31</v>
      </c>
      <c r="C134" s="11"/>
      <c r="D134" s="37" t="s">
        <v>19</v>
      </c>
      <c r="E134" s="36">
        <v>42234</v>
      </c>
      <c r="F134" s="11">
        <v>48096</v>
      </c>
      <c r="G134" s="11">
        <v>63</v>
      </c>
      <c r="H134" s="9" t="s">
        <v>19</v>
      </c>
      <c r="I134" s="11">
        <v>8</v>
      </c>
      <c r="J134" s="11">
        <v>18</v>
      </c>
      <c r="K134" s="9">
        <v>2015</v>
      </c>
      <c r="L134" s="9">
        <v>12</v>
      </c>
      <c r="M134" s="9"/>
      <c r="N134" s="9" t="s">
        <v>14</v>
      </c>
      <c r="O134" s="9" t="s">
        <v>54</v>
      </c>
      <c r="P134" s="11" t="s">
        <v>23</v>
      </c>
      <c r="Q134" s="53">
        <v>290</v>
      </c>
      <c r="R134" s="53">
        <v>270</v>
      </c>
      <c r="S134" s="11"/>
      <c r="T134" s="11"/>
      <c r="U134" s="11">
        <v>4</v>
      </c>
      <c r="V134" s="11">
        <v>2</v>
      </c>
      <c r="W134" s="11" t="s">
        <v>49</v>
      </c>
      <c r="X134" s="11">
        <v>4</v>
      </c>
      <c r="Y134" s="11">
        <v>2</v>
      </c>
      <c r="Z134" s="11" t="s">
        <v>24</v>
      </c>
      <c r="AA134">
        <f t="shared" si="22"/>
        <v>0</v>
      </c>
      <c r="AB134" t="s">
        <v>72</v>
      </c>
      <c r="AC134">
        <f t="shared" si="23"/>
        <v>4</v>
      </c>
      <c r="AD134">
        <f t="shared" si="24"/>
        <v>0</v>
      </c>
      <c r="AF134" s="25">
        <v>8</v>
      </c>
      <c r="AG134" s="25">
        <v>4</v>
      </c>
      <c r="AH134">
        <f t="shared" si="25"/>
        <v>4.166666666666667</v>
      </c>
    </row>
    <row r="135" spans="1:34" x14ac:dyDescent="0.25">
      <c r="A135" s="11" t="s">
        <v>94</v>
      </c>
      <c r="B135" s="11">
        <v>32</v>
      </c>
      <c r="C135" s="11"/>
      <c r="D135" s="11" t="s">
        <v>19</v>
      </c>
      <c r="E135" s="36">
        <v>42234</v>
      </c>
      <c r="F135" s="11">
        <v>48096</v>
      </c>
      <c r="G135" s="11">
        <v>64</v>
      </c>
      <c r="H135" s="9" t="s">
        <v>19</v>
      </c>
      <c r="I135" s="11">
        <v>8</v>
      </c>
      <c r="J135" s="11">
        <v>18</v>
      </c>
      <c r="K135" s="11">
        <v>2015</v>
      </c>
      <c r="L135" s="11">
        <v>12</v>
      </c>
      <c r="M135" s="11"/>
      <c r="N135" s="11" t="s">
        <v>14</v>
      </c>
      <c r="O135" s="11" t="s">
        <v>54</v>
      </c>
      <c r="P135" s="11" t="s">
        <v>22</v>
      </c>
      <c r="Q135" s="53">
        <v>250</v>
      </c>
      <c r="R135" s="53">
        <v>230</v>
      </c>
      <c r="S135" s="11"/>
      <c r="T135" s="11"/>
      <c r="U135" s="11">
        <v>4</v>
      </c>
      <c r="V135" s="11">
        <v>2</v>
      </c>
      <c r="W135" s="11" t="s">
        <v>24</v>
      </c>
      <c r="X135" s="11">
        <v>4</v>
      </c>
      <c r="Y135" s="11">
        <v>2</v>
      </c>
      <c r="Z135" s="11" t="s">
        <v>24</v>
      </c>
      <c r="AA135">
        <f t="shared" si="22"/>
        <v>0</v>
      </c>
      <c r="AB135" t="s">
        <v>72</v>
      </c>
      <c r="AC135">
        <f t="shared" si="23"/>
        <v>4</v>
      </c>
      <c r="AD135">
        <f t="shared" si="24"/>
        <v>0</v>
      </c>
      <c r="AF135" s="25">
        <v>8</v>
      </c>
      <c r="AG135" s="25">
        <v>4</v>
      </c>
      <c r="AH135">
        <f t="shared" si="25"/>
        <v>4.166666666666667</v>
      </c>
    </row>
    <row r="136" spans="1:34" hidden="1" x14ac:dyDescent="0.25">
      <c r="A136" s="37" t="s">
        <v>94</v>
      </c>
      <c r="B136" s="11">
        <v>33</v>
      </c>
      <c r="C136" s="11"/>
      <c r="D136" s="37" t="s">
        <v>19</v>
      </c>
      <c r="E136" s="36">
        <v>42234</v>
      </c>
      <c r="F136" s="11">
        <v>48099</v>
      </c>
      <c r="G136" s="11">
        <v>9</v>
      </c>
      <c r="H136" s="9" t="s">
        <v>19</v>
      </c>
      <c r="I136" s="11">
        <v>8</v>
      </c>
      <c r="J136" s="11">
        <v>18</v>
      </c>
      <c r="K136" s="14">
        <v>2015</v>
      </c>
      <c r="L136" s="14">
        <v>12</v>
      </c>
      <c r="M136" s="14"/>
      <c r="N136" s="14" t="s">
        <v>14</v>
      </c>
      <c r="O136" s="14" t="s">
        <v>54</v>
      </c>
      <c r="P136" s="11" t="s">
        <v>33</v>
      </c>
      <c r="Q136" s="53">
        <v>255</v>
      </c>
      <c r="R136" s="53">
        <v>220</v>
      </c>
      <c r="S136" s="11"/>
      <c r="T136" s="11">
        <v>0.22</v>
      </c>
      <c r="U136" s="11" t="s">
        <v>76</v>
      </c>
      <c r="V136" s="11"/>
      <c r="W136" s="11"/>
      <c r="X136" s="11"/>
      <c r="Y136" s="11"/>
      <c r="Z136" s="11" t="s">
        <v>71</v>
      </c>
      <c r="AF136" s="25">
        <v>8</v>
      </c>
      <c r="AG136" s="25"/>
    </row>
    <row r="137" spans="1:34" x14ac:dyDescent="0.25">
      <c r="A137" s="11" t="s">
        <v>94</v>
      </c>
      <c r="B137" s="11">
        <v>34</v>
      </c>
      <c r="C137" s="11"/>
      <c r="D137" s="11" t="s">
        <v>19</v>
      </c>
      <c r="E137" s="36">
        <v>42022</v>
      </c>
      <c r="F137" s="11">
        <v>47566</v>
      </c>
      <c r="G137" s="11">
        <v>48</v>
      </c>
      <c r="H137" s="9" t="s">
        <v>19</v>
      </c>
      <c r="I137" s="11">
        <v>1</v>
      </c>
      <c r="J137" s="11">
        <v>18</v>
      </c>
      <c r="K137" s="11">
        <v>2015</v>
      </c>
      <c r="L137" s="11">
        <v>12</v>
      </c>
      <c r="M137" s="11"/>
      <c r="N137" s="11" t="s">
        <v>14</v>
      </c>
      <c r="O137" s="11" t="s">
        <v>54</v>
      </c>
      <c r="P137" s="11" t="s">
        <v>23</v>
      </c>
      <c r="Q137" s="53">
        <v>280</v>
      </c>
      <c r="R137" s="53">
        <v>260</v>
      </c>
      <c r="S137" s="11"/>
      <c r="T137" s="11">
        <v>0.3</v>
      </c>
      <c r="U137" s="11">
        <v>3</v>
      </c>
      <c r="V137" s="11">
        <v>4</v>
      </c>
      <c r="W137" s="11" t="s">
        <v>48</v>
      </c>
      <c r="X137" s="11">
        <v>3</v>
      </c>
      <c r="Y137" s="11">
        <v>4</v>
      </c>
      <c r="Z137" s="11" t="s">
        <v>24</v>
      </c>
      <c r="AA137">
        <f>U137-X137</f>
        <v>0</v>
      </c>
      <c r="AB137" t="s">
        <v>72</v>
      </c>
      <c r="AC137">
        <f>AVERAGE(U137,X137)</f>
        <v>3</v>
      </c>
      <c r="AD137">
        <f>ABS(U137-AC137)/AC137</f>
        <v>0</v>
      </c>
      <c r="AF137" s="25">
        <v>1</v>
      </c>
      <c r="AG137" s="25">
        <v>4</v>
      </c>
      <c r="AH137">
        <f>AG137+((AF137-6)/12)</f>
        <v>3.5833333333333335</v>
      </c>
    </row>
    <row r="138" spans="1:34" x14ac:dyDescent="0.25">
      <c r="A138" s="38" t="s">
        <v>94</v>
      </c>
      <c r="B138" s="39">
        <v>35</v>
      </c>
      <c r="C138" s="39"/>
      <c r="D138" s="38" t="s">
        <v>19</v>
      </c>
      <c r="E138" s="40">
        <v>42269</v>
      </c>
      <c r="F138" s="39">
        <v>48426</v>
      </c>
      <c r="G138" s="39">
        <v>1</v>
      </c>
      <c r="H138" s="9" t="s">
        <v>19</v>
      </c>
      <c r="I138" s="39">
        <v>9</v>
      </c>
      <c r="J138" s="39">
        <v>22</v>
      </c>
      <c r="K138" s="8">
        <v>2015</v>
      </c>
      <c r="L138" s="8">
        <v>12</v>
      </c>
      <c r="M138" s="8"/>
      <c r="N138" s="8" t="s">
        <v>14</v>
      </c>
      <c r="O138" s="8" t="s">
        <v>54</v>
      </c>
      <c r="P138" s="39" t="s">
        <v>23</v>
      </c>
      <c r="Q138" s="39">
        <v>265</v>
      </c>
      <c r="R138" s="39">
        <v>247</v>
      </c>
      <c r="S138" s="39"/>
      <c r="T138" s="39"/>
      <c r="U138" s="39">
        <v>2</v>
      </c>
      <c r="V138" s="39">
        <v>3</v>
      </c>
      <c r="W138" s="16" t="s">
        <v>50</v>
      </c>
      <c r="X138" s="39">
        <v>3</v>
      </c>
      <c r="Y138" s="39">
        <v>2</v>
      </c>
      <c r="Z138" s="16" t="s">
        <v>24</v>
      </c>
      <c r="AA138">
        <f>U138-X138</f>
        <v>-1</v>
      </c>
      <c r="AB138" t="s">
        <v>73</v>
      </c>
      <c r="AC138">
        <f>AVERAGE(U138,X138)</f>
        <v>2.5</v>
      </c>
      <c r="AD138">
        <f>ABS(U138-AC138)/AC138</f>
        <v>0.2</v>
      </c>
      <c r="AF138" s="25">
        <v>9</v>
      </c>
      <c r="AG138">
        <v>2</v>
      </c>
      <c r="AH138">
        <f>AG138+((AF138-6)/12)</f>
        <v>2.25</v>
      </c>
    </row>
    <row r="139" spans="1:34" hidden="1" x14ac:dyDescent="0.25">
      <c r="A139" s="39" t="s">
        <v>94</v>
      </c>
      <c r="B139" s="39">
        <v>36</v>
      </c>
      <c r="C139" s="39"/>
      <c r="D139" s="39" t="s">
        <v>19</v>
      </c>
      <c r="E139" s="40">
        <v>42269</v>
      </c>
      <c r="F139" s="39">
        <v>48426</v>
      </c>
      <c r="G139" s="39">
        <v>8</v>
      </c>
      <c r="H139" s="9" t="s">
        <v>19</v>
      </c>
      <c r="I139" s="39">
        <v>9</v>
      </c>
      <c r="J139" s="39">
        <v>22</v>
      </c>
      <c r="K139" s="39">
        <v>2015</v>
      </c>
      <c r="L139" s="39">
        <v>12</v>
      </c>
      <c r="M139" s="39"/>
      <c r="N139" s="39" t="s">
        <v>14</v>
      </c>
      <c r="O139" s="39" t="s">
        <v>54</v>
      </c>
      <c r="P139" s="39" t="s">
        <v>33</v>
      </c>
      <c r="Q139" s="39">
        <v>252</v>
      </c>
      <c r="R139" s="39">
        <v>237</v>
      </c>
      <c r="S139" s="39"/>
      <c r="T139" s="39"/>
      <c r="U139" s="39">
        <v>3</v>
      </c>
      <c r="V139" s="39">
        <v>4</v>
      </c>
      <c r="W139" s="39" t="s">
        <v>49</v>
      </c>
      <c r="X139" s="39">
        <v>3</v>
      </c>
      <c r="Y139" s="39">
        <v>2</v>
      </c>
      <c r="Z139" s="39" t="s">
        <v>24</v>
      </c>
      <c r="AA139">
        <f>U139-X139</f>
        <v>0</v>
      </c>
      <c r="AB139" t="s">
        <v>72</v>
      </c>
      <c r="AC139">
        <f>AVERAGE(U139,X139)</f>
        <v>3</v>
      </c>
      <c r="AD139">
        <f>ABS(U139-AC139)/AC139</f>
        <v>0</v>
      </c>
      <c r="AF139" s="25">
        <v>9</v>
      </c>
      <c r="AG139">
        <v>3</v>
      </c>
      <c r="AH139">
        <f>AG139+((AF139-6)/12)</f>
        <v>3.25</v>
      </c>
    </row>
    <row r="140" spans="1:34" hidden="1" x14ac:dyDescent="0.25">
      <c r="A140" s="38" t="s">
        <v>94</v>
      </c>
      <c r="B140" s="39">
        <v>37</v>
      </c>
      <c r="C140" s="39"/>
      <c r="D140" s="38" t="s">
        <v>19</v>
      </c>
      <c r="E140" s="40">
        <v>42270</v>
      </c>
      <c r="F140" s="39">
        <v>48428</v>
      </c>
      <c r="G140" s="39">
        <v>1</v>
      </c>
      <c r="H140" s="9" t="s">
        <v>19</v>
      </c>
      <c r="I140" s="39">
        <v>9</v>
      </c>
      <c r="J140" s="39">
        <v>23</v>
      </c>
      <c r="K140" s="16">
        <v>2015</v>
      </c>
      <c r="L140" s="16">
        <v>12</v>
      </c>
      <c r="M140" s="16"/>
      <c r="N140" s="16" t="s">
        <v>14</v>
      </c>
      <c r="O140" s="16" t="s">
        <v>54</v>
      </c>
      <c r="P140" s="39" t="s">
        <v>33</v>
      </c>
      <c r="Q140" s="39">
        <v>300</v>
      </c>
      <c r="R140" s="39">
        <v>280</v>
      </c>
      <c r="S140" s="39"/>
      <c r="T140" s="39">
        <v>0.43</v>
      </c>
      <c r="U140" s="39">
        <v>3</v>
      </c>
      <c r="V140" s="39">
        <v>4</v>
      </c>
      <c r="W140" s="39" t="s">
        <v>49</v>
      </c>
      <c r="X140" s="39">
        <v>4</v>
      </c>
      <c r="Y140" s="39">
        <v>2</v>
      </c>
      <c r="Z140" s="39"/>
      <c r="AA140">
        <f>U140-X140</f>
        <v>-1</v>
      </c>
      <c r="AC140">
        <f>AVERAGE(U140,X140)</f>
        <v>3.5</v>
      </c>
      <c r="AD140">
        <f>ABS(U140-AC140)/AC140</f>
        <v>0.14285714285714285</v>
      </c>
      <c r="AF140" s="25">
        <v>9</v>
      </c>
      <c r="AG140">
        <v>3</v>
      </c>
      <c r="AH140">
        <f>AG140+((AF140-6)/12)</f>
        <v>3.25</v>
      </c>
    </row>
    <row r="141" spans="1:34" hidden="1" x14ac:dyDescent="0.25">
      <c r="A141" s="39" t="s">
        <v>94</v>
      </c>
      <c r="B141" s="39">
        <v>38</v>
      </c>
      <c r="C141" s="39"/>
      <c r="D141" s="39" t="s">
        <v>19</v>
      </c>
      <c r="E141" s="40">
        <v>38618</v>
      </c>
      <c r="F141" s="39">
        <v>48428</v>
      </c>
      <c r="G141" s="39">
        <v>4</v>
      </c>
      <c r="H141" s="9" t="s">
        <v>19</v>
      </c>
      <c r="I141" s="39">
        <v>9</v>
      </c>
      <c r="J141" s="39">
        <v>23</v>
      </c>
      <c r="K141" s="39">
        <v>2015</v>
      </c>
      <c r="L141" s="39">
        <v>12</v>
      </c>
      <c r="M141" s="39"/>
      <c r="N141" s="39" t="s">
        <v>14</v>
      </c>
      <c r="O141" s="39" t="s">
        <v>54</v>
      </c>
      <c r="P141" s="39" t="s">
        <v>33</v>
      </c>
      <c r="Q141" s="39">
        <v>295</v>
      </c>
      <c r="R141" s="39">
        <v>275</v>
      </c>
      <c r="S141" s="39"/>
      <c r="T141" s="39">
        <v>0.41</v>
      </c>
      <c r="U141" s="39"/>
      <c r="V141" s="39"/>
      <c r="W141" s="39" t="s">
        <v>71</v>
      </c>
      <c r="X141" s="39"/>
      <c r="Y141" s="39"/>
      <c r="Z141" s="39" t="s">
        <v>49</v>
      </c>
      <c r="AF141" s="25">
        <v>9</v>
      </c>
    </row>
    <row r="142" spans="1:34" hidden="1" x14ac:dyDescent="0.25">
      <c r="A142" s="38" t="s">
        <v>94</v>
      </c>
      <c r="B142" s="39">
        <v>39</v>
      </c>
      <c r="C142" s="39"/>
      <c r="D142" s="38" t="s">
        <v>19</v>
      </c>
      <c r="E142" s="40">
        <v>42270</v>
      </c>
      <c r="F142" s="39">
        <v>48428</v>
      </c>
      <c r="G142" s="39">
        <v>5</v>
      </c>
      <c r="H142" s="9" t="s">
        <v>19</v>
      </c>
      <c r="I142" s="39">
        <v>9</v>
      </c>
      <c r="J142" s="39">
        <v>23</v>
      </c>
      <c r="K142" s="8">
        <v>2015</v>
      </c>
      <c r="L142" s="8">
        <v>12</v>
      </c>
      <c r="M142" s="8"/>
      <c r="N142" s="8" t="s">
        <v>14</v>
      </c>
      <c r="O142" s="8" t="s">
        <v>54</v>
      </c>
      <c r="P142" s="39" t="s">
        <v>33</v>
      </c>
      <c r="Q142" s="39">
        <v>272</v>
      </c>
      <c r="R142" s="39">
        <v>255</v>
      </c>
      <c r="S142" s="39"/>
      <c r="T142" s="39">
        <v>0.33</v>
      </c>
      <c r="U142" s="39">
        <v>4</v>
      </c>
      <c r="V142" s="39">
        <v>3</v>
      </c>
      <c r="W142" s="39" t="s">
        <v>49</v>
      </c>
      <c r="X142" s="39">
        <v>4</v>
      </c>
      <c r="Y142" s="39">
        <v>3</v>
      </c>
      <c r="Z142" s="39" t="s">
        <v>71</v>
      </c>
      <c r="AA142">
        <f>U142-X142</f>
        <v>0</v>
      </c>
      <c r="AB142" t="s">
        <v>72</v>
      </c>
      <c r="AC142">
        <f>AVERAGE(U142,X142)</f>
        <v>4</v>
      </c>
      <c r="AD142">
        <f>ABS(U142-AC142)/AC142</f>
        <v>0</v>
      </c>
      <c r="AF142" s="25">
        <v>9</v>
      </c>
      <c r="AG142">
        <v>4</v>
      </c>
      <c r="AH142">
        <f>AG142+((AF142-6)/12)</f>
        <v>4.25</v>
      </c>
    </row>
    <row r="143" spans="1:34" hidden="1" x14ac:dyDescent="0.25">
      <c r="A143" s="39" t="s">
        <v>94</v>
      </c>
      <c r="B143" s="39">
        <v>40</v>
      </c>
      <c r="C143" s="39"/>
      <c r="D143" s="39" t="s">
        <v>19</v>
      </c>
      <c r="E143" s="40">
        <v>42270</v>
      </c>
      <c r="F143" s="39">
        <v>48428</v>
      </c>
      <c r="G143" s="39">
        <v>17</v>
      </c>
      <c r="H143" s="9" t="s">
        <v>19</v>
      </c>
      <c r="I143" s="39">
        <v>9</v>
      </c>
      <c r="J143" s="39">
        <v>23</v>
      </c>
      <c r="K143" s="39">
        <v>2015</v>
      </c>
      <c r="L143" s="39">
        <v>12</v>
      </c>
      <c r="M143" s="39"/>
      <c r="N143" s="39" t="s">
        <v>14</v>
      </c>
      <c r="O143" s="39" t="s">
        <v>54</v>
      </c>
      <c r="P143" s="39" t="s">
        <v>23</v>
      </c>
      <c r="Q143" s="39">
        <v>265</v>
      </c>
      <c r="R143" s="39">
        <v>247</v>
      </c>
      <c r="S143" s="39"/>
      <c r="T143" s="39">
        <v>0.3</v>
      </c>
      <c r="U143" s="39"/>
      <c r="V143" s="39"/>
      <c r="W143" s="39" t="s">
        <v>71</v>
      </c>
      <c r="X143" s="39"/>
      <c r="Y143" s="39"/>
      <c r="Z143" s="39" t="s">
        <v>24</v>
      </c>
      <c r="AF143" s="25">
        <v>9</v>
      </c>
    </row>
    <row r="144" spans="1:34" hidden="1" x14ac:dyDescent="0.25">
      <c r="A144" s="38" t="s">
        <v>94</v>
      </c>
      <c r="B144" s="39">
        <v>41</v>
      </c>
      <c r="C144" s="39"/>
      <c r="D144" s="38" t="s">
        <v>19</v>
      </c>
      <c r="E144" s="40">
        <v>42270</v>
      </c>
      <c r="F144" s="39">
        <v>48428</v>
      </c>
      <c r="G144" s="39">
        <v>18</v>
      </c>
      <c r="H144" s="9" t="s">
        <v>19</v>
      </c>
      <c r="I144" s="39">
        <v>9</v>
      </c>
      <c r="J144" s="39">
        <v>23</v>
      </c>
      <c r="K144" s="16">
        <v>2015</v>
      </c>
      <c r="L144" s="16">
        <v>12</v>
      </c>
      <c r="M144" s="16"/>
      <c r="N144" s="16" t="s">
        <v>14</v>
      </c>
      <c r="O144" s="16" t="s">
        <v>54</v>
      </c>
      <c r="P144" s="39" t="s">
        <v>23</v>
      </c>
      <c r="Q144" s="39">
        <v>277</v>
      </c>
      <c r="R144" s="39">
        <v>260</v>
      </c>
      <c r="S144" s="39"/>
      <c r="T144" s="39">
        <v>0.37</v>
      </c>
      <c r="U144" s="39"/>
      <c r="V144" s="39"/>
      <c r="W144" s="39" t="s">
        <v>71</v>
      </c>
      <c r="X144" s="39"/>
      <c r="Y144" s="39"/>
      <c r="Z144" s="39" t="s">
        <v>71</v>
      </c>
      <c r="AF144" s="25">
        <v>9</v>
      </c>
    </row>
    <row r="145" spans="1:34" x14ac:dyDescent="0.25">
      <c r="A145" s="39" t="s">
        <v>94</v>
      </c>
      <c r="B145" s="39">
        <v>42</v>
      </c>
      <c r="C145" s="39"/>
      <c r="D145" s="39" t="s">
        <v>19</v>
      </c>
      <c r="E145" s="40">
        <v>42270</v>
      </c>
      <c r="F145" s="39">
        <v>48428</v>
      </c>
      <c r="G145" s="39">
        <v>18</v>
      </c>
      <c r="H145" s="9" t="s">
        <v>19</v>
      </c>
      <c r="I145" s="39">
        <v>9</v>
      </c>
      <c r="J145" s="39">
        <v>23</v>
      </c>
      <c r="K145" s="39">
        <v>2015</v>
      </c>
      <c r="L145" s="39">
        <v>12</v>
      </c>
      <c r="M145" s="39"/>
      <c r="N145" s="39" t="s">
        <v>14</v>
      </c>
      <c r="O145" s="39" t="s">
        <v>54</v>
      </c>
      <c r="P145" s="39" t="s">
        <v>23</v>
      </c>
      <c r="Q145" s="39">
        <v>252</v>
      </c>
      <c r="R145" s="39">
        <v>237</v>
      </c>
      <c r="S145" s="39"/>
      <c r="T145" s="39">
        <v>0.26</v>
      </c>
      <c r="U145" s="39">
        <v>3</v>
      </c>
      <c r="V145" s="39">
        <v>3</v>
      </c>
      <c r="W145" s="39" t="s">
        <v>49</v>
      </c>
      <c r="X145" s="39">
        <v>4</v>
      </c>
      <c r="Y145" s="39">
        <v>4</v>
      </c>
      <c r="Z145" s="39" t="s">
        <v>71</v>
      </c>
      <c r="AA145">
        <f t="shared" ref="AA145:AA152" si="26">U145-X145</f>
        <v>-1</v>
      </c>
      <c r="AB145" t="s">
        <v>73</v>
      </c>
      <c r="AC145">
        <f t="shared" ref="AC145:AC152" si="27">AVERAGE(U145,X145)</f>
        <v>3.5</v>
      </c>
      <c r="AD145">
        <f t="shared" ref="AD145:AD152" si="28">ABS(U145-AC145)/AC145</f>
        <v>0.14285714285714285</v>
      </c>
      <c r="AF145" s="25">
        <v>9</v>
      </c>
      <c r="AG145">
        <v>3</v>
      </c>
      <c r="AH145">
        <f t="shared" ref="AH145:AH154" si="29">AG145+((AF145-6)/12)</f>
        <v>3.25</v>
      </c>
    </row>
    <row r="146" spans="1:34" hidden="1" x14ac:dyDescent="0.25">
      <c r="A146" s="38" t="s">
        <v>94</v>
      </c>
      <c r="B146" s="39">
        <v>43</v>
      </c>
      <c r="C146" s="39"/>
      <c r="D146" s="38" t="s">
        <v>19</v>
      </c>
      <c r="E146" s="40">
        <v>42321</v>
      </c>
      <c r="F146" s="39">
        <v>48475</v>
      </c>
      <c r="G146" s="39">
        <v>15</v>
      </c>
      <c r="H146" s="9" t="s">
        <v>19</v>
      </c>
      <c r="I146" s="39">
        <v>11</v>
      </c>
      <c r="J146" s="39">
        <v>13</v>
      </c>
      <c r="K146" s="16">
        <v>2015</v>
      </c>
      <c r="L146" s="16">
        <v>12</v>
      </c>
      <c r="M146" s="16"/>
      <c r="N146" s="16" t="s">
        <v>14</v>
      </c>
      <c r="O146" s="16" t="s">
        <v>54</v>
      </c>
      <c r="P146" s="39" t="s">
        <v>33</v>
      </c>
      <c r="Q146" s="39">
        <v>260</v>
      </c>
      <c r="R146" s="39">
        <v>245</v>
      </c>
      <c r="S146" s="39"/>
      <c r="T146" s="39">
        <v>0.3</v>
      </c>
      <c r="U146" s="39">
        <v>3</v>
      </c>
      <c r="V146" s="39">
        <v>3</v>
      </c>
      <c r="W146" s="39" t="s">
        <v>49</v>
      </c>
      <c r="X146" s="39">
        <v>3</v>
      </c>
      <c r="Y146" s="39">
        <v>3</v>
      </c>
      <c r="Z146" s="39" t="s">
        <v>49</v>
      </c>
      <c r="AA146">
        <f t="shared" si="26"/>
        <v>0</v>
      </c>
      <c r="AB146" t="s">
        <v>72</v>
      </c>
      <c r="AC146">
        <f t="shared" si="27"/>
        <v>3</v>
      </c>
      <c r="AD146">
        <f t="shared" si="28"/>
        <v>0</v>
      </c>
      <c r="AF146" s="25">
        <v>11</v>
      </c>
      <c r="AG146">
        <v>3</v>
      </c>
      <c r="AH146">
        <f t="shared" si="29"/>
        <v>3.4166666666666665</v>
      </c>
    </row>
    <row r="147" spans="1:34" hidden="1" x14ac:dyDescent="0.25">
      <c r="A147" s="39" t="s">
        <v>94</v>
      </c>
      <c r="B147" s="39">
        <v>44</v>
      </c>
      <c r="C147" s="39"/>
      <c r="D147" s="39" t="s">
        <v>19</v>
      </c>
      <c r="E147" s="40">
        <v>42321</v>
      </c>
      <c r="F147" s="39">
        <v>48475</v>
      </c>
      <c r="G147" s="39">
        <v>26</v>
      </c>
      <c r="H147" s="9" t="s">
        <v>19</v>
      </c>
      <c r="I147" s="39">
        <v>11</v>
      </c>
      <c r="J147" s="39">
        <v>13</v>
      </c>
      <c r="K147" s="39">
        <v>2015</v>
      </c>
      <c r="L147" s="39">
        <v>12</v>
      </c>
      <c r="M147" s="39"/>
      <c r="N147" s="39" t="s">
        <v>14</v>
      </c>
      <c r="O147" s="39" t="s">
        <v>54</v>
      </c>
      <c r="P147" s="39" t="s">
        <v>33</v>
      </c>
      <c r="Q147" s="39">
        <v>275</v>
      </c>
      <c r="R147" s="39">
        <v>260</v>
      </c>
      <c r="S147" s="39"/>
      <c r="T147" s="39">
        <v>0.32</v>
      </c>
      <c r="U147" s="39">
        <v>2</v>
      </c>
      <c r="V147" s="39">
        <v>2</v>
      </c>
      <c r="W147" s="39" t="s">
        <v>50</v>
      </c>
      <c r="X147" s="39">
        <v>3</v>
      </c>
      <c r="Y147" s="39">
        <v>3</v>
      </c>
      <c r="Z147" s="39" t="s">
        <v>24</v>
      </c>
      <c r="AA147">
        <f t="shared" si="26"/>
        <v>-1</v>
      </c>
      <c r="AB147" t="s">
        <v>73</v>
      </c>
      <c r="AC147">
        <f t="shared" si="27"/>
        <v>2.5</v>
      </c>
      <c r="AD147">
        <f t="shared" si="28"/>
        <v>0.2</v>
      </c>
      <c r="AF147" s="25">
        <v>11</v>
      </c>
      <c r="AG147">
        <v>2</v>
      </c>
      <c r="AH147">
        <f t="shared" si="29"/>
        <v>2.4166666666666665</v>
      </c>
    </row>
    <row r="148" spans="1:34" x14ac:dyDescent="0.25">
      <c r="A148" s="38" t="s">
        <v>94</v>
      </c>
      <c r="B148" s="39">
        <v>45</v>
      </c>
      <c r="C148" s="39"/>
      <c r="D148" s="38" t="s">
        <v>19</v>
      </c>
      <c r="E148" s="40">
        <v>42321</v>
      </c>
      <c r="F148" s="39">
        <v>48477</v>
      </c>
      <c r="G148" s="39">
        <v>42</v>
      </c>
      <c r="H148" s="9" t="s">
        <v>19</v>
      </c>
      <c r="I148" s="39">
        <v>11</v>
      </c>
      <c r="J148" s="39">
        <v>13</v>
      </c>
      <c r="K148" s="16">
        <v>2015</v>
      </c>
      <c r="L148" s="16">
        <v>12</v>
      </c>
      <c r="M148" s="16"/>
      <c r="N148" s="16" t="s">
        <v>14</v>
      </c>
      <c r="O148" s="16" t="s">
        <v>54</v>
      </c>
      <c r="P148" s="39" t="s">
        <v>22</v>
      </c>
      <c r="Q148" s="39">
        <v>247</v>
      </c>
      <c r="R148" s="39">
        <v>230</v>
      </c>
      <c r="S148" s="39"/>
      <c r="T148" s="39">
        <v>0.22</v>
      </c>
      <c r="U148" s="39">
        <v>2</v>
      </c>
      <c r="V148" s="39">
        <v>2</v>
      </c>
      <c r="W148" s="39" t="s">
        <v>49</v>
      </c>
      <c r="X148" s="39">
        <v>2</v>
      </c>
      <c r="Y148" s="39">
        <v>2</v>
      </c>
      <c r="Z148" s="39" t="s">
        <v>24</v>
      </c>
      <c r="AA148">
        <f t="shared" si="26"/>
        <v>0</v>
      </c>
      <c r="AB148" t="s">
        <v>72</v>
      </c>
      <c r="AC148">
        <f t="shared" si="27"/>
        <v>2</v>
      </c>
      <c r="AD148">
        <f t="shared" si="28"/>
        <v>0</v>
      </c>
      <c r="AF148" s="25">
        <v>11</v>
      </c>
      <c r="AG148">
        <v>2</v>
      </c>
      <c r="AH148">
        <f t="shared" si="29"/>
        <v>2.4166666666666665</v>
      </c>
    </row>
    <row r="149" spans="1:34" hidden="1" x14ac:dyDescent="0.25">
      <c r="A149" s="39" t="s">
        <v>94</v>
      </c>
      <c r="B149" s="39">
        <v>46</v>
      </c>
      <c r="C149" s="39"/>
      <c r="D149" s="39" t="s">
        <v>19</v>
      </c>
      <c r="E149" s="40">
        <v>42326</v>
      </c>
      <c r="F149" s="39">
        <v>48487</v>
      </c>
      <c r="G149" s="39">
        <v>8</v>
      </c>
      <c r="H149" s="9" t="s">
        <v>19</v>
      </c>
      <c r="I149" s="39">
        <v>11</v>
      </c>
      <c r="J149" s="39">
        <v>18</v>
      </c>
      <c r="K149" s="39">
        <v>2015</v>
      </c>
      <c r="L149" s="39">
        <v>12</v>
      </c>
      <c r="M149" s="39"/>
      <c r="N149" s="39" t="s">
        <v>14</v>
      </c>
      <c r="O149" s="39" t="s">
        <v>54</v>
      </c>
      <c r="P149" s="39" t="s">
        <v>33</v>
      </c>
      <c r="Q149" s="39">
        <v>280</v>
      </c>
      <c r="R149" s="39">
        <v>260</v>
      </c>
      <c r="S149" s="39"/>
      <c r="T149" s="39">
        <v>0.35</v>
      </c>
      <c r="U149" s="39">
        <v>6</v>
      </c>
      <c r="V149" s="39">
        <v>4</v>
      </c>
      <c r="W149" s="39" t="s">
        <v>49</v>
      </c>
      <c r="X149" s="39">
        <v>6</v>
      </c>
      <c r="Y149" s="39">
        <v>4</v>
      </c>
      <c r="Z149" s="39" t="s">
        <v>49</v>
      </c>
      <c r="AA149">
        <f t="shared" si="26"/>
        <v>0</v>
      </c>
      <c r="AB149" t="s">
        <v>73</v>
      </c>
      <c r="AC149">
        <f t="shared" si="27"/>
        <v>6</v>
      </c>
      <c r="AD149">
        <f t="shared" si="28"/>
        <v>0</v>
      </c>
      <c r="AF149" s="25">
        <v>11</v>
      </c>
      <c r="AG149">
        <v>6</v>
      </c>
      <c r="AH149">
        <f t="shared" si="29"/>
        <v>6.416666666666667</v>
      </c>
    </row>
    <row r="150" spans="1:34" x14ac:dyDescent="0.25">
      <c r="A150" s="39" t="s">
        <v>94</v>
      </c>
      <c r="B150" s="39">
        <v>47</v>
      </c>
      <c r="C150" s="39"/>
      <c r="D150" s="39" t="s">
        <v>19</v>
      </c>
      <c r="E150" s="40">
        <v>42349</v>
      </c>
      <c r="F150" s="39">
        <v>48805</v>
      </c>
      <c r="G150" s="39">
        <v>1</v>
      </c>
      <c r="H150" s="9" t="s">
        <v>19</v>
      </c>
      <c r="I150" s="39">
        <v>12</v>
      </c>
      <c r="J150" s="39">
        <v>11</v>
      </c>
      <c r="K150" s="39">
        <v>2015</v>
      </c>
      <c r="L150" s="39">
        <v>12</v>
      </c>
      <c r="M150" s="39"/>
      <c r="N150" s="39" t="s">
        <v>14</v>
      </c>
      <c r="O150" s="39" t="s">
        <v>54</v>
      </c>
      <c r="P150" s="39" t="s">
        <v>22</v>
      </c>
      <c r="Q150" s="39">
        <v>297</v>
      </c>
      <c r="R150" s="39">
        <v>275</v>
      </c>
      <c r="S150" s="39"/>
      <c r="T150" s="39"/>
      <c r="U150" s="39">
        <v>5</v>
      </c>
      <c r="V150" s="39">
        <v>2</v>
      </c>
      <c r="W150" s="39" t="s">
        <v>24</v>
      </c>
      <c r="X150" s="39">
        <v>5</v>
      </c>
      <c r="Y150" s="39">
        <v>4</v>
      </c>
      <c r="Z150" s="39" t="s">
        <v>49</v>
      </c>
      <c r="AA150">
        <f t="shared" si="26"/>
        <v>0</v>
      </c>
      <c r="AB150" t="s">
        <v>72</v>
      </c>
      <c r="AC150">
        <f t="shared" si="27"/>
        <v>5</v>
      </c>
      <c r="AD150">
        <f t="shared" si="28"/>
        <v>0</v>
      </c>
      <c r="AF150" s="25">
        <v>12</v>
      </c>
      <c r="AG150">
        <v>5</v>
      </c>
      <c r="AH150">
        <f t="shared" si="29"/>
        <v>5.5</v>
      </c>
    </row>
    <row r="151" spans="1:34" x14ac:dyDescent="0.25">
      <c r="A151" s="39" t="s">
        <v>94</v>
      </c>
      <c r="B151" s="39">
        <v>48</v>
      </c>
      <c r="C151" s="39"/>
      <c r="D151" s="39" t="s">
        <v>19</v>
      </c>
      <c r="E151" s="40">
        <v>42349</v>
      </c>
      <c r="F151" s="39">
        <v>48805</v>
      </c>
      <c r="G151" s="39">
        <v>2</v>
      </c>
      <c r="H151" s="9" t="s">
        <v>19</v>
      </c>
      <c r="I151" s="39">
        <v>12</v>
      </c>
      <c r="J151" s="39">
        <v>11</v>
      </c>
      <c r="K151" s="39">
        <v>2015</v>
      </c>
      <c r="L151" s="39">
        <v>12</v>
      </c>
      <c r="M151" s="39"/>
      <c r="N151" s="39" t="s">
        <v>14</v>
      </c>
      <c r="O151" s="39" t="s">
        <v>54</v>
      </c>
      <c r="P151" s="39" t="s">
        <v>22</v>
      </c>
      <c r="Q151" s="39">
        <v>272</v>
      </c>
      <c r="R151" s="39">
        <v>252</v>
      </c>
      <c r="S151" s="39"/>
      <c r="T151" s="39"/>
      <c r="U151" s="39">
        <v>4</v>
      </c>
      <c r="V151" s="39">
        <v>3</v>
      </c>
      <c r="W151" s="39" t="s">
        <v>24</v>
      </c>
      <c r="X151" s="39">
        <v>4</v>
      </c>
      <c r="Y151" s="39">
        <v>3</v>
      </c>
      <c r="Z151" s="39" t="s">
        <v>49</v>
      </c>
      <c r="AA151">
        <f t="shared" si="26"/>
        <v>0</v>
      </c>
      <c r="AB151" t="s">
        <v>72</v>
      </c>
      <c r="AC151">
        <f t="shared" si="27"/>
        <v>4</v>
      </c>
      <c r="AD151">
        <f t="shared" si="28"/>
        <v>0</v>
      </c>
      <c r="AF151" s="25">
        <v>12</v>
      </c>
      <c r="AG151">
        <v>4</v>
      </c>
      <c r="AH151">
        <f t="shared" si="29"/>
        <v>4.5</v>
      </c>
    </row>
    <row r="152" spans="1:34" x14ac:dyDescent="0.25">
      <c r="A152" s="39" t="s">
        <v>94</v>
      </c>
      <c r="B152" s="39">
        <v>49</v>
      </c>
      <c r="C152" s="39"/>
      <c r="D152" s="39" t="s">
        <v>19</v>
      </c>
      <c r="E152" s="40">
        <v>42349</v>
      </c>
      <c r="F152" s="39">
        <v>48805</v>
      </c>
      <c r="G152" s="39">
        <v>3</v>
      </c>
      <c r="H152" s="9" t="s">
        <v>19</v>
      </c>
      <c r="I152" s="39">
        <v>12</v>
      </c>
      <c r="J152" s="39">
        <v>11</v>
      </c>
      <c r="K152" s="39">
        <v>2015</v>
      </c>
      <c r="L152" s="39">
        <v>12</v>
      </c>
      <c r="M152" s="39"/>
      <c r="N152" s="39" t="s">
        <v>14</v>
      </c>
      <c r="O152" s="39" t="s">
        <v>54</v>
      </c>
      <c r="P152" s="39" t="s">
        <v>23</v>
      </c>
      <c r="Q152" s="39">
        <v>290</v>
      </c>
      <c r="R152" s="39">
        <v>270</v>
      </c>
      <c r="S152" s="39"/>
      <c r="T152" s="39"/>
      <c r="U152" s="39">
        <v>3</v>
      </c>
      <c r="V152" s="39"/>
      <c r="W152" s="39" t="s">
        <v>24</v>
      </c>
      <c r="X152" s="39">
        <v>3</v>
      </c>
      <c r="Y152" s="39">
        <v>3</v>
      </c>
      <c r="Z152" s="39" t="s">
        <v>49</v>
      </c>
      <c r="AA152">
        <f t="shared" si="26"/>
        <v>0</v>
      </c>
      <c r="AB152" t="s">
        <v>72</v>
      </c>
      <c r="AC152">
        <f t="shared" si="27"/>
        <v>3</v>
      </c>
      <c r="AD152">
        <f t="shared" si="28"/>
        <v>0</v>
      </c>
      <c r="AF152" s="25">
        <v>12</v>
      </c>
      <c r="AG152">
        <v>3</v>
      </c>
      <c r="AH152">
        <f t="shared" si="29"/>
        <v>3.5</v>
      </c>
    </row>
    <row r="153" spans="1:34" hidden="1" x14ac:dyDescent="0.25">
      <c r="A153" s="11" t="s">
        <v>94</v>
      </c>
      <c r="B153" s="11"/>
      <c r="C153" s="11"/>
      <c r="D153" s="11"/>
      <c r="E153" s="11"/>
      <c r="F153" s="11">
        <v>46718</v>
      </c>
      <c r="G153" s="11">
        <v>29</v>
      </c>
      <c r="H153" s="9" t="s">
        <v>19</v>
      </c>
      <c r="I153" s="11">
        <v>5</v>
      </c>
      <c r="J153" s="11">
        <v>25</v>
      </c>
      <c r="K153" s="11">
        <v>2014</v>
      </c>
      <c r="L153" s="11">
        <v>12</v>
      </c>
      <c r="M153" s="11"/>
      <c r="N153" s="11" t="s">
        <v>14</v>
      </c>
      <c r="O153" s="11" t="s">
        <v>54</v>
      </c>
      <c r="P153" s="11" t="s">
        <v>33</v>
      </c>
      <c r="Q153" s="53">
        <v>310</v>
      </c>
      <c r="R153" s="53">
        <v>290</v>
      </c>
      <c r="S153" s="11"/>
      <c r="T153" s="11">
        <v>0.43</v>
      </c>
      <c r="U153" s="11">
        <v>4</v>
      </c>
      <c r="V153" s="11">
        <v>4</v>
      </c>
      <c r="W153" s="11" t="s">
        <v>49</v>
      </c>
      <c r="X153" s="11"/>
      <c r="Y153" s="11"/>
      <c r="Z153" s="11"/>
      <c r="AF153" s="25">
        <v>5</v>
      </c>
      <c r="AG153" s="25">
        <v>5</v>
      </c>
      <c r="AH153">
        <f t="shared" si="29"/>
        <v>4.916666666666667</v>
      </c>
    </row>
    <row r="154" spans="1:34" hidden="1" x14ac:dyDescent="0.25">
      <c r="A154" s="11" t="s">
        <v>94</v>
      </c>
      <c r="B154" s="11"/>
      <c r="C154" s="11"/>
      <c r="D154" s="11"/>
      <c r="E154" s="11"/>
      <c r="F154" s="11">
        <v>46718</v>
      </c>
      <c r="G154" s="11">
        <v>47</v>
      </c>
      <c r="H154" s="9" t="s">
        <v>19</v>
      </c>
      <c r="I154" s="11">
        <v>5</v>
      </c>
      <c r="J154" s="11">
        <v>25</v>
      </c>
      <c r="K154" s="11">
        <v>2014</v>
      </c>
      <c r="L154" s="11">
        <v>12</v>
      </c>
      <c r="M154" s="11"/>
      <c r="N154" s="11" t="s">
        <v>14</v>
      </c>
      <c r="O154" s="11" t="s">
        <v>54</v>
      </c>
      <c r="P154" s="11" t="s">
        <v>33</v>
      </c>
      <c r="Q154" s="53">
        <v>407</v>
      </c>
      <c r="R154" s="53">
        <v>380</v>
      </c>
      <c r="S154" s="11"/>
      <c r="T154" s="11">
        <v>0.92</v>
      </c>
      <c r="U154" s="11">
        <v>13</v>
      </c>
      <c r="V154" s="11">
        <v>3</v>
      </c>
      <c r="W154" s="11" t="s">
        <v>24</v>
      </c>
      <c r="X154" s="11"/>
      <c r="Y154" s="11"/>
      <c r="Z154" s="11"/>
      <c r="AF154" s="27">
        <v>5</v>
      </c>
      <c r="AG154" s="25">
        <v>14</v>
      </c>
      <c r="AH154">
        <f t="shared" si="29"/>
        <v>13.916666666666666</v>
      </c>
    </row>
    <row r="155" spans="1:34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34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34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34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34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34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</sheetData>
  <autoFilter ref="A1:AI154">
    <filterColumn colId="15">
      <filters>
        <filter val="F"/>
        <filter val="M"/>
      </filters>
    </filterColumn>
    <filterColumn colId="32">
      <customFilters>
        <customFilter operator="notEqual" val=" "/>
      </customFilters>
    </filterColumn>
  </autoFilter>
  <sortState ref="A2:AH162">
    <sortCondition ref="A2:A162"/>
    <sortCondition ref="B2:B162"/>
  </sortState>
  <pageMargins left="0.7" right="0.7" top="0.75" bottom="0.75" header="0.3" footer="0.3"/>
  <pageSetup scale="1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7"/>
  <sheetViews>
    <sheetView workbookViewId="0">
      <selection activeCell="T17" sqref="T17"/>
    </sheetView>
  </sheetViews>
  <sheetFormatPr defaultRowHeight="15" x14ac:dyDescent="0.25"/>
  <sheetData>
    <row r="3" spans="2:5" ht="14.45" x14ac:dyDescent="0.3">
      <c r="C3" t="s">
        <v>121</v>
      </c>
    </row>
    <row r="4" spans="2:5" ht="14.45" x14ac:dyDescent="0.3">
      <c r="B4" t="s">
        <v>84</v>
      </c>
      <c r="C4" t="s">
        <v>122</v>
      </c>
      <c r="D4" t="s">
        <v>123</v>
      </c>
      <c r="E4" t="s">
        <v>124</v>
      </c>
    </row>
    <row r="5" spans="2:5" ht="14.45" x14ac:dyDescent="0.3">
      <c r="B5">
        <v>1</v>
      </c>
      <c r="C5">
        <v>1</v>
      </c>
      <c r="D5">
        <v>1</v>
      </c>
      <c r="E5" t="e">
        <v>#DIV/0!</v>
      </c>
    </row>
    <row r="6" spans="2:5" ht="14.45" x14ac:dyDescent="0.3">
      <c r="B6">
        <v>2</v>
      </c>
      <c r="C6">
        <v>2.8888888888888888</v>
      </c>
      <c r="D6">
        <v>9</v>
      </c>
      <c r="E6">
        <v>0.60092521257733122</v>
      </c>
    </row>
    <row r="7" spans="2:5" ht="14.45" x14ac:dyDescent="0.3">
      <c r="B7">
        <v>3</v>
      </c>
      <c r="C7">
        <v>3.2619047619047619</v>
      </c>
      <c r="D7">
        <v>42</v>
      </c>
      <c r="E7">
        <v>0.54367869858386375</v>
      </c>
    </row>
    <row r="8" spans="2:5" ht="14.45" x14ac:dyDescent="0.3">
      <c r="B8">
        <v>4</v>
      </c>
      <c r="C8">
        <v>4.243243243243243</v>
      </c>
      <c r="D8">
        <v>37</v>
      </c>
      <c r="E8">
        <v>0.4947168328900336</v>
      </c>
    </row>
    <row r="9" spans="2:5" ht="14.45" x14ac:dyDescent="0.3">
      <c r="B9">
        <v>5</v>
      </c>
      <c r="C9">
        <v>5.4736842105263159</v>
      </c>
      <c r="D9">
        <v>19</v>
      </c>
      <c r="E9">
        <v>1.0202625507753471</v>
      </c>
    </row>
    <row r="10" spans="2:5" ht="14.45" x14ac:dyDescent="0.3">
      <c r="B10">
        <v>6</v>
      </c>
      <c r="C10">
        <v>6.0909090909090908</v>
      </c>
      <c r="D10">
        <v>11</v>
      </c>
      <c r="E10">
        <v>0.83120941459363507</v>
      </c>
    </row>
    <row r="11" spans="2:5" ht="14.45" x14ac:dyDescent="0.3">
      <c r="B11">
        <v>7</v>
      </c>
      <c r="C11">
        <v>7.6</v>
      </c>
      <c r="D11">
        <v>5</v>
      </c>
      <c r="E11">
        <v>0.54772255750516352</v>
      </c>
    </row>
    <row r="12" spans="2:5" ht="14.45" x14ac:dyDescent="0.3">
      <c r="B12">
        <v>8</v>
      </c>
      <c r="C12">
        <v>8.6666666666666661</v>
      </c>
      <c r="D12">
        <v>3</v>
      </c>
      <c r="E12">
        <v>0.57735026918962162</v>
      </c>
    </row>
    <row r="13" spans="2:5" ht="14.45" x14ac:dyDescent="0.3">
      <c r="B13">
        <v>9</v>
      </c>
      <c r="C13">
        <v>10</v>
      </c>
      <c r="D13">
        <v>3</v>
      </c>
      <c r="E13">
        <v>1</v>
      </c>
    </row>
    <row r="14" spans="2:5" ht="14.45" x14ac:dyDescent="0.3">
      <c r="B14">
        <v>10</v>
      </c>
      <c r="C14">
        <v>11</v>
      </c>
      <c r="D14">
        <v>1</v>
      </c>
      <c r="E14" t="e">
        <v>#DIV/0!</v>
      </c>
    </row>
    <row r="15" spans="2:5" ht="14.45" x14ac:dyDescent="0.3">
      <c r="B15">
        <v>11</v>
      </c>
      <c r="C15">
        <v>13</v>
      </c>
      <c r="D15">
        <v>1</v>
      </c>
      <c r="E15" t="e">
        <v>#DIV/0!</v>
      </c>
    </row>
    <row r="16" spans="2:5" ht="14.45" x14ac:dyDescent="0.3">
      <c r="B16">
        <v>12</v>
      </c>
      <c r="C16">
        <v>12</v>
      </c>
      <c r="D16">
        <v>1</v>
      </c>
      <c r="E16" t="e">
        <v>#DIV/0!</v>
      </c>
    </row>
    <row r="17" spans="2:6" ht="14.45" x14ac:dyDescent="0.3">
      <c r="B17">
        <v>14</v>
      </c>
    </row>
    <row r="18" spans="2:6" ht="14.45" x14ac:dyDescent="0.3">
      <c r="B18">
        <v>18</v>
      </c>
      <c r="C18">
        <v>19</v>
      </c>
      <c r="D18">
        <v>1</v>
      </c>
      <c r="E18" t="e">
        <v>#DIV/0!</v>
      </c>
    </row>
    <row r="19" spans="2:6" ht="14.45" x14ac:dyDescent="0.3">
      <c r="B19">
        <v>20</v>
      </c>
      <c r="C19">
        <v>23</v>
      </c>
      <c r="D19">
        <v>1</v>
      </c>
      <c r="E19" t="e">
        <v>#DIV/0!</v>
      </c>
    </row>
    <row r="20" spans="2:6" ht="14.45" x14ac:dyDescent="0.3">
      <c r="B20">
        <v>38</v>
      </c>
      <c r="C20">
        <v>42</v>
      </c>
      <c r="D20">
        <v>1</v>
      </c>
      <c r="E20" t="e">
        <v>#DIV/0!</v>
      </c>
    </row>
    <row r="21" spans="2:6" ht="14.45" x14ac:dyDescent="0.3">
      <c r="B21" t="s">
        <v>125</v>
      </c>
      <c r="C21">
        <v>3.5</v>
      </c>
      <c r="D21">
        <v>2</v>
      </c>
      <c r="E21">
        <v>0.70710678118654757</v>
      </c>
    </row>
    <row r="22" spans="2:6" ht="14.45" x14ac:dyDescent="0.3">
      <c r="B22" t="s">
        <v>126</v>
      </c>
      <c r="C22">
        <v>5.166666666666667</v>
      </c>
      <c r="D22">
        <v>138</v>
      </c>
      <c r="E22">
        <v>4.2402026761457039</v>
      </c>
    </row>
    <row r="27" spans="2:6" ht="14.45" x14ac:dyDescent="0.3">
      <c r="C27" t="s">
        <v>121</v>
      </c>
    </row>
    <row r="28" spans="2:6" ht="14.45" x14ac:dyDescent="0.3">
      <c r="B28" t="s">
        <v>84</v>
      </c>
      <c r="C28" t="s">
        <v>122</v>
      </c>
      <c r="D28" t="s">
        <v>123</v>
      </c>
      <c r="E28" t="s">
        <v>124</v>
      </c>
      <c r="F28" t="s">
        <v>127</v>
      </c>
    </row>
    <row r="29" spans="2:6" ht="14.45" x14ac:dyDescent="0.3">
      <c r="B29">
        <v>0</v>
      </c>
    </row>
    <row r="30" spans="2:6" ht="14.45" x14ac:dyDescent="0.3">
      <c r="B30">
        <v>1</v>
      </c>
      <c r="C30">
        <v>1</v>
      </c>
      <c r="D30">
        <v>1</v>
      </c>
    </row>
    <row r="31" spans="2:6" ht="14.45" x14ac:dyDescent="0.3">
      <c r="B31">
        <v>2</v>
      </c>
      <c r="C31">
        <v>2.8888888888888888</v>
      </c>
      <c r="D31">
        <v>9</v>
      </c>
      <c r="E31">
        <v>0.60092521257733122</v>
      </c>
      <c r="F31">
        <v>0.46191200838392305</v>
      </c>
    </row>
    <row r="32" spans="2:6" ht="14.45" x14ac:dyDescent="0.3">
      <c r="B32">
        <v>3</v>
      </c>
      <c r="C32">
        <v>3.2619047619047619</v>
      </c>
      <c r="D32">
        <v>42</v>
      </c>
      <c r="E32">
        <v>0.54367869858386375</v>
      </c>
      <c r="F32">
        <v>0.16942220922619305</v>
      </c>
    </row>
    <row r="33" spans="2:6" x14ac:dyDescent="0.25">
      <c r="B33">
        <v>4</v>
      </c>
      <c r="C33">
        <v>4.243243243243243</v>
      </c>
      <c r="D33">
        <v>37</v>
      </c>
      <c r="E33">
        <v>0.4947168328900336</v>
      </c>
      <c r="F33">
        <v>0.16494680434600748</v>
      </c>
    </row>
    <row r="34" spans="2:6" x14ac:dyDescent="0.25">
      <c r="B34">
        <v>5</v>
      </c>
      <c r="C34">
        <v>5.4736842105263159</v>
      </c>
      <c r="D34">
        <v>19</v>
      </c>
      <c r="E34">
        <v>1.0202625507753471</v>
      </c>
      <c r="F34">
        <v>0.49175080852306668</v>
      </c>
    </row>
    <row r="35" spans="2:6" x14ac:dyDescent="0.25">
      <c r="B35">
        <v>6</v>
      </c>
      <c r="C35">
        <v>6.0909090909090908</v>
      </c>
      <c r="D35">
        <v>11</v>
      </c>
      <c r="E35">
        <v>0.83120941459363507</v>
      </c>
      <c r="F35">
        <v>0.55841408294918549</v>
      </c>
    </row>
    <row r="36" spans="2:6" x14ac:dyDescent="0.25">
      <c r="B36">
        <v>7</v>
      </c>
      <c r="C36">
        <v>7.6</v>
      </c>
      <c r="D36">
        <v>5</v>
      </c>
      <c r="E36">
        <v>0.54772255750516352</v>
      </c>
      <c r="F36">
        <v>0.68008738065825247</v>
      </c>
    </row>
    <row r="37" spans="2:6" x14ac:dyDescent="0.25">
      <c r="B37">
        <v>8</v>
      </c>
      <c r="C37">
        <v>8.6666666666666661</v>
      </c>
      <c r="D37">
        <v>3</v>
      </c>
      <c r="E37">
        <v>0.57735026918962162</v>
      </c>
      <c r="F37">
        <v>1.4342175765831444</v>
      </c>
    </row>
    <row r="38" spans="2:6" x14ac:dyDescent="0.25">
      <c r="B38">
        <v>9</v>
      </c>
      <c r="C38">
        <v>10</v>
      </c>
      <c r="D38">
        <v>3</v>
      </c>
      <c r="E38">
        <v>1</v>
      </c>
      <c r="F38">
        <v>2.4841377117503312</v>
      </c>
    </row>
    <row r="39" spans="2:6" x14ac:dyDescent="0.25">
      <c r="B39">
        <v>10</v>
      </c>
      <c r="C39">
        <v>11</v>
      </c>
      <c r="D39">
        <v>1</v>
      </c>
    </row>
    <row r="40" spans="2:6" x14ac:dyDescent="0.25">
      <c r="B40">
        <v>11</v>
      </c>
      <c r="C40">
        <v>13</v>
      </c>
      <c r="D40">
        <v>1</v>
      </c>
    </row>
    <row r="41" spans="2:6" x14ac:dyDescent="0.25">
      <c r="B41">
        <v>12</v>
      </c>
      <c r="C41">
        <v>12</v>
      </c>
      <c r="D41">
        <v>1</v>
      </c>
    </row>
    <row r="43" spans="2:6" x14ac:dyDescent="0.25">
      <c r="B43">
        <v>14</v>
      </c>
    </row>
    <row r="44" spans="2:6" x14ac:dyDescent="0.25">
      <c r="B44">
        <v>18</v>
      </c>
      <c r="C44">
        <v>19</v>
      </c>
      <c r="D44">
        <v>1</v>
      </c>
    </row>
    <row r="45" spans="2:6" x14ac:dyDescent="0.25">
      <c r="B45">
        <v>20</v>
      </c>
      <c r="C45">
        <v>23</v>
      </c>
      <c r="D45">
        <v>1</v>
      </c>
    </row>
    <row r="46" spans="2:6" x14ac:dyDescent="0.25">
      <c r="B46">
        <v>38</v>
      </c>
      <c r="C46">
        <v>42</v>
      </c>
      <c r="D46">
        <v>1</v>
      </c>
    </row>
    <row r="47" spans="2:6" x14ac:dyDescent="0.25">
      <c r="D47">
        <v>136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abSelected="1" workbookViewId="0">
      <selection activeCell="AC29" sqref="AC29"/>
    </sheetView>
  </sheetViews>
  <sheetFormatPr defaultRowHeight="15" x14ac:dyDescent="0.25"/>
  <cols>
    <col min="1" max="1" width="10.7109375" bestFit="1" customWidth="1"/>
    <col min="2" max="2" width="13.42578125" bestFit="1" customWidth="1"/>
    <col min="3" max="3" width="7.42578125" bestFit="1" customWidth="1"/>
    <col min="4" max="4" width="7.7109375" bestFit="1" customWidth="1"/>
    <col min="5" max="5" width="5.140625" bestFit="1" customWidth="1"/>
    <col min="6" max="6" width="3.85546875" bestFit="1" customWidth="1"/>
    <col min="7" max="7" width="5" bestFit="1" customWidth="1"/>
    <col min="8" max="8" width="7.5703125" bestFit="1" customWidth="1"/>
    <col min="9" max="9" width="5.85546875" bestFit="1" customWidth="1"/>
    <col min="10" max="10" width="4.28515625" bestFit="1" customWidth="1"/>
    <col min="11" max="11" width="3.7109375" bestFit="1" customWidth="1"/>
    <col min="12" max="12" width="6" bestFit="1" customWidth="1"/>
    <col min="13" max="13" width="9.28515625" bestFit="1" customWidth="1"/>
    <col min="14" max="14" width="12.7109375" bestFit="1" customWidth="1"/>
    <col min="16" max="16" width="8.28515625" bestFit="1" customWidth="1"/>
    <col min="17" max="18" width="7.7109375" bestFit="1" customWidth="1"/>
    <col min="19" max="19" width="3" bestFit="1" customWidth="1"/>
    <col min="20" max="20" width="9.7109375" bestFit="1" customWidth="1"/>
    <col min="21" max="21" width="6.85546875" bestFit="1" customWidth="1"/>
    <col min="22" max="22" width="12" bestFit="1" customWidth="1"/>
    <col min="23" max="23" width="4" bestFit="1" customWidth="1"/>
    <col min="24" max="24" width="5.140625" bestFit="1" customWidth="1"/>
    <col min="25" max="25" width="8.7109375" bestFit="1" customWidth="1"/>
  </cols>
  <sheetData>
    <row r="1" spans="1:26" x14ac:dyDescent="0.25">
      <c r="A1" s="2" t="s">
        <v>4</v>
      </c>
      <c r="B1" s="3" t="s">
        <v>5</v>
      </c>
      <c r="C1" s="3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51</v>
      </c>
      <c r="I1" s="1" t="s">
        <v>11</v>
      </c>
      <c r="J1" s="1" t="s">
        <v>52</v>
      </c>
      <c r="K1" s="1" t="s">
        <v>13</v>
      </c>
      <c r="L1" s="3" t="s">
        <v>58</v>
      </c>
      <c r="M1" s="6" t="s">
        <v>16</v>
      </c>
      <c r="N1" s="6" t="s">
        <v>17</v>
      </c>
      <c r="O1" s="6" t="s">
        <v>18</v>
      </c>
      <c r="P1" s="6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6" t="s">
        <v>69</v>
      </c>
      <c r="W1" s="1" t="s">
        <v>70</v>
      </c>
      <c r="X1" s="24" t="s">
        <v>8</v>
      </c>
      <c r="Y1" s="25" t="s">
        <v>78</v>
      </c>
      <c r="Z1" s="1" t="s">
        <v>83</v>
      </c>
    </row>
    <row r="2" spans="1:26" x14ac:dyDescent="0.25">
      <c r="A2" s="43">
        <v>36326</v>
      </c>
      <c r="B2" s="15">
        <v>99103800272</v>
      </c>
      <c r="C2" s="15">
        <v>6</v>
      </c>
      <c r="D2" t="s">
        <v>75</v>
      </c>
      <c r="E2">
        <v>6</v>
      </c>
      <c r="F2">
        <v>15</v>
      </c>
      <c r="G2">
        <v>1999</v>
      </c>
      <c r="H2">
        <v>11</v>
      </c>
      <c r="J2" t="s">
        <v>14</v>
      </c>
      <c r="K2" t="s">
        <v>22</v>
      </c>
      <c r="L2" s="32">
        <v>310.98</v>
      </c>
      <c r="M2" s="15">
        <v>4</v>
      </c>
      <c r="N2" s="15">
        <v>2</v>
      </c>
      <c r="O2" s="15" t="s">
        <v>24</v>
      </c>
      <c r="P2" s="15">
        <v>6</v>
      </c>
      <c r="Q2" s="15">
        <v>2</v>
      </c>
      <c r="R2" s="15" t="s">
        <v>24</v>
      </c>
      <c r="S2">
        <v>-2</v>
      </c>
      <c r="T2" t="s">
        <v>73</v>
      </c>
      <c r="U2">
        <v>5</v>
      </c>
      <c r="V2">
        <v>0.2</v>
      </c>
      <c r="X2" s="25">
        <v>6</v>
      </c>
      <c r="Y2" s="25">
        <v>4</v>
      </c>
      <c r="Z2">
        <v>4</v>
      </c>
    </row>
    <row r="3" spans="1:26" x14ac:dyDescent="0.25">
      <c r="A3" s="43">
        <v>36355</v>
      </c>
      <c r="B3" s="15">
        <v>99103800296</v>
      </c>
      <c r="C3" s="15">
        <v>45</v>
      </c>
      <c r="D3" t="s">
        <v>75</v>
      </c>
      <c r="E3">
        <v>7</v>
      </c>
      <c r="F3">
        <v>14</v>
      </c>
      <c r="G3">
        <v>1999</v>
      </c>
      <c r="H3">
        <v>11</v>
      </c>
      <c r="J3" t="s">
        <v>14</v>
      </c>
      <c r="K3" t="s">
        <v>22</v>
      </c>
      <c r="L3" s="32">
        <v>299.65000000000003</v>
      </c>
      <c r="M3" s="15">
        <v>5</v>
      </c>
      <c r="N3" s="15">
        <v>3</v>
      </c>
      <c r="O3" s="15" t="s">
        <v>24</v>
      </c>
      <c r="P3" s="15">
        <v>5</v>
      </c>
      <c r="Q3" s="15">
        <v>2</v>
      </c>
      <c r="R3" s="15" t="s">
        <v>49</v>
      </c>
      <c r="S3">
        <v>0</v>
      </c>
      <c r="T3" t="s">
        <v>72</v>
      </c>
      <c r="U3">
        <v>5</v>
      </c>
      <c r="V3">
        <v>0</v>
      </c>
      <c r="X3" s="25">
        <v>7</v>
      </c>
      <c r="Y3" s="25">
        <v>6</v>
      </c>
      <c r="Z3">
        <v>6.083333333333333</v>
      </c>
    </row>
    <row r="4" spans="1:26" x14ac:dyDescent="0.25">
      <c r="A4" s="43">
        <v>36514</v>
      </c>
      <c r="B4" s="15">
        <v>99103800477</v>
      </c>
      <c r="C4" s="15">
        <v>28</v>
      </c>
      <c r="D4" t="s">
        <v>75</v>
      </c>
      <c r="E4" s="15">
        <v>12</v>
      </c>
      <c r="F4" s="15">
        <v>20</v>
      </c>
      <c r="G4" s="15">
        <v>1999</v>
      </c>
      <c r="H4" s="15">
        <v>11</v>
      </c>
      <c r="I4" s="15"/>
      <c r="J4" s="15" t="s">
        <v>14</v>
      </c>
      <c r="K4" s="15" t="s">
        <v>22</v>
      </c>
      <c r="L4" s="46">
        <v>291.41000000000003</v>
      </c>
      <c r="M4" s="34">
        <v>1</v>
      </c>
      <c r="N4" s="34"/>
      <c r="O4" s="15"/>
      <c r="P4" s="15">
        <v>1</v>
      </c>
      <c r="Q4" s="15">
        <v>4</v>
      </c>
      <c r="R4" s="15" t="s">
        <v>24</v>
      </c>
      <c r="S4">
        <v>0</v>
      </c>
      <c r="U4">
        <v>1</v>
      </c>
      <c r="V4">
        <v>0</v>
      </c>
      <c r="X4" s="25">
        <v>12</v>
      </c>
      <c r="Y4" s="25">
        <v>1</v>
      </c>
      <c r="Z4">
        <v>1.5</v>
      </c>
    </row>
    <row r="5" spans="1:26" x14ac:dyDescent="0.25">
      <c r="A5" s="43">
        <v>38577</v>
      </c>
      <c r="B5" s="15" t="s">
        <v>31</v>
      </c>
      <c r="C5" s="15" t="s">
        <v>24</v>
      </c>
      <c r="D5" s="14" t="s">
        <v>19</v>
      </c>
      <c r="E5">
        <v>8</v>
      </c>
      <c r="F5">
        <v>13</v>
      </c>
      <c r="G5">
        <v>2005</v>
      </c>
      <c r="H5">
        <v>11</v>
      </c>
      <c r="J5" t="s">
        <v>14</v>
      </c>
      <c r="K5" t="s">
        <v>22</v>
      </c>
      <c r="L5" s="30">
        <v>310</v>
      </c>
      <c r="M5" s="15">
        <v>9</v>
      </c>
      <c r="N5" s="15">
        <v>2</v>
      </c>
      <c r="O5" s="15" t="s">
        <v>49</v>
      </c>
      <c r="P5" s="15">
        <v>11</v>
      </c>
      <c r="Q5" s="15">
        <v>2</v>
      </c>
      <c r="R5" s="15" t="s">
        <v>24</v>
      </c>
      <c r="S5">
        <v>-2</v>
      </c>
      <c r="T5" t="s">
        <v>73</v>
      </c>
      <c r="U5">
        <v>10</v>
      </c>
      <c r="V5">
        <v>0.1</v>
      </c>
      <c r="X5" s="25">
        <v>8</v>
      </c>
      <c r="Y5" s="25">
        <v>10</v>
      </c>
      <c r="Z5">
        <v>10.166666666666666</v>
      </c>
    </row>
    <row r="6" spans="1:26" x14ac:dyDescent="0.25">
      <c r="A6" s="43">
        <v>38870</v>
      </c>
      <c r="B6" s="15">
        <v>38336</v>
      </c>
      <c r="C6" s="15">
        <v>7</v>
      </c>
      <c r="D6" t="s">
        <v>19</v>
      </c>
      <c r="E6">
        <v>6</v>
      </c>
      <c r="F6">
        <v>2</v>
      </c>
      <c r="G6">
        <v>2006</v>
      </c>
      <c r="H6">
        <v>11</v>
      </c>
      <c r="J6" t="s">
        <v>14</v>
      </c>
      <c r="K6" t="s">
        <v>22</v>
      </c>
      <c r="L6" s="30">
        <v>332</v>
      </c>
      <c r="M6" s="15">
        <v>4</v>
      </c>
      <c r="N6" s="15">
        <v>1</v>
      </c>
      <c r="O6" s="15" t="s">
        <v>24</v>
      </c>
      <c r="P6" s="15">
        <v>3</v>
      </c>
      <c r="Q6" s="15">
        <v>4</v>
      </c>
      <c r="R6" s="15" t="s">
        <v>24</v>
      </c>
      <c r="S6">
        <v>1</v>
      </c>
      <c r="T6" t="s">
        <v>73</v>
      </c>
      <c r="U6">
        <v>3.5</v>
      </c>
      <c r="V6">
        <v>0.14285714285714285</v>
      </c>
      <c r="X6" s="25">
        <v>6</v>
      </c>
      <c r="Y6" s="25">
        <v>4</v>
      </c>
      <c r="Z6">
        <v>4</v>
      </c>
    </row>
    <row r="7" spans="1:26" x14ac:dyDescent="0.25">
      <c r="A7" s="7">
        <v>38870</v>
      </c>
      <c r="B7">
        <v>38337</v>
      </c>
      <c r="C7">
        <v>19</v>
      </c>
      <c r="D7" t="s">
        <v>19</v>
      </c>
      <c r="E7">
        <v>6</v>
      </c>
      <c r="F7">
        <v>2</v>
      </c>
      <c r="G7">
        <v>2006</v>
      </c>
      <c r="H7">
        <v>11</v>
      </c>
      <c r="J7" t="s">
        <v>14</v>
      </c>
      <c r="K7" t="s">
        <v>22</v>
      </c>
      <c r="L7" s="30">
        <v>275</v>
      </c>
      <c r="M7">
        <v>3</v>
      </c>
      <c r="N7">
        <v>1</v>
      </c>
      <c r="O7" t="s">
        <v>48</v>
      </c>
      <c r="P7">
        <v>3</v>
      </c>
      <c r="Q7">
        <v>1</v>
      </c>
      <c r="R7" t="s">
        <v>22</v>
      </c>
      <c r="S7">
        <v>0</v>
      </c>
      <c r="T7" t="s">
        <v>72</v>
      </c>
      <c r="U7">
        <v>3</v>
      </c>
      <c r="V7">
        <v>0</v>
      </c>
      <c r="X7" s="25">
        <v>6</v>
      </c>
      <c r="Y7" s="25">
        <v>3</v>
      </c>
      <c r="Z7">
        <v>3</v>
      </c>
    </row>
    <row r="8" spans="1:26" x14ac:dyDescent="0.25">
      <c r="A8" s="7">
        <v>40684</v>
      </c>
      <c r="B8">
        <v>43294</v>
      </c>
      <c r="C8">
        <v>4</v>
      </c>
      <c r="D8" t="s">
        <v>19</v>
      </c>
      <c r="E8">
        <v>5</v>
      </c>
      <c r="F8">
        <v>21</v>
      </c>
      <c r="G8">
        <v>2011</v>
      </c>
      <c r="H8">
        <v>11</v>
      </c>
      <c r="J8" t="s">
        <v>14</v>
      </c>
      <c r="K8" t="s">
        <v>22</v>
      </c>
      <c r="L8" s="31">
        <v>262</v>
      </c>
      <c r="M8">
        <v>3</v>
      </c>
      <c r="N8">
        <v>1</v>
      </c>
      <c r="O8" t="s">
        <v>24</v>
      </c>
      <c r="P8">
        <v>3</v>
      </c>
      <c r="Q8">
        <v>1</v>
      </c>
      <c r="R8" t="s">
        <v>24</v>
      </c>
      <c r="S8">
        <v>0</v>
      </c>
      <c r="T8" t="s">
        <v>72</v>
      </c>
      <c r="U8">
        <v>3</v>
      </c>
      <c r="V8">
        <v>0</v>
      </c>
      <c r="X8" s="25">
        <v>5</v>
      </c>
      <c r="Y8" s="25">
        <v>3</v>
      </c>
      <c r="Z8">
        <v>2.9166666666666665</v>
      </c>
    </row>
    <row r="9" spans="1:26" x14ac:dyDescent="0.25">
      <c r="A9" s="7">
        <v>40982</v>
      </c>
      <c r="B9">
        <v>44202</v>
      </c>
      <c r="C9">
        <v>5</v>
      </c>
      <c r="D9" t="s">
        <v>19</v>
      </c>
      <c r="E9">
        <v>3</v>
      </c>
      <c r="F9">
        <v>14</v>
      </c>
      <c r="G9">
        <v>2012</v>
      </c>
      <c r="H9">
        <v>12</v>
      </c>
      <c r="J9" t="s">
        <v>14</v>
      </c>
      <c r="K9" t="s">
        <v>22</v>
      </c>
      <c r="L9" s="28">
        <v>255</v>
      </c>
      <c r="M9">
        <v>3</v>
      </c>
      <c r="N9">
        <v>4</v>
      </c>
      <c r="O9" t="s">
        <v>24</v>
      </c>
      <c r="P9">
        <v>3</v>
      </c>
      <c r="Q9">
        <v>4</v>
      </c>
      <c r="R9" t="s">
        <v>24</v>
      </c>
      <c r="S9">
        <v>0</v>
      </c>
      <c r="T9" t="s">
        <v>72</v>
      </c>
      <c r="U9">
        <v>3</v>
      </c>
      <c r="V9">
        <v>0</v>
      </c>
      <c r="X9" s="25">
        <v>3</v>
      </c>
      <c r="Y9" s="25">
        <v>4</v>
      </c>
      <c r="Z9">
        <v>3.75</v>
      </c>
    </row>
    <row r="10" spans="1:26" x14ac:dyDescent="0.25">
      <c r="A10" s="43">
        <v>41048</v>
      </c>
      <c r="B10" s="15">
        <v>44273</v>
      </c>
      <c r="C10" s="15">
        <v>4</v>
      </c>
      <c r="D10" t="s">
        <v>19</v>
      </c>
      <c r="E10" s="15">
        <v>5</v>
      </c>
      <c r="F10" s="15">
        <v>19</v>
      </c>
      <c r="G10" s="15">
        <v>2012</v>
      </c>
      <c r="H10" s="15">
        <v>12</v>
      </c>
      <c r="I10" s="15"/>
      <c r="J10" s="15" t="s">
        <v>14</v>
      </c>
      <c r="K10" s="15" t="s">
        <v>22</v>
      </c>
      <c r="L10" s="44">
        <v>475</v>
      </c>
      <c r="M10" s="34">
        <v>20</v>
      </c>
      <c r="N10" s="34">
        <v>1</v>
      </c>
      <c r="O10" s="34" t="s">
        <v>24</v>
      </c>
      <c r="P10" s="34">
        <v>22</v>
      </c>
      <c r="Q10" s="15">
        <v>4</v>
      </c>
      <c r="R10" s="15"/>
      <c r="S10">
        <v>-2</v>
      </c>
      <c r="T10" t="s">
        <v>73</v>
      </c>
      <c r="U10">
        <v>21</v>
      </c>
      <c r="V10">
        <v>4.7619047619047616E-2</v>
      </c>
      <c r="X10" s="25">
        <v>5</v>
      </c>
      <c r="Y10" s="25">
        <v>22</v>
      </c>
      <c r="Z10">
        <v>21.916666666666668</v>
      </c>
    </row>
    <row r="11" spans="1:26" x14ac:dyDescent="0.25">
      <c r="A11" s="7">
        <v>41093</v>
      </c>
      <c r="B11">
        <v>44719</v>
      </c>
      <c r="C11">
        <v>3</v>
      </c>
      <c r="D11" t="s">
        <v>19</v>
      </c>
      <c r="E11">
        <v>7</v>
      </c>
      <c r="F11">
        <v>3</v>
      </c>
      <c r="G11">
        <v>2012</v>
      </c>
      <c r="H11">
        <v>12</v>
      </c>
      <c r="J11" t="s">
        <v>14</v>
      </c>
      <c r="K11" t="s">
        <v>22</v>
      </c>
      <c r="L11" s="28">
        <v>275</v>
      </c>
      <c r="M11">
        <v>5</v>
      </c>
      <c r="N11">
        <v>2</v>
      </c>
      <c r="O11" t="s">
        <v>24</v>
      </c>
      <c r="P11">
        <v>5</v>
      </c>
      <c r="Q11">
        <v>2</v>
      </c>
      <c r="R11" t="s">
        <v>24</v>
      </c>
      <c r="S11">
        <v>0</v>
      </c>
      <c r="T11" t="s">
        <v>72</v>
      </c>
      <c r="U11">
        <v>5</v>
      </c>
      <c r="V11">
        <v>0</v>
      </c>
      <c r="X11" s="25">
        <v>7</v>
      </c>
      <c r="Y11" s="25">
        <v>5</v>
      </c>
      <c r="Z11">
        <v>5.083333333333333</v>
      </c>
    </row>
    <row r="12" spans="1:26" x14ac:dyDescent="0.25">
      <c r="A12" s="43">
        <v>41425</v>
      </c>
      <c r="B12" s="15">
        <v>45612</v>
      </c>
      <c r="C12" s="15">
        <v>4</v>
      </c>
      <c r="D12" t="s">
        <v>19</v>
      </c>
      <c r="E12" s="15">
        <v>5</v>
      </c>
      <c r="F12" s="15">
        <v>31</v>
      </c>
      <c r="G12" s="15">
        <v>2013</v>
      </c>
      <c r="H12" s="15">
        <v>12</v>
      </c>
      <c r="I12" s="15"/>
      <c r="J12" s="15" t="s">
        <v>14</v>
      </c>
      <c r="K12" s="15" t="s">
        <v>22</v>
      </c>
      <c r="L12" s="44">
        <v>505</v>
      </c>
      <c r="M12" s="15">
        <v>18</v>
      </c>
      <c r="N12" s="15">
        <v>1</v>
      </c>
      <c r="O12" s="15" t="s">
        <v>24</v>
      </c>
      <c r="P12" s="15">
        <v>18</v>
      </c>
      <c r="Q12" s="15">
        <v>4</v>
      </c>
      <c r="R12" s="15"/>
      <c r="S12">
        <v>0</v>
      </c>
      <c r="T12" t="s">
        <v>72</v>
      </c>
      <c r="U12">
        <v>18</v>
      </c>
      <c r="V12">
        <v>0</v>
      </c>
      <c r="X12" s="25">
        <v>5</v>
      </c>
      <c r="Y12" s="25">
        <v>19</v>
      </c>
      <c r="Z12">
        <v>18.916666666666668</v>
      </c>
    </row>
    <row r="13" spans="1:26" x14ac:dyDescent="0.25">
      <c r="A13" s="7">
        <v>41462</v>
      </c>
      <c r="B13">
        <v>45649</v>
      </c>
      <c r="C13">
        <v>27</v>
      </c>
      <c r="D13" t="s">
        <v>19</v>
      </c>
      <c r="E13">
        <v>7</v>
      </c>
      <c r="F13">
        <v>7</v>
      </c>
      <c r="G13">
        <v>2013</v>
      </c>
      <c r="H13">
        <v>12</v>
      </c>
      <c r="J13" t="s">
        <v>14</v>
      </c>
      <c r="K13" t="s">
        <v>22</v>
      </c>
      <c r="L13" s="28">
        <v>287</v>
      </c>
      <c r="M13">
        <v>2</v>
      </c>
      <c r="N13">
        <v>2</v>
      </c>
      <c r="O13" t="s">
        <v>48</v>
      </c>
      <c r="P13">
        <v>3</v>
      </c>
      <c r="Q13">
        <v>1</v>
      </c>
      <c r="R13" t="s">
        <v>24</v>
      </c>
      <c r="S13">
        <v>-1</v>
      </c>
      <c r="T13" t="s">
        <v>73</v>
      </c>
      <c r="U13">
        <v>2.5</v>
      </c>
      <c r="V13">
        <v>0.2</v>
      </c>
      <c r="X13" s="25">
        <v>7</v>
      </c>
      <c r="Y13" s="25">
        <v>2</v>
      </c>
      <c r="Z13">
        <v>2.0833333333333335</v>
      </c>
    </row>
    <row r="14" spans="1:26" x14ac:dyDescent="0.25">
      <c r="A14" s="7">
        <v>41462</v>
      </c>
      <c r="B14">
        <v>45649</v>
      </c>
      <c r="C14">
        <v>28</v>
      </c>
      <c r="D14" t="s">
        <v>19</v>
      </c>
      <c r="E14">
        <v>7</v>
      </c>
      <c r="F14">
        <v>7</v>
      </c>
      <c r="G14">
        <v>2013</v>
      </c>
      <c r="H14">
        <v>12</v>
      </c>
      <c r="J14" t="s">
        <v>14</v>
      </c>
      <c r="K14" t="s">
        <v>22</v>
      </c>
      <c r="L14" s="28">
        <v>280</v>
      </c>
      <c r="M14">
        <v>3</v>
      </c>
      <c r="N14">
        <v>1</v>
      </c>
      <c r="O14" t="s">
        <v>24</v>
      </c>
      <c r="P14">
        <v>3</v>
      </c>
      <c r="Q14">
        <v>2</v>
      </c>
      <c r="R14" t="s">
        <v>24</v>
      </c>
      <c r="S14">
        <v>0</v>
      </c>
      <c r="T14" t="s">
        <v>72</v>
      </c>
      <c r="U14">
        <v>3</v>
      </c>
      <c r="V14">
        <v>0</v>
      </c>
      <c r="X14" s="25">
        <v>7</v>
      </c>
      <c r="Y14" s="25">
        <v>3</v>
      </c>
      <c r="Z14">
        <v>3.0833333333333335</v>
      </c>
    </row>
    <row r="15" spans="1:26" x14ac:dyDescent="0.25">
      <c r="A15" s="7">
        <v>41463</v>
      </c>
      <c r="B15">
        <v>45650</v>
      </c>
      <c r="C15">
        <v>26</v>
      </c>
      <c r="D15" t="s">
        <v>19</v>
      </c>
      <c r="E15">
        <v>7</v>
      </c>
      <c r="F15">
        <v>8</v>
      </c>
      <c r="G15">
        <v>2013</v>
      </c>
      <c r="H15">
        <v>12</v>
      </c>
      <c r="J15" t="s">
        <v>14</v>
      </c>
      <c r="K15" t="s">
        <v>22</v>
      </c>
      <c r="L15" s="28">
        <v>305</v>
      </c>
      <c r="M15">
        <v>3</v>
      </c>
      <c r="N15">
        <v>2</v>
      </c>
      <c r="O15" t="s">
        <v>49</v>
      </c>
      <c r="P15">
        <v>4</v>
      </c>
      <c r="Q15">
        <v>2</v>
      </c>
      <c r="R15" t="s">
        <v>48</v>
      </c>
      <c r="S15">
        <v>-1</v>
      </c>
      <c r="T15" t="s">
        <v>73</v>
      </c>
      <c r="U15">
        <v>3.5</v>
      </c>
      <c r="V15">
        <v>0.14285714285714285</v>
      </c>
      <c r="X15" s="25">
        <v>7</v>
      </c>
      <c r="Y15" s="25">
        <v>4</v>
      </c>
      <c r="Z15">
        <v>4.083333333333333</v>
      </c>
    </row>
    <row r="16" spans="1:26" x14ac:dyDescent="0.25">
      <c r="A16" s="7">
        <v>41804</v>
      </c>
      <c r="B16">
        <v>46737</v>
      </c>
      <c r="C16">
        <v>20</v>
      </c>
      <c r="D16" t="s">
        <v>19</v>
      </c>
      <c r="E16">
        <v>6</v>
      </c>
      <c r="F16">
        <v>14</v>
      </c>
      <c r="G16">
        <v>2014</v>
      </c>
      <c r="H16">
        <v>12</v>
      </c>
      <c r="J16" t="s">
        <v>14</v>
      </c>
      <c r="K16" t="s">
        <v>22</v>
      </c>
      <c r="L16" s="33">
        <v>275</v>
      </c>
      <c r="M16">
        <v>2</v>
      </c>
      <c r="N16">
        <v>4</v>
      </c>
      <c r="O16" t="s">
        <v>24</v>
      </c>
      <c r="P16">
        <v>3</v>
      </c>
      <c r="Q16">
        <v>2</v>
      </c>
      <c r="R16" t="s">
        <v>49</v>
      </c>
      <c r="S16">
        <v>-1</v>
      </c>
      <c r="T16" t="s">
        <v>73</v>
      </c>
      <c r="U16">
        <v>2.5</v>
      </c>
      <c r="V16">
        <v>0.2</v>
      </c>
      <c r="X16" s="25">
        <v>6</v>
      </c>
      <c r="Y16" s="25">
        <v>3</v>
      </c>
      <c r="Z16">
        <v>3</v>
      </c>
    </row>
    <row r="17" spans="1:26" x14ac:dyDescent="0.25">
      <c r="A17" s="43">
        <v>41830</v>
      </c>
      <c r="B17" s="15">
        <v>46631</v>
      </c>
      <c r="C17" s="15">
        <v>1</v>
      </c>
      <c r="D17" t="s">
        <v>19</v>
      </c>
      <c r="E17">
        <v>7</v>
      </c>
      <c r="F17">
        <v>10</v>
      </c>
      <c r="G17">
        <v>2014</v>
      </c>
      <c r="H17">
        <v>11</v>
      </c>
      <c r="J17" t="s">
        <v>14</v>
      </c>
      <c r="K17" t="s">
        <v>22</v>
      </c>
      <c r="L17" s="28">
        <v>312</v>
      </c>
      <c r="M17" s="15">
        <v>3</v>
      </c>
      <c r="N17" s="15">
        <v>2</v>
      </c>
      <c r="O17" s="15" t="s">
        <v>24</v>
      </c>
      <c r="P17" s="15">
        <v>4</v>
      </c>
      <c r="Q17" s="15">
        <v>2</v>
      </c>
      <c r="R17" s="15" t="s">
        <v>24</v>
      </c>
      <c r="S17">
        <v>-1</v>
      </c>
      <c r="T17" t="s">
        <v>73</v>
      </c>
      <c r="U17">
        <v>3.5</v>
      </c>
      <c r="V17">
        <v>0.14285714285714285</v>
      </c>
      <c r="X17" s="25">
        <v>7</v>
      </c>
      <c r="Y17" s="25">
        <v>3</v>
      </c>
      <c r="Z17">
        <v>3.0833333333333335</v>
      </c>
    </row>
    <row r="18" spans="1:26" x14ac:dyDescent="0.25">
      <c r="A18" s="43">
        <v>41832</v>
      </c>
      <c r="B18" s="15">
        <v>46769</v>
      </c>
      <c r="C18" s="15">
        <v>1</v>
      </c>
      <c r="D18" t="s">
        <v>19</v>
      </c>
      <c r="E18">
        <v>7</v>
      </c>
      <c r="F18">
        <v>12</v>
      </c>
      <c r="G18">
        <v>2014</v>
      </c>
      <c r="H18">
        <v>12</v>
      </c>
      <c r="J18" t="s">
        <v>14</v>
      </c>
      <c r="K18" t="s">
        <v>22</v>
      </c>
      <c r="L18" s="28">
        <v>315</v>
      </c>
      <c r="M18" s="15">
        <v>3</v>
      </c>
      <c r="N18" s="15">
        <v>2</v>
      </c>
      <c r="O18" s="15" t="s">
        <v>48</v>
      </c>
      <c r="P18" s="15">
        <v>4</v>
      </c>
      <c r="Q18" s="15">
        <v>2</v>
      </c>
      <c r="R18" s="15" t="s">
        <v>24</v>
      </c>
      <c r="S18">
        <v>-1</v>
      </c>
      <c r="T18" t="s">
        <v>73</v>
      </c>
      <c r="U18">
        <v>3.5</v>
      </c>
      <c r="V18">
        <v>0.14285714285714285</v>
      </c>
      <c r="X18" s="25">
        <v>7</v>
      </c>
      <c r="Y18" s="25">
        <v>4</v>
      </c>
      <c r="Z18">
        <v>4.083333333333333</v>
      </c>
    </row>
    <row r="19" spans="1:26" x14ac:dyDescent="0.25">
      <c r="A19" s="7">
        <v>41863</v>
      </c>
      <c r="B19">
        <v>46799</v>
      </c>
      <c r="C19">
        <v>10</v>
      </c>
      <c r="D19" t="s">
        <v>19</v>
      </c>
      <c r="E19">
        <v>8</v>
      </c>
      <c r="F19">
        <v>12</v>
      </c>
      <c r="G19">
        <v>2014</v>
      </c>
      <c r="H19">
        <v>12</v>
      </c>
      <c r="J19" t="s">
        <v>14</v>
      </c>
      <c r="K19" t="s">
        <v>22</v>
      </c>
      <c r="L19" s="28">
        <v>265</v>
      </c>
      <c r="M19">
        <v>3</v>
      </c>
      <c r="N19">
        <v>2</v>
      </c>
      <c r="O19" t="s">
        <v>24</v>
      </c>
      <c r="P19">
        <v>3</v>
      </c>
      <c r="Q19">
        <v>2</v>
      </c>
      <c r="R19" t="s">
        <v>24</v>
      </c>
      <c r="S19">
        <v>0</v>
      </c>
      <c r="T19" t="s">
        <v>72</v>
      </c>
      <c r="U19">
        <v>3</v>
      </c>
      <c r="V19">
        <v>0</v>
      </c>
      <c r="X19" s="25">
        <v>8</v>
      </c>
      <c r="Y19" s="25">
        <v>3</v>
      </c>
      <c r="Z19">
        <v>3.1666666666666665</v>
      </c>
    </row>
    <row r="20" spans="1:26" x14ac:dyDescent="0.25">
      <c r="A20" s="43">
        <v>41891</v>
      </c>
      <c r="B20" s="15">
        <v>46931</v>
      </c>
      <c r="C20" s="15">
        <v>24</v>
      </c>
      <c r="D20" t="s">
        <v>19</v>
      </c>
      <c r="E20">
        <v>9</v>
      </c>
      <c r="F20">
        <v>9</v>
      </c>
      <c r="G20">
        <v>2014</v>
      </c>
      <c r="H20">
        <v>12</v>
      </c>
      <c r="J20" t="s">
        <v>14</v>
      </c>
      <c r="K20" t="s">
        <v>22</v>
      </c>
      <c r="L20" s="28">
        <v>262</v>
      </c>
      <c r="M20" s="15">
        <v>3</v>
      </c>
      <c r="N20" s="15">
        <v>2</v>
      </c>
      <c r="O20" s="15" t="s">
        <v>24</v>
      </c>
      <c r="P20" s="15">
        <v>3</v>
      </c>
      <c r="Q20" s="15">
        <v>2</v>
      </c>
      <c r="R20" s="15" t="s">
        <v>24</v>
      </c>
      <c r="S20">
        <v>0</v>
      </c>
      <c r="T20" t="s">
        <v>72</v>
      </c>
      <c r="U20">
        <v>3</v>
      </c>
      <c r="V20">
        <v>0</v>
      </c>
      <c r="X20" s="25">
        <v>9</v>
      </c>
      <c r="Y20" s="25">
        <v>3</v>
      </c>
      <c r="Z20">
        <v>3.25</v>
      </c>
    </row>
    <row r="21" spans="1:26" x14ac:dyDescent="0.25">
      <c r="A21" s="65">
        <v>42234</v>
      </c>
      <c r="B21" s="14">
        <v>48400</v>
      </c>
      <c r="C21" s="14">
        <v>2</v>
      </c>
      <c r="D21" s="9" t="s">
        <v>19</v>
      </c>
      <c r="E21" s="9">
        <v>8</v>
      </c>
      <c r="F21" s="9">
        <v>18</v>
      </c>
      <c r="G21" s="9">
        <v>2015</v>
      </c>
      <c r="H21" s="9">
        <v>12</v>
      </c>
      <c r="I21" s="9"/>
      <c r="J21" s="9" t="s">
        <v>14</v>
      </c>
      <c r="K21" s="9" t="s">
        <v>22</v>
      </c>
      <c r="L21" s="31">
        <v>265</v>
      </c>
      <c r="M21" s="14">
        <v>3</v>
      </c>
      <c r="N21" s="14">
        <v>2</v>
      </c>
      <c r="O21" s="14" t="s">
        <v>24</v>
      </c>
      <c r="P21" s="14">
        <v>3</v>
      </c>
      <c r="Q21" s="14">
        <v>2</v>
      </c>
      <c r="R21" s="14" t="s">
        <v>48</v>
      </c>
      <c r="S21">
        <v>0</v>
      </c>
      <c r="T21" t="s">
        <v>72</v>
      </c>
      <c r="U21">
        <v>3</v>
      </c>
      <c r="V21">
        <v>0</v>
      </c>
      <c r="X21" s="25">
        <v>8</v>
      </c>
      <c r="Y21" s="25">
        <v>3</v>
      </c>
      <c r="Z21">
        <v>3.1666666666666665</v>
      </c>
    </row>
    <row r="22" spans="1:26" x14ac:dyDescent="0.25">
      <c r="A22" s="65">
        <v>42175</v>
      </c>
      <c r="B22" s="14">
        <v>48041</v>
      </c>
      <c r="C22" s="14">
        <v>3</v>
      </c>
      <c r="D22" s="9" t="s">
        <v>19</v>
      </c>
      <c r="E22" s="9">
        <v>6</v>
      </c>
      <c r="F22" s="9">
        <v>20</v>
      </c>
      <c r="G22" s="9">
        <v>2015</v>
      </c>
      <c r="H22" s="9">
        <v>12</v>
      </c>
      <c r="I22" s="9"/>
      <c r="J22" s="9" t="s">
        <v>14</v>
      </c>
      <c r="K22" s="9" t="s">
        <v>22</v>
      </c>
      <c r="L22" s="31">
        <v>277</v>
      </c>
      <c r="M22" s="14">
        <v>3</v>
      </c>
      <c r="N22" s="14">
        <v>1</v>
      </c>
      <c r="O22" s="14" t="s">
        <v>48</v>
      </c>
      <c r="P22" s="14">
        <v>3</v>
      </c>
      <c r="Q22" s="14">
        <v>1</v>
      </c>
      <c r="R22" s="14" t="s">
        <v>24</v>
      </c>
      <c r="S22">
        <v>0</v>
      </c>
      <c r="T22" t="s">
        <v>72</v>
      </c>
      <c r="U22">
        <v>3</v>
      </c>
      <c r="V22">
        <v>0</v>
      </c>
      <c r="X22" s="25">
        <v>6</v>
      </c>
      <c r="Y22" s="25">
        <v>3</v>
      </c>
      <c r="Z22">
        <v>3</v>
      </c>
    </row>
    <row r="23" spans="1:26" x14ac:dyDescent="0.25">
      <c r="A23" s="65">
        <v>42196</v>
      </c>
      <c r="B23" s="14">
        <v>48060</v>
      </c>
      <c r="C23" s="14">
        <v>20</v>
      </c>
      <c r="D23" s="9" t="s">
        <v>19</v>
      </c>
      <c r="E23" s="14">
        <v>7</v>
      </c>
      <c r="F23" s="14">
        <v>11</v>
      </c>
      <c r="G23" s="14">
        <v>2015</v>
      </c>
      <c r="H23" s="14">
        <v>12</v>
      </c>
      <c r="I23" s="14"/>
      <c r="J23" s="14" t="s">
        <v>14</v>
      </c>
      <c r="K23" s="14" t="s">
        <v>22</v>
      </c>
      <c r="L23" s="42">
        <v>292</v>
      </c>
      <c r="M23" s="14">
        <v>4</v>
      </c>
      <c r="N23" s="14">
        <v>2</v>
      </c>
      <c r="O23" s="14" t="s">
        <v>48</v>
      </c>
      <c r="P23" s="14">
        <v>4</v>
      </c>
      <c r="Q23" s="14">
        <v>2</v>
      </c>
      <c r="R23" s="14" t="s">
        <v>24</v>
      </c>
      <c r="S23">
        <v>0</v>
      </c>
      <c r="T23" t="s">
        <v>72</v>
      </c>
      <c r="U23">
        <v>4</v>
      </c>
      <c r="V23">
        <v>0</v>
      </c>
      <c r="X23" s="25">
        <v>7</v>
      </c>
      <c r="Y23" s="25">
        <v>4</v>
      </c>
      <c r="Z23">
        <v>4.083333333333333</v>
      </c>
    </row>
    <row r="24" spans="1:26" x14ac:dyDescent="0.25">
      <c r="A24" s="65">
        <v>42196</v>
      </c>
      <c r="B24" s="14">
        <v>48060</v>
      </c>
      <c r="C24" s="14">
        <v>21</v>
      </c>
      <c r="D24" s="9" t="s">
        <v>19</v>
      </c>
      <c r="E24" s="9">
        <v>7</v>
      </c>
      <c r="F24" s="9">
        <v>11</v>
      </c>
      <c r="G24" s="9">
        <v>2015</v>
      </c>
      <c r="H24" s="9">
        <v>12</v>
      </c>
      <c r="I24" s="9"/>
      <c r="J24" s="9" t="s">
        <v>14</v>
      </c>
      <c r="K24" s="9" t="s">
        <v>22</v>
      </c>
      <c r="L24" s="31">
        <v>265</v>
      </c>
      <c r="M24" s="14">
        <v>3</v>
      </c>
      <c r="N24" s="14">
        <v>2</v>
      </c>
      <c r="O24" s="14" t="s">
        <v>24</v>
      </c>
      <c r="P24" s="14">
        <v>3</v>
      </c>
      <c r="Q24" s="14">
        <v>2</v>
      </c>
      <c r="R24" s="14" t="s">
        <v>24</v>
      </c>
      <c r="S24">
        <v>0</v>
      </c>
      <c r="T24" t="s">
        <v>72</v>
      </c>
      <c r="U24">
        <v>3</v>
      </c>
      <c r="V24">
        <v>0</v>
      </c>
      <c r="X24" s="25">
        <v>7</v>
      </c>
      <c r="Y24" s="25">
        <v>3</v>
      </c>
      <c r="Z24">
        <v>3.0833333333333335</v>
      </c>
    </row>
    <row r="25" spans="1:26" x14ac:dyDescent="0.25">
      <c r="A25" s="65">
        <v>42230</v>
      </c>
      <c r="B25" s="14">
        <v>48088</v>
      </c>
      <c r="C25" s="14">
        <v>7</v>
      </c>
      <c r="D25" s="9" t="s">
        <v>19</v>
      </c>
      <c r="E25" s="9">
        <v>8</v>
      </c>
      <c r="F25" s="9">
        <v>14</v>
      </c>
      <c r="G25" s="9">
        <v>2015</v>
      </c>
      <c r="H25" s="9">
        <v>12</v>
      </c>
      <c r="I25" s="9"/>
      <c r="J25" s="9" t="s">
        <v>14</v>
      </c>
      <c r="K25" s="9" t="s">
        <v>22</v>
      </c>
      <c r="L25" s="31">
        <v>300</v>
      </c>
      <c r="M25" s="14">
        <v>3</v>
      </c>
      <c r="N25" s="14">
        <v>2</v>
      </c>
      <c r="O25" s="14" t="s">
        <v>24</v>
      </c>
      <c r="P25" s="14">
        <v>3</v>
      </c>
      <c r="Q25" s="14">
        <v>2</v>
      </c>
      <c r="R25" s="14" t="s">
        <v>24</v>
      </c>
      <c r="S25">
        <v>0</v>
      </c>
      <c r="T25" t="s">
        <v>72</v>
      </c>
      <c r="U25">
        <v>3</v>
      </c>
      <c r="V25">
        <v>0</v>
      </c>
      <c r="X25" s="25">
        <v>8</v>
      </c>
      <c r="Y25" s="25">
        <v>3</v>
      </c>
      <c r="Z25">
        <v>3.1666666666666665</v>
      </c>
    </row>
    <row r="26" spans="1:26" x14ac:dyDescent="0.25">
      <c r="A26" s="65">
        <v>42230</v>
      </c>
      <c r="B26" s="14">
        <v>48088</v>
      </c>
      <c r="C26" s="14">
        <v>8</v>
      </c>
      <c r="D26" s="9" t="s">
        <v>19</v>
      </c>
      <c r="E26" s="9">
        <v>8</v>
      </c>
      <c r="F26" s="9">
        <v>14</v>
      </c>
      <c r="G26" s="9">
        <v>2015</v>
      </c>
      <c r="H26" s="9">
        <v>12</v>
      </c>
      <c r="I26" s="9"/>
      <c r="J26" s="9" t="s">
        <v>14</v>
      </c>
      <c r="K26" s="9" t="s">
        <v>22</v>
      </c>
      <c r="L26" s="31">
        <v>272</v>
      </c>
      <c r="M26" s="14">
        <v>4</v>
      </c>
      <c r="N26" s="14">
        <v>3</v>
      </c>
      <c r="O26" s="14" t="s">
        <v>24</v>
      </c>
      <c r="P26" s="14">
        <v>4</v>
      </c>
      <c r="Q26" s="14">
        <v>3</v>
      </c>
      <c r="R26" s="14" t="s">
        <v>24</v>
      </c>
      <c r="S26">
        <v>0</v>
      </c>
      <c r="T26" t="s">
        <v>72</v>
      </c>
      <c r="U26">
        <v>4</v>
      </c>
      <c r="V26">
        <v>0</v>
      </c>
      <c r="X26" s="25">
        <v>8</v>
      </c>
      <c r="Y26" s="25">
        <v>4</v>
      </c>
      <c r="Z26">
        <v>4.166666666666667</v>
      </c>
    </row>
    <row r="27" spans="1:26" x14ac:dyDescent="0.25">
      <c r="A27" s="65">
        <v>42234</v>
      </c>
      <c r="B27" s="14">
        <v>48096</v>
      </c>
      <c r="C27" s="14">
        <v>15</v>
      </c>
      <c r="D27" s="9" t="s">
        <v>19</v>
      </c>
      <c r="E27" s="9">
        <v>8</v>
      </c>
      <c r="F27" s="9">
        <v>18</v>
      </c>
      <c r="G27" s="9">
        <v>2015</v>
      </c>
      <c r="H27" s="9">
        <v>12</v>
      </c>
      <c r="I27" s="9"/>
      <c r="J27" s="9" t="s">
        <v>14</v>
      </c>
      <c r="K27" s="9" t="s">
        <v>22</v>
      </c>
      <c r="L27" s="31">
        <v>270</v>
      </c>
      <c r="M27" s="14">
        <v>4</v>
      </c>
      <c r="N27" s="14">
        <v>2</v>
      </c>
      <c r="O27" s="14" t="s">
        <v>24</v>
      </c>
      <c r="P27" s="14">
        <v>4</v>
      </c>
      <c r="Q27" s="14">
        <v>2</v>
      </c>
      <c r="R27" s="14" t="s">
        <v>24</v>
      </c>
      <c r="S27">
        <v>0</v>
      </c>
      <c r="T27" t="s">
        <v>72</v>
      </c>
      <c r="U27">
        <v>4</v>
      </c>
      <c r="V27">
        <v>0</v>
      </c>
      <c r="X27" s="25">
        <v>8</v>
      </c>
      <c r="Y27" s="25">
        <v>4</v>
      </c>
      <c r="Z27">
        <v>4.166666666666667</v>
      </c>
    </row>
    <row r="28" spans="1:26" x14ac:dyDescent="0.25">
      <c r="A28" s="65">
        <v>42234</v>
      </c>
      <c r="B28" s="14">
        <v>48096</v>
      </c>
      <c r="C28" s="14">
        <v>16</v>
      </c>
      <c r="D28" s="9" t="s">
        <v>19</v>
      </c>
      <c r="E28" s="14">
        <v>8</v>
      </c>
      <c r="F28" s="14">
        <v>18</v>
      </c>
      <c r="G28" s="14">
        <v>2015</v>
      </c>
      <c r="H28" s="14">
        <v>12</v>
      </c>
      <c r="I28" s="14"/>
      <c r="J28" s="14" t="s">
        <v>14</v>
      </c>
      <c r="K28" s="14" t="s">
        <v>22</v>
      </c>
      <c r="L28" s="42">
        <v>290</v>
      </c>
      <c r="M28" s="14">
        <v>4</v>
      </c>
      <c r="N28" s="14">
        <v>2</v>
      </c>
      <c r="O28" s="14" t="s">
        <v>24</v>
      </c>
      <c r="P28" s="14">
        <v>4</v>
      </c>
      <c r="Q28" s="14">
        <v>2</v>
      </c>
      <c r="R28" s="14" t="s">
        <v>24</v>
      </c>
      <c r="S28">
        <v>0</v>
      </c>
      <c r="T28" t="s">
        <v>72</v>
      </c>
      <c r="U28">
        <v>4</v>
      </c>
      <c r="V28">
        <v>0</v>
      </c>
      <c r="X28" s="25">
        <v>8</v>
      </c>
      <c r="Y28" s="25">
        <v>4</v>
      </c>
      <c r="Z28">
        <v>4.166666666666667</v>
      </c>
    </row>
    <row r="29" spans="1:26" x14ac:dyDescent="0.25">
      <c r="A29" s="65">
        <v>42234</v>
      </c>
      <c r="B29" s="14">
        <v>48096</v>
      </c>
      <c r="C29" s="14">
        <v>17</v>
      </c>
      <c r="D29" s="9" t="s">
        <v>19</v>
      </c>
      <c r="E29" s="9">
        <v>8</v>
      </c>
      <c r="F29" s="9">
        <v>18</v>
      </c>
      <c r="G29" s="9">
        <v>2015</v>
      </c>
      <c r="H29" s="9">
        <v>12</v>
      </c>
      <c r="I29" s="9"/>
      <c r="J29" s="9" t="s">
        <v>14</v>
      </c>
      <c r="K29" s="9" t="s">
        <v>22</v>
      </c>
      <c r="L29" s="31">
        <v>260</v>
      </c>
      <c r="M29" s="14">
        <v>3</v>
      </c>
      <c r="N29" s="14">
        <v>3</v>
      </c>
      <c r="O29" s="14" t="s">
        <v>49</v>
      </c>
      <c r="P29" s="14">
        <v>3</v>
      </c>
      <c r="Q29" s="14">
        <v>2</v>
      </c>
      <c r="R29" s="14" t="s">
        <v>24</v>
      </c>
      <c r="S29">
        <v>0</v>
      </c>
      <c r="T29" t="s">
        <v>72</v>
      </c>
      <c r="U29">
        <v>3</v>
      </c>
      <c r="V29">
        <v>0</v>
      </c>
      <c r="X29" s="25">
        <v>8</v>
      </c>
      <c r="Y29" s="25">
        <v>3</v>
      </c>
      <c r="Z29">
        <v>3.1666666666666665</v>
      </c>
    </row>
    <row r="30" spans="1:26" x14ac:dyDescent="0.25">
      <c r="A30" s="65">
        <v>42234</v>
      </c>
      <c r="B30" s="14">
        <v>48096</v>
      </c>
      <c r="C30" s="14">
        <v>21</v>
      </c>
      <c r="D30" s="9" t="s">
        <v>19</v>
      </c>
      <c r="E30" s="9">
        <v>8</v>
      </c>
      <c r="F30" s="9">
        <v>18</v>
      </c>
      <c r="G30" s="9">
        <v>2015</v>
      </c>
      <c r="H30" s="9">
        <v>12</v>
      </c>
      <c r="I30" s="9"/>
      <c r="J30" s="9" t="s">
        <v>14</v>
      </c>
      <c r="K30" s="9" t="s">
        <v>22</v>
      </c>
      <c r="L30" s="31">
        <v>287</v>
      </c>
      <c r="M30" s="14">
        <v>3</v>
      </c>
      <c r="N30" s="14">
        <v>2</v>
      </c>
      <c r="O30" s="14" t="s">
        <v>49</v>
      </c>
      <c r="P30" s="14">
        <v>3</v>
      </c>
      <c r="Q30" s="14">
        <v>2</v>
      </c>
      <c r="R30" s="14" t="s">
        <v>24</v>
      </c>
      <c r="S30">
        <v>0</v>
      </c>
      <c r="T30" t="s">
        <v>72</v>
      </c>
      <c r="U30">
        <v>3</v>
      </c>
      <c r="V30">
        <v>0</v>
      </c>
      <c r="X30" s="25">
        <v>8</v>
      </c>
      <c r="Y30" s="25">
        <v>3</v>
      </c>
      <c r="Z30">
        <v>3.1666666666666665</v>
      </c>
    </row>
    <row r="31" spans="1:26" x14ac:dyDescent="0.25">
      <c r="A31" s="65">
        <v>42234</v>
      </c>
      <c r="B31" s="14">
        <v>48096</v>
      </c>
      <c r="C31" s="14">
        <v>64</v>
      </c>
      <c r="D31" s="9" t="s">
        <v>19</v>
      </c>
      <c r="E31" s="14">
        <v>8</v>
      </c>
      <c r="F31" s="14">
        <v>18</v>
      </c>
      <c r="G31" s="14">
        <v>2015</v>
      </c>
      <c r="H31" s="14">
        <v>12</v>
      </c>
      <c r="I31" s="14"/>
      <c r="J31" s="14" t="s">
        <v>14</v>
      </c>
      <c r="K31" s="14" t="s">
        <v>22</v>
      </c>
      <c r="L31" s="42">
        <v>250</v>
      </c>
      <c r="M31" s="14">
        <v>4</v>
      </c>
      <c r="N31" s="14">
        <v>2</v>
      </c>
      <c r="O31" s="14" t="s">
        <v>24</v>
      </c>
      <c r="P31" s="14">
        <v>4</v>
      </c>
      <c r="Q31" s="14">
        <v>2</v>
      </c>
      <c r="R31" s="14" t="s">
        <v>24</v>
      </c>
      <c r="S31">
        <v>0</v>
      </c>
      <c r="T31" t="s">
        <v>72</v>
      </c>
      <c r="U31">
        <v>4</v>
      </c>
      <c r="V31">
        <v>0</v>
      </c>
      <c r="X31" s="25">
        <v>8</v>
      </c>
      <c r="Y31" s="25">
        <v>4</v>
      </c>
      <c r="Z31">
        <v>4.166666666666667</v>
      </c>
    </row>
    <row r="32" spans="1:26" x14ac:dyDescent="0.25">
      <c r="A32" s="41">
        <v>42321</v>
      </c>
      <c r="B32" s="16">
        <v>48477</v>
      </c>
      <c r="C32" s="16">
        <v>42</v>
      </c>
      <c r="D32" s="9" t="s">
        <v>19</v>
      </c>
      <c r="E32" s="16">
        <v>11</v>
      </c>
      <c r="F32" s="16">
        <v>13</v>
      </c>
      <c r="G32" s="16">
        <v>2015</v>
      </c>
      <c r="H32" s="16">
        <v>12</v>
      </c>
      <c r="I32" s="16"/>
      <c r="J32" s="16" t="s">
        <v>14</v>
      </c>
      <c r="K32" s="16" t="s">
        <v>22</v>
      </c>
      <c r="L32" s="16">
        <v>247</v>
      </c>
      <c r="M32" s="16">
        <v>2</v>
      </c>
      <c r="N32" s="16">
        <v>2</v>
      </c>
      <c r="O32" s="16" t="s">
        <v>49</v>
      </c>
      <c r="P32" s="16">
        <v>2</v>
      </c>
      <c r="Q32" s="16">
        <v>2</v>
      </c>
      <c r="R32" s="16" t="s">
        <v>24</v>
      </c>
      <c r="S32">
        <v>0</v>
      </c>
      <c r="T32" t="s">
        <v>72</v>
      </c>
      <c r="U32">
        <v>2</v>
      </c>
      <c r="V32">
        <v>0</v>
      </c>
      <c r="X32" s="25">
        <v>11</v>
      </c>
      <c r="Y32">
        <v>2</v>
      </c>
      <c r="Z32">
        <v>2.4166666666666665</v>
      </c>
    </row>
    <row r="33" spans="1:26" x14ac:dyDescent="0.25">
      <c r="A33" s="41">
        <v>42349</v>
      </c>
      <c r="B33" s="16">
        <v>48805</v>
      </c>
      <c r="C33" s="16">
        <v>1</v>
      </c>
      <c r="D33" s="9" t="s">
        <v>19</v>
      </c>
      <c r="E33" s="16">
        <v>12</v>
      </c>
      <c r="F33" s="16">
        <v>11</v>
      </c>
      <c r="G33" s="16">
        <v>2015</v>
      </c>
      <c r="H33" s="16">
        <v>12</v>
      </c>
      <c r="I33" s="16"/>
      <c r="J33" s="16" t="s">
        <v>14</v>
      </c>
      <c r="K33" s="16" t="s">
        <v>22</v>
      </c>
      <c r="L33" s="16">
        <v>297</v>
      </c>
      <c r="M33" s="16">
        <v>5</v>
      </c>
      <c r="N33" s="16">
        <v>2</v>
      </c>
      <c r="O33" s="16" t="s">
        <v>24</v>
      </c>
      <c r="P33" s="16">
        <v>5</v>
      </c>
      <c r="Q33" s="16">
        <v>4</v>
      </c>
      <c r="R33" s="16" t="s">
        <v>49</v>
      </c>
      <c r="S33">
        <v>0</v>
      </c>
      <c r="T33" t="s">
        <v>72</v>
      </c>
      <c r="U33">
        <v>5</v>
      </c>
      <c r="V33">
        <v>0</v>
      </c>
      <c r="X33" s="25">
        <v>12</v>
      </c>
      <c r="Y33">
        <v>5</v>
      </c>
      <c r="Z33">
        <v>5.5</v>
      </c>
    </row>
    <row r="34" spans="1:26" x14ac:dyDescent="0.25">
      <c r="A34" s="41">
        <v>42349</v>
      </c>
      <c r="B34" s="16">
        <v>48805</v>
      </c>
      <c r="C34" s="16">
        <v>2</v>
      </c>
      <c r="D34" s="9" t="s">
        <v>19</v>
      </c>
      <c r="E34" s="16">
        <v>12</v>
      </c>
      <c r="F34" s="16">
        <v>11</v>
      </c>
      <c r="G34" s="16">
        <v>2015</v>
      </c>
      <c r="H34" s="16">
        <v>12</v>
      </c>
      <c r="I34" s="16"/>
      <c r="J34" s="16" t="s">
        <v>14</v>
      </c>
      <c r="K34" s="16" t="s">
        <v>22</v>
      </c>
      <c r="L34" s="16">
        <v>272</v>
      </c>
      <c r="M34" s="16">
        <v>4</v>
      </c>
      <c r="N34" s="16">
        <v>3</v>
      </c>
      <c r="O34" s="16" t="s">
        <v>24</v>
      </c>
      <c r="P34" s="16">
        <v>4</v>
      </c>
      <c r="Q34" s="16">
        <v>3</v>
      </c>
      <c r="R34" s="16" t="s">
        <v>49</v>
      </c>
      <c r="S34">
        <v>0</v>
      </c>
      <c r="T34" t="s">
        <v>72</v>
      </c>
      <c r="U34">
        <v>4</v>
      </c>
      <c r="V34">
        <v>0</v>
      </c>
      <c r="X34" s="25">
        <v>12</v>
      </c>
      <c r="Y34">
        <v>4</v>
      </c>
      <c r="Z34">
        <v>4.5</v>
      </c>
    </row>
    <row r="35" spans="1:26" x14ac:dyDescent="0.25">
      <c r="A35" s="43">
        <v>36396</v>
      </c>
      <c r="B35" s="15">
        <v>99103800359</v>
      </c>
      <c r="C35" s="15">
        <v>11</v>
      </c>
      <c r="D35" t="s">
        <v>75</v>
      </c>
      <c r="E35" s="15">
        <v>8</v>
      </c>
      <c r="F35" s="15">
        <v>24</v>
      </c>
      <c r="G35" s="15">
        <v>1999</v>
      </c>
      <c r="H35" s="15">
        <v>11</v>
      </c>
      <c r="I35" s="15"/>
      <c r="J35" s="15" t="s">
        <v>14</v>
      </c>
      <c r="K35" s="15" t="s">
        <v>23</v>
      </c>
      <c r="L35" s="46">
        <v>255.36</v>
      </c>
      <c r="M35" s="15">
        <v>4</v>
      </c>
      <c r="N35" s="15">
        <v>2</v>
      </c>
      <c r="O35" s="15" t="s">
        <v>49</v>
      </c>
      <c r="P35" s="15"/>
      <c r="Q35" s="15"/>
      <c r="R35" s="16" t="s">
        <v>71</v>
      </c>
      <c r="X35" s="25">
        <v>8</v>
      </c>
      <c r="Y35" s="25">
        <v>4</v>
      </c>
      <c r="Z35">
        <v>4.166666666666667</v>
      </c>
    </row>
    <row r="36" spans="1:26" x14ac:dyDescent="0.25">
      <c r="A36" s="43">
        <v>36445</v>
      </c>
      <c r="B36" s="15">
        <v>99103800413</v>
      </c>
      <c r="C36" s="15">
        <v>30</v>
      </c>
      <c r="D36" t="s">
        <v>75</v>
      </c>
      <c r="E36">
        <v>10</v>
      </c>
      <c r="F36">
        <v>12</v>
      </c>
      <c r="G36">
        <v>1999</v>
      </c>
      <c r="H36">
        <v>11</v>
      </c>
      <c r="J36" t="s">
        <v>14</v>
      </c>
      <c r="K36" t="s">
        <v>23</v>
      </c>
      <c r="L36" s="32">
        <v>336.73</v>
      </c>
      <c r="M36" s="15">
        <v>10</v>
      </c>
      <c r="N36" s="15">
        <v>3</v>
      </c>
      <c r="O36" s="15" t="s">
        <v>24</v>
      </c>
      <c r="P36" s="15">
        <v>11</v>
      </c>
      <c r="Q36" s="15">
        <v>3</v>
      </c>
      <c r="R36" s="15" t="s">
        <v>24</v>
      </c>
      <c r="S36">
        <v>-1</v>
      </c>
      <c r="T36" t="s">
        <v>73</v>
      </c>
      <c r="U36">
        <v>10.5</v>
      </c>
      <c r="V36">
        <v>4.7619047619047616E-2</v>
      </c>
      <c r="X36" s="25">
        <v>10</v>
      </c>
      <c r="Y36" s="25">
        <v>10</v>
      </c>
      <c r="Z36">
        <v>10.333333333333334</v>
      </c>
    </row>
    <row r="37" spans="1:26" x14ac:dyDescent="0.25">
      <c r="A37" s="43">
        <v>36487</v>
      </c>
      <c r="B37" s="15">
        <v>99103800437</v>
      </c>
      <c r="C37" s="15">
        <v>12</v>
      </c>
      <c r="D37" t="s">
        <v>75</v>
      </c>
      <c r="E37">
        <v>11</v>
      </c>
      <c r="F37">
        <v>23</v>
      </c>
      <c r="G37">
        <v>1999</v>
      </c>
      <c r="H37">
        <v>11</v>
      </c>
      <c r="J37" t="s">
        <v>14</v>
      </c>
      <c r="K37" t="s">
        <v>23</v>
      </c>
      <c r="L37" s="32">
        <v>293.47000000000003</v>
      </c>
      <c r="M37" s="15">
        <v>4</v>
      </c>
      <c r="N37" s="15">
        <v>4</v>
      </c>
      <c r="O37" s="15" t="s">
        <v>48</v>
      </c>
      <c r="P37" s="15">
        <v>4</v>
      </c>
      <c r="Q37" s="15">
        <v>4</v>
      </c>
      <c r="R37" s="15" t="s">
        <v>24</v>
      </c>
      <c r="S37">
        <v>0</v>
      </c>
      <c r="T37" t="s">
        <v>72</v>
      </c>
      <c r="U37">
        <v>4</v>
      </c>
      <c r="V37">
        <v>0</v>
      </c>
      <c r="X37" s="25">
        <v>11</v>
      </c>
      <c r="Y37" s="25">
        <v>4</v>
      </c>
      <c r="Z37">
        <v>4.416666666666667</v>
      </c>
    </row>
    <row r="38" spans="1:26" x14ac:dyDescent="0.25">
      <c r="A38" s="43">
        <v>36514</v>
      </c>
      <c r="B38" s="15">
        <v>99103800477</v>
      </c>
      <c r="C38" s="15">
        <v>27</v>
      </c>
      <c r="D38" t="s">
        <v>75</v>
      </c>
      <c r="E38" s="15">
        <v>12</v>
      </c>
      <c r="F38" s="15">
        <v>20</v>
      </c>
      <c r="G38">
        <v>1999</v>
      </c>
      <c r="H38">
        <v>11</v>
      </c>
      <c r="J38" t="s">
        <v>14</v>
      </c>
      <c r="K38" s="15" t="s">
        <v>23</v>
      </c>
      <c r="L38" s="46">
        <v>355.27000000000004</v>
      </c>
      <c r="M38" s="15">
        <v>3</v>
      </c>
      <c r="N38" s="15">
        <v>1</v>
      </c>
      <c r="O38" s="15" t="s">
        <v>48</v>
      </c>
      <c r="P38" s="15">
        <v>3</v>
      </c>
      <c r="Q38" s="15">
        <v>1</v>
      </c>
      <c r="R38" s="15" t="s">
        <v>49</v>
      </c>
      <c r="S38">
        <v>0</v>
      </c>
      <c r="T38" t="s">
        <v>72</v>
      </c>
      <c r="U38">
        <v>3</v>
      </c>
      <c r="V38">
        <v>0</v>
      </c>
      <c r="X38" s="25">
        <v>12</v>
      </c>
      <c r="Y38" s="25">
        <v>3</v>
      </c>
      <c r="Z38">
        <v>3.5</v>
      </c>
    </row>
    <row r="39" spans="1:26" x14ac:dyDescent="0.25">
      <c r="A39" s="43">
        <v>36746</v>
      </c>
      <c r="B39" s="15">
        <v>3800315</v>
      </c>
      <c r="C39" s="15">
        <v>27</v>
      </c>
      <c r="D39" t="s">
        <v>75</v>
      </c>
      <c r="E39" s="15">
        <v>8</v>
      </c>
      <c r="F39" s="15">
        <v>8</v>
      </c>
      <c r="G39">
        <v>2000</v>
      </c>
      <c r="H39">
        <v>11</v>
      </c>
      <c r="J39" t="s">
        <v>14</v>
      </c>
      <c r="K39" s="15" t="s">
        <v>23</v>
      </c>
      <c r="L39" s="46">
        <v>314.07000000000005</v>
      </c>
      <c r="M39" s="15">
        <v>3</v>
      </c>
      <c r="N39" s="15">
        <v>3</v>
      </c>
      <c r="O39" s="15" t="s">
        <v>50</v>
      </c>
      <c r="P39" s="15"/>
      <c r="Q39" s="15"/>
      <c r="R39" s="15" t="s">
        <v>71</v>
      </c>
      <c r="X39" s="25">
        <v>8</v>
      </c>
      <c r="Y39" s="25">
        <v>3</v>
      </c>
      <c r="Z39">
        <v>3.1666666666666665</v>
      </c>
    </row>
    <row r="40" spans="1:26" x14ac:dyDescent="0.25">
      <c r="A40" s="43">
        <v>36679</v>
      </c>
      <c r="B40" s="15">
        <v>3800256</v>
      </c>
      <c r="C40" s="15">
        <v>7</v>
      </c>
      <c r="D40" t="s">
        <v>75</v>
      </c>
      <c r="E40">
        <v>6</v>
      </c>
      <c r="F40">
        <v>2</v>
      </c>
      <c r="G40">
        <v>2000</v>
      </c>
      <c r="H40">
        <v>11</v>
      </c>
      <c r="J40" t="s">
        <v>14</v>
      </c>
      <c r="K40" t="s">
        <v>23</v>
      </c>
      <c r="L40" s="32">
        <v>318.19000000000005</v>
      </c>
      <c r="M40" s="15">
        <v>5</v>
      </c>
      <c r="N40" s="15">
        <v>2</v>
      </c>
      <c r="O40" s="15" t="s">
        <v>48</v>
      </c>
      <c r="P40" s="15">
        <v>6</v>
      </c>
      <c r="Q40" s="15">
        <v>1</v>
      </c>
      <c r="R40" s="15" t="s">
        <v>24</v>
      </c>
      <c r="S40">
        <v>-1</v>
      </c>
      <c r="T40" t="s">
        <v>73</v>
      </c>
      <c r="U40">
        <v>5.5</v>
      </c>
      <c r="V40">
        <v>9.0909090909090912E-2</v>
      </c>
      <c r="X40" s="25">
        <v>6</v>
      </c>
      <c r="Y40" s="25">
        <v>6</v>
      </c>
      <c r="Z40">
        <v>6</v>
      </c>
    </row>
    <row r="41" spans="1:26" x14ac:dyDescent="0.25">
      <c r="A41" s="43">
        <v>37091</v>
      </c>
      <c r="B41" s="15">
        <v>3800120</v>
      </c>
      <c r="C41" s="15">
        <v>26</v>
      </c>
      <c r="D41" t="s">
        <v>75</v>
      </c>
      <c r="E41">
        <v>7</v>
      </c>
      <c r="F41">
        <v>19</v>
      </c>
      <c r="G41">
        <v>2001</v>
      </c>
      <c r="H41">
        <v>11</v>
      </c>
      <c r="J41" t="s">
        <v>14</v>
      </c>
      <c r="K41" t="s">
        <v>23</v>
      </c>
      <c r="L41" s="32">
        <v>332.61</v>
      </c>
      <c r="M41" s="15">
        <v>8</v>
      </c>
      <c r="N41" s="15">
        <v>2</v>
      </c>
      <c r="O41" s="15" t="s">
        <v>24</v>
      </c>
      <c r="P41" s="15">
        <v>8</v>
      </c>
      <c r="Q41" s="15">
        <v>1</v>
      </c>
      <c r="R41" s="15" t="s">
        <v>49</v>
      </c>
      <c r="S41">
        <v>0</v>
      </c>
      <c r="T41" t="s">
        <v>72</v>
      </c>
      <c r="U41">
        <v>8</v>
      </c>
      <c r="V41">
        <v>0</v>
      </c>
      <c r="X41" s="25">
        <v>7</v>
      </c>
      <c r="Y41" s="25">
        <v>8</v>
      </c>
      <c r="Z41">
        <v>8.0833333333333339</v>
      </c>
    </row>
    <row r="42" spans="1:26" x14ac:dyDescent="0.25">
      <c r="A42" s="43">
        <v>37117</v>
      </c>
      <c r="B42" s="15">
        <v>3800139</v>
      </c>
      <c r="C42" s="15">
        <v>26</v>
      </c>
      <c r="D42" t="s">
        <v>75</v>
      </c>
      <c r="E42">
        <v>8</v>
      </c>
      <c r="F42">
        <v>14</v>
      </c>
      <c r="G42">
        <v>2001</v>
      </c>
      <c r="H42">
        <v>11</v>
      </c>
      <c r="J42" t="s">
        <v>14</v>
      </c>
      <c r="K42" t="s">
        <v>23</v>
      </c>
      <c r="L42" s="32">
        <v>331.58000000000004</v>
      </c>
      <c r="M42" s="15">
        <v>5</v>
      </c>
      <c r="N42" s="15">
        <v>4</v>
      </c>
      <c r="O42" s="15" t="s">
        <v>48</v>
      </c>
      <c r="P42" s="15">
        <v>6</v>
      </c>
      <c r="Q42" s="15">
        <v>2</v>
      </c>
      <c r="R42" s="15" t="s">
        <v>24</v>
      </c>
      <c r="S42">
        <v>-1</v>
      </c>
      <c r="T42" t="s">
        <v>73</v>
      </c>
      <c r="U42">
        <v>5.5</v>
      </c>
      <c r="V42">
        <v>9.0909090909090912E-2</v>
      </c>
      <c r="X42" s="25">
        <v>8</v>
      </c>
      <c r="Y42" s="25">
        <v>6</v>
      </c>
      <c r="Z42">
        <v>6.166666666666667</v>
      </c>
    </row>
    <row r="43" spans="1:26" x14ac:dyDescent="0.25">
      <c r="A43" s="41">
        <v>37999</v>
      </c>
      <c r="B43" s="16">
        <v>36213</v>
      </c>
      <c r="C43" s="16">
        <v>9</v>
      </c>
      <c r="D43" s="8" t="s">
        <v>19</v>
      </c>
      <c r="E43" s="8">
        <v>1</v>
      </c>
      <c r="F43" s="8">
        <v>13</v>
      </c>
      <c r="G43" s="8">
        <v>2004</v>
      </c>
      <c r="H43" s="8" t="s">
        <v>25</v>
      </c>
      <c r="I43" s="8"/>
      <c r="K43" t="s">
        <v>23</v>
      </c>
      <c r="L43" s="30">
        <v>300</v>
      </c>
      <c r="M43" s="15">
        <v>6</v>
      </c>
      <c r="N43" s="15">
        <v>3</v>
      </c>
      <c r="O43" s="15" t="s">
        <v>24</v>
      </c>
      <c r="P43" s="15">
        <v>7</v>
      </c>
      <c r="Q43" s="15">
        <v>4</v>
      </c>
      <c r="R43" s="15" t="s">
        <v>49</v>
      </c>
      <c r="S43">
        <v>-1</v>
      </c>
      <c r="T43" t="s">
        <v>73</v>
      </c>
      <c r="U43">
        <v>6.5</v>
      </c>
      <c r="V43">
        <v>7.6923076923076927E-2</v>
      </c>
      <c r="X43" s="25">
        <v>1</v>
      </c>
      <c r="Y43" s="25">
        <v>7</v>
      </c>
      <c r="Z43">
        <v>6.583333333333333</v>
      </c>
    </row>
    <row r="44" spans="1:26" x14ac:dyDescent="0.25">
      <c r="A44" s="43">
        <v>38117</v>
      </c>
      <c r="B44" s="15">
        <v>36478</v>
      </c>
      <c r="C44" s="15">
        <v>8</v>
      </c>
      <c r="D44" t="s">
        <v>19</v>
      </c>
      <c r="E44">
        <v>5</v>
      </c>
      <c r="F44">
        <v>10</v>
      </c>
      <c r="G44">
        <v>2004</v>
      </c>
      <c r="H44">
        <v>11</v>
      </c>
      <c r="J44" t="s">
        <v>14</v>
      </c>
      <c r="K44" t="s">
        <v>23</v>
      </c>
      <c r="L44" s="30">
        <v>342</v>
      </c>
      <c r="M44" s="15">
        <v>6</v>
      </c>
      <c r="N44" s="15">
        <v>1</v>
      </c>
      <c r="O44" s="15" t="s">
        <v>48</v>
      </c>
      <c r="P44" s="15">
        <v>6</v>
      </c>
      <c r="Q44" s="15">
        <v>4</v>
      </c>
      <c r="R44" s="15" t="s">
        <v>24</v>
      </c>
      <c r="S44">
        <v>0</v>
      </c>
      <c r="T44" t="s">
        <v>72</v>
      </c>
      <c r="U44">
        <v>6</v>
      </c>
      <c r="V44">
        <v>0</v>
      </c>
      <c r="X44" s="25">
        <v>5</v>
      </c>
      <c r="Y44" s="25">
        <v>6</v>
      </c>
      <c r="Z44">
        <v>5.916666666666667</v>
      </c>
    </row>
    <row r="45" spans="1:26" x14ac:dyDescent="0.25">
      <c r="A45" s="43">
        <v>38177</v>
      </c>
      <c r="B45" s="15" t="s">
        <v>28</v>
      </c>
      <c r="C45" s="15" t="s">
        <v>24</v>
      </c>
      <c r="D45" s="14" t="s">
        <v>61</v>
      </c>
      <c r="E45">
        <v>7</v>
      </c>
      <c r="F45">
        <v>9</v>
      </c>
      <c r="G45">
        <v>2004</v>
      </c>
      <c r="H45">
        <v>11</v>
      </c>
      <c r="J45" t="s">
        <v>14</v>
      </c>
      <c r="K45" t="s">
        <v>23</v>
      </c>
      <c r="L45" s="30">
        <v>378</v>
      </c>
      <c r="M45" s="15">
        <v>6</v>
      </c>
      <c r="N45" s="15">
        <v>2</v>
      </c>
      <c r="O45" s="15" t="s">
        <v>24</v>
      </c>
      <c r="P45" s="15">
        <v>8</v>
      </c>
      <c r="Q45" s="15">
        <v>1</v>
      </c>
      <c r="R45" s="15" t="s">
        <v>24</v>
      </c>
      <c r="S45">
        <v>-2</v>
      </c>
      <c r="T45" t="s">
        <v>73</v>
      </c>
      <c r="U45">
        <v>7</v>
      </c>
      <c r="V45">
        <v>0.14285714285714285</v>
      </c>
      <c r="X45" s="25">
        <v>7</v>
      </c>
      <c r="Y45" s="25">
        <v>6</v>
      </c>
      <c r="Z45">
        <v>6.083333333333333</v>
      </c>
    </row>
    <row r="46" spans="1:26" x14ac:dyDescent="0.25">
      <c r="A46" s="43">
        <v>38291</v>
      </c>
      <c r="B46" s="15" t="s">
        <v>29</v>
      </c>
      <c r="C46" s="15" t="s">
        <v>24</v>
      </c>
      <c r="D46" t="s">
        <v>61</v>
      </c>
      <c r="E46" s="15">
        <v>10</v>
      </c>
      <c r="F46" s="15">
        <v>31</v>
      </c>
      <c r="G46">
        <v>2004</v>
      </c>
      <c r="H46">
        <v>11</v>
      </c>
      <c r="J46" t="s">
        <v>14</v>
      </c>
      <c r="K46" s="15" t="s">
        <v>23</v>
      </c>
      <c r="L46" s="45">
        <v>410</v>
      </c>
      <c r="M46" s="15">
        <v>8</v>
      </c>
      <c r="N46" s="15">
        <v>3</v>
      </c>
      <c r="O46" s="15" t="s">
        <v>24</v>
      </c>
      <c r="P46" s="15">
        <v>9</v>
      </c>
      <c r="Q46" s="15">
        <v>3</v>
      </c>
      <c r="R46" s="15" t="s">
        <v>24</v>
      </c>
      <c r="S46">
        <v>-1</v>
      </c>
      <c r="T46" t="s">
        <v>73</v>
      </c>
      <c r="U46">
        <v>8.5</v>
      </c>
      <c r="V46">
        <v>5.8823529411764705E-2</v>
      </c>
      <c r="X46" s="25">
        <v>10</v>
      </c>
      <c r="Y46" s="25">
        <v>8</v>
      </c>
      <c r="Z46">
        <v>8.3333333333333339</v>
      </c>
    </row>
    <row r="47" spans="1:26" x14ac:dyDescent="0.25">
      <c r="A47" s="43">
        <v>38521</v>
      </c>
      <c r="B47" s="15">
        <v>37400</v>
      </c>
      <c r="C47" s="15">
        <v>20</v>
      </c>
      <c r="D47" t="s">
        <v>19</v>
      </c>
      <c r="E47">
        <v>6</v>
      </c>
      <c r="F47">
        <v>18</v>
      </c>
      <c r="G47">
        <v>2005</v>
      </c>
      <c r="H47">
        <v>11</v>
      </c>
      <c r="J47" t="s">
        <v>14</v>
      </c>
      <c r="K47" t="s">
        <v>23</v>
      </c>
      <c r="L47" s="30">
        <v>327</v>
      </c>
      <c r="M47" s="15">
        <v>5</v>
      </c>
      <c r="N47" s="15">
        <v>2</v>
      </c>
      <c r="O47" s="15" t="s">
        <v>49</v>
      </c>
      <c r="P47" s="15">
        <v>6</v>
      </c>
      <c r="Q47" s="15">
        <v>1</v>
      </c>
      <c r="R47" s="15" t="s">
        <v>24</v>
      </c>
      <c r="S47">
        <v>-1</v>
      </c>
      <c r="T47" t="s">
        <v>73</v>
      </c>
      <c r="U47">
        <v>5.5</v>
      </c>
      <c r="V47">
        <v>9.0909090909090912E-2</v>
      </c>
      <c r="X47" s="25">
        <v>6</v>
      </c>
      <c r="Y47" s="25">
        <v>6</v>
      </c>
      <c r="Z47">
        <v>6</v>
      </c>
    </row>
    <row r="48" spans="1:26" x14ac:dyDescent="0.25">
      <c r="A48" s="43">
        <v>38547</v>
      </c>
      <c r="B48" s="15" t="s">
        <v>30</v>
      </c>
      <c r="C48" s="15" t="s">
        <v>24</v>
      </c>
      <c r="D48" t="s">
        <v>61</v>
      </c>
      <c r="E48">
        <v>7</v>
      </c>
      <c r="F48">
        <v>14</v>
      </c>
      <c r="G48">
        <v>2005</v>
      </c>
      <c r="H48">
        <v>11</v>
      </c>
      <c r="J48" t="s">
        <v>14</v>
      </c>
      <c r="K48" t="s">
        <v>23</v>
      </c>
      <c r="L48" s="33">
        <v>322.31000000000006</v>
      </c>
      <c r="M48" s="15">
        <v>7</v>
      </c>
      <c r="N48" s="15">
        <v>2</v>
      </c>
      <c r="O48" s="15" t="s">
        <v>49</v>
      </c>
      <c r="P48" s="15">
        <v>8</v>
      </c>
      <c r="Q48" s="15">
        <v>1</v>
      </c>
      <c r="R48" s="15" t="s">
        <v>24</v>
      </c>
      <c r="S48">
        <v>-1</v>
      </c>
      <c r="T48" t="s">
        <v>73</v>
      </c>
      <c r="U48">
        <v>7.5</v>
      </c>
      <c r="V48">
        <v>6.6666666666666666E-2</v>
      </c>
      <c r="X48" s="25">
        <v>7</v>
      </c>
      <c r="Y48" s="25">
        <v>7</v>
      </c>
      <c r="Z48">
        <v>7.083333333333333</v>
      </c>
    </row>
    <row r="49" spans="1:26" x14ac:dyDescent="0.25">
      <c r="A49" s="7">
        <v>38897</v>
      </c>
      <c r="B49" t="s">
        <v>35</v>
      </c>
      <c r="C49" t="s">
        <v>24</v>
      </c>
      <c r="D49" t="s">
        <v>129</v>
      </c>
      <c r="E49">
        <v>6</v>
      </c>
      <c r="F49">
        <v>29</v>
      </c>
      <c r="G49">
        <v>2006</v>
      </c>
      <c r="H49">
        <v>12</v>
      </c>
      <c r="J49" t="s">
        <v>14</v>
      </c>
      <c r="K49" t="s">
        <v>23</v>
      </c>
      <c r="L49" s="30">
        <v>253</v>
      </c>
      <c r="M49">
        <v>4</v>
      </c>
      <c r="N49">
        <v>1</v>
      </c>
      <c r="O49" t="s">
        <v>48</v>
      </c>
      <c r="P49">
        <v>4</v>
      </c>
      <c r="Q49">
        <v>1</v>
      </c>
      <c r="R49" t="s">
        <v>22</v>
      </c>
      <c r="S49">
        <v>0</v>
      </c>
      <c r="T49" t="s">
        <v>72</v>
      </c>
      <c r="U49">
        <v>4</v>
      </c>
      <c r="V49">
        <v>0</v>
      </c>
      <c r="X49" s="25">
        <v>6</v>
      </c>
      <c r="Y49" s="25">
        <v>4</v>
      </c>
      <c r="Z49">
        <v>4</v>
      </c>
    </row>
    <row r="50" spans="1:26" x14ac:dyDescent="0.25">
      <c r="A50" s="7">
        <v>38897</v>
      </c>
      <c r="B50" t="s">
        <v>36</v>
      </c>
      <c r="C50" t="s">
        <v>24</v>
      </c>
      <c r="D50" t="s">
        <v>129</v>
      </c>
      <c r="E50">
        <v>6</v>
      </c>
      <c r="F50">
        <v>29</v>
      </c>
      <c r="G50">
        <v>2006</v>
      </c>
      <c r="H50">
        <v>12</v>
      </c>
      <c r="J50" t="s">
        <v>14</v>
      </c>
      <c r="K50" t="s">
        <v>23</v>
      </c>
      <c r="L50" s="30">
        <v>265</v>
      </c>
      <c r="M50">
        <v>4</v>
      </c>
      <c r="N50">
        <v>2</v>
      </c>
      <c r="O50" t="s">
        <v>24</v>
      </c>
      <c r="P50">
        <v>4</v>
      </c>
      <c r="Q50">
        <v>1</v>
      </c>
      <c r="R50" t="s">
        <v>24</v>
      </c>
      <c r="S50">
        <v>0</v>
      </c>
      <c r="T50" t="s">
        <v>72</v>
      </c>
      <c r="U50">
        <v>4</v>
      </c>
      <c r="V50">
        <v>0</v>
      </c>
      <c r="X50" s="25">
        <v>6</v>
      </c>
      <c r="Y50" s="25">
        <v>4</v>
      </c>
      <c r="Z50">
        <v>4</v>
      </c>
    </row>
    <row r="51" spans="1:26" x14ac:dyDescent="0.25">
      <c r="A51" s="7">
        <v>38897</v>
      </c>
      <c r="B51" t="s">
        <v>37</v>
      </c>
      <c r="C51" t="s">
        <v>24</v>
      </c>
      <c r="D51" t="s">
        <v>129</v>
      </c>
      <c r="E51">
        <v>6</v>
      </c>
      <c r="F51">
        <v>29</v>
      </c>
      <c r="G51">
        <v>2006</v>
      </c>
      <c r="H51">
        <v>12</v>
      </c>
      <c r="J51" t="s">
        <v>14</v>
      </c>
      <c r="K51" t="s">
        <v>23</v>
      </c>
      <c r="L51" s="30">
        <v>256</v>
      </c>
      <c r="M51">
        <v>3</v>
      </c>
      <c r="N51">
        <v>1</v>
      </c>
      <c r="O51" t="s">
        <v>48</v>
      </c>
      <c r="P51">
        <v>3</v>
      </c>
      <c r="Q51">
        <v>1</v>
      </c>
      <c r="R51" t="s">
        <v>24</v>
      </c>
      <c r="S51">
        <v>0</v>
      </c>
      <c r="T51" t="s">
        <v>72</v>
      </c>
      <c r="U51">
        <v>3</v>
      </c>
      <c r="V51">
        <v>0</v>
      </c>
      <c r="X51" s="25">
        <v>6</v>
      </c>
      <c r="Y51" s="25">
        <v>3</v>
      </c>
      <c r="Z51">
        <v>3</v>
      </c>
    </row>
    <row r="52" spans="1:26" x14ac:dyDescent="0.25">
      <c r="A52" s="43">
        <v>38897</v>
      </c>
      <c r="B52" s="15" t="s">
        <v>38</v>
      </c>
      <c r="C52" s="15" t="s">
        <v>24</v>
      </c>
      <c r="D52" t="s">
        <v>129</v>
      </c>
      <c r="E52" s="15">
        <v>6</v>
      </c>
      <c r="F52" s="15">
        <v>29</v>
      </c>
      <c r="G52" s="15">
        <v>2006</v>
      </c>
      <c r="H52" s="15">
        <v>12</v>
      </c>
      <c r="I52" s="15"/>
      <c r="J52" s="15" t="s">
        <v>14</v>
      </c>
      <c r="K52" s="15" t="s">
        <v>23</v>
      </c>
      <c r="L52" s="45">
        <v>255</v>
      </c>
      <c r="M52" s="15"/>
      <c r="N52" s="15"/>
      <c r="O52" s="14" t="s">
        <v>71</v>
      </c>
      <c r="P52" s="15">
        <v>4</v>
      </c>
      <c r="Q52" s="15">
        <v>2</v>
      </c>
      <c r="R52" s="15" t="s">
        <v>24</v>
      </c>
      <c r="X52" s="25">
        <v>6</v>
      </c>
      <c r="Y52" s="25">
        <v>4</v>
      </c>
      <c r="Z52">
        <v>4</v>
      </c>
    </row>
    <row r="53" spans="1:26" x14ac:dyDescent="0.25">
      <c r="A53" s="43">
        <v>38906</v>
      </c>
      <c r="B53" s="15">
        <v>38372</v>
      </c>
      <c r="C53" s="15">
        <v>1</v>
      </c>
      <c r="D53" t="s">
        <v>19</v>
      </c>
      <c r="E53">
        <v>7</v>
      </c>
      <c r="F53">
        <v>8</v>
      </c>
      <c r="G53">
        <v>2006</v>
      </c>
      <c r="H53">
        <v>11</v>
      </c>
      <c r="J53" t="s">
        <v>14</v>
      </c>
      <c r="K53" t="s">
        <v>23</v>
      </c>
      <c r="L53" s="30">
        <v>325</v>
      </c>
      <c r="M53" s="15">
        <v>4</v>
      </c>
      <c r="N53" s="15">
        <v>2</v>
      </c>
      <c r="O53" s="15" t="s">
        <v>48</v>
      </c>
      <c r="P53" s="15">
        <v>4</v>
      </c>
      <c r="Q53" s="15">
        <v>2</v>
      </c>
      <c r="R53" s="15" t="s">
        <v>24</v>
      </c>
      <c r="S53">
        <v>0</v>
      </c>
      <c r="T53" t="s">
        <v>72</v>
      </c>
      <c r="U53">
        <v>4</v>
      </c>
      <c r="V53">
        <v>0</v>
      </c>
      <c r="X53" s="25">
        <v>7</v>
      </c>
      <c r="Y53" s="25">
        <v>4</v>
      </c>
      <c r="Z53">
        <v>4.083333333333333</v>
      </c>
    </row>
    <row r="54" spans="1:26" x14ac:dyDescent="0.25">
      <c r="A54" s="7">
        <v>40667</v>
      </c>
      <c r="B54" t="s">
        <v>56</v>
      </c>
      <c r="D54" s="14" t="s">
        <v>19</v>
      </c>
      <c r="E54">
        <v>5</v>
      </c>
      <c r="F54">
        <v>4</v>
      </c>
      <c r="G54">
        <v>2011</v>
      </c>
      <c r="H54">
        <v>11</v>
      </c>
      <c r="J54" t="s">
        <v>14</v>
      </c>
      <c r="K54" t="s">
        <v>23</v>
      </c>
      <c r="L54" s="28">
        <v>311</v>
      </c>
      <c r="M54" s="9">
        <v>3</v>
      </c>
      <c r="N54" s="9">
        <v>4</v>
      </c>
      <c r="O54" s="9" t="s">
        <v>24</v>
      </c>
      <c r="P54">
        <v>4</v>
      </c>
      <c r="Q54">
        <v>4</v>
      </c>
      <c r="R54" t="s">
        <v>24</v>
      </c>
      <c r="S54">
        <v>-1</v>
      </c>
      <c r="T54" t="s">
        <v>73</v>
      </c>
      <c r="U54">
        <v>3.5</v>
      </c>
      <c r="V54">
        <v>0.14285714285714285</v>
      </c>
      <c r="X54" s="25">
        <v>5</v>
      </c>
      <c r="Y54" s="25">
        <v>4</v>
      </c>
      <c r="Z54">
        <v>3.9166666666666665</v>
      </c>
    </row>
    <row r="55" spans="1:26" x14ac:dyDescent="0.25">
      <c r="A55" s="43">
        <v>40667</v>
      </c>
      <c r="B55" s="15" t="s">
        <v>57</v>
      </c>
      <c r="C55" s="15"/>
      <c r="D55" t="s">
        <v>61</v>
      </c>
      <c r="E55">
        <v>5</v>
      </c>
      <c r="F55">
        <v>4</v>
      </c>
      <c r="G55">
        <v>2011</v>
      </c>
      <c r="H55">
        <v>11</v>
      </c>
      <c r="J55" t="s">
        <v>14</v>
      </c>
      <c r="K55" t="s">
        <v>23</v>
      </c>
      <c r="L55" s="28">
        <v>320</v>
      </c>
      <c r="M55" s="14">
        <v>4</v>
      </c>
      <c r="N55" s="14">
        <v>1</v>
      </c>
      <c r="O55" s="14" t="s">
        <v>24</v>
      </c>
      <c r="P55" s="15">
        <v>5</v>
      </c>
      <c r="Q55" s="15">
        <v>1</v>
      </c>
      <c r="R55" s="15" t="s">
        <v>24</v>
      </c>
      <c r="S55">
        <v>-1</v>
      </c>
      <c r="T55" t="s">
        <v>73</v>
      </c>
      <c r="U55">
        <v>4.5</v>
      </c>
      <c r="V55">
        <v>0.1111111111111111</v>
      </c>
      <c r="X55" s="25">
        <v>5</v>
      </c>
      <c r="Y55" s="25">
        <v>4</v>
      </c>
      <c r="Z55">
        <v>3.9166666666666665</v>
      </c>
    </row>
    <row r="56" spans="1:26" x14ac:dyDescent="0.25">
      <c r="A56" s="49">
        <v>41048</v>
      </c>
      <c r="B56" s="10">
        <v>44273</v>
      </c>
      <c r="C56" s="10">
        <v>5</v>
      </c>
      <c r="D56" t="s">
        <v>19</v>
      </c>
      <c r="E56" s="15">
        <v>5</v>
      </c>
      <c r="F56" s="15">
        <v>19</v>
      </c>
      <c r="G56">
        <v>2012</v>
      </c>
      <c r="H56">
        <v>12</v>
      </c>
      <c r="J56" t="s">
        <v>14</v>
      </c>
      <c r="K56" s="15" t="s">
        <v>23</v>
      </c>
      <c r="L56" s="44">
        <v>447</v>
      </c>
      <c r="M56" s="10">
        <v>11</v>
      </c>
      <c r="N56" s="10">
        <v>2</v>
      </c>
      <c r="O56" s="10" t="s">
        <v>24</v>
      </c>
      <c r="P56" s="10">
        <v>12</v>
      </c>
      <c r="Q56" s="10">
        <v>4</v>
      </c>
      <c r="R56" s="10" t="s">
        <v>24</v>
      </c>
      <c r="S56">
        <v>-1</v>
      </c>
      <c r="T56" t="s">
        <v>73</v>
      </c>
      <c r="U56">
        <v>11.5</v>
      </c>
      <c r="V56">
        <v>4.3478260869565216E-2</v>
      </c>
      <c r="X56" s="25">
        <v>5</v>
      </c>
      <c r="Y56" s="25">
        <v>11</v>
      </c>
      <c r="Z56">
        <v>10.916666666666666</v>
      </c>
    </row>
    <row r="57" spans="1:26" x14ac:dyDescent="0.25">
      <c r="A57" s="49">
        <v>41082</v>
      </c>
      <c r="B57" s="10">
        <v>44705</v>
      </c>
      <c r="C57" s="10">
        <v>10</v>
      </c>
      <c r="D57" t="s">
        <v>19</v>
      </c>
      <c r="E57">
        <v>6</v>
      </c>
      <c r="F57">
        <v>22</v>
      </c>
      <c r="G57">
        <v>2012</v>
      </c>
      <c r="H57">
        <v>12</v>
      </c>
      <c r="J57" t="s">
        <v>14</v>
      </c>
      <c r="K57" t="s">
        <v>23</v>
      </c>
      <c r="L57" s="28">
        <v>325</v>
      </c>
      <c r="M57" s="10">
        <v>4</v>
      </c>
      <c r="N57" s="10">
        <v>4</v>
      </c>
      <c r="O57" s="10" t="s">
        <v>24</v>
      </c>
      <c r="P57" s="10">
        <v>6</v>
      </c>
      <c r="Q57" s="10">
        <v>2</v>
      </c>
      <c r="R57" s="10" t="s">
        <v>24</v>
      </c>
      <c r="S57">
        <v>-2</v>
      </c>
      <c r="T57" t="s">
        <v>73</v>
      </c>
      <c r="U57">
        <v>5</v>
      </c>
      <c r="V57">
        <v>0.2</v>
      </c>
      <c r="X57" s="25">
        <v>6</v>
      </c>
      <c r="Y57" s="25">
        <v>5</v>
      </c>
      <c r="Z57">
        <v>5</v>
      </c>
    </row>
    <row r="58" spans="1:26" x14ac:dyDescent="0.25">
      <c r="A58" s="49">
        <v>41082</v>
      </c>
      <c r="B58" s="10">
        <v>44705</v>
      </c>
      <c r="C58" s="10">
        <v>11</v>
      </c>
      <c r="D58" t="s">
        <v>19</v>
      </c>
      <c r="E58">
        <v>6</v>
      </c>
      <c r="F58">
        <v>22</v>
      </c>
      <c r="G58">
        <v>2012</v>
      </c>
      <c r="H58">
        <v>12</v>
      </c>
      <c r="J58" t="s">
        <v>14</v>
      </c>
      <c r="K58" t="s">
        <v>23</v>
      </c>
      <c r="L58" s="28">
        <v>325</v>
      </c>
      <c r="M58" s="10">
        <v>5</v>
      </c>
      <c r="N58" s="10">
        <v>1</v>
      </c>
      <c r="O58" s="10" t="s">
        <v>24</v>
      </c>
      <c r="P58" s="10">
        <v>5</v>
      </c>
      <c r="Q58" s="10">
        <v>1</v>
      </c>
      <c r="R58" s="10" t="s">
        <v>24</v>
      </c>
      <c r="S58">
        <v>0</v>
      </c>
      <c r="T58" t="s">
        <v>73</v>
      </c>
      <c r="U58">
        <v>5</v>
      </c>
      <c r="V58">
        <v>0</v>
      </c>
      <c r="X58" s="25">
        <v>6</v>
      </c>
      <c r="Y58" s="25">
        <v>5</v>
      </c>
      <c r="Z58">
        <v>5</v>
      </c>
    </row>
    <row r="59" spans="1:26" x14ac:dyDescent="0.25">
      <c r="A59" s="49">
        <v>41096</v>
      </c>
      <c r="B59" s="10">
        <v>44723</v>
      </c>
      <c r="C59" s="10">
        <v>23</v>
      </c>
      <c r="D59" t="s">
        <v>19</v>
      </c>
      <c r="E59">
        <v>7</v>
      </c>
      <c r="F59">
        <v>6</v>
      </c>
      <c r="G59">
        <v>2012</v>
      </c>
      <c r="H59">
        <v>12</v>
      </c>
      <c r="J59" t="s">
        <v>14</v>
      </c>
      <c r="K59" t="s">
        <v>23</v>
      </c>
      <c r="L59" s="28">
        <v>285</v>
      </c>
      <c r="M59" s="10">
        <v>4</v>
      </c>
      <c r="N59" s="10">
        <v>2</v>
      </c>
      <c r="O59" s="10" t="s">
        <v>24</v>
      </c>
      <c r="P59" s="10">
        <v>5</v>
      </c>
      <c r="Q59" s="10">
        <v>1</v>
      </c>
      <c r="R59" s="10" t="s">
        <v>49</v>
      </c>
      <c r="S59">
        <v>-1</v>
      </c>
      <c r="T59" t="s">
        <v>73</v>
      </c>
      <c r="U59">
        <v>4.5</v>
      </c>
      <c r="V59">
        <v>0.1111111111111111</v>
      </c>
      <c r="X59" s="25">
        <v>7</v>
      </c>
      <c r="Y59" s="25">
        <v>4</v>
      </c>
      <c r="Z59">
        <v>4.083333333333333</v>
      </c>
    </row>
    <row r="60" spans="1:26" x14ac:dyDescent="0.25">
      <c r="A60" s="49">
        <v>41119</v>
      </c>
      <c r="B60" s="10">
        <v>44732</v>
      </c>
      <c r="C60" s="10">
        <v>7</v>
      </c>
      <c r="D60" t="s">
        <v>19</v>
      </c>
      <c r="E60">
        <v>7</v>
      </c>
      <c r="F60">
        <v>29</v>
      </c>
      <c r="G60">
        <v>2012</v>
      </c>
      <c r="H60">
        <v>12</v>
      </c>
      <c r="J60" t="s">
        <v>14</v>
      </c>
      <c r="K60" t="s">
        <v>23</v>
      </c>
      <c r="L60" s="28">
        <v>322</v>
      </c>
      <c r="M60" s="10">
        <v>5</v>
      </c>
      <c r="N60" s="10">
        <v>2</v>
      </c>
      <c r="O60" s="10" t="s">
        <v>24</v>
      </c>
      <c r="P60" s="10">
        <v>5</v>
      </c>
      <c r="Q60" s="10">
        <v>2</v>
      </c>
      <c r="R60" s="10" t="s">
        <v>24</v>
      </c>
      <c r="S60">
        <v>0</v>
      </c>
      <c r="T60" t="s">
        <v>72</v>
      </c>
      <c r="U60">
        <v>5</v>
      </c>
      <c r="V60">
        <v>0</v>
      </c>
      <c r="X60" s="25">
        <v>7</v>
      </c>
      <c r="Y60" s="25">
        <v>5</v>
      </c>
      <c r="Z60">
        <v>5.083333333333333</v>
      </c>
    </row>
    <row r="61" spans="1:26" x14ac:dyDescent="0.25">
      <c r="A61" s="49">
        <v>41119</v>
      </c>
      <c r="B61" s="10">
        <v>44732</v>
      </c>
      <c r="C61" s="10">
        <v>8</v>
      </c>
      <c r="D61" t="s">
        <v>19</v>
      </c>
      <c r="E61">
        <v>7</v>
      </c>
      <c r="F61">
        <v>29</v>
      </c>
      <c r="G61">
        <v>2012</v>
      </c>
      <c r="H61">
        <v>12</v>
      </c>
      <c r="J61" t="s">
        <v>14</v>
      </c>
      <c r="K61" t="s">
        <v>23</v>
      </c>
      <c r="L61" s="28">
        <v>295</v>
      </c>
      <c r="M61" s="10">
        <v>4</v>
      </c>
      <c r="N61" s="10">
        <v>2</v>
      </c>
      <c r="O61" s="10" t="s">
        <v>24</v>
      </c>
      <c r="P61" s="10">
        <v>4</v>
      </c>
      <c r="Q61" s="10">
        <v>2</v>
      </c>
      <c r="R61" s="10" t="s">
        <v>24</v>
      </c>
      <c r="S61">
        <v>0</v>
      </c>
      <c r="T61" t="s">
        <v>72</v>
      </c>
      <c r="U61">
        <v>4</v>
      </c>
      <c r="V61">
        <v>0</v>
      </c>
      <c r="X61" s="25">
        <v>7</v>
      </c>
      <c r="Y61" s="25">
        <v>4</v>
      </c>
      <c r="Z61">
        <v>4.083333333333333</v>
      </c>
    </row>
    <row r="62" spans="1:26" x14ac:dyDescent="0.25">
      <c r="A62" s="49">
        <v>41214</v>
      </c>
      <c r="B62" s="10">
        <v>44799</v>
      </c>
      <c r="C62" s="10">
        <v>21</v>
      </c>
      <c r="D62" t="s">
        <v>19</v>
      </c>
      <c r="E62">
        <v>11</v>
      </c>
      <c r="F62">
        <v>1</v>
      </c>
      <c r="G62">
        <v>2012</v>
      </c>
      <c r="H62">
        <v>12</v>
      </c>
      <c r="J62" t="s">
        <v>14</v>
      </c>
      <c r="K62" t="s">
        <v>23</v>
      </c>
      <c r="L62" s="28">
        <v>270</v>
      </c>
      <c r="M62" s="10">
        <v>4</v>
      </c>
      <c r="N62" s="10">
        <v>4</v>
      </c>
      <c r="O62" s="10" t="s">
        <v>24</v>
      </c>
      <c r="P62" s="10">
        <v>5</v>
      </c>
      <c r="Q62" s="10">
        <v>3</v>
      </c>
      <c r="R62" s="10" t="s">
        <v>24</v>
      </c>
      <c r="S62">
        <v>-1</v>
      </c>
      <c r="T62" t="s">
        <v>73</v>
      </c>
      <c r="U62">
        <v>4.5</v>
      </c>
      <c r="V62">
        <v>0.1111111111111111</v>
      </c>
      <c r="X62" s="25">
        <v>11</v>
      </c>
      <c r="Y62" s="25">
        <v>4</v>
      </c>
      <c r="Z62">
        <v>4.416666666666667</v>
      </c>
    </row>
    <row r="63" spans="1:26" x14ac:dyDescent="0.25">
      <c r="A63" s="49">
        <v>41530</v>
      </c>
      <c r="B63" s="10">
        <v>45698</v>
      </c>
      <c r="C63" s="10">
        <v>12</v>
      </c>
      <c r="D63" t="s">
        <v>19</v>
      </c>
      <c r="E63">
        <v>9</v>
      </c>
      <c r="F63">
        <v>13</v>
      </c>
      <c r="G63">
        <v>2013</v>
      </c>
      <c r="H63">
        <v>12</v>
      </c>
      <c r="J63" t="s">
        <v>14</v>
      </c>
      <c r="K63" t="s">
        <v>23</v>
      </c>
      <c r="L63" s="28">
        <v>285</v>
      </c>
      <c r="M63" s="10">
        <v>3</v>
      </c>
      <c r="N63" s="10">
        <v>2</v>
      </c>
      <c r="O63" s="10" t="s">
        <v>24</v>
      </c>
      <c r="P63" s="10">
        <v>3</v>
      </c>
      <c r="Q63" s="10">
        <v>3</v>
      </c>
      <c r="R63" s="10" t="s">
        <v>24</v>
      </c>
      <c r="S63">
        <v>0</v>
      </c>
      <c r="T63" t="s">
        <v>72</v>
      </c>
      <c r="U63">
        <v>3</v>
      </c>
      <c r="V63">
        <v>0</v>
      </c>
      <c r="X63" s="25">
        <v>9</v>
      </c>
      <c r="Y63" s="25">
        <v>3</v>
      </c>
      <c r="Z63">
        <v>3.25</v>
      </c>
    </row>
    <row r="64" spans="1:26" x14ac:dyDescent="0.25">
      <c r="A64" s="49">
        <v>41779</v>
      </c>
      <c r="B64" s="10">
        <v>46708</v>
      </c>
      <c r="C64" s="10">
        <v>6</v>
      </c>
      <c r="D64" t="s">
        <v>19</v>
      </c>
      <c r="E64">
        <v>5</v>
      </c>
      <c r="F64">
        <v>20</v>
      </c>
      <c r="G64">
        <v>2014</v>
      </c>
      <c r="H64">
        <v>12</v>
      </c>
      <c r="J64" t="s">
        <v>14</v>
      </c>
      <c r="K64" t="s">
        <v>23</v>
      </c>
      <c r="L64" s="28">
        <v>260</v>
      </c>
      <c r="M64" s="10">
        <v>2</v>
      </c>
      <c r="N64" s="10">
        <v>2</v>
      </c>
      <c r="O64" s="10" t="s">
        <v>24</v>
      </c>
      <c r="P64" s="10">
        <v>3</v>
      </c>
      <c r="Q64" s="10">
        <v>4</v>
      </c>
      <c r="R64" s="10" t="s">
        <v>24</v>
      </c>
      <c r="S64">
        <v>-1</v>
      </c>
      <c r="T64" t="s">
        <v>73</v>
      </c>
      <c r="U64">
        <v>2.5</v>
      </c>
      <c r="V64">
        <v>0.2</v>
      </c>
      <c r="X64" s="25">
        <v>5</v>
      </c>
      <c r="Y64" s="25">
        <v>3</v>
      </c>
      <c r="Z64">
        <v>2.9166666666666665</v>
      </c>
    </row>
    <row r="65" spans="1:26" x14ac:dyDescent="0.25">
      <c r="A65" s="49">
        <v>41856</v>
      </c>
      <c r="B65" s="10">
        <v>46785</v>
      </c>
      <c r="C65" s="10">
        <v>1</v>
      </c>
      <c r="D65" t="s">
        <v>19</v>
      </c>
      <c r="E65">
        <v>8</v>
      </c>
      <c r="F65">
        <v>5</v>
      </c>
      <c r="G65">
        <v>2014</v>
      </c>
      <c r="H65">
        <v>12</v>
      </c>
      <c r="J65" t="s">
        <v>14</v>
      </c>
      <c r="K65" t="s">
        <v>23</v>
      </c>
      <c r="L65" s="28">
        <v>282</v>
      </c>
      <c r="M65" s="10">
        <v>4</v>
      </c>
      <c r="N65" s="10">
        <v>2</v>
      </c>
      <c r="O65" s="10" t="s">
        <v>24</v>
      </c>
      <c r="P65" s="10">
        <v>4</v>
      </c>
      <c r="Q65" s="10">
        <v>2</v>
      </c>
      <c r="R65" s="10" t="s">
        <v>24</v>
      </c>
      <c r="S65">
        <v>0</v>
      </c>
      <c r="T65" t="s">
        <v>72</v>
      </c>
      <c r="U65">
        <v>4</v>
      </c>
      <c r="V65">
        <v>0</v>
      </c>
      <c r="X65" s="25">
        <v>8</v>
      </c>
      <c r="Y65" s="25">
        <v>4</v>
      </c>
      <c r="Z65">
        <v>4.166666666666667</v>
      </c>
    </row>
    <row r="66" spans="1:26" x14ac:dyDescent="0.25">
      <c r="A66" s="49">
        <v>41859</v>
      </c>
      <c r="B66" s="10">
        <v>46790</v>
      </c>
      <c r="C66" s="10">
        <v>4</v>
      </c>
      <c r="D66" t="s">
        <v>19</v>
      </c>
      <c r="E66">
        <v>8</v>
      </c>
      <c r="F66">
        <v>8</v>
      </c>
      <c r="G66">
        <v>2014</v>
      </c>
      <c r="H66">
        <v>12</v>
      </c>
      <c r="J66" t="s">
        <v>14</v>
      </c>
      <c r="K66" t="s">
        <v>23</v>
      </c>
      <c r="L66" s="28">
        <v>327</v>
      </c>
      <c r="M66" s="10">
        <v>2</v>
      </c>
      <c r="N66" s="10">
        <v>3</v>
      </c>
      <c r="O66" s="10" t="s">
        <v>49</v>
      </c>
      <c r="P66" s="10">
        <v>3</v>
      </c>
      <c r="Q66" s="10">
        <v>2</v>
      </c>
      <c r="R66" s="10" t="s">
        <v>24</v>
      </c>
      <c r="S66">
        <v>-1</v>
      </c>
      <c r="T66" t="s">
        <v>73</v>
      </c>
      <c r="U66">
        <v>2.5</v>
      </c>
      <c r="V66">
        <v>0.2</v>
      </c>
      <c r="X66" s="25">
        <v>8</v>
      </c>
      <c r="Y66" s="25">
        <v>3</v>
      </c>
      <c r="Z66">
        <v>3.1666666666666665</v>
      </c>
    </row>
    <row r="67" spans="1:26" x14ac:dyDescent="0.25">
      <c r="A67" s="49">
        <v>41968</v>
      </c>
      <c r="B67" s="10">
        <v>47450</v>
      </c>
      <c r="C67" s="10">
        <v>1</v>
      </c>
      <c r="D67" t="s">
        <v>19</v>
      </c>
      <c r="E67" s="15">
        <v>11</v>
      </c>
      <c r="F67" s="15">
        <v>25</v>
      </c>
      <c r="G67" s="15">
        <v>2014</v>
      </c>
      <c r="H67" s="15">
        <v>12</v>
      </c>
      <c r="I67" s="15"/>
      <c r="J67" s="15" t="s">
        <v>14</v>
      </c>
      <c r="K67" s="15" t="s">
        <v>23</v>
      </c>
      <c r="L67" s="44">
        <v>276</v>
      </c>
      <c r="M67" s="10">
        <v>4</v>
      </c>
      <c r="N67" s="10">
        <v>2</v>
      </c>
      <c r="O67" s="10" t="s">
        <v>49</v>
      </c>
      <c r="P67" s="10">
        <v>5</v>
      </c>
      <c r="Q67" s="10">
        <v>3</v>
      </c>
      <c r="R67" s="10" t="s">
        <v>49</v>
      </c>
      <c r="S67">
        <v>-1</v>
      </c>
      <c r="T67" t="s">
        <v>73</v>
      </c>
      <c r="U67">
        <v>4.5</v>
      </c>
      <c r="V67">
        <v>0.1111111111111111</v>
      </c>
      <c r="X67" s="25">
        <v>11</v>
      </c>
      <c r="Y67" s="25">
        <v>5</v>
      </c>
      <c r="Z67">
        <v>5.416666666666667</v>
      </c>
    </row>
    <row r="68" spans="1:26" x14ac:dyDescent="0.25">
      <c r="A68" s="49">
        <v>41908</v>
      </c>
      <c r="B68" s="10">
        <v>46947</v>
      </c>
      <c r="C68" s="10">
        <v>4</v>
      </c>
      <c r="D68" t="s">
        <v>19</v>
      </c>
      <c r="E68">
        <v>9</v>
      </c>
      <c r="F68">
        <v>26</v>
      </c>
      <c r="G68">
        <v>2014</v>
      </c>
      <c r="H68">
        <v>12</v>
      </c>
      <c r="J68" t="s">
        <v>14</v>
      </c>
      <c r="K68" t="s">
        <v>23</v>
      </c>
      <c r="L68" s="28">
        <v>267</v>
      </c>
      <c r="M68" s="10">
        <v>3</v>
      </c>
      <c r="N68" s="10">
        <v>2</v>
      </c>
      <c r="O68" s="10" t="s">
        <v>49</v>
      </c>
      <c r="P68" s="10">
        <v>3</v>
      </c>
      <c r="Q68" s="10">
        <v>3</v>
      </c>
      <c r="R68" s="10" t="s">
        <v>24</v>
      </c>
      <c r="S68">
        <v>0</v>
      </c>
      <c r="T68" t="s">
        <v>72</v>
      </c>
      <c r="U68">
        <v>3</v>
      </c>
      <c r="V68">
        <v>0</v>
      </c>
      <c r="X68" s="25">
        <v>9</v>
      </c>
      <c r="Y68" s="25">
        <v>3</v>
      </c>
      <c r="Z68">
        <v>3.25</v>
      </c>
    </row>
    <row r="69" spans="1:26" x14ac:dyDescent="0.25">
      <c r="A69" s="49">
        <v>41967</v>
      </c>
      <c r="B69" s="10">
        <v>47505</v>
      </c>
      <c r="C69" s="10">
        <v>6</v>
      </c>
      <c r="D69" t="s">
        <v>19</v>
      </c>
      <c r="E69" s="15">
        <v>11</v>
      </c>
      <c r="F69" s="15">
        <v>24</v>
      </c>
      <c r="G69">
        <v>2014</v>
      </c>
      <c r="H69">
        <v>12</v>
      </c>
      <c r="J69" t="s">
        <v>14</v>
      </c>
      <c r="K69" s="15" t="s">
        <v>23</v>
      </c>
      <c r="L69" s="44">
        <v>277</v>
      </c>
      <c r="M69" s="10">
        <v>3</v>
      </c>
      <c r="N69" s="10">
        <v>2</v>
      </c>
      <c r="O69" s="10" t="s">
        <v>49</v>
      </c>
      <c r="P69" s="10">
        <v>3</v>
      </c>
      <c r="Q69" s="10">
        <v>3</v>
      </c>
      <c r="R69" s="10" t="s">
        <v>24</v>
      </c>
      <c r="S69">
        <v>0</v>
      </c>
      <c r="T69" t="s">
        <v>72</v>
      </c>
      <c r="U69">
        <v>3</v>
      </c>
      <c r="V69">
        <v>0</v>
      </c>
      <c r="X69" s="25">
        <v>11</v>
      </c>
      <c r="Y69" s="25">
        <v>3</v>
      </c>
      <c r="Z69">
        <v>3.4166666666666665</v>
      </c>
    </row>
    <row r="70" spans="1:26" x14ac:dyDescent="0.25">
      <c r="A70" s="36">
        <v>41930</v>
      </c>
      <c r="B70" s="11" t="s">
        <v>62</v>
      </c>
      <c r="C70" s="11"/>
      <c r="D70" s="9" t="s">
        <v>61</v>
      </c>
      <c r="E70" s="9">
        <v>10</v>
      </c>
      <c r="F70" s="9">
        <v>18</v>
      </c>
      <c r="G70" s="9">
        <v>2014</v>
      </c>
      <c r="H70" s="9">
        <v>12</v>
      </c>
      <c r="I70" s="9"/>
      <c r="J70" s="9" t="s">
        <v>14</v>
      </c>
      <c r="K70" s="9" t="s">
        <v>23</v>
      </c>
      <c r="L70" s="33">
        <v>402.65000000000003</v>
      </c>
      <c r="M70" s="11">
        <v>9</v>
      </c>
      <c r="N70" s="11">
        <v>3</v>
      </c>
      <c r="O70" s="11" t="s">
        <v>49</v>
      </c>
      <c r="P70" s="11">
        <v>9</v>
      </c>
      <c r="Q70" s="11">
        <v>3</v>
      </c>
      <c r="R70" s="11" t="s">
        <v>49</v>
      </c>
      <c r="S70">
        <v>0</v>
      </c>
      <c r="T70" t="s">
        <v>72</v>
      </c>
      <c r="U70">
        <v>9</v>
      </c>
      <c r="V70">
        <v>0</v>
      </c>
      <c r="X70" s="25">
        <v>10</v>
      </c>
      <c r="Y70" s="25">
        <v>9</v>
      </c>
      <c r="Z70">
        <v>9.3333333333333339</v>
      </c>
    </row>
    <row r="71" spans="1:26" x14ac:dyDescent="0.25">
      <c r="A71" s="36">
        <v>42101</v>
      </c>
      <c r="B71" s="11">
        <v>47740</v>
      </c>
      <c r="C71" s="11"/>
      <c r="D71" s="9" t="s">
        <v>19</v>
      </c>
      <c r="E71" s="14">
        <v>4</v>
      </c>
      <c r="F71" s="14">
        <v>7</v>
      </c>
      <c r="G71" s="9">
        <v>2015</v>
      </c>
      <c r="H71" s="9">
        <v>12</v>
      </c>
      <c r="I71" s="9"/>
      <c r="J71" s="9" t="s">
        <v>14</v>
      </c>
      <c r="K71" s="14" t="s">
        <v>23</v>
      </c>
      <c r="L71" s="42">
        <v>290</v>
      </c>
      <c r="M71" s="11">
        <v>3</v>
      </c>
      <c r="N71" s="11">
        <v>4</v>
      </c>
      <c r="O71" s="11" t="s">
        <v>24</v>
      </c>
      <c r="P71" s="11">
        <v>3</v>
      </c>
      <c r="Q71" s="11">
        <v>4</v>
      </c>
      <c r="R71" s="11" t="s">
        <v>24</v>
      </c>
      <c r="S71">
        <v>0</v>
      </c>
      <c r="T71" t="s">
        <v>72</v>
      </c>
      <c r="U71">
        <v>3</v>
      </c>
      <c r="V71">
        <v>0</v>
      </c>
      <c r="X71" s="25">
        <v>4</v>
      </c>
      <c r="Y71" s="25">
        <v>4</v>
      </c>
      <c r="Z71">
        <v>3.8333333333333335</v>
      </c>
    </row>
    <row r="72" spans="1:26" x14ac:dyDescent="0.25">
      <c r="A72" s="36">
        <v>42236</v>
      </c>
      <c r="B72" s="11">
        <v>48405</v>
      </c>
      <c r="C72" s="11">
        <v>17</v>
      </c>
      <c r="D72" s="9" t="s">
        <v>19</v>
      </c>
      <c r="E72" s="9">
        <v>8</v>
      </c>
      <c r="F72" s="9">
        <v>20</v>
      </c>
      <c r="G72" s="9">
        <v>2015</v>
      </c>
      <c r="H72" s="9">
        <v>12</v>
      </c>
      <c r="I72" s="9"/>
      <c r="J72" s="9" t="s">
        <v>14</v>
      </c>
      <c r="K72" s="9" t="s">
        <v>23</v>
      </c>
      <c r="L72" s="31">
        <v>260</v>
      </c>
      <c r="M72" s="11">
        <v>3</v>
      </c>
      <c r="N72" s="11">
        <v>3</v>
      </c>
      <c r="O72" s="11" t="s">
        <v>24</v>
      </c>
      <c r="P72" s="11">
        <v>3</v>
      </c>
      <c r="Q72" s="11">
        <v>3</v>
      </c>
      <c r="R72" s="11" t="s">
        <v>24</v>
      </c>
      <c r="S72">
        <v>0</v>
      </c>
      <c r="T72" t="s">
        <v>72</v>
      </c>
      <c r="U72">
        <v>3</v>
      </c>
      <c r="V72">
        <v>0</v>
      </c>
      <c r="X72" s="25">
        <v>8</v>
      </c>
      <c r="Y72" s="25">
        <v>3</v>
      </c>
      <c r="Z72">
        <v>3.1666666666666665</v>
      </c>
    </row>
    <row r="73" spans="1:26" x14ac:dyDescent="0.25">
      <c r="A73" s="36">
        <v>42175</v>
      </c>
      <c r="B73" s="11">
        <v>48041</v>
      </c>
      <c r="C73" s="11">
        <v>1</v>
      </c>
      <c r="D73" s="9" t="s">
        <v>19</v>
      </c>
      <c r="E73" s="14">
        <v>6</v>
      </c>
      <c r="F73" s="14">
        <v>20</v>
      </c>
      <c r="G73" s="14">
        <v>2015</v>
      </c>
      <c r="H73" s="14">
        <v>12</v>
      </c>
      <c r="I73" s="14"/>
      <c r="J73" s="14" t="s">
        <v>14</v>
      </c>
      <c r="K73" s="14" t="s">
        <v>23</v>
      </c>
      <c r="L73" s="42">
        <v>310</v>
      </c>
      <c r="M73" s="11">
        <v>6</v>
      </c>
      <c r="N73" s="11">
        <v>1</v>
      </c>
      <c r="O73" s="11" t="s">
        <v>48</v>
      </c>
      <c r="P73" s="11">
        <v>6</v>
      </c>
      <c r="Q73" s="11">
        <v>1</v>
      </c>
      <c r="R73" s="11" t="s">
        <v>24</v>
      </c>
      <c r="S73">
        <v>0</v>
      </c>
      <c r="T73" t="s">
        <v>72</v>
      </c>
      <c r="U73">
        <v>6</v>
      </c>
      <c r="V73">
        <v>0</v>
      </c>
      <c r="X73" s="25">
        <v>6</v>
      </c>
      <c r="Y73" s="25">
        <v>6</v>
      </c>
      <c r="Z73">
        <v>6</v>
      </c>
    </row>
    <row r="74" spans="1:26" x14ac:dyDescent="0.25">
      <c r="A74" s="36">
        <v>42175</v>
      </c>
      <c r="B74" s="11">
        <v>48041</v>
      </c>
      <c r="C74" s="11">
        <v>2</v>
      </c>
      <c r="D74" s="9" t="s">
        <v>19</v>
      </c>
      <c r="E74" s="9">
        <v>6</v>
      </c>
      <c r="F74" s="9">
        <v>20</v>
      </c>
      <c r="G74" s="9">
        <v>2015</v>
      </c>
      <c r="H74" s="9">
        <v>12</v>
      </c>
      <c r="I74" s="9"/>
      <c r="J74" s="9" t="s">
        <v>14</v>
      </c>
      <c r="K74" s="9" t="s">
        <v>23</v>
      </c>
      <c r="L74" s="31">
        <v>282</v>
      </c>
      <c r="M74" s="11">
        <v>3</v>
      </c>
      <c r="N74" s="11">
        <v>1</v>
      </c>
      <c r="O74" s="11" t="s">
        <v>48</v>
      </c>
      <c r="P74" s="11">
        <v>2</v>
      </c>
      <c r="Q74" s="11">
        <v>4</v>
      </c>
      <c r="R74" s="11" t="s">
        <v>24</v>
      </c>
      <c r="S74">
        <v>1</v>
      </c>
      <c r="T74" t="s">
        <v>77</v>
      </c>
      <c r="U74">
        <v>2.5</v>
      </c>
      <c r="V74">
        <v>0.2</v>
      </c>
      <c r="X74" s="25">
        <v>6</v>
      </c>
      <c r="Y74" s="25">
        <v>3</v>
      </c>
      <c r="Z74">
        <v>3</v>
      </c>
    </row>
    <row r="75" spans="1:26" x14ac:dyDescent="0.25">
      <c r="A75" s="36">
        <v>42224</v>
      </c>
      <c r="B75" s="11">
        <v>48073</v>
      </c>
      <c r="C75" s="11">
        <v>14</v>
      </c>
      <c r="D75" s="9" t="s">
        <v>19</v>
      </c>
      <c r="E75" s="9">
        <v>8</v>
      </c>
      <c r="F75" s="9">
        <v>8</v>
      </c>
      <c r="G75" s="9">
        <v>2015</v>
      </c>
      <c r="H75" s="9">
        <v>12</v>
      </c>
      <c r="I75" s="9"/>
      <c r="J75" s="9" t="s">
        <v>14</v>
      </c>
      <c r="K75" s="9" t="s">
        <v>23</v>
      </c>
      <c r="L75" s="31">
        <v>260</v>
      </c>
      <c r="M75" s="11">
        <v>3</v>
      </c>
      <c r="N75" s="11">
        <v>2</v>
      </c>
      <c r="O75" s="11" t="s">
        <v>48</v>
      </c>
      <c r="P75" s="11">
        <v>3</v>
      </c>
      <c r="Q75" s="11">
        <v>2</v>
      </c>
      <c r="R75" s="11" t="s">
        <v>24</v>
      </c>
      <c r="S75">
        <v>0</v>
      </c>
      <c r="T75" t="s">
        <v>72</v>
      </c>
      <c r="U75">
        <v>3</v>
      </c>
      <c r="V75">
        <v>0</v>
      </c>
      <c r="X75" s="25">
        <v>8</v>
      </c>
      <c r="Y75" s="25">
        <v>3</v>
      </c>
      <c r="Z75">
        <v>3.1666666666666665</v>
      </c>
    </row>
    <row r="76" spans="1:26" x14ac:dyDescent="0.25">
      <c r="A76" s="36">
        <v>42230</v>
      </c>
      <c r="B76" s="11">
        <v>48088</v>
      </c>
      <c r="C76" s="11">
        <v>9</v>
      </c>
      <c r="D76" s="9" t="s">
        <v>19</v>
      </c>
      <c r="E76" s="9">
        <v>8</v>
      </c>
      <c r="F76" s="9">
        <v>14</v>
      </c>
      <c r="G76" s="9">
        <v>2015</v>
      </c>
      <c r="H76" s="9">
        <v>12</v>
      </c>
      <c r="I76" s="9"/>
      <c r="J76" s="9" t="s">
        <v>14</v>
      </c>
      <c r="K76" s="9" t="s">
        <v>23</v>
      </c>
      <c r="L76" s="31">
        <v>245</v>
      </c>
      <c r="M76" s="11">
        <v>3</v>
      </c>
      <c r="N76" s="11">
        <v>2</v>
      </c>
      <c r="O76" s="11" t="s">
        <v>48</v>
      </c>
      <c r="P76" s="11">
        <v>3</v>
      </c>
      <c r="Q76" s="11">
        <v>2</v>
      </c>
      <c r="R76" s="11" t="s">
        <v>24</v>
      </c>
      <c r="S76">
        <v>0</v>
      </c>
      <c r="T76" t="s">
        <v>72</v>
      </c>
      <c r="U76">
        <v>3</v>
      </c>
      <c r="V76">
        <v>0</v>
      </c>
      <c r="X76" s="25">
        <v>8</v>
      </c>
      <c r="Y76" s="25">
        <v>3</v>
      </c>
      <c r="Z76">
        <v>3.1666666666666665</v>
      </c>
    </row>
    <row r="77" spans="1:26" x14ac:dyDescent="0.25">
      <c r="A77" s="36">
        <v>42234</v>
      </c>
      <c r="B77" s="11">
        <v>48096</v>
      </c>
      <c r="C77" s="11">
        <v>14</v>
      </c>
      <c r="D77" s="9" t="s">
        <v>19</v>
      </c>
      <c r="E77" s="14">
        <v>8</v>
      </c>
      <c r="F77" s="14">
        <v>18</v>
      </c>
      <c r="G77" s="14">
        <v>2015</v>
      </c>
      <c r="H77" s="14">
        <v>12</v>
      </c>
      <c r="I77" s="14"/>
      <c r="J77" s="14" t="s">
        <v>14</v>
      </c>
      <c r="K77" s="14" t="s">
        <v>23</v>
      </c>
      <c r="L77" s="42">
        <v>285</v>
      </c>
      <c r="M77" s="11">
        <v>4</v>
      </c>
      <c r="N77" s="11">
        <v>2</v>
      </c>
      <c r="O77" s="11" t="s">
        <v>24</v>
      </c>
      <c r="P77" s="11">
        <v>4</v>
      </c>
      <c r="Q77" s="11">
        <v>2</v>
      </c>
      <c r="R77" s="11" t="s">
        <v>24</v>
      </c>
      <c r="S77">
        <v>0</v>
      </c>
      <c r="T77" t="s">
        <v>72</v>
      </c>
      <c r="U77">
        <v>4</v>
      </c>
      <c r="V77">
        <v>0</v>
      </c>
      <c r="X77" s="25">
        <v>8</v>
      </c>
      <c r="Y77" s="25">
        <v>4</v>
      </c>
      <c r="Z77">
        <v>4.166666666666667</v>
      </c>
    </row>
    <row r="78" spans="1:26" x14ac:dyDescent="0.25">
      <c r="A78" s="64">
        <v>42234</v>
      </c>
      <c r="B78" s="37">
        <v>48096</v>
      </c>
      <c r="C78" s="37">
        <v>22</v>
      </c>
      <c r="D78" s="9" t="s">
        <v>19</v>
      </c>
      <c r="E78" s="9">
        <v>8</v>
      </c>
      <c r="F78" s="9">
        <v>18</v>
      </c>
      <c r="G78" s="9">
        <v>2015</v>
      </c>
      <c r="H78" s="9">
        <v>12</v>
      </c>
      <c r="I78" s="9"/>
      <c r="J78" s="9" t="s">
        <v>14</v>
      </c>
      <c r="K78" s="9" t="s">
        <v>23</v>
      </c>
      <c r="L78" s="31">
        <v>250</v>
      </c>
      <c r="M78" s="37">
        <v>3</v>
      </c>
      <c r="N78" s="37">
        <v>2</v>
      </c>
      <c r="O78" s="37" t="s">
        <v>24</v>
      </c>
      <c r="P78" s="37">
        <v>3</v>
      </c>
      <c r="Q78" s="37">
        <v>2</v>
      </c>
      <c r="R78" s="37" t="s">
        <v>24</v>
      </c>
      <c r="S78">
        <v>0</v>
      </c>
      <c r="T78" t="s">
        <v>72</v>
      </c>
      <c r="U78">
        <v>3</v>
      </c>
      <c r="V78">
        <v>0</v>
      </c>
      <c r="X78" s="25">
        <v>8</v>
      </c>
      <c r="Y78" s="25">
        <v>3</v>
      </c>
      <c r="Z78">
        <v>3.1666666666666665</v>
      </c>
    </row>
    <row r="79" spans="1:26" x14ac:dyDescent="0.25">
      <c r="A79" s="36">
        <v>42234</v>
      </c>
      <c r="B79" s="11">
        <v>48096</v>
      </c>
      <c r="C79" s="11">
        <v>28</v>
      </c>
      <c r="D79" s="9" t="s">
        <v>19</v>
      </c>
      <c r="E79" s="11">
        <v>8</v>
      </c>
      <c r="F79" s="11">
        <v>18</v>
      </c>
      <c r="G79" s="9">
        <v>2015</v>
      </c>
      <c r="H79" s="9">
        <v>12</v>
      </c>
      <c r="I79" s="9"/>
      <c r="J79" s="9" t="s">
        <v>14</v>
      </c>
      <c r="K79" s="11" t="s">
        <v>23</v>
      </c>
      <c r="L79" s="53">
        <v>275</v>
      </c>
      <c r="M79" s="11">
        <v>4</v>
      </c>
      <c r="N79" s="11">
        <v>2</v>
      </c>
      <c r="O79" s="11" t="s">
        <v>24</v>
      </c>
      <c r="P79" s="11">
        <v>4</v>
      </c>
      <c r="Q79" s="11">
        <v>2</v>
      </c>
      <c r="R79" s="11" t="s">
        <v>24</v>
      </c>
      <c r="S79">
        <v>0</v>
      </c>
      <c r="T79" t="s">
        <v>72</v>
      </c>
      <c r="U79">
        <v>4</v>
      </c>
      <c r="V79">
        <v>0</v>
      </c>
      <c r="X79" s="25">
        <v>8</v>
      </c>
      <c r="Y79" s="25">
        <v>4</v>
      </c>
      <c r="Z79">
        <v>4.166666666666667</v>
      </c>
    </row>
    <row r="80" spans="1:26" x14ac:dyDescent="0.25">
      <c r="A80" s="36">
        <v>42234</v>
      </c>
      <c r="B80" s="11">
        <v>48096</v>
      </c>
      <c r="C80" s="11">
        <v>29</v>
      </c>
      <c r="D80" s="9" t="s">
        <v>19</v>
      </c>
      <c r="E80" s="11">
        <v>8</v>
      </c>
      <c r="F80" s="11">
        <v>18</v>
      </c>
      <c r="G80" s="11">
        <v>2015</v>
      </c>
      <c r="H80" s="11">
        <v>12</v>
      </c>
      <c r="I80" s="11"/>
      <c r="J80" s="11" t="s">
        <v>14</v>
      </c>
      <c r="K80" s="11" t="s">
        <v>23</v>
      </c>
      <c r="L80" s="53">
        <v>262</v>
      </c>
      <c r="M80" s="11">
        <v>4</v>
      </c>
      <c r="N80" s="11">
        <v>2</v>
      </c>
      <c r="O80" s="11" t="s">
        <v>49</v>
      </c>
      <c r="P80" s="11">
        <v>4</v>
      </c>
      <c r="Q80" s="11">
        <v>2</v>
      </c>
      <c r="R80" s="11" t="s">
        <v>24</v>
      </c>
      <c r="S80">
        <v>0</v>
      </c>
      <c r="T80" t="s">
        <v>72</v>
      </c>
      <c r="U80">
        <v>4</v>
      </c>
      <c r="V80">
        <v>0</v>
      </c>
      <c r="X80" s="25">
        <v>8</v>
      </c>
      <c r="Y80" s="25">
        <v>4</v>
      </c>
      <c r="Z80">
        <v>4.166666666666667</v>
      </c>
    </row>
    <row r="81" spans="1:26" x14ac:dyDescent="0.25">
      <c r="A81" s="36">
        <v>42234</v>
      </c>
      <c r="B81" s="11">
        <v>48096</v>
      </c>
      <c r="C81" s="11">
        <v>51</v>
      </c>
      <c r="D81" s="9" t="s">
        <v>19</v>
      </c>
      <c r="E81" s="11">
        <v>8</v>
      </c>
      <c r="F81" s="11">
        <v>18</v>
      </c>
      <c r="G81" s="11">
        <v>2015</v>
      </c>
      <c r="H81" s="11">
        <v>12</v>
      </c>
      <c r="I81" s="11"/>
      <c r="J81" s="11" t="s">
        <v>14</v>
      </c>
      <c r="K81" s="11" t="s">
        <v>23</v>
      </c>
      <c r="L81" s="53">
        <v>265</v>
      </c>
      <c r="M81" s="11">
        <v>4</v>
      </c>
      <c r="N81" s="11">
        <v>2</v>
      </c>
      <c r="O81" s="11" t="s">
        <v>49</v>
      </c>
      <c r="P81" s="11">
        <v>5</v>
      </c>
      <c r="Q81" s="11">
        <v>2</v>
      </c>
      <c r="R81" s="11" t="s">
        <v>49</v>
      </c>
      <c r="S81">
        <v>-1</v>
      </c>
      <c r="T81" t="s">
        <v>73</v>
      </c>
      <c r="U81">
        <v>4.5</v>
      </c>
      <c r="V81">
        <v>0.1111111111111111</v>
      </c>
      <c r="X81" s="25">
        <v>8</v>
      </c>
      <c r="Y81" s="25">
        <v>4</v>
      </c>
      <c r="Z81">
        <v>4.166666666666667</v>
      </c>
    </row>
    <row r="82" spans="1:26" x14ac:dyDescent="0.25">
      <c r="A82" s="36">
        <v>42234</v>
      </c>
      <c r="B82" s="11">
        <v>48096</v>
      </c>
      <c r="C82" s="11">
        <v>52</v>
      </c>
      <c r="D82" s="9" t="s">
        <v>19</v>
      </c>
      <c r="E82" s="11">
        <v>8</v>
      </c>
      <c r="F82" s="11">
        <v>18</v>
      </c>
      <c r="G82" s="9">
        <v>2015</v>
      </c>
      <c r="H82" s="9">
        <v>12</v>
      </c>
      <c r="I82" s="9"/>
      <c r="J82" s="9" t="s">
        <v>14</v>
      </c>
      <c r="K82" s="11" t="s">
        <v>23</v>
      </c>
      <c r="L82" s="53">
        <v>255</v>
      </c>
      <c r="M82" s="11">
        <v>3</v>
      </c>
      <c r="N82" s="11">
        <v>2</v>
      </c>
      <c r="O82" s="14" t="s">
        <v>24</v>
      </c>
      <c r="P82" s="11">
        <v>3</v>
      </c>
      <c r="Q82" s="11">
        <v>2</v>
      </c>
      <c r="R82" s="14" t="s">
        <v>24</v>
      </c>
      <c r="S82">
        <v>0</v>
      </c>
      <c r="T82" t="s">
        <v>72</v>
      </c>
      <c r="U82">
        <v>3</v>
      </c>
      <c r="V82">
        <v>0</v>
      </c>
      <c r="X82" s="25">
        <v>8</v>
      </c>
      <c r="Y82" s="25">
        <v>3</v>
      </c>
      <c r="Z82">
        <v>3.1666666666666665</v>
      </c>
    </row>
    <row r="83" spans="1:26" x14ac:dyDescent="0.25">
      <c r="A83" s="36">
        <v>42234</v>
      </c>
      <c r="B83" s="11">
        <v>48096</v>
      </c>
      <c r="C83" s="11">
        <v>63</v>
      </c>
      <c r="D83" s="9" t="s">
        <v>19</v>
      </c>
      <c r="E83" s="11">
        <v>8</v>
      </c>
      <c r="F83" s="11">
        <v>18</v>
      </c>
      <c r="G83" s="11">
        <v>2015</v>
      </c>
      <c r="H83" s="11">
        <v>12</v>
      </c>
      <c r="I83" s="11"/>
      <c r="J83" s="11" t="s">
        <v>14</v>
      </c>
      <c r="K83" s="11" t="s">
        <v>23</v>
      </c>
      <c r="L83" s="53">
        <v>290</v>
      </c>
      <c r="M83" s="11">
        <v>4</v>
      </c>
      <c r="N83" s="11">
        <v>2</v>
      </c>
      <c r="O83" s="11" t="s">
        <v>49</v>
      </c>
      <c r="P83" s="11">
        <v>4</v>
      </c>
      <c r="Q83" s="11">
        <v>2</v>
      </c>
      <c r="R83" s="11" t="s">
        <v>24</v>
      </c>
      <c r="S83">
        <v>0</v>
      </c>
      <c r="T83" t="s">
        <v>72</v>
      </c>
      <c r="U83">
        <v>4</v>
      </c>
      <c r="V83">
        <v>0</v>
      </c>
      <c r="X83" s="25">
        <v>8</v>
      </c>
      <c r="Y83" s="25">
        <v>4</v>
      </c>
      <c r="Z83">
        <v>4.166666666666667</v>
      </c>
    </row>
    <row r="84" spans="1:26" x14ac:dyDescent="0.25">
      <c r="A84" s="36">
        <v>42022</v>
      </c>
      <c r="B84" s="11">
        <v>47566</v>
      </c>
      <c r="C84" s="11">
        <v>48</v>
      </c>
      <c r="D84" s="9" t="s">
        <v>19</v>
      </c>
      <c r="E84" s="11">
        <v>1</v>
      </c>
      <c r="F84" s="11">
        <v>18</v>
      </c>
      <c r="G84" s="14">
        <v>2015</v>
      </c>
      <c r="H84" s="14">
        <v>12</v>
      </c>
      <c r="I84" s="14"/>
      <c r="J84" s="14" t="s">
        <v>14</v>
      </c>
      <c r="K84" s="11" t="s">
        <v>23</v>
      </c>
      <c r="L84" s="53">
        <v>280</v>
      </c>
      <c r="M84" s="11">
        <v>3</v>
      </c>
      <c r="N84" s="11">
        <v>4</v>
      </c>
      <c r="O84" s="11" t="s">
        <v>48</v>
      </c>
      <c r="P84" s="11">
        <v>3</v>
      </c>
      <c r="Q84" s="11">
        <v>4</v>
      </c>
      <c r="R84" s="11" t="s">
        <v>24</v>
      </c>
      <c r="S84">
        <v>0</v>
      </c>
      <c r="T84" t="s">
        <v>72</v>
      </c>
      <c r="U84">
        <v>3</v>
      </c>
      <c r="V84">
        <v>0</v>
      </c>
      <c r="X84" s="25">
        <v>1</v>
      </c>
      <c r="Y84" s="25">
        <v>4</v>
      </c>
      <c r="Z84">
        <v>3.5833333333333335</v>
      </c>
    </row>
    <row r="85" spans="1:26" x14ac:dyDescent="0.25">
      <c r="A85" s="40">
        <v>42269</v>
      </c>
      <c r="B85" s="39">
        <v>48426</v>
      </c>
      <c r="C85" s="39">
        <v>1</v>
      </c>
      <c r="D85" s="9" t="s">
        <v>19</v>
      </c>
      <c r="E85" s="39">
        <v>9</v>
      </c>
      <c r="F85" s="39">
        <v>22</v>
      </c>
      <c r="G85" s="39">
        <v>2015</v>
      </c>
      <c r="H85" s="39">
        <v>12</v>
      </c>
      <c r="I85" s="39"/>
      <c r="J85" s="39" t="s">
        <v>14</v>
      </c>
      <c r="K85" s="39" t="s">
        <v>23</v>
      </c>
      <c r="L85" s="39">
        <v>265</v>
      </c>
      <c r="M85" s="39">
        <v>2</v>
      </c>
      <c r="N85" s="39">
        <v>3</v>
      </c>
      <c r="O85" s="39" t="s">
        <v>50</v>
      </c>
      <c r="P85" s="39">
        <v>3</v>
      </c>
      <c r="Q85" s="39">
        <v>2</v>
      </c>
      <c r="R85" s="39" t="s">
        <v>24</v>
      </c>
      <c r="S85">
        <v>-1</v>
      </c>
      <c r="T85" t="s">
        <v>73</v>
      </c>
      <c r="U85">
        <v>2.5</v>
      </c>
      <c r="V85">
        <v>0.2</v>
      </c>
      <c r="X85" s="25">
        <v>9</v>
      </c>
      <c r="Y85">
        <v>2</v>
      </c>
      <c r="Z85">
        <v>2.25</v>
      </c>
    </row>
    <row r="86" spans="1:26" x14ac:dyDescent="0.25">
      <c r="A86" s="40">
        <v>42270</v>
      </c>
      <c r="B86" s="39">
        <v>48428</v>
      </c>
      <c r="C86" s="39">
        <v>18</v>
      </c>
      <c r="D86" s="9" t="s">
        <v>19</v>
      </c>
      <c r="E86" s="39">
        <v>9</v>
      </c>
      <c r="F86" s="39">
        <v>23</v>
      </c>
      <c r="G86" s="39">
        <v>2015</v>
      </c>
      <c r="H86" s="39">
        <v>12</v>
      </c>
      <c r="I86" s="39"/>
      <c r="J86" s="39" t="s">
        <v>14</v>
      </c>
      <c r="K86" s="39" t="s">
        <v>23</v>
      </c>
      <c r="L86" s="39">
        <v>252</v>
      </c>
      <c r="M86" s="39">
        <v>3</v>
      </c>
      <c r="N86" s="39">
        <v>3</v>
      </c>
      <c r="O86" s="39" t="s">
        <v>49</v>
      </c>
      <c r="P86" s="39">
        <v>4</v>
      </c>
      <c r="Q86" s="39">
        <v>4</v>
      </c>
      <c r="R86" s="39" t="s">
        <v>71</v>
      </c>
      <c r="S86">
        <v>-1</v>
      </c>
      <c r="T86" t="s">
        <v>73</v>
      </c>
      <c r="U86">
        <v>3.5</v>
      </c>
      <c r="V86">
        <v>0.14285714285714285</v>
      </c>
      <c r="X86" s="25">
        <v>9</v>
      </c>
      <c r="Y86">
        <v>3</v>
      </c>
      <c r="Z86">
        <v>3.25</v>
      </c>
    </row>
    <row r="87" spans="1:26" x14ac:dyDescent="0.25">
      <c r="A87" s="40">
        <v>42349</v>
      </c>
      <c r="B87" s="39">
        <v>48805</v>
      </c>
      <c r="C87" s="39">
        <v>3</v>
      </c>
      <c r="D87" s="9" t="s">
        <v>19</v>
      </c>
      <c r="E87" s="39">
        <v>12</v>
      </c>
      <c r="F87" s="39">
        <v>11</v>
      </c>
      <c r="G87" s="39">
        <v>2015</v>
      </c>
      <c r="H87" s="39">
        <v>12</v>
      </c>
      <c r="I87" s="39"/>
      <c r="J87" s="39" t="s">
        <v>14</v>
      </c>
      <c r="K87" s="39" t="s">
        <v>23</v>
      </c>
      <c r="L87" s="39">
        <v>290</v>
      </c>
      <c r="M87" s="39">
        <v>3</v>
      </c>
      <c r="N87" s="39"/>
      <c r="O87" s="39" t="s">
        <v>24</v>
      </c>
      <c r="P87" s="39">
        <v>3</v>
      </c>
      <c r="Q87" s="39">
        <v>3</v>
      </c>
      <c r="R87" s="39" t="s">
        <v>49</v>
      </c>
      <c r="S87">
        <v>0</v>
      </c>
      <c r="T87" t="s">
        <v>72</v>
      </c>
      <c r="U87">
        <v>3</v>
      </c>
      <c r="V87">
        <v>0</v>
      </c>
      <c r="X87" s="25">
        <v>12</v>
      </c>
      <c r="Y87">
        <v>3</v>
      </c>
      <c r="Z87">
        <v>3.5</v>
      </c>
    </row>
  </sheetData>
  <sortState ref="A2:Z94">
    <sortCondition ref="K2:K9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A13" sqref="A13"/>
    </sheetView>
  </sheetViews>
  <sheetFormatPr defaultRowHeight="15" x14ac:dyDescent="0.25"/>
  <cols>
    <col min="3" max="3" width="12" customWidth="1"/>
  </cols>
  <sheetData>
    <row r="1" spans="1:5" x14ac:dyDescent="0.25">
      <c r="A1" t="s">
        <v>58</v>
      </c>
      <c r="C1" t="s">
        <v>130</v>
      </c>
      <c r="D1" s="62" t="s">
        <v>112</v>
      </c>
      <c r="E1" s="62" t="s">
        <v>113</v>
      </c>
    </row>
    <row r="2" spans="1:5" x14ac:dyDescent="0.25">
      <c r="A2">
        <v>238</v>
      </c>
      <c r="B2">
        <f>AVERAGE(A2:A126)</f>
        <v>293.10368000000005</v>
      </c>
      <c r="C2">
        <v>150</v>
      </c>
      <c r="D2" s="59">
        <v>150</v>
      </c>
      <c r="E2" s="60">
        <v>0</v>
      </c>
    </row>
    <row r="3" spans="1:5" x14ac:dyDescent="0.25">
      <c r="A3">
        <v>321</v>
      </c>
      <c r="C3">
        <v>160</v>
      </c>
      <c r="D3" s="59">
        <v>160</v>
      </c>
      <c r="E3" s="60">
        <v>0</v>
      </c>
    </row>
    <row r="4" spans="1:5" x14ac:dyDescent="0.25">
      <c r="A4">
        <v>304</v>
      </c>
      <c r="C4">
        <v>170</v>
      </c>
      <c r="D4" s="59">
        <v>170</v>
      </c>
      <c r="E4" s="60">
        <v>0</v>
      </c>
    </row>
    <row r="5" spans="1:5" x14ac:dyDescent="0.25">
      <c r="A5">
        <v>360</v>
      </c>
      <c r="C5">
        <v>180</v>
      </c>
      <c r="D5" s="59">
        <v>180</v>
      </c>
      <c r="E5" s="60">
        <v>0</v>
      </c>
    </row>
    <row r="6" spans="1:5" x14ac:dyDescent="0.25">
      <c r="A6">
        <v>327</v>
      </c>
      <c r="C6">
        <v>190</v>
      </c>
      <c r="D6" s="59">
        <v>190</v>
      </c>
      <c r="E6" s="60">
        <v>0</v>
      </c>
    </row>
    <row r="7" spans="1:5" x14ac:dyDescent="0.25">
      <c r="A7">
        <v>331</v>
      </c>
      <c r="C7">
        <v>200</v>
      </c>
      <c r="D7" s="59">
        <v>200</v>
      </c>
      <c r="E7" s="60">
        <v>0</v>
      </c>
    </row>
    <row r="8" spans="1:5" x14ac:dyDescent="0.25">
      <c r="A8">
        <v>306</v>
      </c>
      <c r="C8">
        <v>210</v>
      </c>
      <c r="D8" s="59">
        <v>210</v>
      </c>
      <c r="E8" s="60">
        <v>0</v>
      </c>
    </row>
    <row r="9" spans="1:5" x14ac:dyDescent="0.25">
      <c r="A9">
        <v>263</v>
      </c>
      <c r="C9">
        <v>220</v>
      </c>
      <c r="D9" s="59">
        <v>220</v>
      </c>
      <c r="E9" s="60">
        <v>0</v>
      </c>
    </row>
    <row r="10" spans="1:5" x14ac:dyDescent="0.25">
      <c r="A10">
        <v>300</v>
      </c>
      <c r="C10">
        <v>230</v>
      </c>
      <c r="D10" s="59">
        <v>230</v>
      </c>
      <c r="E10" s="60">
        <v>0</v>
      </c>
    </row>
    <row r="11" spans="1:5" x14ac:dyDescent="0.25">
      <c r="A11">
        <v>342</v>
      </c>
      <c r="C11">
        <v>240</v>
      </c>
      <c r="D11" s="59">
        <v>240</v>
      </c>
      <c r="E11" s="60">
        <v>1</v>
      </c>
    </row>
    <row r="12" spans="1:5" x14ac:dyDescent="0.25">
      <c r="A12">
        <v>378</v>
      </c>
      <c r="C12">
        <v>250</v>
      </c>
      <c r="D12" s="59">
        <v>250</v>
      </c>
      <c r="E12" s="60">
        <v>8</v>
      </c>
    </row>
    <row r="13" spans="1:5" x14ac:dyDescent="0.25">
      <c r="A13" s="8">
        <v>410</v>
      </c>
      <c r="C13">
        <v>260</v>
      </c>
      <c r="D13" s="59">
        <v>260</v>
      </c>
      <c r="E13" s="60">
        <v>17</v>
      </c>
    </row>
    <row r="14" spans="1:5" x14ac:dyDescent="0.25">
      <c r="A14">
        <v>327</v>
      </c>
      <c r="C14">
        <v>270</v>
      </c>
      <c r="D14" s="59">
        <v>270</v>
      </c>
      <c r="E14" s="60">
        <v>18</v>
      </c>
    </row>
    <row r="15" spans="1:5" x14ac:dyDescent="0.25">
      <c r="A15">
        <v>322.31000000000006</v>
      </c>
      <c r="C15">
        <v>280</v>
      </c>
      <c r="D15" s="59">
        <v>280</v>
      </c>
      <c r="E15" s="60">
        <v>17</v>
      </c>
    </row>
    <row r="16" spans="1:5" x14ac:dyDescent="0.25">
      <c r="A16">
        <v>310</v>
      </c>
      <c r="C16">
        <v>290</v>
      </c>
      <c r="D16" s="59">
        <v>290</v>
      </c>
      <c r="E16" s="60">
        <v>17</v>
      </c>
    </row>
    <row r="17" spans="1:5" x14ac:dyDescent="0.25">
      <c r="A17">
        <v>290</v>
      </c>
      <c r="C17">
        <v>300</v>
      </c>
      <c r="D17" s="59">
        <v>300</v>
      </c>
      <c r="E17" s="60">
        <v>9</v>
      </c>
    </row>
    <row r="18" spans="1:5" x14ac:dyDescent="0.25">
      <c r="A18">
        <v>305</v>
      </c>
      <c r="C18">
        <v>310</v>
      </c>
      <c r="D18" s="59">
        <v>310</v>
      </c>
      <c r="E18" s="60">
        <v>8</v>
      </c>
    </row>
    <row r="19" spans="1:5" x14ac:dyDescent="0.25">
      <c r="A19">
        <v>332</v>
      </c>
      <c r="C19">
        <v>320</v>
      </c>
      <c r="D19" s="59">
        <v>320</v>
      </c>
      <c r="E19" s="60">
        <v>9</v>
      </c>
    </row>
    <row r="20" spans="1:5" x14ac:dyDescent="0.25">
      <c r="A20">
        <v>275</v>
      </c>
      <c r="C20">
        <v>330</v>
      </c>
      <c r="D20" s="59">
        <v>330</v>
      </c>
      <c r="E20" s="60">
        <v>9</v>
      </c>
    </row>
    <row r="21" spans="1:5" x14ac:dyDescent="0.25">
      <c r="A21">
        <v>253</v>
      </c>
      <c r="C21">
        <v>340</v>
      </c>
      <c r="D21" s="59">
        <v>340</v>
      </c>
      <c r="E21" s="60">
        <v>2</v>
      </c>
    </row>
    <row r="22" spans="1:5" x14ac:dyDescent="0.25">
      <c r="A22">
        <v>265</v>
      </c>
      <c r="C22">
        <v>350</v>
      </c>
      <c r="D22" s="59">
        <v>350</v>
      </c>
      <c r="E22" s="60">
        <v>1</v>
      </c>
    </row>
    <row r="23" spans="1:5" x14ac:dyDescent="0.25">
      <c r="A23">
        <v>256</v>
      </c>
      <c r="C23">
        <v>360</v>
      </c>
      <c r="D23" s="59">
        <v>360</v>
      </c>
      <c r="E23" s="60">
        <v>1</v>
      </c>
    </row>
    <row r="24" spans="1:5" x14ac:dyDescent="0.25">
      <c r="A24">
        <v>255</v>
      </c>
      <c r="C24">
        <v>370</v>
      </c>
      <c r="D24" s="59">
        <v>370</v>
      </c>
      <c r="E24" s="60">
        <v>0</v>
      </c>
    </row>
    <row r="25" spans="1:5" x14ac:dyDescent="0.25">
      <c r="A25">
        <v>325</v>
      </c>
      <c r="C25">
        <v>380</v>
      </c>
      <c r="D25" s="59">
        <v>380</v>
      </c>
      <c r="E25" s="60">
        <v>1</v>
      </c>
    </row>
    <row r="26" spans="1:5" x14ac:dyDescent="0.25">
      <c r="A26">
        <v>263</v>
      </c>
      <c r="C26">
        <v>390</v>
      </c>
      <c r="D26" s="59">
        <v>390</v>
      </c>
      <c r="E26" s="60">
        <v>0</v>
      </c>
    </row>
    <row r="27" spans="1:5" x14ac:dyDescent="0.25">
      <c r="A27">
        <v>295</v>
      </c>
      <c r="C27">
        <v>400</v>
      </c>
      <c r="D27" s="59">
        <v>400</v>
      </c>
      <c r="E27" s="60">
        <v>0</v>
      </c>
    </row>
    <row r="28" spans="1:5" x14ac:dyDescent="0.25">
      <c r="A28">
        <v>318</v>
      </c>
      <c r="C28">
        <v>410</v>
      </c>
      <c r="D28" s="59">
        <v>410</v>
      </c>
      <c r="E28" s="60">
        <v>3</v>
      </c>
    </row>
    <row r="29" spans="1:5" x14ac:dyDescent="0.25">
      <c r="A29">
        <v>302</v>
      </c>
      <c r="C29">
        <v>420</v>
      </c>
      <c r="D29" s="59">
        <v>420</v>
      </c>
      <c r="E29" s="60">
        <v>0</v>
      </c>
    </row>
    <row r="30" spans="1:5" x14ac:dyDescent="0.25">
      <c r="A30">
        <v>262</v>
      </c>
      <c r="C30">
        <v>430</v>
      </c>
      <c r="D30" s="59">
        <v>430</v>
      </c>
      <c r="E30" s="60">
        <v>0</v>
      </c>
    </row>
    <row r="31" spans="1:5" x14ac:dyDescent="0.25">
      <c r="A31">
        <v>440</v>
      </c>
      <c r="C31">
        <v>440</v>
      </c>
      <c r="D31" s="59">
        <v>440</v>
      </c>
      <c r="E31" s="60">
        <v>1</v>
      </c>
    </row>
    <row r="32" spans="1:5" x14ac:dyDescent="0.25">
      <c r="A32">
        <v>311</v>
      </c>
      <c r="C32">
        <v>450</v>
      </c>
      <c r="D32" s="59">
        <v>450</v>
      </c>
      <c r="E32" s="60">
        <v>1</v>
      </c>
    </row>
    <row r="33" spans="1:5" x14ac:dyDescent="0.25">
      <c r="A33">
        <v>320</v>
      </c>
      <c r="C33">
        <v>460</v>
      </c>
      <c r="D33" s="59">
        <v>460</v>
      </c>
      <c r="E33" s="60">
        <v>0</v>
      </c>
    </row>
    <row r="34" spans="1:5" x14ac:dyDescent="0.25">
      <c r="A34">
        <v>262</v>
      </c>
      <c r="C34">
        <v>470</v>
      </c>
      <c r="D34" s="59">
        <v>470</v>
      </c>
      <c r="E34" s="60">
        <v>0</v>
      </c>
    </row>
    <row r="35" spans="1:5" x14ac:dyDescent="0.25">
      <c r="A35">
        <v>255</v>
      </c>
      <c r="C35">
        <v>480</v>
      </c>
      <c r="D35" s="59">
        <v>480</v>
      </c>
      <c r="E35" s="60">
        <v>1</v>
      </c>
    </row>
    <row r="36" spans="1:5" x14ac:dyDescent="0.25">
      <c r="A36">
        <v>475</v>
      </c>
      <c r="C36">
        <v>490</v>
      </c>
      <c r="D36" s="59">
        <v>490</v>
      </c>
      <c r="E36" s="60">
        <v>0</v>
      </c>
    </row>
    <row r="37" spans="1:5" x14ac:dyDescent="0.25">
      <c r="A37">
        <v>447</v>
      </c>
      <c r="C37">
        <v>500</v>
      </c>
      <c r="D37" s="59">
        <v>500</v>
      </c>
      <c r="E37" s="60">
        <v>0</v>
      </c>
    </row>
    <row r="38" spans="1:5" x14ac:dyDescent="0.25">
      <c r="A38">
        <v>312</v>
      </c>
      <c r="C38">
        <v>510</v>
      </c>
      <c r="D38" s="59">
        <v>510</v>
      </c>
      <c r="E38" s="60">
        <v>1</v>
      </c>
    </row>
    <row r="39" spans="1:5" x14ac:dyDescent="0.25">
      <c r="A39">
        <v>292</v>
      </c>
      <c r="C39">
        <v>520</v>
      </c>
      <c r="D39" s="59">
        <v>520</v>
      </c>
      <c r="E39" s="60">
        <v>0</v>
      </c>
    </row>
    <row r="40" spans="1:5" x14ac:dyDescent="0.25">
      <c r="A40">
        <v>325</v>
      </c>
      <c r="C40">
        <v>530</v>
      </c>
      <c r="D40" s="59">
        <v>530</v>
      </c>
      <c r="E40" s="60">
        <v>0</v>
      </c>
    </row>
    <row r="41" spans="1:5" x14ac:dyDescent="0.25">
      <c r="A41">
        <v>325</v>
      </c>
      <c r="C41">
        <v>540</v>
      </c>
      <c r="D41" s="59">
        <v>540</v>
      </c>
      <c r="E41" s="60">
        <v>0</v>
      </c>
    </row>
    <row r="42" spans="1:5" x14ac:dyDescent="0.25">
      <c r="A42">
        <v>285</v>
      </c>
      <c r="C42">
        <v>550</v>
      </c>
      <c r="D42" s="59">
        <v>550</v>
      </c>
      <c r="E42" s="60">
        <v>0</v>
      </c>
    </row>
    <row r="43" spans="1:5" x14ac:dyDescent="0.25">
      <c r="A43">
        <v>312</v>
      </c>
      <c r="C43">
        <v>560</v>
      </c>
      <c r="D43" s="59">
        <v>560</v>
      </c>
      <c r="E43" s="60">
        <v>0</v>
      </c>
    </row>
    <row r="44" spans="1:5" x14ac:dyDescent="0.25">
      <c r="A44">
        <v>322</v>
      </c>
      <c r="C44">
        <v>570</v>
      </c>
      <c r="D44" s="59">
        <v>570</v>
      </c>
      <c r="E44" s="60">
        <v>0</v>
      </c>
    </row>
    <row r="45" spans="1:5" x14ac:dyDescent="0.25">
      <c r="A45">
        <v>295</v>
      </c>
      <c r="C45">
        <v>580</v>
      </c>
      <c r="D45" s="59">
        <v>580</v>
      </c>
      <c r="E45" s="60">
        <v>0</v>
      </c>
    </row>
    <row r="46" spans="1:5" x14ac:dyDescent="0.25">
      <c r="A46">
        <v>275</v>
      </c>
      <c r="C46">
        <v>590</v>
      </c>
      <c r="D46" s="59">
        <v>590</v>
      </c>
      <c r="E46" s="60">
        <v>0</v>
      </c>
    </row>
    <row r="47" spans="1:5" x14ac:dyDescent="0.25">
      <c r="A47">
        <v>270</v>
      </c>
      <c r="C47">
        <v>600</v>
      </c>
      <c r="D47" s="59">
        <v>600</v>
      </c>
      <c r="E47" s="60">
        <v>0</v>
      </c>
    </row>
    <row r="48" spans="1:5" x14ac:dyDescent="0.25">
      <c r="A48">
        <v>290</v>
      </c>
      <c r="C48">
        <v>610</v>
      </c>
      <c r="D48" s="59">
        <v>610</v>
      </c>
      <c r="E48" s="60">
        <v>0</v>
      </c>
    </row>
    <row r="49" spans="1:5" x14ac:dyDescent="0.25">
      <c r="A49">
        <v>275</v>
      </c>
      <c r="C49">
        <v>620</v>
      </c>
      <c r="D49" s="59">
        <v>620</v>
      </c>
      <c r="E49" s="60">
        <v>0</v>
      </c>
    </row>
    <row r="50" spans="1:5" x14ac:dyDescent="0.25">
      <c r="A50">
        <v>505</v>
      </c>
      <c r="C50">
        <v>630</v>
      </c>
      <c r="D50" s="59">
        <v>630</v>
      </c>
      <c r="E50" s="60">
        <v>0</v>
      </c>
    </row>
    <row r="51" spans="1:5" x14ac:dyDescent="0.25">
      <c r="A51">
        <v>282</v>
      </c>
      <c r="C51">
        <v>640</v>
      </c>
      <c r="D51" s="59">
        <v>640</v>
      </c>
      <c r="E51" s="60">
        <v>0</v>
      </c>
    </row>
    <row r="52" spans="1:5" x14ac:dyDescent="0.25">
      <c r="A52">
        <v>287</v>
      </c>
      <c r="C52">
        <v>650</v>
      </c>
      <c r="D52" s="59">
        <v>650</v>
      </c>
      <c r="E52" s="60">
        <v>0</v>
      </c>
    </row>
    <row r="53" spans="1:5" x14ac:dyDescent="0.25">
      <c r="A53">
        <v>280</v>
      </c>
      <c r="C53">
        <v>660</v>
      </c>
      <c r="D53" s="59">
        <v>660</v>
      </c>
      <c r="E53" s="60">
        <v>0</v>
      </c>
    </row>
    <row r="54" spans="1:5" x14ac:dyDescent="0.25">
      <c r="A54">
        <v>257</v>
      </c>
      <c r="C54">
        <v>670</v>
      </c>
      <c r="D54" s="59">
        <v>670</v>
      </c>
      <c r="E54" s="60">
        <v>0</v>
      </c>
    </row>
    <row r="55" spans="1:5" x14ac:dyDescent="0.25">
      <c r="A55">
        <v>305</v>
      </c>
      <c r="C55">
        <v>680</v>
      </c>
      <c r="D55" s="59">
        <v>680</v>
      </c>
      <c r="E55" s="60">
        <v>0</v>
      </c>
    </row>
    <row r="56" spans="1:5" x14ac:dyDescent="0.25">
      <c r="A56">
        <v>282</v>
      </c>
      <c r="C56">
        <v>690</v>
      </c>
      <c r="D56" s="59">
        <v>690</v>
      </c>
      <c r="E56" s="60">
        <v>0</v>
      </c>
    </row>
    <row r="57" spans="1:5" x14ac:dyDescent="0.25">
      <c r="A57">
        <v>285</v>
      </c>
      <c r="C57">
        <v>700</v>
      </c>
      <c r="D57" s="59">
        <v>700</v>
      </c>
      <c r="E57" s="60">
        <v>0</v>
      </c>
    </row>
    <row r="58" spans="1:5" ht="15.75" thickBot="1" x14ac:dyDescent="0.3">
      <c r="A58">
        <v>270</v>
      </c>
      <c r="D58" s="61" t="s">
        <v>131</v>
      </c>
      <c r="E58" s="61">
        <v>0</v>
      </c>
    </row>
    <row r="59" spans="1:5" x14ac:dyDescent="0.25">
      <c r="A59">
        <v>260</v>
      </c>
    </row>
    <row r="60" spans="1:5" x14ac:dyDescent="0.25">
      <c r="A60">
        <v>275</v>
      </c>
    </row>
    <row r="61" spans="1:5" x14ac:dyDescent="0.25">
      <c r="A61">
        <v>260</v>
      </c>
    </row>
    <row r="62" spans="1:5" x14ac:dyDescent="0.25">
      <c r="A62">
        <v>312</v>
      </c>
    </row>
    <row r="63" spans="1:5" x14ac:dyDescent="0.25">
      <c r="A63">
        <v>315</v>
      </c>
    </row>
    <row r="64" spans="1:5" x14ac:dyDescent="0.25">
      <c r="A64">
        <v>282</v>
      </c>
    </row>
    <row r="65" spans="1:1" x14ac:dyDescent="0.25">
      <c r="A65">
        <v>327</v>
      </c>
    </row>
    <row r="66" spans="1:1" x14ac:dyDescent="0.25">
      <c r="A66">
        <v>265</v>
      </c>
    </row>
    <row r="67" spans="1:1" x14ac:dyDescent="0.25">
      <c r="A67">
        <v>250</v>
      </c>
    </row>
    <row r="68" spans="1:1" x14ac:dyDescent="0.25">
      <c r="A68">
        <v>276</v>
      </c>
    </row>
    <row r="69" spans="1:1" x14ac:dyDescent="0.25">
      <c r="A69">
        <v>317</v>
      </c>
    </row>
    <row r="70" spans="1:1" x14ac:dyDescent="0.25">
      <c r="A70">
        <v>262</v>
      </c>
    </row>
    <row r="71" spans="1:1" x14ac:dyDescent="0.25">
      <c r="A71">
        <v>267</v>
      </c>
    </row>
    <row r="72" spans="1:1" x14ac:dyDescent="0.25">
      <c r="A72">
        <v>277</v>
      </c>
    </row>
    <row r="73" spans="1:1" x14ac:dyDescent="0.25">
      <c r="A73">
        <v>285</v>
      </c>
    </row>
    <row r="74" spans="1:1" x14ac:dyDescent="0.25">
      <c r="A74">
        <v>267</v>
      </c>
    </row>
    <row r="75" spans="1:1" x14ac:dyDescent="0.25">
      <c r="A75">
        <v>290</v>
      </c>
    </row>
    <row r="76" spans="1:1" x14ac:dyDescent="0.25">
      <c r="A76">
        <v>317</v>
      </c>
    </row>
    <row r="77" spans="1:1" x14ac:dyDescent="0.25">
      <c r="A77">
        <v>402.65000000000003</v>
      </c>
    </row>
    <row r="78" spans="1:1" x14ac:dyDescent="0.25">
      <c r="A78">
        <v>260</v>
      </c>
    </row>
    <row r="79" spans="1:1" x14ac:dyDescent="0.25">
      <c r="A79">
        <v>260</v>
      </c>
    </row>
    <row r="80" spans="1:1" x14ac:dyDescent="0.25">
      <c r="A80">
        <v>247</v>
      </c>
    </row>
    <row r="81" spans="1:1" x14ac:dyDescent="0.25">
      <c r="A81">
        <v>290</v>
      </c>
    </row>
    <row r="82" spans="1:1" x14ac:dyDescent="0.25">
      <c r="A82">
        <v>265</v>
      </c>
    </row>
    <row r="83" spans="1:1" x14ac:dyDescent="0.25">
      <c r="A83">
        <v>260</v>
      </c>
    </row>
    <row r="84" spans="1:1" x14ac:dyDescent="0.25">
      <c r="A84">
        <v>310</v>
      </c>
    </row>
    <row r="85" spans="1:1" x14ac:dyDescent="0.25">
      <c r="A85">
        <v>282</v>
      </c>
    </row>
    <row r="86" spans="1:1" x14ac:dyDescent="0.25">
      <c r="A86">
        <v>277</v>
      </c>
    </row>
    <row r="87" spans="1:1" x14ac:dyDescent="0.25">
      <c r="A87">
        <v>280</v>
      </c>
    </row>
    <row r="88" spans="1:1" x14ac:dyDescent="0.25">
      <c r="A88">
        <v>250</v>
      </c>
    </row>
    <row r="89" spans="1:1" x14ac:dyDescent="0.25">
      <c r="A89">
        <v>292</v>
      </c>
    </row>
    <row r="90" spans="1:1" x14ac:dyDescent="0.25">
      <c r="A90">
        <v>265</v>
      </c>
    </row>
    <row r="91" spans="1:1" x14ac:dyDescent="0.25">
      <c r="A91">
        <v>260</v>
      </c>
    </row>
    <row r="92" spans="1:1" x14ac:dyDescent="0.25">
      <c r="A92">
        <v>300</v>
      </c>
    </row>
    <row r="93" spans="1:1" x14ac:dyDescent="0.25">
      <c r="A93">
        <v>272</v>
      </c>
    </row>
    <row r="94" spans="1:1" x14ac:dyDescent="0.25">
      <c r="A94">
        <v>245</v>
      </c>
    </row>
    <row r="95" spans="1:1" x14ac:dyDescent="0.25">
      <c r="A95">
        <v>285</v>
      </c>
    </row>
    <row r="96" spans="1:1" x14ac:dyDescent="0.25">
      <c r="A96">
        <v>270</v>
      </c>
    </row>
    <row r="97" spans="1:1" x14ac:dyDescent="0.25">
      <c r="A97">
        <v>290</v>
      </c>
    </row>
    <row r="98" spans="1:1" x14ac:dyDescent="0.25">
      <c r="A98">
        <v>260</v>
      </c>
    </row>
    <row r="99" spans="1:1" x14ac:dyDescent="0.25">
      <c r="A99">
        <v>287</v>
      </c>
    </row>
    <row r="100" spans="1:1" x14ac:dyDescent="0.25">
      <c r="A100">
        <v>250</v>
      </c>
    </row>
    <row r="101" spans="1:1" x14ac:dyDescent="0.25">
      <c r="A101">
        <v>275</v>
      </c>
    </row>
    <row r="102" spans="1:1" x14ac:dyDescent="0.25">
      <c r="A102">
        <v>262</v>
      </c>
    </row>
    <row r="103" spans="1:1" x14ac:dyDescent="0.25">
      <c r="A103">
        <v>265</v>
      </c>
    </row>
    <row r="104" spans="1:1" x14ac:dyDescent="0.25">
      <c r="A104">
        <v>255</v>
      </c>
    </row>
    <row r="105" spans="1:1" x14ac:dyDescent="0.25">
      <c r="A105">
        <v>250</v>
      </c>
    </row>
    <row r="106" spans="1:1" x14ac:dyDescent="0.25">
      <c r="A106">
        <v>290</v>
      </c>
    </row>
    <row r="107" spans="1:1" x14ac:dyDescent="0.25">
      <c r="A107">
        <v>250</v>
      </c>
    </row>
    <row r="108" spans="1:1" x14ac:dyDescent="0.25">
      <c r="A108">
        <v>255</v>
      </c>
    </row>
    <row r="109" spans="1:1" x14ac:dyDescent="0.25">
      <c r="A109">
        <v>280</v>
      </c>
    </row>
    <row r="110" spans="1:1" x14ac:dyDescent="0.25">
      <c r="A110">
        <v>265</v>
      </c>
    </row>
    <row r="111" spans="1:1" x14ac:dyDescent="0.25">
      <c r="A111">
        <v>252</v>
      </c>
    </row>
    <row r="112" spans="1:1" x14ac:dyDescent="0.25">
      <c r="A112">
        <v>300</v>
      </c>
    </row>
    <row r="113" spans="1:1" x14ac:dyDescent="0.25">
      <c r="A113">
        <v>295</v>
      </c>
    </row>
    <row r="114" spans="1:1" x14ac:dyDescent="0.25">
      <c r="A114">
        <v>272</v>
      </c>
    </row>
    <row r="115" spans="1:1" x14ac:dyDescent="0.25">
      <c r="A115">
        <v>265</v>
      </c>
    </row>
    <row r="116" spans="1:1" x14ac:dyDescent="0.25">
      <c r="A116">
        <v>277</v>
      </c>
    </row>
    <row r="117" spans="1:1" x14ac:dyDescent="0.25">
      <c r="A117">
        <v>252</v>
      </c>
    </row>
    <row r="118" spans="1:1" x14ac:dyDescent="0.25">
      <c r="A118">
        <v>260</v>
      </c>
    </row>
    <row r="119" spans="1:1" x14ac:dyDescent="0.25">
      <c r="A119">
        <v>275</v>
      </c>
    </row>
    <row r="120" spans="1:1" x14ac:dyDescent="0.25">
      <c r="A120">
        <v>247</v>
      </c>
    </row>
    <row r="121" spans="1:1" x14ac:dyDescent="0.25">
      <c r="A121">
        <v>280</v>
      </c>
    </row>
    <row r="122" spans="1:1" x14ac:dyDescent="0.25">
      <c r="A122">
        <v>297</v>
      </c>
    </row>
    <row r="123" spans="1:1" x14ac:dyDescent="0.25">
      <c r="A123">
        <v>272</v>
      </c>
    </row>
    <row r="124" spans="1:1" x14ac:dyDescent="0.25">
      <c r="A124">
        <v>290</v>
      </c>
    </row>
    <row r="125" spans="1:1" x14ac:dyDescent="0.25">
      <c r="A125">
        <v>310</v>
      </c>
    </row>
    <row r="126" spans="1:1" x14ac:dyDescent="0.25">
      <c r="A126">
        <v>407</v>
      </c>
    </row>
  </sheetData>
  <sortState ref="D2:D57">
    <sortCondition ref="D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topLeftCell="C1" workbookViewId="0">
      <pane ySplit="1" topLeftCell="A2" activePane="bottomLeft" state="frozen"/>
      <selection pane="bottomLeft" activeCell="L19" sqref="L19"/>
    </sheetView>
  </sheetViews>
  <sheetFormatPr defaultRowHeight="15" x14ac:dyDescent="0.25"/>
  <cols>
    <col min="3" max="3" width="15.140625" bestFit="1" customWidth="1"/>
    <col min="7" max="7" width="9.140625" bestFit="1" customWidth="1"/>
  </cols>
  <sheetData>
    <row r="1" spans="2:12" ht="14.45" x14ac:dyDescent="0.3">
      <c r="B1" t="s">
        <v>8</v>
      </c>
      <c r="C1" t="s">
        <v>17</v>
      </c>
    </row>
    <row r="2" spans="2:12" thickBot="1" x14ac:dyDescent="0.35">
      <c r="B2">
        <v>1</v>
      </c>
      <c r="C2">
        <v>3</v>
      </c>
      <c r="H2" t="s">
        <v>81</v>
      </c>
    </row>
    <row r="3" spans="2:12" ht="14.45" x14ac:dyDescent="0.3">
      <c r="B3">
        <v>1</v>
      </c>
      <c r="C3">
        <v>4</v>
      </c>
      <c r="G3" s="17" t="s">
        <v>80</v>
      </c>
      <c r="H3" s="18">
        <v>1</v>
      </c>
      <c r="I3" s="18">
        <v>2</v>
      </c>
      <c r="J3" s="18">
        <v>3</v>
      </c>
      <c r="K3" s="19">
        <v>4</v>
      </c>
    </row>
    <row r="4" spans="2:12" ht="14.45" x14ac:dyDescent="0.3">
      <c r="B4">
        <v>1</v>
      </c>
      <c r="C4">
        <v>4</v>
      </c>
      <c r="G4" s="20">
        <v>1</v>
      </c>
      <c r="H4" s="10"/>
      <c r="I4" s="10"/>
      <c r="J4" s="10">
        <v>1</v>
      </c>
      <c r="K4" s="21">
        <v>2</v>
      </c>
      <c r="L4">
        <f>SUM(H4:K4)</f>
        <v>3</v>
      </c>
    </row>
    <row r="5" spans="2:12" ht="14.45" x14ac:dyDescent="0.3">
      <c r="B5">
        <v>2</v>
      </c>
      <c r="C5">
        <v>3</v>
      </c>
      <c r="G5" s="20">
        <v>2</v>
      </c>
      <c r="H5" s="10"/>
      <c r="I5" s="10"/>
      <c r="J5" s="10">
        <v>1</v>
      </c>
      <c r="K5" s="21"/>
      <c r="L5">
        <f t="shared" ref="L5:L15" si="0">SUM(H5:K5)</f>
        <v>1</v>
      </c>
    </row>
    <row r="6" spans="2:12" ht="14.45" x14ac:dyDescent="0.3">
      <c r="B6">
        <v>3</v>
      </c>
      <c r="C6">
        <v>1</v>
      </c>
      <c r="G6" s="20">
        <v>3</v>
      </c>
      <c r="H6" s="10">
        <v>1</v>
      </c>
      <c r="I6" s="10">
        <v>1</v>
      </c>
      <c r="J6" s="10">
        <v>3</v>
      </c>
      <c r="K6" s="21">
        <v>2</v>
      </c>
      <c r="L6">
        <f t="shared" si="0"/>
        <v>7</v>
      </c>
    </row>
    <row r="7" spans="2:12" ht="14.45" x14ac:dyDescent="0.3">
      <c r="B7">
        <v>3</v>
      </c>
      <c r="C7">
        <v>2</v>
      </c>
      <c r="G7" s="20">
        <v>4</v>
      </c>
      <c r="H7" s="10">
        <v>1</v>
      </c>
      <c r="I7" s="10">
        <v>1</v>
      </c>
      <c r="J7" s="10"/>
      <c r="K7" s="21">
        <v>3</v>
      </c>
      <c r="L7">
        <f t="shared" si="0"/>
        <v>5</v>
      </c>
    </row>
    <row r="8" spans="2:12" ht="14.45" x14ac:dyDescent="0.3">
      <c r="B8">
        <v>3</v>
      </c>
      <c r="C8">
        <v>3</v>
      </c>
      <c r="G8" s="20">
        <v>5</v>
      </c>
      <c r="H8" s="10">
        <v>7</v>
      </c>
      <c r="I8" s="10">
        <v>5</v>
      </c>
      <c r="J8" s="10">
        <v>1</v>
      </c>
      <c r="K8" s="21">
        <v>4</v>
      </c>
      <c r="L8">
        <f t="shared" si="0"/>
        <v>17</v>
      </c>
    </row>
    <row r="9" spans="2:12" ht="14.45" x14ac:dyDescent="0.3">
      <c r="B9">
        <v>3</v>
      </c>
      <c r="C9">
        <v>3</v>
      </c>
      <c r="G9" s="20">
        <v>6</v>
      </c>
      <c r="H9" s="10">
        <v>11</v>
      </c>
      <c r="I9" s="10">
        <v>7</v>
      </c>
      <c r="J9" s="10"/>
      <c r="K9" s="21">
        <v>2</v>
      </c>
      <c r="L9">
        <f t="shared" si="0"/>
        <v>20</v>
      </c>
    </row>
    <row r="10" spans="2:12" ht="14.45" x14ac:dyDescent="0.3">
      <c r="B10">
        <v>3</v>
      </c>
      <c r="C10">
        <v>3</v>
      </c>
      <c r="G10" s="20">
        <v>7</v>
      </c>
      <c r="H10" s="10">
        <v>4</v>
      </c>
      <c r="I10" s="10">
        <v>22</v>
      </c>
      <c r="J10" s="10">
        <v>1</v>
      </c>
      <c r="K10" s="21"/>
      <c r="L10">
        <f t="shared" si="0"/>
        <v>27</v>
      </c>
    </row>
    <row r="11" spans="2:12" ht="14.45" x14ac:dyDescent="0.3">
      <c r="B11">
        <v>3</v>
      </c>
      <c r="C11">
        <v>4</v>
      </c>
      <c r="G11" s="20">
        <v>8</v>
      </c>
      <c r="H11" s="10"/>
      <c r="I11" s="10">
        <v>21</v>
      </c>
      <c r="J11" s="10">
        <v>8</v>
      </c>
      <c r="K11" s="21">
        <v>1</v>
      </c>
      <c r="L11">
        <f t="shared" si="0"/>
        <v>30</v>
      </c>
    </row>
    <row r="12" spans="2:12" ht="14.45" x14ac:dyDescent="0.3">
      <c r="B12">
        <v>3</v>
      </c>
      <c r="C12">
        <v>4</v>
      </c>
      <c r="G12" s="20">
        <v>9</v>
      </c>
      <c r="H12" s="10"/>
      <c r="I12" s="10">
        <v>4</v>
      </c>
      <c r="J12" s="10">
        <v>4</v>
      </c>
      <c r="K12" s="21">
        <v>3</v>
      </c>
      <c r="L12">
        <f t="shared" si="0"/>
        <v>11</v>
      </c>
    </row>
    <row r="13" spans="2:12" ht="14.45" x14ac:dyDescent="0.3">
      <c r="B13">
        <v>4</v>
      </c>
      <c r="C13">
        <v>1</v>
      </c>
      <c r="G13" s="20">
        <v>10</v>
      </c>
      <c r="H13" s="10"/>
      <c r="I13" s="10">
        <v>2</v>
      </c>
      <c r="J13" s="10">
        <v>4</v>
      </c>
      <c r="K13" s="21"/>
      <c r="L13">
        <f t="shared" si="0"/>
        <v>6</v>
      </c>
    </row>
    <row r="14" spans="2:12" ht="14.45" x14ac:dyDescent="0.3">
      <c r="B14">
        <v>4</v>
      </c>
      <c r="C14">
        <v>2</v>
      </c>
      <c r="G14" s="20">
        <v>11</v>
      </c>
      <c r="H14" s="10">
        <v>0</v>
      </c>
      <c r="I14" s="10">
        <v>5</v>
      </c>
      <c r="J14" s="10">
        <v>1</v>
      </c>
      <c r="K14" s="21">
        <v>2</v>
      </c>
      <c r="L14">
        <f t="shared" si="0"/>
        <v>8</v>
      </c>
    </row>
    <row r="15" spans="2:12" thickBot="1" x14ac:dyDescent="0.35">
      <c r="B15">
        <v>4</v>
      </c>
      <c r="C15">
        <v>4</v>
      </c>
      <c r="G15" s="22">
        <v>12</v>
      </c>
      <c r="H15" s="13">
        <v>1</v>
      </c>
      <c r="I15" s="13">
        <v>2</v>
      </c>
      <c r="J15" s="13">
        <v>2</v>
      </c>
      <c r="K15" s="23"/>
      <c r="L15">
        <f t="shared" si="0"/>
        <v>5</v>
      </c>
    </row>
    <row r="16" spans="2:12" ht="14.45" x14ac:dyDescent="0.3">
      <c r="B16">
        <v>4</v>
      </c>
      <c r="C16">
        <v>4</v>
      </c>
    </row>
    <row r="17" spans="2:3" ht="14.45" x14ac:dyDescent="0.3">
      <c r="B17">
        <v>4</v>
      </c>
      <c r="C17">
        <v>4</v>
      </c>
    </row>
    <row r="18" spans="2:3" ht="14.45" x14ac:dyDescent="0.3">
      <c r="B18">
        <v>5</v>
      </c>
      <c r="C18">
        <v>1</v>
      </c>
    </row>
    <row r="19" spans="2:3" ht="14.45" x14ac:dyDescent="0.3">
      <c r="B19">
        <v>5</v>
      </c>
      <c r="C19">
        <v>1</v>
      </c>
    </row>
    <row r="20" spans="2:3" ht="14.45" x14ac:dyDescent="0.3">
      <c r="B20">
        <v>5</v>
      </c>
      <c r="C20">
        <v>1</v>
      </c>
    </row>
    <row r="21" spans="2:3" ht="14.45" x14ac:dyDescent="0.3">
      <c r="B21">
        <v>5</v>
      </c>
      <c r="C21">
        <v>1</v>
      </c>
    </row>
    <row r="22" spans="2:3" ht="14.45" x14ac:dyDescent="0.3">
      <c r="B22">
        <v>5</v>
      </c>
      <c r="C22">
        <v>1</v>
      </c>
    </row>
    <row r="23" spans="2:3" ht="14.45" x14ac:dyDescent="0.3">
      <c r="B23">
        <v>5</v>
      </c>
      <c r="C23">
        <v>1</v>
      </c>
    </row>
    <row r="24" spans="2:3" ht="14.45" x14ac:dyDescent="0.3">
      <c r="B24">
        <v>5</v>
      </c>
      <c r="C24">
        <v>1</v>
      </c>
    </row>
    <row r="25" spans="2:3" ht="14.45" x14ac:dyDescent="0.3">
      <c r="B25">
        <v>5</v>
      </c>
      <c r="C25">
        <v>2</v>
      </c>
    </row>
    <row r="26" spans="2:3" ht="14.45" x14ac:dyDescent="0.3">
      <c r="B26">
        <v>5</v>
      </c>
      <c r="C26">
        <v>2</v>
      </c>
    </row>
    <row r="27" spans="2:3" ht="14.45" x14ac:dyDescent="0.3">
      <c r="B27">
        <v>5</v>
      </c>
      <c r="C27">
        <v>2</v>
      </c>
    </row>
    <row r="28" spans="2:3" ht="14.45" x14ac:dyDescent="0.3">
      <c r="B28">
        <v>5</v>
      </c>
      <c r="C28">
        <v>2</v>
      </c>
    </row>
    <row r="29" spans="2:3" ht="14.45" x14ac:dyDescent="0.3">
      <c r="B29">
        <v>5</v>
      </c>
      <c r="C29">
        <v>2</v>
      </c>
    </row>
    <row r="30" spans="2:3" ht="14.45" x14ac:dyDescent="0.3">
      <c r="B30">
        <v>5</v>
      </c>
      <c r="C30">
        <v>3</v>
      </c>
    </row>
    <row r="31" spans="2:3" ht="14.45" x14ac:dyDescent="0.3">
      <c r="B31">
        <v>5</v>
      </c>
      <c r="C31">
        <v>4</v>
      </c>
    </row>
    <row r="32" spans="2:3" ht="14.45" x14ac:dyDescent="0.3">
      <c r="B32">
        <v>5</v>
      </c>
      <c r="C32">
        <v>4</v>
      </c>
    </row>
    <row r="33" spans="2:3" ht="14.45" x14ac:dyDescent="0.3">
      <c r="B33">
        <v>5</v>
      </c>
      <c r="C33">
        <v>4</v>
      </c>
    </row>
    <row r="34" spans="2:3" ht="14.45" x14ac:dyDescent="0.3">
      <c r="B34">
        <v>5</v>
      </c>
      <c r="C34">
        <v>4</v>
      </c>
    </row>
    <row r="35" spans="2:3" ht="14.45" x14ac:dyDescent="0.3">
      <c r="B35">
        <v>6</v>
      </c>
      <c r="C35">
        <v>1</v>
      </c>
    </row>
    <row r="36" spans="2:3" x14ac:dyDescent="0.25">
      <c r="B36">
        <v>6</v>
      </c>
      <c r="C36">
        <v>1</v>
      </c>
    </row>
    <row r="37" spans="2:3" x14ac:dyDescent="0.25">
      <c r="B37">
        <v>6</v>
      </c>
      <c r="C37">
        <v>1</v>
      </c>
    </row>
    <row r="38" spans="2:3" x14ac:dyDescent="0.25">
      <c r="B38">
        <v>6</v>
      </c>
      <c r="C38">
        <v>1</v>
      </c>
    </row>
    <row r="39" spans="2:3" x14ac:dyDescent="0.25">
      <c r="B39">
        <v>6</v>
      </c>
      <c r="C39">
        <v>1</v>
      </c>
    </row>
    <row r="40" spans="2:3" x14ac:dyDescent="0.25">
      <c r="B40">
        <v>6</v>
      </c>
      <c r="C40">
        <v>1</v>
      </c>
    </row>
    <row r="41" spans="2:3" x14ac:dyDescent="0.25">
      <c r="B41">
        <v>6</v>
      </c>
      <c r="C41">
        <v>1</v>
      </c>
    </row>
    <row r="42" spans="2:3" x14ac:dyDescent="0.25">
      <c r="B42">
        <v>6</v>
      </c>
      <c r="C42">
        <v>1</v>
      </c>
    </row>
    <row r="43" spans="2:3" x14ac:dyDescent="0.25">
      <c r="B43">
        <v>6</v>
      </c>
      <c r="C43">
        <v>1</v>
      </c>
    </row>
    <row r="44" spans="2:3" x14ac:dyDescent="0.25">
      <c r="B44">
        <v>6</v>
      </c>
      <c r="C44">
        <v>1</v>
      </c>
    </row>
    <row r="45" spans="2:3" x14ac:dyDescent="0.25">
      <c r="B45">
        <v>6</v>
      </c>
      <c r="C45">
        <v>1</v>
      </c>
    </row>
    <row r="46" spans="2:3" x14ac:dyDescent="0.25">
      <c r="B46">
        <v>6</v>
      </c>
      <c r="C46">
        <v>2</v>
      </c>
    </row>
    <row r="47" spans="2:3" x14ac:dyDescent="0.25">
      <c r="B47">
        <v>6</v>
      </c>
      <c r="C47">
        <v>2</v>
      </c>
    </row>
    <row r="48" spans="2:3" x14ac:dyDescent="0.25">
      <c r="B48">
        <v>6</v>
      </c>
      <c r="C48">
        <v>2</v>
      </c>
    </row>
    <row r="49" spans="2:3" x14ac:dyDescent="0.25">
      <c r="B49">
        <v>6</v>
      </c>
      <c r="C49">
        <v>2</v>
      </c>
    </row>
    <row r="50" spans="2:3" x14ac:dyDescent="0.25">
      <c r="B50">
        <v>6</v>
      </c>
      <c r="C50">
        <v>2</v>
      </c>
    </row>
    <row r="51" spans="2:3" x14ac:dyDescent="0.25">
      <c r="B51">
        <v>6</v>
      </c>
      <c r="C51">
        <v>2</v>
      </c>
    </row>
    <row r="52" spans="2:3" x14ac:dyDescent="0.25">
      <c r="B52">
        <v>6</v>
      </c>
      <c r="C52">
        <v>2</v>
      </c>
    </row>
    <row r="53" spans="2:3" x14ac:dyDescent="0.25">
      <c r="B53">
        <v>6</v>
      </c>
      <c r="C53">
        <v>4</v>
      </c>
    </row>
    <row r="54" spans="2:3" x14ac:dyDescent="0.25">
      <c r="B54">
        <v>6</v>
      </c>
      <c r="C54">
        <v>4</v>
      </c>
    </row>
    <row r="55" spans="2:3" x14ac:dyDescent="0.25">
      <c r="B55">
        <v>7</v>
      </c>
      <c r="C55">
        <v>1</v>
      </c>
    </row>
    <row r="56" spans="2:3" x14ac:dyDescent="0.25">
      <c r="B56">
        <v>7</v>
      </c>
      <c r="C56">
        <v>1</v>
      </c>
    </row>
    <row r="57" spans="2:3" x14ac:dyDescent="0.25">
      <c r="B57">
        <v>7</v>
      </c>
      <c r="C57">
        <v>1</v>
      </c>
    </row>
    <row r="58" spans="2:3" x14ac:dyDescent="0.25">
      <c r="B58">
        <v>7</v>
      </c>
      <c r="C58">
        <v>1</v>
      </c>
    </row>
    <row r="59" spans="2:3" x14ac:dyDescent="0.25">
      <c r="B59">
        <v>7</v>
      </c>
      <c r="C59">
        <v>2</v>
      </c>
    </row>
    <row r="60" spans="2:3" x14ac:dyDescent="0.25">
      <c r="B60">
        <v>7</v>
      </c>
      <c r="C60">
        <v>2</v>
      </c>
    </row>
    <row r="61" spans="2:3" x14ac:dyDescent="0.25">
      <c r="B61">
        <v>7</v>
      </c>
      <c r="C61">
        <v>2</v>
      </c>
    </row>
    <row r="62" spans="2:3" x14ac:dyDescent="0.25">
      <c r="B62">
        <v>7</v>
      </c>
      <c r="C62">
        <v>2</v>
      </c>
    </row>
    <row r="63" spans="2:3" x14ac:dyDescent="0.25">
      <c r="B63">
        <v>7</v>
      </c>
      <c r="C63">
        <v>2</v>
      </c>
    </row>
    <row r="64" spans="2:3" x14ac:dyDescent="0.25">
      <c r="B64">
        <v>7</v>
      </c>
      <c r="C64">
        <v>2</v>
      </c>
    </row>
    <row r="65" spans="2:3" x14ac:dyDescent="0.25">
      <c r="B65">
        <v>7</v>
      </c>
      <c r="C65">
        <v>2</v>
      </c>
    </row>
    <row r="66" spans="2:3" x14ac:dyDescent="0.25">
      <c r="B66">
        <v>7</v>
      </c>
      <c r="C66">
        <v>2</v>
      </c>
    </row>
    <row r="67" spans="2:3" x14ac:dyDescent="0.25">
      <c r="B67">
        <v>7</v>
      </c>
      <c r="C67">
        <v>2</v>
      </c>
    </row>
    <row r="68" spans="2:3" x14ac:dyDescent="0.25">
      <c r="B68">
        <v>7</v>
      </c>
      <c r="C68">
        <v>2</v>
      </c>
    </row>
    <row r="69" spans="2:3" x14ac:dyDescent="0.25">
      <c r="B69">
        <v>7</v>
      </c>
      <c r="C69">
        <v>2</v>
      </c>
    </row>
    <row r="70" spans="2:3" x14ac:dyDescent="0.25">
      <c r="B70">
        <v>7</v>
      </c>
      <c r="C70">
        <v>2</v>
      </c>
    </row>
    <row r="71" spans="2:3" x14ac:dyDescent="0.25">
      <c r="B71">
        <v>7</v>
      </c>
      <c r="C71">
        <v>2</v>
      </c>
    </row>
    <row r="72" spans="2:3" x14ac:dyDescent="0.25">
      <c r="B72">
        <v>7</v>
      </c>
      <c r="C72">
        <v>2</v>
      </c>
    </row>
    <row r="73" spans="2:3" x14ac:dyDescent="0.25">
      <c r="B73">
        <v>7</v>
      </c>
      <c r="C73">
        <v>2</v>
      </c>
    </row>
    <row r="74" spans="2:3" x14ac:dyDescent="0.25">
      <c r="B74">
        <v>7</v>
      </c>
      <c r="C74">
        <v>2</v>
      </c>
    </row>
    <row r="75" spans="2:3" x14ac:dyDescent="0.25">
      <c r="B75">
        <v>7</v>
      </c>
      <c r="C75">
        <v>2</v>
      </c>
    </row>
    <row r="76" spans="2:3" x14ac:dyDescent="0.25">
      <c r="B76">
        <v>7</v>
      </c>
      <c r="C76">
        <v>2</v>
      </c>
    </row>
    <row r="77" spans="2:3" x14ac:dyDescent="0.25">
      <c r="B77">
        <v>7</v>
      </c>
      <c r="C77">
        <v>2</v>
      </c>
    </row>
    <row r="78" spans="2:3" x14ac:dyDescent="0.25">
      <c r="B78">
        <v>7</v>
      </c>
      <c r="C78">
        <v>2</v>
      </c>
    </row>
    <row r="79" spans="2:3" x14ac:dyDescent="0.25">
      <c r="B79">
        <v>7</v>
      </c>
      <c r="C79">
        <v>2</v>
      </c>
    </row>
    <row r="80" spans="2:3" x14ac:dyDescent="0.25">
      <c r="B80">
        <v>7</v>
      </c>
      <c r="C80">
        <v>2</v>
      </c>
    </row>
    <row r="81" spans="2:3" x14ac:dyDescent="0.25">
      <c r="B81">
        <v>7</v>
      </c>
      <c r="C81">
        <v>3</v>
      </c>
    </row>
    <row r="82" spans="2:3" x14ac:dyDescent="0.25">
      <c r="B82">
        <v>8</v>
      </c>
      <c r="C82">
        <v>2</v>
      </c>
    </row>
    <row r="83" spans="2:3" x14ac:dyDescent="0.25">
      <c r="B83">
        <v>8</v>
      </c>
      <c r="C83">
        <v>2</v>
      </c>
    </row>
    <row r="84" spans="2:3" x14ac:dyDescent="0.25">
      <c r="B84">
        <v>8</v>
      </c>
      <c r="C84">
        <v>2</v>
      </c>
    </row>
    <row r="85" spans="2:3" x14ac:dyDescent="0.25">
      <c r="B85">
        <v>8</v>
      </c>
      <c r="C85">
        <v>2</v>
      </c>
    </row>
    <row r="86" spans="2:3" x14ac:dyDescent="0.25">
      <c r="B86">
        <v>8</v>
      </c>
      <c r="C86">
        <v>2</v>
      </c>
    </row>
    <row r="87" spans="2:3" x14ac:dyDescent="0.25">
      <c r="B87">
        <v>8</v>
      </c>
      <c r="C87">
        <v>2</v>
      </c>
    </row>
    <row r="88" spans="2:3" x14ac:dyDescent="0.25">
      <c r="B88">
        <v>8</v>
      </c>
      <c r="C88">
        <v>2</v>
      </c>
    </row>
    <row r="89" spans="2:3" x14ac:dyDescent="0.25">
      <c r="B89">
        <v>8</v>
      </c>
      <c r="C89">
        <v>2</v>
      </c>
    </row>
    <row r="90" spans="2:3" x14ac:dyDescent="0.25">
      <c r="B90">
        <v>8</v>
      </c>
      <c r="C90">
        <v>2</v>
      </c>
    </row>
    <row r="91" spans="2:3" x14ac:dyDescent="0.25">
      <c r="B91">
        <v>8</v>
      </c>
      <c r="C91">
        <v>2</v>
      </c>
    </row>
    <row r="92" spans="2:3" x14ac:dyDescent="0.25">
      <c r="B92">
        <v>8</v>
      </c>
      <c r="C92">
        <v>2</v>
      </c>
    </row>
    <row r="93" spans="2:3" x14ac:dyDescent="0.25">
      <c r="B93">
        <v>8</v>
      </c>
      <c r="C93">
        <v>2</v>
      </c>
    </row>
    <row r="94" spans="2:3" x14ac:dyDescent="0.25">
      <c r="B94">
        <v>8</v>
      </c>
      <c r="C94">
        <v>2</v>
      </c>
    </row>
    <row r="95" spans="2:3" x14ac:dyDescent="0.25">
      <c r="B95">
        <v>8</v>
      </c>
      <c r="C95">
        <v>2</v>
      </c>
    </row>
    <row r="96" spans="2:3" x14ac:dyDescent="0.25">
      <c r="B96">
        <v>8</v>
      </c>
      <c r="C96">
        <v>2</v>
      </c>
    </row>
    <row r="97" spans="2:3" x14ac:dyDescent="0.25">
      <c r="B97">
        <v>8</v>
      </c>
      <c r="C97">
        <v>2</v>
      </c>
    </row>
    <row r="98" spans="2:3" x14ac:dyDescent="0.25">
      <c r="B98">
        <v>8</v>
      </c>
      <c r="C98">
        <v>2</v>
      </c>
    </row>
    <row r="99" spans="2:3" x14ac:dyDescent="0.25">
      <c r="B99">
        <v>8</v>
      </c>
      <c r="C99">
        <v>2</v>
      </c>
    </row>
    <row r="100" spans="2:3" x14ac:dyDescent="0.25">
      <c r="B100">
        <v>8</v>
      </c>
      <c r="C100">
        <v>2</v>
      </c>
    </row>
    <row r="101" spans="2:3" x14ac:dyDescent="0.25">
      <c r="B101">
        <v>8</v>
      </c>
      <c r="C101">
        <v>2</v>
      </c>
    </row>
    <row r="102" spans="2:3" x14ac:dyDescent="0.25">
      <c r="B102">
        <v>8</v>
      </c>
      <c r="C102">
        <v>2</v>
      </c>
    </row>
    <row r="103" spans="2:3" x14ac:dyDescent="0.25">
      <c r="B103">
        <v>8</v>
      </c>
      <c r="C103">
        <v>3</v>
      </c>
    </row>
    <row r="104" spans="2:3" x14ac:dyDescent="0.25">
      <c r="B104">
        <v>8</v>
      </c>
      <c r="C104">
        <v>3</v>
      </c>
    </row>
    <row r="105" spans="2:3" x14ac:dyDescent="0.25">
      <c r="B105">
        <v>8</v>
      </c>
      <c r="C105">
        <v>3</v>
      </c>
    </row>
    <row r="106" spans="2:3" x14ac:dyDescent="0.25">
      <c r="B106">
        <v>8</v>
      </c>
      <c r="C106">
        <v>3</v>
      </c>
    </row>
    <row r="107" spans="2:3" x14ac:dyDescent="0.25">
      <c r="B107">
        <v>8</v>
      </c>
      <c r="C107">
        <v>3</v>
      </c>
    </row>
    <row r="108" spans="2:3" x14ac:dyDescent="0.25">
      <c r="B108">
        <v>8</v>
      </c>
      <c r="C108">
        <v>3</v>
      </c>
    </row>
    <row r="109" spans="2:3" x14ac:dyDescent="0.25">
      <c r="B109">
        <v>8</v>
      </c>
      <c r="C109">
        <v>3</v>
      </c>
    </row>
    <row r="110" spans="2:3" x14ac:dyDescent="0.25">
      <c r="B110">
        <v>8</v>
      </c>
      <c r="C110">
        <v>3</v>
      </c>
    </row>
    <row r="111" spans="2:3" x14ac:dyDescent="0.25">
      <c r="B111">
        <v>8</v>
      </c>
      <c r="C111">
        <v>4</v>
      </c>
    </row>
    <row r="112" spans="2:3" x14ac:dyDescent="0.25">
      <c r="B112">
        <v>9</v>
      </c>
      <c r="C112">
        <v>2</v>
      </c>
    </row>
    <row r="113" spans="2:3" x14ac:dyDescent="0.25">
      <c r="B113">
        <v>9</v>
      </c>
      <c r="C113">
        <v>2</v>
      </c>
    </row>
    <row r="114" spans="2:3" x14ac:dyDescent="0.25">
      <c r="B114">
        <v>9</v>
      </c>
      <c r="C114">
        <v>2</v>
      </c>
    </row>
    <row r="115" spans="2:3" x14ac:dyDescent="0.25">
      <c r="B115">
        <v>9</v>
      </c>
      <c r="C115">
        <v>2</v>
      </c>
    </row>
    <row r="116" spans="2:3" x14ac:dyDescent="0.25">
      <c r="B116">
        <v>9</v>
      </c>
      <c r="C116">
        <v>3</v>
      </c>
    </row>
    <row r="117" spans="2:3" x14ac:dyDescent="0.25">
      <c r="B117">
        <v>9</v>
      </c>
      <c r="C117">
        <v>3</v>
      </c>
    </row>
    <row r="118" spans="2:3" x14ac:dyDescent="0.25">
      <c r="B118">
        <v>9</v>
      </c>
      <c r="C118">
        <v>3</v>
      </c>
    </row>
    <row r="119" spans="2:3" x14ac:dyDescent="0.25">
      <c r="B119">
        <v>9</v>
      </c>
      <c r="C119">
        <v>3</v>
      </c>
    </row>
    <row r="120" spans="2:3" x14ac:dyDescent="0.25">
      <c r="B120">
        <v>9</v>
      </c>
      <c r="C120">
        <v>4</v>
      </c>
    </row>
    <row r="121" spans="2:3" x14ac:dyDescent="0.25">
      <c r="B121">
        <v>9</v>
      </c>
      <c r="C121">
        <v>4</v>
      </c>
    </row>
    <row r="122" spans="2:3" x14ac:dyDescent="0.25">
      <c r="B122">
        <v>9</v>
      </c>
      <c r="C122">
        <v>4</v>
      </c>
    </row>
    <row r="123" spans="2:3" x14ac:dyDescent="0.25">
      <c r="B123">
        <v>10</v>
      </c>
      <c r="C123">
        <v>2</v>
      </c>
    </row>
    <row r="124" spans="2:3" x14ac:dyDescent="0.25">
      <c r="B124">
        <v>10</v>
      </c>
      <c r="C124">
        <v>2</v>
      </c>
    </row>
    <row r="125" spans="2:3" x14ac:dyDescent="0.25">
      <c r="B125">
        <v>10</v>
      </c>
      <c r="C125">
        <v>3</v>
      </c>
    </row>
    <row r="126" spans="2:3" x14ac:dyDescent="0.25">
      <c r="B126">
        <v>10</v>
      </c>
      <c r="C126">
        <v>3</v>
      </c>
    </row>
    <row r="127" spans="2:3" x14ac:dyDescent="0.25">
      <c r="B127">
        <v>10</v>
      </c>
      <c r="C127">
        <v>3</v>
      </c>
    </row>
    <row r="128" spans="2:3" x14ac:dyDescent="0.25">
      <c r="B128">
        <v>10</v>
      </c>
      <c r="C128">
        <v>3</v>
      </c>
    </row>
    <row r="129" spans="2:3" x14ac:dyDescent="0.25">
      <c r="B129">
        <v>11</v>
      </c>
      <c r="C129">
        <v>2</v>
      </c>
    </row>
    <row r="130" spans="2:3" x14ac:dyDescent="0.25">
      <c r="B130">
        <v>11</v>
      </c>
      <c r="C130">
        <v>2</v>
      </c>
    </row>
    <row r="131" spans="2:3" x14ac:dyDescent="0.25">
      <c r="B131">
        <v>11</v>
      </c>
      <c r="C131">
        <v>2</v>
      </c>
    </row>
    <row r="132" spans="2:3" x14ac:dyDescent="0.25">
      <c r="B132">
        <v>11</v>
      </c>
      <c r="C132">
        <v>2</v>
      </c>
    </row>
    <row r="133" spans="2:3" x14ac:dyDescent="0.25">
      <c r="B133">
        <v>11</v>
      </c>
      <c r="C133">
        <v>2</v>
      </c>
    </row>
    <row r="134" spans="2:3" x14ac:dyDescent="0.25">
      <c r="B134">
        <v>11</v>
      </c>
      <c r="C134">
        <v>3</v>
      </c>
    </row>
    <row r="135" spans="2:3" x14ac:dyDescent="0.25">
      <c r="B135">
        <v>11</v>
      </c>
      <c r="C135">
        <v>4</v>
      </c>
    </row>
    <row r="136" spans="2:3" x14ac:dyDescent="0.25">
      <c r="B136">
        <v>11</v>
      </c>
      <c r="C136">
        <v>4</v>
      </c>
    </row>
    <row r="137" spans="2:3" x14ac:dyDescent="0.25">
      <c r="B137">
        <v>12</v>
      </c>
      <c r="C137">
        <v>1</v>
      </c>
    </row>
    <row r="138" spans="2:3" x14ac:dyDescent="0.25">
      <c r="B138">
        <v>12</v>
      </c>
      <c r="C138">
        <v>2</v>
      </c>
    </row>
    <row r="139" spans="2:3" x14ac:dyDescent="0.25">
      <c r="B139">
        <v>12</v>
      </c>
      <c r="C139">
        <v>2</v>
      </c>
    </row>
    <row r="140" spans="2:3" x14ac:dyDescent="0.25">
      <c r="B140">
        <v>12</v>
      </c>
      <c r="C140">
        <v>3</v>
      </c>
    </row>
    <row r="141" spans="2:3" x14ac:dyDescent="0.25">
      <c r="B141">
        <v>12</v>
      </c>
      <c r="C141">
        <v>3</v>
      </c>
    </row>
  </sheetData>
  <sortState ref="B2:C141">
    <sortCondition ref="B2:B141"/>
    <sortCondition ref="C2:C14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28"/>
  <sheetViews>
    <sheetView workbookViewId="0">
      <pane ySplit="1" topLeftCell="A2" activePane="bottomLeft" state="frozen"/>
      <selection pane="bottomLeft" activeCell="F25" sqref="F25"/>
    </sheetView>
  </sheetViews>
  <sheetFormatPr defaultRowHeight="15" x14ac:dyDescent="0.25"/>
  <sheetData>
    <row r="1" spans="3:11" ht="14.45" x14ac:dyDescent="0.3">
      <c r="C1" t="s">
        <v>79</v>
      </c>
      <c r="D1" t="s">
        <v>64</v>
      </c>
    </row>
    <row r="2" spans="3:11" ht="14.45" x14ac:dyDescent="0.3">
      <c r="C2">
        <v>1</v>
      </c>
      <c r="D2">
        <v>4</v>
      </c>
      <c r="H2" t="s">
        <v>82</v>
      </c>
    </row>
    <row r="3" spans="3:11" thickBot="1" x14ac:dyDescent="0.35">
      <c r="C3">
        <v>1</v>
      </c>
      <c r="D3">
        <v>4</v>
      </c>
      <c r="G3" s="13" t="s">
        <v>8</v>
      </c>
      <c r="H3" s="13">
        <v>1</v>
      </c>
      <c r="I3" s="13">
        <v>2</v>
      </c>
      <c r="J3" s="13">
        <v>3</v>
      </c>
      <c r="K3" s="13">
        <v>4</v>
      </c>
    </row>
    <row r="4" spans="3:11" ht="14.45" x14ac:dyDescent="0.3">
      <c r="C4">
        <v>1</v>
      </c>
      <c r="D4">
        <v>4</v>
      </c>
      <c r="G4" s="12">
        <v>1</v>
      </c>
      <c r="H4" s="12"/>
      <c r="I4" s="12"/>
      <c r="J4" s="12"/>
      <c r="K4" s="12">
        <v>3</v>
      </c>
    </row>
    <row r="5" spans="3:11" ht="14.45" x14ac:dyDescent="0.3">
      <c r="C5">
        <v>2</v>
      </c>
      <c r="D5">
        <v>3</v>
      </c>
      <c r="G5" s="10">
        <v>2</v>
      </c>
      <c r="H5" s="10"/>
      <c r="I5" s="10"/>
      <c r="J5" s="10">
        <v>1</v>
      </c>
      <c r="K5" s="10"/>
    </row>
    <row r="6" spans="3:11" ht="14.45" x14ac:dyDescent="0.3">
      <c r="C6">
        <v>3</v>
      </c>
      <c r="D6">
        <v>4</v>
      </c>
      <c r="G6" s="10">
        <v>3</v>
      </c>
      <c r="H6" s="10"/>
      <c r="I6" s="10"/>
      <c r="J6" s="10"/>
      <c r="K6" s="10">
        <v>7</v>
      </c>
    </row>
    <row r="7" spans="3:11" ht="14.45" x14ac:dyDescent="0.3">
      <c r="C7">
        <v>3</v>
      </c>
      <c r="D7">
        <v>4</v>
      </c>
      <c r="G7" s="10">
        <v>4</v>
      </c>
      <c r="H7" s="10"/>
      <c r="I7" s="10"/>
      <c r="J7" s="10"/>
      <c r="K7" s="10">
        <v>5</v>
      </c>
    </row>
    <row r="8" spans="3:11" ht="14.45" x14ac:dyDescent="0.3">
      <c r="C8">
        <v>3</v>
      </c>
      <c r="D8">
        <v>4</v>
      </c>
      <c r="G8" s="10">
        <v>5</v>
      </c>
      <c r="H8" s="10">
        <v>4</v>
      </c>
      <c r="I8" s="10"/>
      <c r="J8" s="10"/>
      <c r="K8" s="10">
        <v>10</v>
      </c>
    </row>
    <row r="9" spans="3:11" ht="14.45" x14ac:dyDescent="0.3">
      <c r="C9">
        <v>3</v>
      </c>
      <c r="D9">
        <v>4</v>
      </c>
      <c r="G9" s="10">
        <v>6</v>
      </c>
      <c r="H9" s="10">
        <v>13</v>
      </c>
      <c r="I9" s="10">
        <v>4</v>
      </c>
      <c r="J9" s="10"/>
      <c r="K9" s="10">
        <v>4</v>
      </c>
    </row>
    <row r="10" spans="3:11" ht="14.45" x14ac:dyDescent="0.3">
      <c r="C10">
        <v>3</v>
      </c>
      <c r="D10">
        <v>4</v>
      </c>
      <c r="G10" s="10">
        <v>7</v>
      </c>
      <c r="H10" s="10">
        <v>9</v>
      </c>
      <c r="I10" s="10">
        <v>19</v>
      </c>
      <c r="J10" s="10"/>
      <c r="K10" s="10"/>
    </row>
    <row r="11" spans="3:11" ht="14.45" x14ac:dyDescent="0.3">
      <c r="C11">
        <v>3</v>
      </c>
      <c r="D11">
        <v>4</v>
      </c>
      <c r="G11" s="10">
        <v>8</v>
      </c>
      <c r="H11" s="10"/>
      <c r="I11" s="10">
        <v>24</v>
      </c>
      <c r="J11" s="10">
        <v>3</v>
      </c>
      <c r="K11" s="10"/>
    </row>
    <row r="12" spans="3:11" ht="14.45" x14ac:dyDescent="0.3">
      <c r="C12">
        <v>3</v>
      </c>
      <c r="D12">
        <v>4</v>
      </c>
      <c r="G12" s="10">
        <v>9</v>
      </c>
      <c r="H12" s="10"/>
      <c r="I12" s="10">
        <v>2</v>
      </c>
      <c r="J12" s="10">
        <v>3</v>
      </c>
      <c r="K12" s="10">
        <v>1</v>
      </c>
    </row>
    <row r="13" spans="3:11" ht="14.45" x14ac:dyDescent="0.3">
      <c r="C13">
        <v>4</v>
      </c>
      <c r="D13">
        <v>4</v>
      </c>
      <c r="G13" s="10">
        <v>10</v>
      </c>
      <c r="H13" s="10"/>
      <c r="I13" s="10">
        <v>1</v>
      </c>
      <c r="J13" s="10">
        <v>5</v>
      </c>
      <c r="K13" s="10"/>
    </row>
    <row r="14" spans="3:11" ht="14.45" x14ac:dyDescent="0.3">
      <c r="C14">
        <v>4</v>
      </c>
      <c r="D14">
        <v>4</v>
      </c>
      <c r="G14" s="10">
        <v>11</v>
      </c>
      <c r="H14" s="10"/>
      <c r="I14" s="10"/>
      <c r="J14" s="10">
        <v>3</v>
      </c>
      <c r="K14" s="10">
        <v>1</v>
      </c>
    </row>
    <row r="15" spans="3:11" ht="14.45" x14ac:dyDescent="0.3">
      <c r="C15">
        <v>4</v>
      </c>
      <c r="D15">
        <v>4</v>
      </c>
      <c r="G15" s="10">
        <v>12</v>
      </c>
      <c r="H15" s="10">
        <v>1</v>
      </c>
      <c r="I15" s="10"/>
      <c r="J15" s="10"/>
      <c r="K15" s="10">
        <v>2</v>
      </c>
    </row>
    <row r="16" spans="3:11" ht="14.45" x14ac:dyDescent="0.3">
      <c r="C16">
        <v>4</v>
      </c>
      <c r="D16">
        <v>4</v>
      </c>
    </row>
    <row r="17" spans="3:4" ht="14.45" x14ac:dyDescent="0.3">
      <c r="C17">
        <v>4</v>
      </c>
      <c r="D17">
        <v>4</v>
      </c>
    </row>
    <row r="18" spans="3:4" ht="14.45" x14ac:dyDescent="0.3">
      <c r="C18">
        <v>5</v>
      </c>
      <c r="D18">
        <v>1</v>
      </c>
    </row>
    <row r="19" spans="3:4" ht="14.45" x14ac:dyDescent="0.3">
      <c r="C19">
        <v>5</v>
      </c>
      <c r="D19">
        <v>1</v>
      </c>
    </row>
    <row r="20" spans="3:4" ht="14.45" x14ac:dyDescent="0.3">
      <c r="C20">
        <v>5</v>
      </c>
      <c r="D20">
        <v>1</v>
      </c>
    </row>
    <row r="21" spans="3:4" ht="14.45" x14ac:dyDescent="0.3">
      <c r="C21">
        <v>5</v>
      </c>
      <c r="D21">
        <v>1</v>
      </c>
    </row>
    <row r="22" spans="3:4" ht="14.45" x14ac:dyDescent="0.3">
      <c r="C22">
        <v>5</v>
      </c>
      <c r="D22">
        <v>4</v>
      </c>
    </row>
    <row r="23" spans="3:4" ht="14.45" x14ac:dyDescent="0.3">
      <c r="C23">
        <v>5</v>
      </c>
      <c r="D23">
        <v>4</v>
      </c>
    </row>
    <row r="24" spans="3:4" ht="14.45" x14ac:dyDescent="0.3">
      <c r="C24">
        <v>5</v>
      </c>
      <c r="D24">
        <v>4</v>
      </c>
    </row>
    <row r="25" spans="3:4" ht="14.45" x14ac:dyDescent="0.3">
      <c r="C25">
        <v>5</v>
      </c>
      <c r="D25">
        <v>4</v>
      </c>
    </row>
    <row r="26" spans="3:4" ht="14.45" x14ac:dyDescent="0.3">
      <c r="C26">
        <v>5</v>
      </c>
      <c r="D26">
        <v>4</v>
      </c>
    </row>
    <row r="27" spans="3:4" ht="14.45" x14ac:dyDescent="0.3">
      <c r="C27">
        <v>5</v>
      </c>
      <c r="D27">
        <v>4</v>
      </c>
    </row>
    <row r="28" spans="3:4" ht="14.45" x14ac:dyDescent="0.3">
      <c r="C28">
        <v>5</v>
      </c>
      <c r="D28">
        <v>4</v>
      </c>
    </row>
    <row r="29" spans="3:4" ht="14.45" x14ac:dyDescent="0.3">
      <c r="C29">
        <v>5</v>
      </c>
      <c r="D29">
        <v>4</v>
      </c>
    </row>
    <row r="30" spans="3:4" ht="14.45" x14ac:dyDescent="0.3">
      <c r="C30">
        <v>5</v>
      </c>
      <c r="D30">
        <v>4</v>
      </c>
    </row>
    <row r="31" spans="3:4" ht="14.45" x14ac:dyDescent="0.3">
      <c r="C31">
        <v>5</v>
      </c>
      <c r="D31">
        <v>4</v>
      </c>
    </row>
    <row r="32" spans="3:4" ht="14.45" x14ac:dyDescent="0.3">
      <c r="C32">
        <v>6</v>
      </c>
      <c r="D32">
        <v>1</v>
      </c>
    </row>
    <row r="33" spans="3:4" ht="14.45" x14ac:dyDescent="0.3">
      <c r="C33">
        <v>6</v>
      </c>
      <c r="D33">
        <v>1</v>
      </c>
    </row>
    <row r="34" spans="3:4" ht="14.45" x14ac:dyDescent="0.3">
      <c r="C34">
        <v>6</v>
      </c>
      <c r="D34">
        <v>1</v>
      </c>
    </row>
    <row r="35" spans="3:4" ht="14.45" x14ac:dyDescent="0.3">
      <c r="C35">
        <v>6</v>
      </c>
      <c r="D35">
        <v>1</v>
      </c>
    </row>
    <row r="36" spans="3:4" x14ac:dyDescent="0.25">
      <c r="C36">
        <v>6</v>
      </c>
      <c r="D36">
        <v>1</v>
      </c>
    </row>
    <row r="37" spans="3:4" x14ac:dyDescent="0.25">
      <c r="C37">
        <v>6</v>
      </c>
      <c r="D37">
        <v>1</v>
      </c>
    </row>
    <row r="38" spans="3:4" x14ac:dyDescent="0.25">
      <c r="C38">
        <v>6</v>
      </c>
      <c r="D38">
        <v>1</v>
      </c>
    </row>
    <row r="39" spans="3:4" x14ac:dyDescent="0.25">
      <c r="C39">
        <v>6</v>
      </c>
      <c r="D39">
        <v>1</v>
      </c>
    </row>
    <row r="40" spans="3:4" x14ac:dyDescent="0.25">
      <c r="C40">
        <v>6</v>
      </c>
      <c r="D40">
        <v>1</v>
      </c>
    </row>
    <row r="41" spans="3:4" x14ac:dyDescent="0.25">
      <c r="C41">
        <v>6</v>
      </c>
      <c r="D41">
        <v>1</v>
      </c>
    </row>
    <row r="42" spans="3:4" x14ac:dyDescent="0.25">
      <c r="C42">
        <v>6</v>
      </c>
      <c r="D42">
        <v>1</v>
      </c>
    </row>
    <row r="43" spans="3:4" x14ac:dyDescent="0.25">
      <c r="C43">
        <v>6</v>
      </c>
      <c r="D43">
        <v>1</v>
      </c>
    </row>
    <row r="44" spans="3:4" x14ac:dyDescent="0.25">
      <c r="C44">
        <v>6</v>
      </c>
      <c r="D44">
        <v>1</v>
      </c>
    </row>
    <row r="45" spans="3:4" x14ac:dyDescent="0.25">
      <c r="C45">
        <v>6</v>
      </c>
      <c r="D45">
        <v>2</v>
      </c>
    </row>
    <row r="46" spans="3:4" x14ac:dyDescent="0.25">
      <c r="C46">
        <v>6</v>
      </c>
      <c r="D46">
        <v>2</v>
      </c>
    </row>
    <row r="47" spans="3:4" x14ac:dyDescent="0.25">
      <c r="C47">
        <v>6</v>
      </c>
      <c r="D47">
        <v>2</v>
      </c>
    </row>
    <row r="48" spans="3:4" x14ac:dyDescent="0.25">
      <c r="C48">
        <v>6</v>
      </c>
      <c r="D48">
        <v>2</v>
      </c>
    </row>
    <row r="49" spans="3:4" x14ac:dyDescent="0.25">
      <c r="C49">
        <v>6</v>
      </c>
      <c r="D49">
        <v>4</v>
      </c>
    </row>
    <row r="50" spans="3:4" x14ac:dyDescent="0.25">
      <c r="C50">
        <v>6</v>
      </c>
      <c r="D50">
        <v>4</v>
      </c>
    </row>
    <row r="51" spans="3:4" x14ac:dyDescent="0.25">
      <c r="C51">
        <v>6</v>
      </c>
      <c r="D51">
        <v>4</v>
      </c>
    </row>
    <row r="52" spans="3:4" x14ac:dyDescent="0.25">
      <c r="C52">
        <v>6</v>
      </c>
      <c r="D52">
        <v>4</v>
      </c>
    </row>
    <row r="53" spans="3:4" x14ac:dyDescent="0.25">
      <c r="C53">
        <v>7</v>
      </c>
      <c r="D53">
        <v>1</v>
      </c>
    </row>
    <row r="54" spans="3:4" x14ac:dyDescent="0.25">
      <c r="C54">
        <v>7</v>
      </c>
      <c r="D54">
        <v>1</v>
      </c>
    </row>
    <row r="55" spans="3:4" x14ac:dyDescent="0.25">
      <c r="C55">
        <v>7</v>
      </c>
      <c r="D55">
        <v>1</v>
      </c>
    </row>
    <row r="56" spans="3:4" x14ac:dyDescent="0.25">
      <c r="C56">
        <v>7</v>
      </c>
      <c r="D56">
        <v>1</v>
      </c>
    </row>
    <row r="57" spans="3:4" x14ac:dyDescent="0.25">
      <c r="C57">
        <v>7</v>
      </c>
      <c r="D57">
        <v>1</v>
      </c>
    </row>
    <row r="58" spans="3:4" x14ac:dyDescent="0.25">
      <c r="C58">
        <v>7</v>
      </c>
      <c r="D58">
        <v>1</v>
      </c>
    </row>
    <row r="59" spans="3:4" x14ac:dyDescent="0.25">
      <c r="C59">
        <v>7</v>
      </c>
      <c r="D59">
        <v>1</v>
      </c>
    </row>
    <row r="60" spans="3:4" x14ac:dyDescent="0.25">
      <c r="C60">
        <v>7</v>
      </c>
      <c r="D60">
        <v>1</v>
      </c>
    </row>
    <row r="61" spans="3:4" x14ac:dyDescent="0.25">
      <c r="C61">
        <v>7</v>
      </c>
      <c r="D61">
        <v>1</v>
      </c>
    </row>
    <row r="62" spans="3:4" x14ac:dyDescent="0.25">
      <c r="C62">
        <v>7</v>
      </c>
      <c r="D62">
        <v>2</v>
      </c>
    </row>
    <row r="63" spans="3:4" x14ac:dyDescent="0.25">
      <c r="C63">
        <v>7</v>
      </c>
      <c r="D63">
        <v>2</v>
      </c>
    </row>
    <row r="64" spans="3:4" x14ac:dyDescent="0.25">
      <c r="C64">
        <v>7</v>
      </c>
      <c r="D64">
        <v>2</v>
      </c>
    </row>
    <row r="65" spans="3:4" x14ac:dyDescent="0.25">
      <c r="C65">
        <v>7</v>
      </c>
      <c r="D65">
        <v>2</v>
      </c>
    </row>
    <row r="66" spans="3:4" x14ac:dyDescent="0.25">
      <c r="C66">
        <v>7</v>
      </c>
      <c r="D66">
        <v>2</v>
      </c>
    </row>
    <row r="67" spans="3:4" x14ac:dyDescent="0.25">
      <c r="C67">
        <v>7</v>
      </c>
      <c r="D67">
        <v>2</v>
      </c>
    </row>
    <row r="68" spans="3:4" x14ac:dyDescent="0.25">
      <c r="C68">
        <v>7</v>
      </c>
      <c r="D68">
        <v>2</v>
      </c>
    </row>
    <row r="69" spans="3:4" x14ac:dyDescent="0.25">
      <c r="C69">
        <v>7</v>
      </c>
      <c r="D69">
        <v>2</v>
      </c>
    </row>
    <row r="70" spans="3:4" x14ac:dyDescent="0.25">
      <c r="C70">
        <v>7</v>
      </c>
      <c r="D70">
        <v>2</v>
      </c>
    </row>
    <row r="71" spans="3:4" x14ac:dyDescent="0.25">
      <c r="C71">
        <v>7</v>
      </c>
      <c r="D71">
        <v>2</v>
      </c>
    </row>
    <row r="72" spans="3:4" x14ac:dyDescent="0.25">
      <c r="C72">
        <v>7</v>
      </c>
      <c r="D72">
        <v>2</v>
      </c>
    </row>
    <row r="73" spans="3:4" x14ac:dyDescent="0.25">
      <c r="C73">
        <v>7</v>
      </c>
      <c r="D73">
        <v>2</v>
      </c>
    </row>
    <row r="74" spans="3:4" x14ac:dyDescent="0.25">
      <c r="C74">
        <v>7</v>
      </c>
      <c r="D74">
        <v>2</v>
      </c>
    </row>
    <row r="75" spans="3:4" x14ac:dyDescent="0.25">
      <c r="C75">
        <v>7</v>
      </c>
      <c r="D75">
        <v>2</v>
      </c>
    </row>
    <row r="76" spans="3:4" x14ac:dyDescent="0.25">
      <c r="C76">
        <v>7</v>
      </c>
      <c r="D76">
        <v>2</v>
      </c>
    </row>
    <row r="77" spans="3:4" x14ac:dyDescent="0.25">
      <c r="C77">
        <v>7</v>
      </c>
      <c r="D77">
        <v>2</v>
      </c>
    </row>
    <row r="78" spans="3:4" x14ac:dyDescent="0.25">
      <c r="C78">
        <v>7</v>
      </c>
      <c r="D78">
        <v>2</v>
      </c>
    </row>
    <row r="79" spans="3:4" x14ac:dyDescent="0.25">
      <c r="C79">
        <v>7</v>
      </c>
      <c r="D79">
        <v>2</v>
      </c>
    </row>
    <row r="80" spans="3:4" x14ac:dyDescent="0.25">
      <c r="C80">
        <v>7</v>
      </c>
      <c r="D80">
        <v>2</v>
      </c>
    </row>
    <row r="81" spans="3:4" x14ac:dyDescent="0.25">
      <c r="C81">
        <v>8</v>
      </c>
      <c r="D81">
        <v>2</v>
      </c>
    </row>
    <row r="82" spans="3:4" x14ac:dyDescent="0.25">
      <c r="C82">
        <v>8</v>
      </c>
      <c r="D82">
        <v>2</v>
      </c>
    </row>
    <row r="83" spans="3:4" x14ac:dyDescent="0.25">
      <c r="C83">
        <v>8</v>
      </c>
      <c r="D83">
        <v>2</v>
      </c>
    </row>
    <row r="84" spans="3:4" x14ac:dyDescent="0.25">
      <c r="C84">
        <v>8</v>
      </c>
      <c r="D84">
        <v>2</v>
      </c>
    </row>
    <row r="85" spans="3:4" x14ac:dyDescent="0.25">
      <c r="C85">
        <v>8</v>
      </c>
      <c r="D85">
        <v>2</v>
      </c>
    </row>
    <row r="86" spans="3:4" x14ac:dyDescent="0.25">
      <c r="C86">
        <v>8</v>
      </c>
      <c r="D86">
        <v>2</v>
      </c>
    </row>
    <row r="87" spans="3:4" x14ac:dyDescent="0.25">
      <c r="C87">
        <v>8</v>
      </c>
      <c r="D87">
        <v>2</v>
      </c>
    </row>
    <row r="88" spans="3:4" x14ac:dyDescent="0.25">
      <c r="C88">
        <v>8</v>
      </c>
      <c r="D88">
        <v>2</v>
      </c>
    </row>
    <row r="89" spans="3:4" x14ac:dyDescent="0.25">
      <c r="C89">
        <v>8</v>
      </c>
      <c r="D89">
        <v>2</v>
      </c>
    </row>
    <row r="90" spans="3:4" x14ac:dyDescent="0.25">
      <c r="C90">
        <v>8</v>
      </c>
      <c r="D90">
        <v>2</v>
      </c>
    </row>
    <row r="91" spans="3:4" x14ac:dyDescent="0.25">
      <c r="C91">
        <v>8</v>
      </c>
      <c r="D91">
        <v>2</v>
      </c>
    </row>
    <row r="92" spans="3:4" x14ac:dyDescent="0.25">
      <c r="C92">
        <v>8</v>
      </c>
      <c r="D92">
        <v>2</v>
      </c>
    </row>
    <row r="93" spans="3:4" x14ac:dyDescent="0.25">
      <c r="C93">
        <v>8</v>
      </c>
      <c r="D93">
        <v>2</v>
      </c>
    </row>
    <row r="94" spans="3:4" x14ac:dyDescent="0.25">
      <c r="C94">
        <v>8</v>
      </c>
      <c r="D94">
        <v>2</v>
      </c>
    </row>
    <row r="95" spans="3:4" x14ac:dyDescent="0.25">
      <c r="C95">
        <v>8</v>
      </c>
      <c r="D95">
        <v>2</v>
      </c>
    </row>
    <row r="96" spans="3:4" x14ac:dyDescent="0.25">
      <c r="C96">
        <v>8</v>
      </c>
      <c r="D96">
        <v>2</v>
      </c>
    </row>
    <row r="97" spans="3:4" x14ac:dyDescent="0.25">
      <c r="C97">
        <v>8</v>
      </c>
      <c r="D97">
        <v>2</v>
      </c>
    </row>
    <row r="98" spans="3:4" x14ac:dyDescent="0.25">
      <c r="C98">
        <v>8</v>
      </c>
      <c r="D98">
        <v>2</v>
      </c>
    </row>
    <row r="99" spans="3:4" x14ac:dyDescent="0.25">
      <c r="C99">
        <v>8</v>
      </c>
      <c r="D99">
        <v>2</v>
      </c>
    </row>
    <row r="100" spans="3:4" x14ac:dyDescent="0.25">
      <c r="C100">
        <v>8</v>
      </c>
      <c r="D100">
        <v>2</v>
      </c>
    </row>
    <row r="101" spans="3:4" x14ac:dyDescent="0.25">
      <c r="C101">
        <v>8</v>
      </c>
      <c r="D101">
        <v>2</v>
      </c>
    </row>
    <row r="102" spans="3:4" x14ac:dyDescent="0.25">
      <c r="C102">
        <v>8</v>
      </c>
      <c r="D102">
        <v>2</v>
      </c>
    </row>
    <row r="103" spans="3:4" x14ac:dyDescent="0.25">
      <c r="C103">
        <v>8</v>
      </c>
      <c r="D103">
        <v>2</v>
      </c>
    </row>
    <row r="104" spans="3:4" x14ac:dyDescent="0.25">
      <c r="C104">
        <v>8</v>
      </c>
      <c r="D104">
        <v>2</v>
      </c>
    </row>
    <row r="105" spans="3:4" x14ac:dyDescent="0.25">
      <c r="C105">
        <v>8</v>
      </c>
      <c r="D105">
        <v>3</v>
      </c>
    </row>
    <row r="106" spans="3:4" x14ac:dyDescent="0.25">
      <c r="C106">
        <v>8</v>
      </c>
      <c r="D106">
        <v>3</v>
      </c>
    </row>
    <row r="107" spans="3:4" x14ac:dyDescent="0.25">
      <c r="C107">
        <v>8</v>
      </c>
      <c r="D107">
        <v>3</v>
      </c>
    </row>
    <row r="108" spans="3:4" x14ac:dyDescent="0.25">
      <c r="C108">
        <v>8</v>
      </c>
    </row>
    <row r="109" spans="3:4" x14ac:dyDescent="0.25">
      <c r="C109">
        <v>9</v>
      </c>
      <c r="D109">
        <v>2</v>
      </c>
    </row>
    <row r="110" spans="3:4" x14ac:dyDescent="0.25">
      <c r="C110">
        <v>9</v>
      </c>
      <c r="D110">
        <v>2</v>
      </c>
    </row>
    <row r="111" spans="3:4" x14ac:dyDescent="0.25">
      <c r="C111">
        <v>9</v>
      </c>
      <c r="D111">
        <v>3</v>
      </c>
    </row>
    <row r="112" spans="3:4" x14ac:dyDescent="0.25">
      <c r="C112">
        <v>9</v>
      </c>
      <c r="D112">
        <v>3</v>
      </c>
    </row>
    <row r="113" spans="3:4" x14ac:dyDescent="0.25">
      <c r="C113">
        <v>9</v>
      </c>
      <c r="D113">
        <v>3</v>
      </c>
    </row>
    <row r="114" spans="3:4" x14ac:dyDescent="0.25">
      <c r="C114">
        <v>9</v>
      </c>
      <c r="D114">
        <v>4</v>
      </c>
    </row>
    <row r="115" spans="3:4" x14ac:dyDescent="0.25">
      <c r="C115">
        <v>10</v>
      </c>
      <c r="D115">
        <v>2</v>
      </c>
    </row>
    <row r="116" spans="3:4" x14ac:dyDescent="0.25">
      <c r="C116">
        <v>10</v>
      </c>
      <c r="D116">
        <v>3</v>
      </c>
    </row>
    <row r="117" spans="3:4" x14ac:dyDescent="0.25">
      <c r="C117">
        <v>10</v>
      </c>
      <c r="D117">
        <v>3</v>
      </c>
    </row>
    <row r="118" spans="3:4" x14ac:dyDescent="0.25">
      <c r="C118">
        <v>10</v>
      </c>
      <c r="D118">
        <v>3</v>
      </c>
    </row>
    <row r="119" spans="3:4" x14ac:dyDescent="0.25">
      <c r="C119">
        <v>10</v>
      </c>
      <c r="D119">
        <v>3</v>
      </c>
    </row>
    <row r="120" spans="3:4" x14ac:dyDescent="0.25">
      <c r="C120">
        <v>10</v>
      </c>
      <c r="D120">
        <v>3</v>
      </c>
    </row>
    <row r="121" spans="3:4" x14ac:dyDescent="0.25">
      <c r="C121">
        <v>11</v>
      </c>
      <c r="D121">
        <v>3</v>
      </c>
    </row>
    <row r="122" spans="3:4" x14ac:dyDescent="0.25">
      <c r="C122">
        <v>11</v>
      </c>
      <c r="D122">
        <v>3</v>
      </c>
    </row>
    <row r="123" spans="3:4" x14ac:dyDescent="0.25">
      <c r="C123">
        <v>11</v>
      </c>
      <c r="D123">
        <v>3</v>
      </c>
    </row>
    <row r="124" spans="3:4" x14ac:dyDescent="0.25">
      <c r="C124">
        <v>11</v>
      </c>
      <c r="D124">
        <v>4</v>
      </c>
    </row>
    <row r="125" spans="3:4" x14ac:dyDescent="0.25">
      <c r="C125">
        <v>12</v>
      </c>
      <c r="D125">
        <v>1</v>
      </c>
    </row>
    <row r="126" spans="3:4" x14ac:dyDescent="0.25">
      <c r="C126">
        <v>12</v>
      </c>
      <c r="D126">
        <v>4</v>
      </c>
    </row>
    <row r="127" spans="3:4" x14ac:dyDescent="0.25">
      <c r="C127">
        <v>12</v>
      </c>
      <c r="D127">
        <v>4</v>
      </c>
    </row>
    <row r="128" spans="3:4" x14ac:dyDescent="0.25">
      <c r="C128">
        <v>12</v>
      </c>
      <c r="D128">
        <v>4</v>
      </c>
    </row>
  </sheetData>
  <sortState ref="C2:D128">
    <sortCondition ref="C2:C128"/>
    <sortCondition ref="D2:D12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workbookViewId="0">
      <selection activeCell="U18" sqref="U18"/>
    </sheetView>
  </sheetViews>
  <sheetFormatPr defaultRowHeight="15" x14ac:dyDescent="0.25"/>
  <cols>
    <col min="1" max="1" width="11" bestFit="1" customWidth="1"/>
    <col min="6" max="6" width="9.85546875" bestFit="1" customWidth="1"/>
    <col min="7" max="7" width="10.5703125" bestFit="1" customWidth="1"/>
  </cols>
  <sheetData>
    <row r="1" spans="1:21" ht="14.45" x14ac:dyDescent="0.3">
      <c r="A1" s="15" t="s">
        <v>16</v>
      </c>
      <c r="B1" s="15" t="s">
        <v>63</v>
      </c>
      <c r="C1" s="15"/>
      <c r="D1" s="15"/>
      <c r="E1" s="15"/>
      <c r="F1" s="15"/>
      <c r="G1" s="15"/>
    </row>
    <row r="2" spans="1:21" ht="14.45" x14ac:dyDescent="0.3">
      <c r="A2">
        <v>1</v>
      </c>
      <c r="B2">
        <v>1</v>
      </c>
      <c r="C2" s="15"/>
      <c r="D2" s="15"/>
      <c r="E2" s="15"/>
      <c r="F2" s="15" t="s">
        <v>84</v>
      </c>
      <c r="G2" s="15" t="s">
        <v>85</v>
      </c>
      <c r="H2" t="s">
        <v>86</v>
      </c>
      <c r="I2" t="s">
        <v>116</v>
      </c>
    </row>
    <row r="3" spans="1:21" ht="14.45" x14ac:dyDescent="0.3">
      <c r="A3">
        <v>1</v>
      </c>
      <c r="B3">
        <v>1</v>
      </c>
      <c r="C3" s="15"/>
      <c r="D3" s="15"/>
      <c r="E3" s="15"/>
      <c r="F3" s="15">
        <v>1</v>
      </c>
      <c r="G3" s="15">
        <v>1</v>
      </c>
      <c r="H3">
        <v>2</v>
      </c>
      <c r="I3">
        <f>F3-G3</f>
        <v>0</v>
      </c>
      <c r="T3" t="s">
        <v>119</v>
      </c>
    </row>
    <row r="4" spans="1:21" ht="14.45" x14ac:dyDescent="0.3">
      <c r="A4">
        <v>2</v>
      </c>
      <c r="B4">
        <v>2</v>
      </c>
      <c r="C4" s="15"/>
      <c r="D4" s="15"/>
      <c r="E4" s="15"/>
      <c r="F4" s="15">
        <v>2</v>
      </c>
      <c r="G4" s="15">
        <v>2.8</v>
      </c>
      <c r="H4">
        <v>10</v>
      </c>
      <c r="I4">
        <f t="shared" ref="I4:I13" si="0">F4-G4</f>
        <v>-0.79999999999999982</v>
      </c>
    </row>
    <row r="5" spans="1:21" ht="14.45" x14ac:dyDescent="0.3">
      <c r="A5">
        <v>2</v>
      </c>
      <c r="B5">
        <v>2</v>
      </c>
      <c r="C5" s="15"/>
      <c r="D5" s="15"/>
      <c r="E5" s="15"/>
      <c r="F5" s="15">
        <v>3</v>
      </c>
      <c r="G5" s="15">
        <v>3.14</v>
      </c>
      <c r="H5">
        <v>48</v>
      </c>
      <c r="I5">
        <f t="shared" si="0"/>
        <v>-0.14000000000000012</v>
      </c>
      <c r="T5">
        <v>121</v>
      </c>
    </row>
    <row r="6" spans="1:21" ht="14.45" x14ac:dyDescent="0.3">
      <c r="A6">
        <v>3</v>
      </c>
      <c r="B6">
        <v>2</v>
      </c>
      <c r="C6" s="15"/>
      <c r="D6" s="15"/>
      <c r="E6" s="15"/>
      <c r="F6" s="15">
        <v>4</v>
      </c>
      <c r="G6" s="14">
        <v>4.22</v>
      </c>
      <c r="H6">
        <v>32</v>
      </c>
      <c r="I6">
        <f t="shared" si="0"/>
        <v>-0.21999999999999975</v>
      </c>
      <c r="T6">
        <v>80</v>
      </c>
    </row>
    <row r="7" spans="1:21" ht="14.45" x14ac:dyDescent="0.3">
      <c r="A7" s="15">
        <v>3</v>
      </c>
      <c r="B7" s="15">
        <v>2</v>
      </c>
      <c r="C7" s="15"/>
      <c r="D7" s="15"/>
      <c r="E7" s="15"/>
      <c r="F7" s="15">
        <v>5</v>
      </c>
      <c r="G7" s="14">
        <v>5.33</v>
      </c>
      <c r="H7">
        <v>18</v>
      </c>
      <c r="I7">
        <f t="shared" si="0"/>
        <v>-0.33000000000000007</v>
      </c>
      <c r="T7">
        <v>136</v>
      </c>
    </row>
    <row r="8" spans="1:21" ht="14.45" x14ac:dyDescent="0.3">
      <c r="A8">
        <v>2</v>
      </c>
      <c r="B8">
        <v>3</v>
      </c>
      <c r="C8" s="15"/>
      <c r="D8" s="15"/>
      <c r="E8" s="15"/>
      <c r="F8" s="15">
        <v>6</v>
      </c>
      <c r="G8" s="14">
        <v>6.18</v>
      </c>
      <c r="H8">
        <v>11</v>
      </c>
      <c r="I8">
        <f t="shared" si="0"/>
        <v>-0.17999999999999972</v>
      </c>
      <c r="T8">
        <v>82</v>
      </c>
    </row>
    <row r="9" spans="1:21" ht="14.45" x14ac:dyDescent="0.3">
      <c r="A9">
        <v>2</v>
      </c>
      <c r="B9">
        <v>3</v>
      </c>
      <c r="C9" s="15"/>
      <c r="D9" s="15"/>
      <c r="E9" s="15"/>
      <c r="F9" s="15">
        <v>7</v>
      </c>
      <c r="G9" s="14">
        <v>7.25</v>
      </c>
      <c r="H9">
        <v>4</v>
      </c>
      <c r="I9">
        <f t="shared" si="0"/>
        <v>-0.25</v>
      </c>
      <c r="T9">
        <v>221</v>
      </c>
    </row>
    <row r="10" spans="1:21" ht="14.45" x14ac:dyDescent="0.3">
      <c r="A10" s="15">
        <v>2</v>
      </c>
      <c r="B10" s="15">
        <v>3</v>
      </c>
      <c r="C10" s="15"/>
      <c r="D10" s="15"/>
      <c r="E10" s="15"/>
      <c r="F10" s="15">
        <v>8</v>
      </c>
      <c r="G10" s="14">
        <v>8.75</v>
      </c>
      <c r="H10">
        <v>4</v>
      </c>
      <c r="I10">
        <f t="shared" si="0"/>
        <v>-0.75</v>
      </c>
      <c r="T10">
        <v>276</v>
      </c>
    </row>
    <row r="11" spans="1:21" ht="14.45" x14ac:dyDescent="0.3">
      <c r="A11" s="15">
        <v>2</v>
      </c>
      <c r="B11" s="15">
        <v>3</v>
      </c>
      <c r="C11" s="15"/>
      <c r="D11" s="15"/>
      <c r="E11" s="15"/>
      <c r="F11" s="15">
        <v>9</v>
      </c>
      <c r="G11" s="14">
        <v>10</v>
      </c>
      <c r="H11">
        <v>2</v>
      </c>
      <c r="I11">
        <f t="shared" si="0"/>
        <v>-1</v>
      </c>
      <c r="T11">
        <v>340</v>
      </c>
    </row>
    <row r="12" spans="1:21" ht="14.45" x14ac:dyDescent="0.3">
      <c r="A12">
        <v>2</v>
      </c>
      <c r="B12">
        <v>3</v>
      </c>
      <c r="C12" s="15"/>
      <c r="D12" s="15"/>
      <c r="E12" s="15"/>
      <c r="F12" s="15">
        <v>10</v>
      </c>
      <c r="G12" s="14">
        <v>11</v>
      </c>
      <c r="H12">
        <v>1</v>
      </c>
      <c r="I12">
        <f t="shared" si="0"/>
        <v>-1</v>
      </c>
      <c r="T12">
        <v>83</v>
      </c>
    </row>
    <row r="13" spans="1:21" ht="14.45" x14ac:dyDescent="0.3">
      <c r="A13">
        <v>2</v>
      </c>
      <c r="B13">
        <v>3</v>
      </c>
      <c r="C13" s="15"/>
      <c r="D13" s="15"/>
      <c r="E13" s="15"/>
      <c r="F13" s="14">
        <v>11</v>
      </c>
      <c r="G13" s="14">
        <v>11.5</v>
      </c>
      <c r="H13">
        <v>2</v>
      </c>
      <c r="I13">
        <f t="shared" si="0"/>
        <v>-0.5</v>
      </c>
      <c r="T13">
        <v>92</v>
      </c>
    </row>
    <row r="14" spans="1:21" ht="14.45" x14ac:dyDescent="0.3">
      <c r="A14">
        <v>2</v>
      </c>
      <c r="B14">
        <v>3</v>
      </c>
      <c r="C14" s="15"/>
      <c r="D14" s="15"/>
      <c r="E14" s="15"/>
      <c r="F14" s="15"/>
      <c r="G14" s="15"/>
    </row>
    <row r="15" spans="1:21" ht="14.45" x14ac:dyDescent="0.3">
      <c r="A15">
        <v>2</v>
      </c>
      <c r="B15">
        <v>3</v>
      </c>
      <c r="C15" s="15"/>
      <c r="D15" s="15"/>
      <c r="E15" s="15"/>
      <c r="F15" s="15"/>
      <c r="G15" s="15" t="s">
        <v>96</v>
      </c>
      <c r="H15">
        <f>SUM(H3:H13)</f>
        <v>134</v>
      </c>
      <c r="T15">
        <f>AVERAGE(T5:T13)</f>
        <v>159</v>
      </c>
      <c r="U15" t="s">
        <v>120</v>
      </c>
    </row>
    <row r="16" spans="1:21" ht="14.45" x14ac:dyDescent="0.3">
      <c r="A16" s="15">
        <v>3</v>
      </c>
      <c r="B16" s="15">
        <v>3</v>
      </c>
      <c r="C16" s="15"/>
      <c r="D16" s="15"/>
      <c r="E16" s="15"/>
      <c r="F16" s="15"/>
      <c r="G16" s="15"/>
      <c r="I16" s="63" t="s">
        <v>117</v>
      </c>
      <c r="J16">
        <f>AVERAGE(I3:I9)</f>
        <v>-0.27428571428571419</v>
      </c>
    </row>
    <row r="17" spans="1:10" ht="14.45" x14ac:dyDescent="0.3">
      <c r="A17">
        <v>3</v>
      </c>
      <c r="B17">
        <v>3</v>
      </c>
      <c r="C17" s="15"/>
      <c r="D17" s="15"/>
      <c r="E17" s="15"/>
      <c r="F17" s="15"/>
      <c r="G17" s="15"/>
      <c r="I17" t="s">
        <v>118</v>
      </c>
      <c r="J17">
        <f>AVERAGE(I10:I13)</f>
        <v>-0.8125</v>
      </c>
    </row>
    <row r="18" spans="1:10" ht="14.45" x14ac:dyDescent="0.3">
      <c r="A18">
        <v>3</v>
      </c>
      <c r="B18">
        <v>3</v>
      </c>
      <c r="C18" s="15"/>
      <c r="D18" s="15"/>
      <c r="E18" s="15"/>
      <c r="F18" s="15" t="s">
        <v>97</v>
      </c>
      <c r="G18" s="15" t="s">
        <v>98</v>
      </c>
    </row>
    <row r="19" spans="1:10" ht="14.45" x14ac:dyDescent="0.3">
      <c r="A19">
        <v>3</v>
      </c>
      <c r="B19">
        <v>3</v>
      </c>
      <c r="C19" s="15"/>
      <c r="D19" s="15"/>
      <c r="E19" s="15"/>
      <c r="F19" s="47">
        <v>1</v>
      </c>
      <c r="G19" s="15">
        <v>1</v>
      </c>
      <c r="H19">
        <v>2</v>
      </c>
    </row>
    <row r="20" spans="1:10" ht="14.45" x14ac:dyDescent="0.3">
      <c r="A20">
        <v>3</v>
      </c>
      <c r="B20">
        <v>3</v>
      </c>
      <c r="C20" s="15"/>
      <c r="D20" s="15"/>
      <c r="E20" s="15"/>
      <c r="F20" s="47">
        <v>2</v>
      </c>
      <c r="G20" s="15">
        <v>2.5</v>
      </c>
      <c r="H20">
        <v>4</v>
      </c>
    </row>
    <row r="21" spans="1:10" ht="14.45" x14ac:dyDescent="0.3">
      <c r="A21">
        <v>3</v>
      </c>
      <c r="B21">
        <v>3</v>
      </c>
      <c r="C21" s="15"/>
      <c r="D21" s="15"/>
      <c r="E21" s="15"/>
      <c r="F21" s="47">
        <v>3</v>
      </c>
      <c r="G21" s="15">
        <v>3.1</v>
      </c>
      <c r="H21">
        <v>40</v>
      </c>
    </row>
    <row r="22" spans="1:10" ht="14.45" x14ac:dyDescent="0.3">
      <c r="A22">
        <v>3</v>
      </c>
      <c r="B22">
        <v>3</v>
      </c>
      <c r="C22" s="15"/>
      <c r="D22" s="15"/>
      <c r="E22" s="15"/>
      <c r="F22" s="47">
        <v>4</v>
      </c>
      <c r="G22" s="14">
        <v>3.7</v>
      </c>
      <c r="H22">
        <v>32</v>
      </c>
    </row>
    <row r="23" spans="1:10" ht="14.45" x14ac:dyDescent="0.3">
      <c r="A23">
        <v>3</v>
      </c>
      <c r="B23">
        <v>3</v>
      </c>
      <c r="C23" s="15"/>
      <c r="D23" s="15"/>
      <c r="E23" s="15"/>
      <c r="F23" s="47">
        <v>5</v>
      </c>
      <c r="G23" s="14">
        <v>4.76</v>
      </c>
      <c r="H23">
        <v>17</v>
      </c>
    </row>
    <row r="24" spans="1:10" ht="14.45" x14ac:dyDescent="0.3">
      <c r="A24">
        <v>3</v>
      </c>
      <c r="B24">
        <v>3</v>
      </c>
      <c r="C24" s="15"/>
      <c r="D24" s="15"/>
      <c r="E24" s="15"/>
      <c r="F24" s="47">
        <v>6</v>
      </c>
      <c r="G24" s="14">
        <v>5.53</v>
      </c>
      <c r="H24">
        <v>15</v>
      </c>
    </row>
    <row r="25" spans="1:10" ht="14.45" x14ac:dyDescent="0.3">
      <c r="A25">
        <v>3</v>
      </c>
      <c r="B25">
        <v>3</v>
      </c>
      <c r="C25" s="15"/>
      <c r="D25" s="15"/>
      <c r="E25" s="15"/>
      <c r="F25" s="47">
        <v>7</v>
      </c>
      <c r="G25" s="14">
        <v>5.75</v>
      </c>
      <c r="H25">
        <v>4</v>
      </c>
    </row>
    <row r="26" spans="1:10" ht="14.45" x14ac:dyDescent="0.3">
      <c r="A26">
        <v>3</v>
      </c>
      <c r="B26">
        <v>3</v>
      </c>
      <c r="C26" s="15"/>
      <c r="D26" s="15"/>
      <c r="E26" s="15"/>
      <c r="F26" s="47">
        <v>8</v>
      </c>
      <c r="G26" s="14">
        <v>7</v>
      </c>
      <c r="H26">
        <v>4</v>
      </c>
    </row>
    <row r="27" spans="1:10" ht="14.45" x14ac:dyDescent="0.3">
      <c r="A27" s="15">
        <v>3</v>
      </c>
      <c r="B27" s="15">
        <v>3</v>
      </c>
      <c r="C27" s="15"/>
      <c r="D27" s="15"/>
      <c r="E27" s="15"/>
      <c r="F27" s="47">
        <v>9</v>
      </c>
      <c r="G27" s="14">
        <v>8.25</v>
      </c>
      <c r="H27">
        <v>4</v>
      </c>
    </row>
    <row r="28" spans="1:10" ht="14.45" x14ac:dyDescent="0.3">
      <c r="A28" s="15">
        <v>3</v>
      </c>
      <c r="B28" s="15">
        <v>3</v>
      </c>
      <c r="C28" s="15"/>
      <c r="D28" s="15"/>
      <c r="E28" s="15"/>
      <c r="F28" s="47">
        <v>10</v>
      </c>
      <c r="G28" s="15"/>
    </row>
    <row r="29" spans="1:10" ht="14.45" x14ac:dyDescent="0.3">
      <c r="A29" s="15">
        <v>3</v>
      </c>
      <c r="B29" s="15">
        <v>3</v>
      </c>
      <c r="C29" s="15"/>
      <c r="D29" s="15"/>
      <c r="E29" s="15"/>
      <c r="F29" s="47">
        <v>11</v>
      </c>
      <c r="G29" s="14">
        <v>10</v>
      </c>
      <c r="H29">
        <v>3</v>
      </c>
    </row>
    <row r="30" spans="1:10" ht="14.45" x14ac:dyDescent="0.3">
      <c r="A30">
        <v>3</v>
      </c>
      <c r="B30">
        <v>3</v>
      </c>
      <c r="C30" s="15"/>
      <c r="D30" s="15"/>
      <c r="E30" s="15"/>
      <c r="F30" s="15"/>
      <c r="G30" s="15"/>
    </row>
    <row r="31" spans="1:10" ht="14.45" x14ac:dyDescent="0.3">
      <c r="A31" s="15">
        <v>3</v>
      </c>
      <c r="B31" s="15">
        <v>3</v>
      </c>
      <c r="C31" s="15"/>
      <c r="D31" s="15"/>
      <c r="E31" s="15"/>
      <c r="F31" s="15"/>
      <c r="G31" s="15"/>
    </row>
    <row r="32" spans="1:10" ht="14.45" x14ac:dyDescent="0.3">
      <c r="A32" s="15">
        <v>3</v>
      </c>
      <c r="B32" s="15">
        <v>3</v>
      </c>
      <c r="C32" s="15"/>
      <c r="D32" s="15"/>
      <c r="E32" s="15"/>
      <c r="F32" s="15"/>
      <c r="G32" s="15"/>
    </row>
    <row r="33" spans="1:7" x14ac:dyDescent="0.25">
      <c r="A33" s="15">
        <v>3</v>
      </c>
      <c r="B33" s="15">
        <v>3</v>
      </c>
      <c r="C33" s="15"/>
      <c r="D33" s="15"/>
      <c r="E33" s="15"/>
      <c r="F33" s="15"/>
      <c r="G33" s="15"/>
    </row>
    <row r="34" spans="1:7" x14ac:dyDescent="0.25">
      <c r="A34">
        <v>3</v>
      </c>
      <c r="B34">
        <v>3</v>
      </c>
      <c r="C34" s="15"/>
      <c r="D34" s="15"/>
      <c r="E34" s="15"/>
      <c r="F34" s="15"/>
      <c r="G34" s="15"/>
    </row>
    <row r="35" spans="1:7" x14ac:dyDescent="0.25">
      <c r="A35">
        <v>3</v>
      </c>
      <c r="B35">
        <v>3</v>
      </c>
      <c r="C35" s="15"/>
      <c r="D35" s="15"/>
      <c r="E35" s="15"/>
      <c r="F35" s="15"/>
      <c r="G35" s="15"/>
    </row>
    <row r="36" spans="1:7" x14ac:dyDescent="0.25">
      <c r="A36">
        <v>3</v>
      </c>
      <c r="B36">
        <v>3</v>
      </c>
      <c r="C36" s="15"/>
      <c r="D36" s="15"/>
      <c r="E36" s="15"/>
      <c r="F36" s="15"/>
      <c r="G36" s="15"/>
    </row>
    <row r="37" spans="1:7" x14ac:dyDescent="0.25">
      <c r="A37" s="15">
        <v>3</v>
      </c>
      <c r="B37" s="15">
        <v>3</v>
      </c>
      <c r="C37" s="15"/>
      <c r="D37" s="15"/>
      <c r="E37" s="15"/>
      <c r="F37" s="15"/>
      <c r="G37" s="15"/>
    </row>
    <row r="38" spans="1:7" x14ac:dyDescent="0.25">
      <c r="A38">
        <v>3</v>
      </c>
      <c r="B38">
        <v>3</v>
      </c>
      <c r="C38" s="15"/>
      <c r="D38" s="15"/>
      <c r="E38" s="15"/>
      <c r="F38" s="15"/>
      <c r="G38" s="15"/>
    </row>
    <row r="39" spans="1:7" x14ac:dyDescent="0.25">
      <c r="A39">
        <v>3</v>
      </c>
      <c r="B39">
        <v>3</v>
      </c>
    </row>
    <row r="40" spans="1:7" x14ac:dyDescent="0.25">
      <c r="A40">
        <v>3</v>
      </c>
      <c r="B40">
        <v>3</v>
      </c>
    </row>
    <row r="41" spans="1:7" x14ac:dyDescent="0.25">
      <c r="A41">
        <v>3</v>
      </c>
      <c r="B41">
        <v>3</v>
      </c>
    </row>
    <row r="42" spans="1:7" x14ac:dyDescent="0.25">
      <c r="A42">
        <v>3</v>
      </c>
      <c r="B42">
        <v>3</v>
      </c>
    </row>
    <row r="43" spans="1:7" x14ac:dyDescent="0.25">
      <c r="A43">
        <v>3</v>
      </c>
      <c r="B43">
        <v>3</v>
      </c>
    </row>
    <row r="44" spans="1:7" x14ac:dyDescent="0.25">
      <c r="A44">
        <v>3</v>
      </c>
      <c r="B44">
        <v>3</v>
      </c>
    </row>
    <row r="45" spans="1:7" x14ac:dyDescent="0.25">
      <c r="A45">
        <v>3</v>
      </c>
      <c r="B45">
        <v>3</v>
      </c>
    </row>
    <row r="46" spans="1:7" x14ac:dyDescent="0.25">
      <c r="A46">
        <v>3</v>
      </c>
      <c r="B46">
        <v>3</v>
      </c>
    </row>
    <row r="47" spans="1:7" x14ac:dyDescent="0.25">
      <c r="A47">
        <v>3</v>
      </c>
      <c r="B47">
        <v>3</v>
      </c>
    </row>
    <row r="48" spans="1:7" x14ac:dyDescent="0.25">
      <c r="A48">
        <v>3</v>
      </c>
      <c r="B48">
        <v>3</v>
      </c>
    </row>
    <row r="49" spans="1:2" x14ac:dyDescent="0.25">
      <c r="A49">
        <v>3</v>
      </c>
      <c r="B49">
        <v>3</v>
      </c>
    </row>
    <row r="50" spans="1:2" x14ac:dyDescent="0.25">
      <c r="A50">
        <v>3</v>
      </c>
      <c r="B50">
        <v>3</v>
      </c>
    </row>
    <row r="51" spans="1:2" x14ac:dyDescent="0.25">
      <c r="A51">
        <v>3</v>
      </c>
      <c r="B51">
        <v>3</v>
      </c>
    </row>
    <row r="52" spans="1:2" x14ac:dyDescent="0.25">
      <c r="A52">
        <v>3</v>
      </c>
      <c r="B52">
        <v>3</v>
      </c>
    </row>
    <row r="53" spans="1:2" x14ac:dyDescent="0.25">
      <c r="A53">
        <v>4</v>
      </c>
      <c r="B53">
        <v>3</v>
      </c>
    </row>
    <row r="54" spans="1:2" x14ac:dyDescent="0.25">
      <c r="A54" s="15">
        <v>4</v>
      </c>
      <c r="B54" s="15">
        <v>3</v>
      </c>
    </row>
    <row r="55" spans="1:2" x14ac:dyDescent="0.25">
      <c r="A55" s="15">
        <v>5</v>
      </c>
      <c r="B55" s="15">
        <v>3</v>
      </c>
    </row>
    <row r="56" spans="1:2" x14ac:dyDescent="0.25">
      <c r="A56">
        <v>3</v>
      </c>
      <c r="B56">
        <v>4</v>
      </c>
    </row>
    <row r="57" spans="1:2" x14ac:dyDescent="0.25">
      <c r="A57" s="15">
        <v>3</v>
      </c>
      <c r="B57" s="15">
        <v>4</v>
      </c>
    </row>
    <row r="58" spans="1:2" x14ac:dyDescent="0.25">
      <c r="A58">
        <v>3</v>
      </c>
      <c r="B58">
        <v>4</v>
      </c>
    </row>
    <row r="59" spans="1:2" x14ac:dyDescent="0.25">
      <c r="A59">
        <v>3</v>
      </c>
      <c r="B59">
        <v>4</v>
      </c>
    </row>
    <row r="60" spans="1:2" x14ac:dyDescent="0.25">
      <c r="A60">
        <v>3</v>
      </c>
      <c r="B60">
        <v>4</v>
      </c>
    </row>
    <row r="61" spans="1:2" x14ac:dyDescent="0.25">
      <c r="A61">
        <v>3</v>
      </c>
      <c r="B61">
        <v>4</v>
      </c>
    </row>
    <row r="62" spans="1:2" x14ac:dyDescent="0.25">
      <c r="A62">
        <v>3</v>
      </c>
      <c r="B62">
        <v>4</v>
      </c>
    </row>
    <row r="63" spans="1:2" x14ac:dyDescent="0.25">
      <c r="A63">
        <v>3</v>
      </c>
      <c r="B63">
        <v>4</v>
      </c>
    </row>
    <row r="64" spans="1:2" x14ac:dyDescent="0.25">
      <c r="A64">
        <v>3</v>
      </c>
      <c r="B64">
        <v>4</v>
      </c>
    </row>
    <row r="65" spans="1:2" x14ac:dyDescent="0.25">
      <c r="A65">
        <v>4</v>
      </c>
      <c r="B65">
        <v>4</v>
      </c>
    </row>
    <row r="66" spans="1:2" x14ac:dyDescent="0.25">
      <c r="A66">
        <v>4</v>
      </c>
      <c r="B66">
        <v>4</v>
      </c>
    </row>
    <row r="67" spans="1:2" x14ac:dyDescent="0.25">
      <c r="A67">
        <v>4</v>
      </c>
      <c r="B67">
        <v>4</v>
      </c>
    </row>
    <row r="68" spans="1:2" x14ac:dyDescent="0.25">
      <c r="A68">
        <v>4</v>
      </c>
      <c r="B68">
        <v>4</v>
      </c>
    </row>
    <row r="69" spans="1:2" x14ac:dyDescent="0.25">
      <c r="A69">
        <v>4</v>
      </c>
      <c r="B69">
        <v>4</v>
      </c>
    </row>
    <row r="70" spans="1:2" x14ac:dyDescent="0.25">
      <c r="A70">
        <v>4</v>
      </c>
      <c r="B70">
        <v>4</v>
      </c>
    </row>
    <row r="71" spans="1:2" x14ac:dyDescent="0.25">
      <c r="A71" s="15">
        <v>4</v>
      </c>
      <c r="B71" s="15">
        <v>4</v>
      </c>
    </row>
    <row r="72" spans="1:2" x14ac:dyDescent="0.25">
      <c r="A72">
        <v>4</v>
      </c>
      <c r="B72">
        <v>4</v>
      </c>
    </row>
    <row r="73" spans="1:2" x14ac:dyDescent="0.25">
      <c r="A73">
        <v>4</v>
      </c>
      <c r="B73">
        <v>4</v>
      </c>
    </row>
    <row r="74" spans="1:2" x14ac:dyDescent="0.25">
      <c r="A74">
        <v>4</v>
      </c>
      <c r="B74">
        <v>4</v>
      </c>
    </row>
    <row r="75" spans="1:2" x14ac:dyDescent="0.25">
      <c r="A75">
        <v>4</v>
      </c>
      <c r="B75">
        <v>4</v>
      </c>
    </row>
    <row r="76" spans="1:2" x14ac:dyDescent="0.25">
      <c r="A76" s="15">
        <v>4</v>
      </c>
      <c r="B76" s="15">
        <v>4</v>
      </c>
    </row>
    <row r="77" spans="1:2" x14ac:dyDescent="0.25">
      <c r="A77" s="15">
        <v>4</v>
      </c>
      <c r="B77" s="15">
        <v>4</v>
      </c>
    </row>
    <row r="78" spans="1:2" x14ac:dyDescent="0.25">
      <c r="A78">
        <v>4</v>
      </c>
      <c r="B78">
        <v>4</v>
      </c>
    </row>
    <row r="79" spans="1:2" x14ac:dyDescent="0.25">
      <c r="A79">
        <v>4</v>
      </c>
      <c r="B79">
        <v>4</v>
      </c>
    </row>
    <row r="80" spans="1:2" x14ac:dyDescent="0.25">
      <c r="A80">
        <v>4</v>
      </c>
      <c r="B80">
        <v>4</v>
      </c>
    </row>
    <row r="81" spans="1:2" x14ac:dyDescent="0.25">
      <c r="A81">
        <v>4</v>
      </c>
      <c r="B81">
        <v>4</v>
      </c>
    </row>
    <row r="82" spans="1:2" x14ac:dyDescent="0.25">
      <c r="A82">
        <v>4</v>
      </c>
      <c r="B82">
        <v>4</v>
      </c>
    </row>
    <row r="83" spans="1:2" x14ac:dyDescent="0.25">
      <c r="A83">
        <v>4</v>
      </c>
      <c r="B83">
        <v>4</v>
      </c>
    </row>
    <row r="84" spans="1:2" x14ac:dyDescent="0.25">
      <c r="A84">
        <v>4</v>
      </c>
      <c r="B84">
        <v>4</v>
      </c>
    </row>
    <row r="85" spans="1:2" x14ac:dyDescent="0.25">
      <c r="A85">
        <v>4</v>
      </c>
      <c r="B85">
        <v>4</v>
      </c>
    </row>
    <row r="86" spans="1:2" x14ac:dyDescent="0.25">
      <c r="A86">
        <v>4</v>
      </c>
      <c r="B86">
        <v>4</v>
      </c>
    </row>
    <row r="87" spans="1:2" x14ac:dyDescent="0.25">
      <c r="A87">
        <v>4</v>
      </c>
      <c r="B87">
        <v>4</v>
      </c>
    </row>
    <row r="88" spans="1:2" x14ac:dyDescent="0.25">
      <c r="A88">
        <v>4</v>
      </c>
      <c r="B88">
        <v>5</v>
      </c>
    </row>
    <row r="89" spans="1:2" x14ac:dyDescent="0.25">
      <c r="A89">
        <v>4</v>
      </c>
      <c r="B89">
        <v>5</v>
      </c>
    </row>
    <row r="90" spans="1:2" x14ac:dyDescent="0.25">
      <c r="A90">
        <v>4</v>
      </c>
      <c r="B90">
        <v>5</v>
      </c>
    </row>
    <row r="91" spans="1:2" x14ac:dyDescent="0.25">
      <c r="A91">
        <v>4</v>
      </c>
      <c r="B91">
        <v>5</v>
      </c>
    </row>
    <row r="92" spans="1:2" x14ac:dyDescent="0.25">
      <c r="A92">
        <v>4</v>
      </c>
      <c r="B92">
        <v>5</v>
      </c>
    </row>
    <row r="93" spans="1:2" x14ac:dyDescent="0.25">
      <c r="A93">
        <v>5</v>
      </c>
      <c r="B93">
        <v>5</v>
      </c>
    </row>
    <row r="94" spans="1:2" x14ac:dyDescent="0.25">
      <c r="A94" s="15">
        <v>5</v>
      </c>
      <c r="B94" s="15">
        <v>5</v>
      </c>
    </row>
    <row r="95" spans="1:2" x14ac:dyDescent="0.25">
      <c r="A95">
        <v>5</v>
      </c>
      <c r="B95">
        <v>5</v>
      </c>
    </row>
    <row r="96" spans="1:2" x14ac:dyDescent="0.25">
      <c r="A96">
        <v>5</v>
      </c>
      <c r="B96">
        <v>5</v>
      </c>
    </row>
    <row r="97" spans="1:2" x14ac:dyDescent="0.25">
      <c r="A97">
        <v>5</v>
      </c>
      <c r="B97">
        <v>5</v>
      </c>
    </row>
    <row r="98" spans="1:2" x14ac:dyDescent="0.25">
      <c r="A98">
        <v>5</v>
      </c>
      <c r="B98">
        <v>5</v>
      </c>
    </row>
    <row r="99" spans="1:2" x14ac:dyDescent="0.25">
      <c r="A99">
        <v>5</v>
      </c>
      <c r="B99">
        <v>5</v>
      </c>
    </row>
    <row r="100" spans="1:2" x14ac:dyDescent="0.25">
      <c r="A100">
        <v>5</v>
      </c>
      <c r="B100">
        <v>5</v>
      </c>
    </row>
    <row r="101" spans="1:2" x14ac:dyDescent="0.25">
      <c r="A101">
        <v>5</v>
      </c>
      <c r="B101">
        <v>5</v>
      </c>
    </row>
    <row r="102" spans="1:2" x14ac:dyDescent="0.25">
      <c r="A102" s="15">
        <v>5</v>
      </c>
      <c r="B102" s="15">
        <v>5</v>
      </c>
    </row>
    <row r="103" spans="1:2" x14ac:dyDescent="0.25">
      <c r="A103">
        <v>5</v>
      </c>
      <c r="B103">
        <v>5</v>
      </c>
    </row>
    <row r="104" spans="1:2" x14ac:dyDescent="0.25">
      <c r="A104">
        <v>6</v>
      </c>
      <c r="B104">
        <v>5</v>
      </c>
    </row>
    <row r="105" spans="1:2" x14ac:dyDescent="0.25">
      <c r="A105" s="15">
        <v>4</v>
      </c>
      <c r="B105" s="15">
        <v>6</v>
      </c>
    </row>
    <row r="106" spans="1:2" x14ac:dyDescent="0.25">
      <c r="A106">
        <v>4</v>
      </c>
      <c r="B106">
        <v>6</v>
      </c>
    </row>
    <row r="107" spans="1:2" x14ac:dyDescent="0.25">
      <c r="A107">
        <v>5</v>
      </c>
      <c r="B107">
        <v>6</v>
      </c>
    </row>
    <row r="108" spans="1:2" x14ac:dyDescent="0.25">
      <c r="A108">
        <v>5</v>
      </c>
      <c r="B108">
        <v>6</v>
      </c>
    </row>
    <row r="109" spans="1:2" x14ac:dyDescent="0.25">
      <c r="A109">
        <v>5</v>
      </c>
      <c r="B109">
        <v>6</v>
      </c>
    </row>
    <row r="110" spans="1:2" x14ac:dyDescent="0.25">
      <c r="A110">
        <v>5</v>
      </c>
      <c r="B110">
        <v>6</v>
      </c>
    </row>
    <row r="111" spans="1:2" x14ac:dyDescent="0.25">
      <c r="A111">
        <v>6</v>
      </c>
      <c r="B111">
        <v>6</v>
      </c>
    </row>
    <row r="112" spans="1:2" x14ac:dyDescent="0.25">
      <c r="A112">
        <v>6</v>
      </c>
      <c r="B112">
        <v>6</v>
      </c>
    </row>
    <row r="113" spans="1:2" x14ac:dyDescent="0.25">
      <c r="A113">
        <v>6</v>
      </c>
      <c r="B113">
        <v>6</v>
      </c>
    </row>
    <row r="114" spans="1:2" x14ac:dyDescent="0.25">
      <c r="A114">
        <v>6</v>
      </c>
      <c r="B114">
        <v>6</v>
      </c>
    </row>
    <row r="115" spans="1:2" x14ac:dyDescent="0.25">
      <c r="A115">
        <v>6</v>
      </c>
      <c r="B115">
        <v>6</v>
      </c>
    </row>
    <row r="116" spans="1:2" x14ac:dyDescent="0.25">
      <c r="A116">
        <v>6</v>
      </c>
      <c r="B116">
        <v>6</v>
      </c>
    </row>
    <row r="117" spans="1:2" x14ac:dyDescent="0.25">
      <c r="A117" s="15">
        <v>6</v>
      </c>
      <c r="B117" s="15">
        <v>6</v>
      </c>
    </row>
    <row r="118" spans="1:2" x14ac:dyDescent="0.25">
      <c r="A118" s="15">
        <v>6</v>
      </c>
      <c r="B118" s="15">
        <v>6</v>
      </c>
    </row>
    <row r="119" spans="1:2" x14ac:dyDescent="0.25">
      <c r="A119">
        <v>7</v>
      </c>
      <c r="B119">
        <v>6</v>
      </c>
    </row>
    <row r="120" spans="1:2" x14ac:dyDescent="0.25">
      <c r="A120">
        <v>5</v>
      </c>
      <c r="B120">
        <v>7</v>
      </c>
    </row>
    <row r="121" spans="1:2" x14ac:dyDescent="0.25">
      <c r="A121" s="15">
        <v>5</v>
      </c>
      <c r="B121" s="15">
        <v>7</v>
      </c>
    </row>
    <row r="122" spans="1:2" x14ac:dyDescent="0.25">
      <c r="A122">
        <v>6</v>
      </c>
      <c r="B122">
        <v>7</v>
      </c>
    </row>
    <row r="123" spans="1:2" x14ac:dyDescent="0.25">
      <c r="A123">
        <v>7</v>
      </c>
      <c r="B123">
        <v>7</v>
      </c>
    </row>
    <row r="124" spans="1:2" x14ac:dyDescent="0.25">
      <c r="A124">
        <v>6</v>
      </c>
      <c r="B124">
        <v>8</v>
      </c>
    </row>
    <row r="125" spans="1:2" x14ac:dyDescent="0.25">
      <c r="A125">
        <v>7</v>
      </c>
      <c r="B125">
        <v>8</v>
      </c>
    </row>
    <row r="126" spans="1:2" x14ac:dyDescent="0.25">
      <c r="A126">
        <v>7</v>
      </c>
      <c r="B126">
        <v>8</v>
      </c>
    </row>
    <row r="127" spans="1:2" x14ac:dyDescent="0.25">
      <c r="A127">
        <v>8</v>
      </c>
      <c r="B127">
        <v>8</v>
      </c>
    </row>
    <row r="128" spans="1:2" x14ac:dyDescent="0.25">
      <c r="A128">
        <v>8</v>
      </c>
      <c r="B128">
        <v>9</v>
      </c>
    </row>
    <row r="129" spans="1:2" x14ac:dyDescent="0.25">
      <c r="A129">
        <v>8</v>
      </c>
      <c r="B129">
        <v>9</v>
      </c>
    </row>
    <row r="130" spans="1:2" x14ac:dyDescent="0.25">
      <c r="A130">
        <v>8</v>
      </c>
      <c r="B130">
        <v>9</v>
      </c>
    </row>
    <row r="131" spans="1:2" x14ac:dyDescent="0.25">
      <c r="A131" s="15">
        <v>9</v>
      </c>
      <c r="B131" s="15">
        <v>9</v>
      </c>
    </row>
    <row r="132" spans="1:2" x14ac:dyDescent="0.25">
      <c r="A132">
        <v>9</v>
      </c>
      <c r="B132">
        <v>11</v>
      </c>
    </row>
    <row r="133" spans="1:2" x14ac:dyDescent="0.25">
      <c r="A133" s="15">
        <v>10</v>
      </c>
      <c r="B133" s="15">
        <v>11</v>
      </c>
    </row>
    <row r="134" spans="1:2" x14ac:dyDescent="0.25">
      <c r="A134">
        <v>11</v>
      </c>
      <c r="B134">
        <v>11</v>
      </c>
    </row>
    <row r="135" spans="1:2" x14ac:dyDescent="0.25">
      <c r="A135">
        <v>11</v>
      </c>
      <c r="B135">
        <v>12</v>
      </c>
    </row>
    <row r="136" spans="1:2" x14ac:dyDescent="0.25">
      <c r="A136">
        <v>18</v>
      </c>
      <c r="B136">
        <v>18</v>
      </c>
    </row>
    <row r="137" spans="1:2" x14ac:dyDescent="0.25">
      <c r="A137">
        <v>20</v>
      </c>
      <c r="B137">
        <v>22</v>
      </c>
    </row>
    <row r="138" spans="1:2" x14ac:dyDescent="0.25">
      <c r="A138" s="15">
        <v>37</v>
      </c>
      <c r="B138" s="15">
        <v>42</v>
      </c>
    </row>
  </sheetData>
  <sortState ref="A2:B138">
    <sortCondition ref="B2:B138"/>
    <sortCondition ref="A2:A138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5" sqref="H5"/>
    </sheetView>
  </sheetViews>
  <sheetFormatPr defaultRowHeight="15" x14ac:dyDescent="0.25"/>
  <cols>
    <col min="4" max="4" width="12" bestFit="1" customWidth="1"/>
    <col min="6" max="6" width="13.140625" bestFit="1" customWidth="1"/>
  </cols>
  <sheetData>
    <row r="1" spans="1:6" x14ac:dyDescent="0.3">
      <c r="A1" s="35" t="s">
        <v>54</v>
      </c>
      <c r="B1" s="35"/>
    </row>
    <row r="2" spans="1:6" x14ac:dyDescent="0.3">
      <c r="C2" t="s">
        <v>87</v>
      </c>
      <c r="F2" t="s">
        <v>91</v>
      </c>
    </row>
    <row r="3" spans="1:6" x14ac:dyDescent="0.3">
      <c r="C3" t="s">
        <v>89</v>
      </c>
      <c r="D3">
        <v>3.02</v>
      </c>
      <c r="F3">
        <v>2.92</v>
      </c>
    </row>
    <row r="4" spans="1:6" x14ac:dyDescent="0.3">
      <c r="C4" t="s">
        <v>88</v>
      </c>
      <c r="D4">
        <v>-18.150649999999999</v>
      </c>
      <c r="F4">
        <v>-17.266749999999998</v>
      </c>
    </row>
    <row r="5" spans="1:6" x14ac:dyDescent="0.3">
      <c r="B5" t="s">
        <v>90</v>
      </c>
    </row>
    <row r="6" spans="1:6" x14ac:dyDescent="0.3">
      <c r="C6" t="s">
        <v>88</v>
      </c>
      <c r="D6">
        <f>EXP(D4+(0.5*0.01803))</f>
        <v>1.3218678099446852E-8</v>
      </c>
      <c r="F6">
        <f>EXP(F4+(0.5*0.01234))</f>
        <v>3.1902546587906198E-8</v>
      </c>
    </row>
    <row r="7" spans="1:6" x14ac:dyDescent="0.3">
      <c r="C7" t="s">
        <v>89</v>
      </c>
      <c r="D7">
        <v>3.02</v>
      </c>
      <c r="F7">
        <v>2.92</v>
      </c>
    </row>
    <row r="9" spans="1:6" x14ac:dyDescent="0.3">
      <c r="D9" t="s">
        <v>100</v>
      </c>
      <c r="F9" t="s">
        <v>102</v>
      </c>
    </row>
    <row r="10" spans="1:6" x14ac:dyDescent="0.3">
      <c r="D10" t="s">
        <v>101</v>
      </c>
      <c r="F10" t="s">
        <v>93</v>
      </c>
    </row>
    <row r="12" spans="1:6" x14ac:dyDescent="0.3">
      <c r="D12" t="s">
        <v>99</v>
      </c>
      <c r="F12" t="s">
        <v>103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E1" workbookViewId="0">
      <selection activeCell="AC12" sqref="AC12"/>
    </sheetView>
  </sheetViews>
  <sheetFormatPr defaultRowHeight="15" x14ac:dyDescent="0.25"/>
  <cols>
    <col min="6" max="6" width="12.140625" bestFit="1" customWidth="1"/>
  </cols>
  <sheetData>
    <row r="1" spans="1:14" ht="14.45" x14ac:dyDescent="0.3">
      <c r="D1" t="s">
        <v>107</v>
      </c>
      <c r="E1" t="s">
        <v>108</v>
      </c>
      <c r="G1" t="s">
        <v>83</v>
      </c>
      <c r="H1" t="s">
        <v>58</v>
      </c>
      <c r="M1" t="s">
        <v>107</v>
      </c>
      <c r="N1" t="s">
        <v>108</v>
      </c>
    </row>
    <row r="2" spans="1:14" ht="14.45" x14ac:dyDescent="0.3">
      <c r="A2" t="s">
        <v>104</v>
      </c>
      <c r="B2">
        <v>489</v>
      </c>
      <c r="D2">
        <v>1</v>
      </c>
      <c r="E2" s="28">
        <f>$B$2*((1-EXP(-$B$3*(D2-$B$4))))</f>
        <v>80.56021860212077</v>
      </c>
      <c r="G2">
        <v>1.5</v>
      </c>
      <c r="H2">
        <v>291.41000000000003</v>
      </c>
      <c r="J2" t="s">
        <v>104</v>
      </c>
      <c r="K2">
        <v>472</v>
      </c>
      <c r="M2">
        <v>1</v>
      </c>
      <c r="N2" s="28">
        <f>$K$2*((1-EXP(-$K$3*(M2-$K$4))))</f>
        <v>198.47884020312767</v>
      </c>
    </row>
    <row r="3" spans="1:14" ht="14.45" x14ac:dyDescent="0.3">
      <c r="A3" t="s">
        <v>105</v>
      </c>
      <c r="B3">
        <v>0.18</v>
      </c>
      <c r="D3">
        <v>2</v>
      </c>
      <c r="E3" s="28">
        <f t="shared" ref="E3:E43" si="0">$B$2*((1-EXP(-$B$3*(D3-$B$4))))</f>
        <v>147.84241744301968</v>
      </c>
      <c r="G3">
        <v>1.5833333333333333</v>
      </c>
      <c r="H3">
        <v>170</v>
      </c>
      <c r="J3" t="s">
        <v>105</v>
      </c>
      <c r="K3">
        <v>0.16</v>
      </c>
      <c r="M3">
        <v>2</v>
      </c>
      <c r="N3" s="28">
        <f t="shared" ref="N3:N43" si="1">$K$2*((1-EXP(-$K$3*(M3-$K$4))))</f>
        <v>238.92064252826066</v>
      </c>
    </row>
    <row r="4" spans="1:14" ht="14.45" x14ac:dyDescent="0.3">
      <c r="A4" t="s">
        <v>106</v>
      </c>
      <c r="B4">
        <v>-1E-4</v>
      </c>
      <c r="D4">
        <v>3</v>
      </c>
      <c r="E4" s="28">
        <f t="shared" si="0"/>
        <v>204.04123389307259</v>
      </c>
      <c r="G4">
        <v>2.4166666666666665</v>
      </c>
      <c r="H4">
        <v>247</v>
      </c>
      <c r="J4" t="s">
        <v>106</v>
      </c>
      <c r="K4">
        <v>-2.41</v>
      </c>
      <c r="M4">
        <v>3</v>
      </c>
      <c r="N4" s="28">
        <f t="shared" si="1"/>
        <v>273.38287319422199</v>
      </c>
    </row>
    <row r="5" spans="1:14" ht="14.45" x14ac:dyDescent="0.3">
      <c r="D5">
        <v>4</v>
      </c>
      <c r="E5" s="28">
        <f t="shared" si="0"/>
        <v>250.98243119037147</v>
      </c>
      <c r="G5">
        <v>2.25</v>
      </c>
      <c r="H5">
        <v>265</v>
      </c>
      <c r="M5">
        <v>4</v>
      </c>
      <c r="N5" s="28">
        <f t="shared" si="1"/>
        <v>302.74964901014192</v>
      </c>
    </row>
    <row r="6" spans="1:14" ht="14.45" x14ac:dyDescent="0.3">
      <c r="D6">
        <v>5</v>
      </c>
      <c r="E6" s="28">
        <f t="shared" si="0"/>
        <v>290.19101498078459</v>
      </c>
      <c r="G6">
        <v>2.4166666666666665</v>
      </c>
      <c r="H6">
        <v>275</v>
      </c>
      <c r="M6">
        <v>5</v>
      </c>
      <c r="N6" s="28">
        <f t="shared" si="1"/>
        <v>327.77436462364113</v>
      </c>
    </row>
    <row r="7" spans="1:14" ht="14.45" x14ac:dyDescent="0.3">
      <c r="D7">
        <v>6</v>
      </c>
      <c r="E7" s="28">
        <f t="shared" si="0"/>
        <v>322.94077705253954</v>
      </c>
      <c r="G7">
        <v>2.0833333333333335</v>
      </c>
      <c r="H7">
        <v>287</v>
      </c>
      <c r="M7">
        <v>6</v>
      </c>
      <c r="N7" s="28">
        <f t="shared" si="1"/>
        <v>349.09902060433035</v>
      </c>
    </row>
    <row r="8" spans="1:14" ht="14.45" x14ac:dyDescent="0.3">
      <c r="D8">
        <v>7</v>
      </c>
      <c r="E8" s="28">
        <f t="shared" si="0"/>
        <v>350.29567774188314</v>
      </c>
      <c r="G8">
        <v>3.1666666666666665</v>
      </c>
      <c r="H8">
        <v>245</v>
      </c>
      <c r="M8">
        <v>7</v>
      </c>
      <c r="N8" s="28">
        <f t="shared" si="1"/>
        <v>367.27069375011575</v>
      </c>
    </row>
    <row r="9" spans="1:14" ht="14.45" x14ac:dyDescent="0.3">
      <c r="D9">
        <v>8</v>
      </c>
      <c r="E9" s="28">
        <f t="shared" si="0"/>
        <v>373.14441142380554</v>
      </c>
      <c r="G9">
        <v>3.0833333333333335</v>
      </c>
      <c r="H9">
        <v>250</v>
      </c>
      <c r="M9">
        <v>8</v>
      </c>
      <c r="N9" s="28">
        <f t="shared" si="1"/>
        <v>382.7555721564209</v>
      </c>
    </row>
    <row r="10" spans="1:14" ht="14.45" x14ac:dyDescent="0.3">
      <c r="D10">
        <v>9</v>
      </c>
      <c r="E10" s="28">
        <f t="shared" si="0"/>
        <v>392.22927803678471</v>
      </c>
      <c r="G10">
        <v>3.1666666666666665</v>
      </c>
      <c r="H10">
        <v>250</v>
      </c>
      <c r="M10">
        <v>9</v>
      </c>
      <c r="N10" s="28">
        <f t="shared" si="1"/>
        <v>395.95091511325086</v>
      </c>
    </row>
    <row r="11" spans="1:14" ht="14.45" x14ac:dyDescent="0.3">
      <c r="D11">
        <v>10</v>
      </c>
      <c r="E11" s="28">
        <f t="shared" si="0"/>
        <v>408.17029860736369</v>
      </c>
      <c r="G11">
        <v>3.1666666666666665</v>
      </c>
      <c r="H11">
        <v>250</v>
      </c>
      <c r="M11">
        <v>10</v>
      </c>
      <c r="N11" s="28">
        <f t="shared" si="1"/>
        <v>407.19524465719252</v>
      </c>
    </row>
    <row r="12" spans="1:14" ht="14.45" x14ac:dyDescent="0.3">
      <c r="D12">
        <v>11</v>
      </c>
      <c r="E12" s="28">
        <f t="shared" si="0"/>
        <v>421.48535822946275</v>
      </c>
      <c r="G12">
        <v>3.25</v>
      </c>
      <c r="H12">
        <v>252</v>
      </c>
      <c r="M12">
        <v>11</v>
      </c>
      <c r="N12" s="28">
        <f t="shared" si="1"/>
        <v>416.77703023915177</v>
      </c>
    </row>
    <row r="13" spans="1:14" ht="14.45" x14ac:dyDescent="0.3">
      <c r="D13">
        <v>12</v>
      </c>
      <c r="E13" s="28">
        <f t="shared" si="0"/>
        <v>432.60703089496707</v>
      </c>
      <c r="G13">
        <v>3.25</v>
      </c>
      <c r="H13">
        <v>252</v>
      </c>
      <c r="M13">
        <v>12</v>
      </c>
      <c r="N13" s="28">
        <f t="shared" si="1"/>
        <v>424.9420893100243</v>
      </c>
    </row>
    <row r="14" spans="1:14" ht="14.45" x14ac:dyDescent="0.3">
      <c r="D14">
        <v>13</v>
      </c>
      <c r="E14" s="28">
        <f t="shared" si="0"/>
        <v>441.89663277352975</v>
      </c>
      <c r="G14">
        <v>3.1666666666666665</v>
      </c>
      <c r="H14">
        <v>255</v>
      </c>
      <c r="M14">
        <v>13</v>
      </c>
      <c r="N14" s="28">
        <f t="shared" si="1"/>
        <v>431.89989368381049</v>
      </c>
    </row>
    <row r="15" spans="1:14" ht="14.45" x14ac:dyDescent="0.3">
      <c r="D15">
        <v>14</v>
      </c>
      <c r="E15" s="28">
        <f t="shared" si="0"/>
        <v>449.65596049856345</v>
      </c>
      <c r="G15">
        <v>3</v>
      </c>
      <c r="H15">
        <v>256</v>
      </c>
      <c r="M15">
        <v>14</v>
      </c>
      <c r="N15" s="28">
        <f t="shared" si="1"/>
        <v>437.82894346577433</v>
      </c>
    </row>
    <row r="16" spans="1:14" ht="14.45" x14ac:dyDescent="0.3">
      <c r="D16">
        <v>15</v>
      </c>
      <c r="E16" s="28">
        <f t="shared" si="0"/>
        <v>456.13709580786167</v>
      </c>
      <c r="G16">
        <v>3.0833333333333335</v>
      </c>
      <c r="H16">
        <v>257</v>
      </c>
      <c r="M16">
        <v>15</v>
      </c>
      <c r="N16" s="28">
        <f t="shared" si="1"/>
        <v>442.88134641194637</v>
      </c>
    </row>
    <row r="17" spans="4:14" ht="14.45" x14ac:dyDescent="0.3">
      <c r="D17">
        <v>16</v>
      </c>
      <c r="E17" s="28">
        <f t="shared" si="0"/>
        <v>461.5505950678442</v>
      </c>
      <c r="G17">
        <v>3.3333333333333335</v>
      </c>
      <c r="H17">
        <v>260</v>
      </c>
      <c r="M17">
        <v>16</v>
      </c>
      <c r="N17" s="28">
        <f t="shared" si="1"/>
        <v>447.18672020188137</v>
      </c>
    </row>
    <row r="18" spans="4:14" ht="14.45" x14ac:dyDescent="0.3">
      <c r="D18">
        <v>17</v>
      </c>
      <c r="E18" s="28">
        <f t="shared" si="0"/>
        <v>466.07232973920463</v>
      </c>
      <c r="G18">
        <v>2.9166666666666665</v>
      </c>
      <c r="H18">
        <v>260</v>
      </c>
      <c r="M18">
        <v>17</v>
      </c>
      <c r="N18" s="28">
        <f t="shared" si="1"/>
        <v>450.85551773615248</v>
      </c>
    </row>
    <row r="19" spans="4:14" ht="14.45" x14ac:dyDescent="0.3">
      <c r="D19">
        <v>18</v>
      </c>
      <c r="E19" s="28">
        <f t="shared" si="0"/>
        <v>469.84920001409751</v>
      </c>
      <c r="G19">
        <v>2.8333333333333335</v>
      </c>
      <c r="H19">
        <v>260</v>
      </c>
      <c r="M19">
        <v>18</v>
      </c>
      <c r="N19" s="28">
        <f t="shared" si="1"/>
        <v>453.98186076795611</v>
      </c>
    </row>
    <row r="20" spans="4:14" ht="14.45" x14ac:dyDescent="0.3">
      <c r="D20">
        <v>19</v>
      </c>
      <c r="E20" s="28">
        <f t="shared" si="0"/>
        <v>473.00390724708024</v>
      </c>
      <c r="G20">
        <v>3.1666666666666665</v>
      </c>
      <c r="H20">
        <v>260</v>
      </c>
      <c r="M20">
        <v>19</v>
      </c>
      <c r="N20" s="28">
        <f t="shared" si="1"/>
        <v>456.64595456468538</v>
      </c>
    </row>
    <row r="21" spans="4:14" ht="14.45" x14ac:dyDescent="0.3">
      <c r="D21">
        <v>20</v>
      </c>
      <c r="E21" s="28">
        <f t="shared" si="0"/>
        <v>475.63894022451439</v>
      </c>
      <c r="G21">
        <v>3.1666666666666665</v>
      </c>
      <c r="H21">
        <v>260</v>
      </c>
      <c r="M21">
        <v>20</v>
      </c>
      <c r="N21" s="28">
        <f t="shared" si="1"/>
        <v>458.9161455467916</v>
      </c>
    </row>
    <row r="22" spans="4:14" ht="14.45" x14ac:dyDescent="0.3">
      <c r="D22">
        <v>21</v>
      </c>
      <c r="E22" s="28">
        <f t="shared" si="0"/>
        <v>477.83990477665145</v>
      </c>
      <c r="G22">
        <v>3.1666666666666665</v>
      </c>
      <c r="H22">
        <v>260</v>
      </c>
      <c r="M22">
        <v>21</v>
      </c>
      <c r="N22" s="28">
        <f t="shared" si="1"/>
        <v>460.85067469196059</v>
      </c>
    </row>
    <row r="23" spans="4:14" ht="14.45" x14ac:dyDescent="0.3">
      <c r="D23">
        <v>22</v>
      </c>
      <c r="E23" s="28">
        <f t="shared" si="0"/>
        <v>479.67830490342374</v>
      </c>
      <c r="G23">
        <v>3.4166666666666665</v>
      </c>
      <c r="H23">
        <v>260</v>
      </c>
      <c r="M23">
        <v>22</v>
      </c>
      <c r="N23" s="28">
        <f t="shared" si="1"/>
        <v>462.49917168759043</v>
      </c>
    </row>
    <row r="24" spans="4:14" ht="14.45" x14ac:dyDescent="0.3">
      <c r="D24">
        <v>23</v>
      </c>
      <c r="E24" s="28">
        <f t="shared" si="0"/>
        <v>481.21386576597132</v>
      </c>
      <c r="G24">
        <v>3.1666666666666665</v>
      </c>
      <c r="H24">
        <v>262</v>
      </c>
      <c r="M24">
        <v>23</v>
      </c>
      <c r="N24" s="28">
        <f t="shared" si="1"/>
        <v>463.90392816354586</v>
      </c>
    </row>
    <row r="25" spans="4:14" ht="14.45" x14ac:dyDescent="0.3">
      <c r="D25">
        <v>24</v>
      </c>
      <c r="E25" s="28">
        <f t="shared" si="0"/>
        <v>482.49647401226633</v>
      </c>
      <c r="G25">
        <v>2.9166666666666665</v>
      </c>
      <c r="H25">
        <v>262</v>
      </c>
      <c r="M25">
        <v>24</v>
      </c>
      <c r="N25" s="28">
        <f t="shared" si="1"/>
        <v>465.10098266954128</v>
      </c>
    </row>
    <row r="26" spans="4:14" ht="14.45" x14ac:dyDescent="0.3">
      <c r="D26">
        <v>25</v>
      </c>
      <c r="E26" s="28">
        <f t="shared" si="0"/>
        <v>483.56779847330699</v>
      </c>
      <c r="G26">
        <v>3.25</v>
      </c>
      <c r="H26">
        <v>262</v>
      </c>
      <c r="M26">
        <v>25</v>
      </c>
      <c r="N26" s="28">
        <f t="shared" si="1"/>
        <v>466.12104523187935</v>
      </c>
    </row>
    <row r="27" spans="4:14" ht="14.45" x14ac:dyDescent="0.3">
      <c r="D27">
        <v>26</v>
      </c>
      <c r="E27" s="28">
        <f t="shared" si="0"/>
        <v>484.46264388237051</v>
      </c>
      <c r="G27">
        <v>3.1666666666666665</v>
      </c>
      <c r="H27">
        <v>263</v>
      </c>
      <c r="M27">
        <v>26</v>
      </c>
      <c r="N27" s="28">
        <f t="shared" si="1"/>
        <v>466.9902852087327</v>
      </c>
    </row>
    <row r="28" spans="4:14" ht="14.45" x14ac:dyDescent="0.3">
      <c r="D28">
        <v>27</v>
      </c>
      <c r="E28" s="28">
        <f t="shared" si="0"/>
        <v>485.21008159637938</v>
      </c>
      <c r="G28">
        <v>2.9166666666666665</v>
      </c>
      <c r="H28">
        <v>263</v>
      </c>
      <c r="M28">
        <v>27</v>
      </c>
      <c r="N28" s="28">
        <f t="shared" si="1"/>
        <v>467.73100265612942</v>
      </c>
    </row>
    <row r="29" spans="4:14" ht="14.45" x14ac:dyDescent="0.3">
      <c r="D29">
        <v>28</v>
      </c>
      <c r="E29" s="28">
        <f t="shared" si="0"/>
        <v>485.83439405377635</v>
      </c>
      <c r="G29">
        <v>3.1666666666666665</v>
      </c>
      <c r="H29">
        <v>265</v>
      </c>
      <c r="M29">
        <v>28</v>
      </c>
      <c r="N29" s="28">
        <f t="shared" si="1"/>
        <v>468.3622004283074</v>
      </c>
    </row>
    <row r="30" spans="4:14" ht="14.45" x14ac:dyDescent="0.3">
      <c r="D30">
        <v>29</v>
      </c>
      <c r="E30" s="28">
        <f t="shared" si="0"/>
        <v>486.35586365205296</v>
      </c>
      <c r="G30">
        <v>3.1666666666666665</v>
      </c>
      <c r="H30">
        <v>265</v>
      </c>
      <c r="M30">
        <v>29</v>
      </c>
      <c r="N30" s="28">
        <f t="shared" si="1"/>
        <v>468.90007168947824</v>
      </c>
    </row>
    <row r="31" spans="4:14" ht="14.45" x14ac:dyDescent="0.3">
      <c r="D31">
        <v>30</v>
      </c>
      <c r="E31" s="28">
        <f t="shared" si="0"/>
        <v>486.79143167365004</v>
      </c>
      <c r="G31">
        <v>3.0833333333333335</v>
      </c>
      <c r="H31">
        <v>265</v>
      </c>
      <c r="M31">
        <v>30</v>
      </c>
      <c r="N31" s="28">
        <f t="shared" si="1"/>
        <v>469.35841534394837</v>
      </c>
    </row>
    <row r="32" spans="4:14" ht="14.45" x14ac:dyDescent="0.3">
      <c r="D32">
        <v>31</v>
      </c>
      <c r="E32" s="28">
        <f t="shared" si="0"/>
        <v>487.15524866713343</v>
      </c>
      <c r="G32">
        <v>3.25</v>
      </c>
      <c r="H32">
        <v>267</v>
      </c>
      <c r="M32">
        <v>31</v>
      </c>
      <c r="N32" s="28">
        <f t="shared" si="1"/>
        <v>469.74899004231713</v>
      </c>
    </row>
    <row r="33" spans="4:14" ht="14.45" x14ac:dyDescent="0.3">
      <c r="D33">
        <v>32</v>
      </c>
      <c r="E33" s="28">
        <f t="shared" si="0"/>
        <v>487.45913416419529</v>
      </c>
      <c r="G33">
        <v>3.3333333333333335</v>
      </c>
      <c r="H33">
        <v>270</v>
      </c>
      <c r="M33">
        <v>32</v>
      </c>
      <c r="N33" s="28">
        <f t="shared" si="1"/>
        <v>470.08181584565949</v>
      </c>
    </row>
    <row r="34" spans="4:14" ht="14.45" x14ac:dyDescent="0.3">
      <c r="D34">
        <v>33</v>
      </c>
      <c r="E34" s="28">
        <f t="shared" si="0"/>
        <v>487.712960667571</v>
      </c>
      <c r="G34">
        <v>3</v>
      </c>
      <c r="H34">
        <v>275</v>
      </c>
      <c r="M34">
        <v>33</v>
      </c>
      <c r="N34" s="28">
        <f t="shared" si="1"/>
        <v>470.36543128678528</v>
      </c>
    </row>
    <row r="35" spans="4:14" ht="14.45" x14ac:dyDescent="0.3">
      <c r="D35">
        <v>34</v>
      </c>
      <c r="E35" s="28">
        <f t="shared" si="0"/>
        <v>487.92497438470741</v>
      </c>
      <c r="G35">
        <v>2.9166666666666665</v>
      </c>
      <c r="H35">
        <v>275</v>
      </c>
      <c r="M35">
        <v>34</v>
      </c>
      <c r="N35" s="28">
        <f t="shared" si="1"/>
        <v>470.60711242339562</v>
      </c>
    </row>
    <row r="36" spans="4:14" x14ac:dyDescent="0.25">
      <c r="D36">
        <v>35</v>
      </c>
      <c r="E36" s="28">
        <f t="shared" si="0"/>
        <v>488.10206312704207</v>
      </c>
      <c r="G36">
        <v>3</v>
      </c>
      <c r="H36">
        <v>275</v>
      </c>
      <c r="M36">
        <v>35</v>
      </c>
      <c r="N36" s="28">
        <f t="shared" si="1"/>
        <v>470.81305950286838</v>
      </c>
    </row>
    <row r="37" spans="4:14" x14ac:dyDescent="0.25">
      <c r="D37">
        <v>36</v>
      </c>
      <c r="E37" s="28">
        <f t="shared" si="0"/>
        <v>488.24998007829043</v>
      </c>
      <c r="G37">
        <v>3.4166666666666665</v>
      </c>
      <c r="H37">
        <v>277</v>
      </c>
      <c r="M37">
        <v>36</v>
      </c>
      <c r="N37" s="28">
        <f t="shared" si="1"/>
        <v>470.98855602749683</v>
      </c>
    </row>
    <row r="38" spans="4:14" x14ac:dyDescent="0.25">
      <c r="D38">
        <v>37</v>
      </c>
      <c r="E38" s="28">
        <f t="shared" si="0"/>
        <v>488.37353070143098</v>
      </c>
      <c r="G38">
        <v>3</v>
      </c>
      <c r="H38">
        <v>277</v>
      </c>
      <c r="M38">
        <v>37</v>
      </c>
      <c r="N38" s="28">
        <f t="shared" si="1"/>
        <v>471.13810430094412</v>
      </c>
    </row>
    <row r="39" spans="4:14" x14ac:dyDescent="0.25">
      <c r="D39">
        <v>38</v>
      </c>
      <c r="E39" s="28">
        <f t="shared" si="0"/>
        <v>488.47672885654163</v>
      </c>
      <c r="G39">
        <v>3.0833333333333335</v>
      </c>
      <c r="H39">
        <v>280</v>
      </c>
      <c r="M39">
        <v>38</v>
      </c>
      <c r="N39" s="28">
        <f t="shared" si="1"/>
        <v>471.26554093331282</v>
      </c>
    </row>
    <row r="40" spans="4:14" x14ac:dyDescent="0.25">
      <c r="D40">
        <v>39</v>
      </c>
      <c r="E40" s="28">
        <f t="shared" si="0"/>
        <v>488.56292720137805</v>
      </c>
      <c r="G40">
        <v>3.1666666666666665</v>
      </c>
      <c r="H40">
        <v>282</v>
      </c>
      <c r="M40">
        <v>39</v>
      </c>
      <c r="N40" s="28">
        <f t="shared" si="1"/>
        <v>471.37413526807262</v>
      </c>
    </row>
    <row r="41" spans="4:14" x14ac:dyDescent="0.25">
      <c r="D41">
        <v>40</v>
      </c>
      <c r="E41" s="28">
        <f t="shared" si="0"/>
        <v>488.63492611109291</v>
      </c>
      <c r="G41">
        <v>3</v>
      </c>
      <c r="H41">
        <v>282</v>
      </c>
      <c r="M41">
        <v>40</v>
      </c>
      <c r="N41" s="28">
        <f t="shared" si="1"/>
        <v>471.46667325595507</v>
      </c>
    </row>
    <row r="42" spans="4:14" x14ac:dyDescent="0.25">
      <c r="D42">
        <v>41</v>
      </c>
      <c r="E42" s="28">
        <f t="shared" si="0"/>
        <v>488.69506465563188</v>
      </c>
      <c r="G42">
        <v>3.25</v>
      </c>
      <c r="H42">
        <v>285</v>
      </c>
      <c r="M42">
        <v>41</v>
      </c>
      <c r="N42" s="28">
        <f t="shared" si="1"/>
        <v>471.54552892757255</v>
      </c>
    </row>
    <row r="43" spans="4:14" x14ac:dyDescent="0.25">
      <c r="D43">
        <v>42</v>
      </c>
      <c r="E43" s="28">
        <f t="shared" si="0"/>
        <v>488.74529659044288</v>
      </c>
      <c r="G43">
        <v>3.5</v>
      </c>
      <c r="H43">
        <v>285</v>
      </c>
      <c r="M43">
        <v>42</v>
      </c>
      <c r="N43" s="28">
        <f t="shared" si="1"/>
        <v>471.61272529836612</v>
      </c>
    </row>
    <row r="44" spans="4:14" x14ac:dyDescent="0.25">
      <c r="G44">
        <v>3.1666666666666665</v>
      </c>
      <c r="H44">
        <v>287</v>
      </c>
    </row>
    <row r="45" spans="4:14" x14ac:dyDescent="0.25">
      <c r="G45">
        <v>3.25</v>
      </c>
      <c r="H45">
        <v>290</v>
      </c>
    </row>
    <row r="46" spans="4:14" x14ac:dyDescent="0.25">
      <c r="G46">
        <v>2.9166666666666665</v>
      </c>
      <c r="H46">
        <v>290</v>
      </c>
    </row>
    <row r="47" spans="4:14" x14ac:dyDescent="0.25">
      <c r="G47">
        <v>3.5</v>
      </c>
      <c r="H47">
        <v>290</v>
      </c>
    </row>
    <row r="48" spans="4:14" x14ac:dyDescent="0.25">
      <c r="G48">
        <v>3.1666666666666665</v>
      </c>
      <c r="H48">
        <v>300</v>
      </c>
    </row>
    <row r="49" spans="7:8" x14ac:dyDescent="0.25">
      <c r="G49">
        <v>3.25</v>
      </c>
      <c r="H49">
        <v>300</v>
      </c>
    </row>
    <row r="50" spans="7:8" x14ac:dyDescent="0.25">
      <c r="G50">
        <v>3.0833333333333335</v>
      </c>
      <c r="H50">
        <v>312</v>
      </c>
    </row>
    <row r="51" spans="7:8" x14ac:dyDescent="0.25">
      <c r="G51">
        <v>3.1666666666666665</v>
      </c>
      <c r="H51">
        <v>314.07000000000005</v>
      </c>
    </row>
    <row r="52" spans="7:8" x14ac:dyDescent="0.25">
      <c r="G52">
        <v>3.1666666666666665</v>
      </c>
      <c r="H52">
        <v>327</v>
      </c>
    </row>
    <row r="53" spans="7:8" x14ac:dyDescent="0.25">
      <c r="G53">
        <v>3.5</v>
      </c>
      <c r="H53">
        <v>355.27000000000004</v>
      </c>
    </row>
    <row r="54" spans="7:8" x14ac:dyDescent="0.25">
      <c r="G54">
        <v>3.1666666666666665</v>
      </c>
      <c r="H54">
        <v>374</v>
      </c>
    </row>
    <row r="55" spans="7:8" x14ac:dyDescent="0.25">
      <c r="G55">
        <v>3.75</v>
      </c>
      <c r="H55">
        <v>238</v>
      </c>
    </row>
    <row r="56" spans="7:8" x14ac:dyDescent="0.25">
      <c r="G56">
        <v>3.8333333333333335</v>
      </c>
      <c r="H56">
        <v>247</v>
      </c>
    </row>
    <row r="57" spans="7:8" x14ac:dyDescent="0.25">
      <c r="G57">
        <v>4.166666666666667</v>
      </c>
      <c r="H57">
        <v>250</v>
      </c>
    </row>
    <row r="58" spans="7:8" x14ac:dyDescent="0.25">
      <c r="G58">
        <v>4</v>
      </c>
      <c r="H58">
        <v>253</v>
      </c>
    </row>
    <row r="59" spans="7:8" x14ac:dyDescent="0.25">
      <c r="G59">
        <v>4</v>
      </c>
      <c r="H59">
        <v>255</v>
      </c>
    </row>
    <row r="60" spans="7:8" x14ac:dyDescent="0.25">
      <c r="G60">
        <v>3.75</v>
      </c>
      <c r="H60">
        <v>255</v>
      </c>
    </row>
    <row r="61" spans="7:8" x14ac:dyDescent="0.25">
      <c r="G61">
        <v>4.166666666666667</v>
      </c>
      <c r="H61">
        <v>255.36</v>
      </c>
    </row>
    <row r="62" spans="7:8" x14ac:dyDescent="0.25">
      <c r="G62">
        <v>4.166666666666667</v>
      </c>
      <c r="H62">
        <v>262</v>
      </c>
    </row>
    <row r="63" spans="7:8" x14ac:dyDescent="0.25">
      <c r="G63">
        <v>4</v>
      </c>
      <c r="H63">
        <v>265</v>
      </c>
    </row>
    <row r="64" spans="7:8" x14ac:dyDescent="0.25">
      <c r="G64">
        <v>4.166666666666667</v>
      </c>
      <c r="H64">
        <v>265</v>
      </c>
    </row>
    <row r="65" spans="7:8" x14ac:dyDescent="0.25">
      <c r="G65">
        <v>4.416666666666667</v>
      </c>
      <c r="H65">
        <v>270</v>
      </c>
    </row>
    <row r="66" spans="7:8" x14ac:dyDescent="0.25">
      <c r="G66">
        <v>4.166666666666667</v>
      </c>
      <c r="H66">
        <v>270</v>
      </c>
    </row>
    <row r="67" spans="7:8" x14ac:dyDescent="0.25">
      <c r="G67">
        <v>4.166666666666667</v>
      </c>
      <c r="H67">
        <v>272</v>
      </c>
    </row>
    <row r="68" spans="7:8" x14ac:dyDescent="0.25">
      <c r="G68">
        <v>4.25</v>
      </c>
      <c r="H68">
        <v>272</v>
      </c>
    </row>
    <row r="69" spans="7:8" x14ac:dyDescent="0.25">
      <c r="G69">
        <v>4.5</v>
      </c>
      <c r="H69">
        <v>272</v>
      </c>
    </row>
    <row r="70" spans="7:8" x14ac:dyDescent="0.25">
      <c r="G70">
        <v>4.166666666666667</v>
      </c>
      <c r="H70">
        <v>275</v>
      </c>
    </row>
    <row r="71" spans="7:8" x14ac:dyDescent="0.25">
      <c r="G71">
        <v>4</v>
      </c>
      <c r="H71">
        <v>280</v>
      </c>
    </row>
    <row r="72" spans="7:8" x14ac:dyDescent="0.25">
      <c r="G72">
        <v>3.5833333333333335</v>
      </c>
      <c r="H72">
        <v>280</v>
      </c>
    </row>
    <row r="73" spans="7:8" x14ac:dyDescent="0.25">
      <c r="G73">
        <v>4.166666666666667</v>
      </c>
      <c r="H73">
        <v>282</v>
      </c>
    </row>
    <row r="74" spans="7:8" x14ac:dyDescent="0.25">
      <c r="G74">
        <v>4.083333333333333</v>
      </c>
      <c r="H74">
        <v>285</v>
      </c>
    </row>
    <row r="75" spans="7:8" x14ac:dyDescent="0.25">
      <c r="G75">
        <v>4.166666666666667</v>
      </c>
      <c r="H75">
        <v>285</v>
      </c>
    </row>
    <row r="76" spans="7:8" x14ac:dyDescent="0.25">
      <c r="G76">
        <v>3.8333333333333335</v>
      </c>
      <c r="H76">
        <v>290</v>
      </c>
    </row>
    <row r="77" spans="7:8" x14ac:dyDescent="0.25">
      <c r="G77">
        <v>4.166666666666667</v>
      </c>
      <c r="H77">
        <v>290</v>
      </c>
    </row>
    <row r="78" spans="7:8" x14ac:dyDescent="0.25">
      <c r="G78">
        <v>4.166666666666667</v>
      </c>
      <c r="H78">
        <v>290</v>
      </c>
    </row>
    <row r="79" spans="7:8" x14ac:dyDescent="0.25">
      <c r="G79">
        <v>4.083333333333333</v>
      </c>
      <c r="H79">
        <v>292</v>
      </c>
    </row>
    <row r="80" spans="7:8" x14ac:dyDescent="0.25">
      <c r="G80">
        <v>4.416666666666667</v>
      </c>
      <c r="H80">
        <v>293.47000000000003</v>
      </c>
    </row>
    <row r="81" spans="7:8" x14ac:dyDescent="0.25">
      <c r="G81">
        <v>4.083333333333333</v>
      </c>
      <c r="H81">
        <v>295</v>
      </c>
    </row>
    <row r="82" spans="7:8" x14ac:dyDescent="0.25">
      <c r="G82">
        <v>4.5</v>
      </c>
      <c r="H82">
        <v>304</v>
      </c>
    </row>
    <row r="83" spans="7:8" x14ac:dyDescent="0.25">
      <c r="G83">
        <v>4.083333333333333</v>
      </c>
      <c r="H83">
        <v>305</v>
      </c>
    </row>
    <row r="84" spans="7:8" x14ac:dyDescent="0.25">
      <c r="G84">
        <v>4</v>
      </c>
      <c r="H84">
        <v>310.98</v>
      </c>
    </row>
    <row r="85" spans="7:8" x14ac:dyDescent="0.25">
      <c r="G85">
        <v>3.9166666666666665</v>
      </c>
      <c r="H85">
        <v>311</v>
      </c>
    </row>
    <row r="86" spans="7:8" x14ac:dyDescent="0.25">
      <c r="G86">
        <v>4</v>
      </c>
      <c r="H86">
        <v>312</v>
      </c>
    </row>
    <row r="87" spans="7:8" x14ac:dyDescent="0.25">
      <c r="G87">
        <v>4.083333333333333</v>
      </c>
      <c r="H87">
        <v>315</v>
      </c>
    </row>
    <row r="88" spans="7:8" x14ac:dyDescent="0.25">
      <c r="G88">
        <v>4.25</v>
      </c>
      <c r="H88">
        <v>317</v>
      </c>
    </row>
    <row r="89" spans="7:8" x14ac:dyDescent="0.25">
      <c r="G89">
        <v>4.083333333333333</v>
      </c>
      <c r="H89">
        <v>318</v>
      </c>
    </row>
    <row r="90" spans="7:8" x14ac:dyDescent="0.25">
      <c r="G90">
        <v>3.9166666666666665</v>
      </c>
      <c r="H90">
        <v>320</v>
      </c>
    </row>
    <row r="91" spans="7:8" x14ac:dyDescent="0.25">
      <c r="G91">
        <v>3.9166666666666665</v>
      </c>
      <c r="H91">
        <v>321</v>
      </c>
    </row>
    <row r="92" spans="7:8" x14ac:dyDescent="0.25">
      <c r="G92">
        <v>4.083333333333333</v>
      </c>
      <c r="H92">
        <v>325</v>
      </c>
    </row>
    <row r="93" spans="7:8" x14ac:dyDescent="0.25">
      <c r="G93">
        <v>4</v>
      </c>
      <c r="H93">
        <v>332</v>
      </c>
    </row>
    <row r="94" spans="7:8" x14ac:dyDescent="0.25">
      <c r="G94">
        <v>3.75</v>
      </c>
      <c r="H94">
        <v>355.27000000000004</v>
      </c>
    </row>
    <row r="95" spans="7:8" x14ac:dyDescent="0.25">
      <c r="G95">
        <v>4.833333333333333</v>
      </c>
      <c r="H95">
        <v>260</v>
      </c>
    </row>
    <row r="96" spans="7:8" x14ac:dyDescent="0.25">
      <c r="G96">
        <v>5.083333333333333</v>
      </c>
      <c r="H96">
        <v>275</v>
      </c>
    </row>
    <row r="97" spans="7:8" x14ac:dyDescent="0.25">
      <c r="G97">
        <v>5.416666666666667</v>
      </c>
      <c r="H97">
        <v>276</v>
      </c>
    </row>
    <row r="98" spans="7:8" x14ac:dyDescent="0.25">
      <c r="G98">
        <v>5</v>
      </c>
      <c r="H98">
        <v>292</v>
      </c>
    </row>
    <row r="99" spans="7:8" x14ac:dyDescent="0.25">
      <c r="G99">
        <v>5</v>
      </c>
      <c r="H99">
        <v>295</v>
      </c>
    </row>
    <row r="100" spans="7:8" x14ac:dyDescent="0.25">
      <c r="G100">
        <v>5.5</v>
      </c>
      <c r="H100">
        <v>297</v>
      </c>
    </row>
    <row r="101" spans="7:8" x14ac:dyDescent="0.25">
      <c r="G101">
        <v>5</v>
      </c>
      <c r="H101">
        <v>302</v>
      </c>
    </row>
    <row r="102" spans="7:8" x14ac:dyDescent="0.25">
      <c r="G102">
        <v>5.083333333333333</v>
      </c>
      <c r="H102">
        <v>306</v>
      </c>
    </row>
    <row r="103" spans="7:8" x14ac:dyDescent="0.25">
      <c r="G103">
        <v>4.916666666666667</v>
      </c>
      <c r="H103">
        <v>310</v>
      </c>
    </row>
    <row r="104" spans="7:8" x14ac:dyDescent="0.25">
      <c r="G104">
        <v>5.083333333333333</v>
      </c>
      <c r="H104">
        <v>322</v>
      </c>
    </row>
    <row r="105" spans="7:8" x14ac:dyDescent="0.25">
      <c r="G105">
        <v>5.25</v>
      </c>
      <c r="H105">
        <v>324</v>
      </c>
    </row>
    <row r="106" spans="7:8" x14ac:dyDescent="0.25">
      <c r="G106">
        <v>5</v>
      </c>
      <c r="H106">
        <v>325</v>
      </c>
    </row>
    <row r="107" spans="7:8" x14ac:dyDescent="0.25">
      <c r="G107">
        <v>5</v>
      </c>
      <c r="H107">
        <v>325</v>
      </c>
    </row>
    <row r="108" spans="7:8" x14ac:dyDescent="0.25">
      <c r="G108">
        <v>5</v>
      </c>
      <c r="H108">
        <v>331</v>
      </c>
    </row>
    <row r="109" spans="7:8" x14ac:dyDescent="0.25">
      <c r="G109">
        <v>4.75</v>
      </c>
      <c r="H109">
        <v>353.21000000000004</v>
      </c>
    </row>
    <row r="110" spans="7:8" x14ac:dyDescent="0.25">
      <c r="G110">
        <v>4.833333333333333</v>
      </c>
      <c r="H110">
        <v>360</v>
      </c>
    </row>
    <row r="111" spans="7:8" x14ac:dyDescent="0.25">
      <c r="G111">
        <v>5.083333333333333</v>
      </c>
      <c r="H111">
        <v>453.12000000000006</v>
      </c>
    </row>
    <row r="112" spans="7:8" x14ac:dyDescent="0.25">
      <c r="G112">
        <v>5.083333333333333</v>
      </c>
      <c r="H112">
        <v>496.38000000000005</v>
      </c>
    </row>
    <row r="113" spans="7:8" x14ac:dyDescent="0.25">
      <c r="G113">
        <v>6.416666666666667</v>
      </c>
      <c r="H113">
        <v>280</v>
      </c>
    </row>
    <row r="114" spans="7:8" x14ac:dyDescent="0.25">
      <c r="G114">
        <v>6.083333333333333</v>
      </c>
      <c r="H114">
        <v>299.65000000000003</v>
      </c>
    </row>
    <row r="115" spans="7:8" x14ac:dyDescent="0.25">
      <c r="G115">
        <v>6</v>
      </c>
      <c r="H115">
        <v>310</v>
      </c>
    </row>
    <row r="116" spans="7:8" x14ac:dyDescent="0.25">
      <c r="G116">
        <v>6.083333333333333</v>
      </c>
      <c r="H116">
        <v>312</v>
      </c>
    </row>
    <row r="117" spans="7:8" x14ac:dyDescent="0.25">
      <c r="G117">
        <v>6</v>
      </c>
      <c r="H117">
        <v>318.19000000000005</v>
      </c>
    </row>
    <row r="118" spans="7:8" x14ac:dyDescent="0.25">
      <c r="G118">
        <v>6</v>
      </c>
      <c r="H118">
        <v>327</v>
      </c>
    </row>
    <row r="119" spans="7:8" x14ac:dyDescent="0.25">
      <c r="G119">
        <v>6.166666666666667</v>
      </c>
      <c r="H119">
        <v>331.58000000000004</v>
      </c>
    </row>
    <row r="120" spans="7:8" x14ac:dyDescent="0.25">
      <c r="G120">
        <v>5.916666666666667</v>
      </c>
      <c r="H120">
        <v>342</v>
      </c>
    </row>
    <row r="121" spans="7:8" x14ac:dyDescent="0.25">
      <c r="G121">
        <v>6.083333333333333</v>
      </c>
      <c r="H121">
        <v>378</v>
      </c>
    </row>
    <row r="122" spans="7:8" x14ac:dyDescent="0.25">
      <c r="G122">
        <v>6.083333333333333</v>
      </c>
      <c r="H122">
        <v>469.6</v>
      </c>
    </row>
    <row r="123" spans="7:8" x14ac:dyDescent="0.25">
      <c r="G123">
        <v>6.083333333333333</v>
      </c>
      <c r="H123">
        <v>531.40000000000009</v>
      </c>
    </row>
    <row r="124" spans="7:8" x14ac:dyDescent="0.25">
      <c r="G124">
        <v>5.916666666666667</v>
      </c>
      <c r="H124">
        <v>541.70000000000005</v>
      </c>
    </row>
    <row r="125" spans="7:8" x14ac:dyDescent="0.25">
      <c r="G125">
        <v>6.083333333333333</v>
      </c>
      <c r="H125">
        <v>556.12</v>
      </c>
    </row>
    <row r="126" spans="7:8" x14ac:dyDescent="0.25">
      <c r="G126">
        <v>6.583333333333333</v>
      </c>
      <c r="H126">
        <v>300</v>
      </c>
    </row>
    <row r="127" spans="7:8" x14ac:dyDescent="0.25">
      <c r="G127">
        <v>7.333333333333333</v>
      </c>
      <c r="H127">
        <v>305</v>
      </c>
    </row>
    <row r="128" spans="7:8" x14ac:dyDescent="0.25">
      <c r="G128">
        <v>7.083333333333333</v>
      </c>
      <c r="H128">
        <v>322.31000000000006</v>
      </c>
    </row>
    <row r="129" spans="7:8" x14ac:dyDescent="0.25">
      <c r="G129">
        <v>6.666666666666667</v>
      </c>
      <c r="H129">
        <v>339.82000000000005</v>
      </c>
    </row>
    <row r="130" spans="7:8" x14ac:dyDescent="0.25">
      <c r="G130">
        <v>7.916666666666667</v>
      </c>
      <c r="H130">
        <v>327</v>
      </c>
    </row>
    <row r="131" spans="7:8" x14ac:dyDescent="0.25">
      <c r="G131">
        <v>8.0833333333333339</v>
      </c>
      <c r="H131">
        <v>332.61</v>
      </c>
    </row>
    <row r="132" spans="7:8" x14ac:dyDescent="0.25">
      <c r="G132">
        <v>7.75</v>
      </c>
      <c r="H132">
        <v>340.85</v>
      </c>
    </row>
    <row r="133" spans="7:8" x14ac:dyDescent="0.25">
      <c r="G133">
        <v>8.3333333333333339</v>
      </c>
      <c r="H133">
        <v>410</v>
      </c>
    </row>
    <row r="134" spans="7:8" x14ac:dyDescent="0.25">
      <c r="G134">
        <v>8.0833333333333339</v>
      </c>
      <c r="H134">
        <v>645.73</v>
      </c>
    </row>
    <row r="135" spans="7:8" x14ac:dyDescent="0.25">
      <c r="G135">
        <v>8.75</v>
      </c>
      <c r="H135">
        <v>401.62000000000006</v>
      </c>
    </row>
    <row r="136" spans="7:8" x14ac:dyDescent="0.25">
      <c r="G136">
        <v>9.3333333333333339</v>
      </c>
      <c r="H136">
        <v>402.65000000000003</v>
      </c>
    </row>
    <row r="137" spans="7:8" x14ac:dyDescent="0.25">
      <c r="G137">
        <v>10.166666666666666</v>
      </c>
      <c r="H137">
        <v>310</v>
      </c>
    </row>
    <row r="138" spans="7:8" x14ac:dyDescent="0.25">
      <c r="G138">
        <v>10.333333333333334</v>
      </c>
      <c r="H138">
        <v>336.73</v>
      </c>
    </row>
    <row r="139" spans="7:8" x14ac:dyDescent="0.25">
      <c r="G139">
        <v>10.916666666666666</v>
      </c>
      <c r="H139">
        <v>447</v>
      </c>
    </row>
    <row r="140" spans="7:8" x14ac:dyDescent="0.25">
      <c r="G140">
        <v>11.75</v>
      </c>
      <c r="H140">
        <v>408.83000000000004</v>
      </c>
    </row>
    <row r="141" spans="7:8" x14ac:dyDescent="0.25">
      <c r="G141">
        <v>13.916666666666666</v>
      </c>
      <c r="H141">
        <v>407</v>
      </c>
    </row>
    <row r="142" spans="7:8" x14ac:dyDescent="0.25">
      <c r="G142">
        <v>18.916666666666668</v>
      </c>
      <c r="H142">
        <v>505</v>
      </c>
    </row>
    <row r="143" spans="7:8" x14ac:dyDescent="0.25">
      <c r="G143">
        <v>21.916666666666668</v>
      </c>
      <c r="H143">
        <v>475</v>
      </c>
    </row>
    <row r="144" spans="7:8" x14ac:dyDescent="0.25">
      <c r="G144">
        <v>41.916666666666664</v>
      </c>
      <c r="H144">
        <v>440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opLeftCell="B1" workbookViewId="0">
      <selection activeCell="O2" sqref="O2:R144"/>
    </sheetView>
  </sheetViews>
  <sheetFormatPr defaultRowHeight="15" x14ac:dyDescent="0.25"/>
  <cols>
    <col min="1" max="1" width="13.42578125" bestFit="1" customWidth="1"/>
    <col min="2" max="2" width="7.42578125" bestFit="1" customWidth="1"/>
    <col min="3" max="3" width="7.7109375" bestFit="1" customWidth="1"/>
    <col min="4" max="4" width="5.140625" bestFit="1" customWidth="1"/>
    <col min="5" max="5" width="3.85546875" bestFit="1" customWidth="1"/>
    <col min="6" max="6" width="5" bestFit="1" customWidth="1"/>
    <col min="7" max="7" width="5.140625" bestFit="1" customWidth="1"/>
    <col min="8" max="8" width="3.7109375" bestFit="1" customWidth="1"/>
    <col min="9" max="9" width="6" bestFit="1" customWidth="1"/>
    <col min="10" max="10" width="8.7109375" bestFit="1" customWidth="1"/>
    <col min="11" max="11" width="12" bestFit="1" customWidth="1"/>
    <col min="15" max="15" width="12" bestFit="1" customWidth="1"/>
    <col min="16" max="16" width="6" bestFit="1" customWidth="1"/>
    <col min="26" max="26" width="12" bestFit="1" customWidth="1"/>
    <col min="27" max="27" width="6" bestFit="1" customWidth="1"/>
  </cols>
  <sheetData>
    <row r="1" spans="1:29" x14ac:dyDescent="0.25">
      <c r="A1" s="3" t="s">
        <v>5</v>
      </c>
      <c r="B1" s="3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52</v>
      </c>
      <c r="H1" s="1" t="s">
        <v>13</v>
      </c>
      <c r="I1" s="3" t="s">
        <v>58</v>
      </c>
      <c r="J1" s="25" t="s">
        <v>78</v>
      </c>
      <c r="K1" s="1" t="s">
        <v>83</v>
      </c>
      <c r="L1" s="1" t="s">
        <v>109</v>
      </c>
      <c r="M1" s="1" t="s">
        <v>114</v>
      </c>
      <c r="O1" s="1" t="s">
        <v>83</v>
      </c>
      <c r="P1" s="3" t="s">
        <v>58</v>
      </c>
      <c r="Q1" s="1" t="s">
        <v>109</v>
      </c>
      <c r="R1" t="s">
        <v>110</v>
      </c>
      <c r="T1" t="s">
        <v>111</v>
      </c>
      <c r="U1" s="62" t="s">
        <v>112</v>
      </c>
      <c r="V1" s="62" t="s">
        <v>113</v>
      </c>
      <c r="W1" t="s">
        <v>115</v>
      </c>
      <c r="Z1" s="1" t="s">
        <v>83</v>
      </c>
      <c r="AA1" s="3" t="s">
        <v>58</v>
      </c>
      <c r="AB1" s="1" t="s">
        <v>109</v>
      </c>
      <c r="AC1" s="1" t="s">
        <v>114</v>
      </c>
    </row>
    <row r="2" spans="1:29" x14ac:dyDescent="0.25">
      <c r="A2" s="14">
        <v>48088</v>
      </c>
      <c r="B2" s="14">
        <v>9</v>
      </c>
      <c r="C2" s="9" t="s">
        <v>74</v>
      </c>
      <c r="D2" s="9">
        <v>8</v>
      </c>
      <c r="E2" s="9">
        <v>14</v>
      </c>
      <c r="F2" s="9">
        <v>2015</v>
      </c>
      <c r="G2" s="9" t="s">
        <v>14</v>
      </c>
      <c r="H2" s="9" t="s">
        <v>23</v>
      </c>
      <c r="I2" s="31">
        <v>245</v>
      </c>
      <c r="J2" s="25">
        <v>3</v>
      </c>
      <c r="K2">
        <v>3.1666666666666665</v>
      </c>
      <c r="L2">
        <v>254</v>
      </c>
      <c r="M2">
        <v>2.1276595744680851E-2</v>
      </c>
      <c r="O2">
        <v>3.1666666666666665</v>
      </c>
      <c r="P2" s="31">
        <v>254</v>
      </c>
      <c r="Q2">
        <v>254</v>
      </c>
      <c r="R2" s="58">
        <v>1</v>
      </c>
      <c r="T2">
        <v>1</v>
      </c>
      <c r="U2" s="59">
        <v>1</v>
      </c>
      <c r="V2" s="60">
        <v>1</v>
      </c>
      <c r="W2">
        <f>1/V2</f>
        <v>1</v>
      </c>
      <c r="Z2">
        <v>3.1666666666666665</v>
      </c>
      <c r="AA2" s="31">
        <v>254</v>
      </c>
      <c r="AB2">
        <v>254</v>
      </c>
      <c r="AC2">
        <v>2.1276595744680851E-2</v>
      </c>
    </row>
    <row r="3" spans="1:29" x14ac:dyDescent="0.25">
      <c r="A3" s="16">
        <v>48477</v>
      </c>
      <c r="B3" s="16">
        <v>42</v>
      </c>
      <c r="C3" s="16" t="s">
        <v>74</v>
      </c>
      <c r="D3" s="16">
        <v>11</v>
      </c>
      <c r="E3" s="16">
        <v>13</v>
      </c>
      <c r="F3" s="16">
        <v>2015</v>
      </c>
      <c r="G3" s="16" t="s">
        <v>14</v>
      </c>
      <c r="H3" s="16" t="s">
        <v>22</v>
      </c>
      <c r="I3" s="16">
        <v>247</v>
      </c>
      <c r="J3">
        <v>2</v>
      </c>
      <c r="K3">
        <v>2.4166666666666665</v>
      </c>
      <c r="L3">
        <v>254</v>
      </c>
      <c r="M3">
        <v>0.2</v>
      </c>
      <c r="O3">
        <v>2.4166666666666665</v>
      </c>
      <c r="P3" s="16">
        <v>254</v>
      </c>
      <c r="Q3">
        <v>254</v>
      </c>
      <c r="R3" s="58">
        <v>1</v>
      </c>
      <c r="T3">
        <v>2</v>
      </c>
      <c r="U3" s="59">
        <v>2</v>
      </c>
      <c r="V3" s="60">
        <v>5</v>
      </c>
      <c r="W3">
        <f t="shared" ref="W3:W41" si="0">1/V3</f>
        <v>0.2</v>
      </c>
      <c r="Z3">
        <v>2.4166666666666665</v>
      </c>
      <c r="AA3" s="31">
        <v>254</v>
      </c>
      <c r="AB3">
        <v>254</v>
      </c>
      <c r="AC3">
        <v>0.2</v>
      </c>
    </row>
    <row r="4" spans="1:29" x14ac:dyDescent="0.25">
      <c r="A4" s="14">
        <v>47740</v>
      </c>
      <c r="B4" s="14"/>
      <c r="C4" s="9"/>
      <c r="D4" s="9">
        <v>4</v>
      </c>
      <c r="E4" s="9">
        <v>7</v>
      </c>
      <c r="F4" s="9">
        <v>2015</v>
      </c>
      <c r="G4" s="9" t="s">
        <v>14</v>
      </c>
      <c r="H4" s="9" t="s">
        <v>33</v>
      </c>
      <c r="I4" s="31">
        <v>247</v>
      </c>
      <c r="J4" s="25">
        <v>4</v>
      </c>
      <c r="K4">
        <v>3.8333333333333335</v>
      </c>
      <c r="L4">
        <v>254</v>
      </c>
      <c r="M4">
        <v>2.5000000000000001E-2</v>
      </c>
      <c r="O4">
        <v>3.8333333333333335</v>
      </c>
      <c r="P4" s="31">
        <v>254</v>
      </c>
      <c r="Q4">
        <v>254</v>
      </c>
      <c r="R4" s="58">
        <v>1</v>
      </c>
      <c r="T4">
        <v>3</v>
      </c>
      <c r="U4" s="59">
        <v>3</v>
      </c>
      <c r="V4" s="60">
        <v>47</v>
      </c>
      <c r="W4">
        <f t="shared" si="0"/>
        <v>2.1276595744680851E-2</v>
      </c>
      <c r="Z4">
        <v>3.8333333333333335</v>
      </c>
      <c r="AA4" s="31">
        <v>254</v>
      </c>
      <c r="AB4">
        <v>254</v>
      </c>
      <c r="AC4">
        <v>2.5000000000000001E-2</v>
      </c>
    </row>
    <row r="5" spans="1:29" x14ac:dyDescent="0.25">
      <c r="A5" s="14">
        <v>48060</v>
      </c>
      <c r="B5" s="14">
        <v>1</v>
      </c>
      <c r="C5" s="9" t="s">
        <v>74</v>
      </c>
      <c r="D5" s="9">
        <v>7</v>
      </c>
      <c r="E5" s="9">
        <v>11</v>
      </c>
      <c r="F5" s="9">
        <v>2015</v>
      </c>
      <c r="G5" s="9" t="s">
        <v>14</v>
      </c>
      <c r="H5" s="9" t="s">
        <v>33</v>
      </c>
      <c r="I5" s="31">
        <v>250</v>
      </c>
      <c r="J5" s="25">
        <v>3</v>
      </c>
      <c r="K5">
        <v>3.0833333333333335</v>
      </c>
      <c r="L5">
        <v>254</v>
      </c>
      <c r="M5">
        <v>2.1276595744680851E-2</v>
      </c>
      <c r="O5">
        <v>3.0833333333333335</v>
      </c>
      <c r="P5" s="31">
        <v>254</v>
      </c>
      <c r="Q5">
        <v>254</v>
      </c>
      <c r="R5" s="58">
        <v>1</v>
      </c>
      <c r="T5">
        <v>5</v>
      </c>
      <c r="U5" s="59">
        <v>5</v>
      </c>
      <c r="V5" s="60">
        <v>18</v>
      </c>
      <c r="W5">
        <f t="shared" si="0"/>
        <v>5.5555555555555552E-2</v>
      </c>
      <c r="Z5">
        <v>3.0833333333333335</v>
      </c>
      <c r="AA5" s="31">
        <v>254</v>
      </c>
      <c r="AB5">
        <v>254</v>
      </c>
      <c r="AC5">
        <v>2.1276595744680851E-2</v>
      </c>
    </row>
    <row r="6" spans="1:29" x14ac:dyDescent="0.25">
      <c r="A6" s="14">
        <v>48096</v>
      </c>
      <c r="B6" s="14">
        <v>22</v>
      </c>
      <c r="C6" s="9" t="s">
        <v>74</v>
      </c>
      <c r="D6" s="9">
        <v>8</v>
      </c>
      <c r="E6" s="9">
        <v>18</v>
      </c>
      <c r="F6" s="9">
        <v>2015</v>
      </c>
      <c r="G6" s="9" t="s">
        <v>14</v>
      </c>
      <c r="H6" s="9" t="s">
        <v>23</v>
      </c>
      <c r="I6" s="31">
        <v>250</v>
      </c>
      <c r="J6" s="25">
        <v>3</v>
      </c>
      <c r="K6">
        <v>3.1666666666666665</v>
      </c>
      <c r="L6">
        <v>254</v>
      </c>
      <c r="M6">
        <v>2.1276595744680851E-2</v>
      </c>
      <c r="O6">
        <v>3.1666666666666665</v>
      </c>
      <c r="P6" s="16">
        <v>254</v>
      </c>
      <c r="Q6">
        <v>254</v>
      </c>
      <c r="R6" s="58">
        <v>1</v>
      </c>
      <c r="T6">
        <v>6</v>
      </c>
      <c r="U6" s="59">
        <v>6</v>
      </c>
      <c r="V6" s="60">
        <v>13</v>
      </c>
      <c r="W6">
        <f t="shared" si="0"/>
        <v>7.6923076923076927E-2</v>
      </c>
      <c r="Z6">
        <v>3.1666666666666665</v>
      </c>
      <c r="AA6" s="31">
        <v>254</v>
      </c>
      <c r="AB6">
        <v>254</v>
      </c>
      <c r="AC6">
        <v>2.1276595744680851E-2</v>
      </c>
    </row>
    <row r="7" spans="1:29" x14ac:dyDescent="0.25">
      <c r="A7" s="14">
        <v>48096</v>
      </c>
      <c r="B7" s="14">
        <v>55</v>
      </c>
      <c r="C7" s="9" t="s">
        <v>74</v>
      </c>
      <c r="D7" s="9">
        <v>8</v>
      </c>
      <c r="E7" s="9">
        <v>18</v>
      </c>
      <c r="F7" s="9">
        <v>2015</v>
      </c>
      <c r="G7" s="9" t="s">
        <v>14</v>
      </c>
      <c r="H7" s="9" t="s">
        <v>33</v>
      </c>
      <c r="I7" s="31">
        <v>250</v>
      </c>
      <c r="J7" s="25">
        <v>3</v>
      </c>
      <c r="K7">
        <v>3.1666666666666665</v>
      </c>
      <c r="L7">
        <v>254</v>
      </c>
      <c r="M7">
        <v>2.1276595744680851E-2</v>
      </c>
      <c r="O7">
        <v>3.1666666666666665</v>
      </c>
      <c r="P7" s="31">
        <v>254</v>
      </c>
      <c r="Q7">
        <v>254</v>
      </c>
      <c r="R7" s="58">
        <v>1</v>
      </c>
      <c r="T7">
        <v>7</v>
      </c>
      <c r="U7" s="59">
        <v>7</v>
      </c>
      <c r="V7" s="60">
        <v>4</v>
      </c>
      <c r="W7">
        <f t="shared" si="0"/>
        <v>0.25</v>
      </c>
      <c r="Z7">
        <v>3.1666666666666665</v>
      </c>
      <c r="AA7" s="31">
        <v>254</v>
      </c>
      <c r="AB7">
        <v>254</v>
      </c>
      <c r="AC7">
        <v>2.1276595744680851E-2</v>
      </c>
    </row>
    <row r="8" spans="1:29" x14ac:dyDescent="0.25">
      <c r="A8" s="14">
        <v>48096</v>
      </c>
      <c r="B8" s="14">
        <v>64</v>
      </c>
      <c r="C8" s="9" t="s">
        <v>74</v>
      </c>
      <c r="D8" s="9">
        <v>8</v>
      </c>
      <c r="E8" s="9">
        <v>18</v>
      </c>
      <c r="F8" s="9">
        <v>2015</v>
      </c>
      <c r="G8" s="9" t="s">
        <v>14</v>
      </c>
      <c r="H8" s="9" t="s">
        <v>22</v>
      </c>
      <c r="I8" s="31">
        <v>250</v>
      </c>
      <c r="J8" s="25">
        <v>4</v>
      </c>
      <c r="K8">
        <v>4.166666666666667</v>
      </c>
      <c r="L8">
        <v>254</v>
      </c>
      <c r="M8">
        <v>2.5000000000000001E-2</v>
      </c>
      <c r="O8">
        <v>4.166666666666667</v>
      </c>
      <c r="P8" s="16">
        <v>254</v>
      </c>
      <c r="Q8">
        <v>254</v>
      </c>
      <c r="R8" s="58">
        <v>1</v>
      </c>
      <c r="T8">
        <v>8</v>
      </c>
      <c r="U8" s="59">
        <v>8</v>
      </c>
      <c r="V8" s="60">
        <v>5</v>
      </c>
      <c r="W8">
        <f t="shared" si="0"/>
        <v>0.2</v>
      </c>
      <c r="Z8">
        <v>4.166666666666667</v>
      </c>
      <c r="AA8" s="31">
        <v>254</v>
      </c>
      <c r="AB8">
        <v>254</v>
      </c>
      <c r="AC8">
        <v>2.5000000000000001E-2</v>
      </c>
    </row>
    <row r="9" spans="1:29" x14ac:dyDescent="0.25">
      <c r="A9" s="16">
        <v>48426</v>
      </c>
      <c r="B9" s="16">
        <v>8</v>
      </c>
      <c r="C9" s="16" t="s">
        <v>74</v>
      </c>
      <c r="D9" s="16">
        <v>9</v>
      </c>
      <c r="E9" s="16">
        <v>22</v>
      </c>
      <c r="F9" s="16">
        <v>2015</v>
      </c>
      <c r="G9" s="16" t="s">
        <v>14</v>
      </c>
      <c r="H9" s="16" t="s">
        <v>33</v>
      </c>
      <c r="I9" s="16">
        <v>252</v>
      </c>
      <c r="J9">
        <v>3</v>
      </c>
      <c r="K9">
        <v>3.25</v>
      </c>
      <c r="L9">
        <v>254</v>
      </c>
      <c r="M9">
        <v>2.1276595744680851E-2</v>
      </c>
      <c r="O9">
        <v>3.25</v>
      </c>
      <c r="P9" s="31">
        <v>254</v>
      </c>
      <c r="Q9">
        <v>254</v>
      </c>
      <c r="R9" s="58">
        <v>1</v>
      </c>
      <c r="T9">
        <v>9</v>
      </c>
      <c r="U9" s="59">
        <v>9</v>
      </c>
      <c r="V9" s="60">
        <v>2</v>
      </c>
      <c r="W9">
        <f t="shared" si="0"/>
        <v>0.5</v>
      </c>
      <c r="Z9">
        <v>3.25</v>
      </c>
      <c r="AA9" s="31">
        <v>254</v>
      </c>
      <c r="AB9">
        <v>254</v>
      </c>
      <c r="AC9">
        <v>2.1276595744680851E-2</v>
      </c>
    </row>
    <row r="10" spans="1:29" x14ac:dyDescent="0.25">
      <c r="A10" s="16">
        <v>48428</v>
      </c>
      <c r="B10" s="16">
        <v>18</v>
      </c>
      <c r="C10" s="16" t="s">
        <v>74</v>
      </c>
      <c r="D10" s="16">
        <v>9</v>
      </c>
      <c r="E10" s="16">
        <v>23</v>
      </c>
      <c r="F10" s="16">
        <v>2015</v>
      </c>
      <c r="G10" s="16" t="s">
        <v>14</v>
      </c>
      <c r="H10" s="16" t="s">
        <v>23</v>
      </c>
      <c r="I10" s="16">
        <v>252</v>
      </c>
      <c r="J10">
        <v>3</v>
      </c>
      <c r="K10">
        <v>3.25</v>
      </c>
      <c r="L10">
        <v>254</v>
      </c>
      <c r="M10">
        <v>2.1276595744680851E-2</v>
      </c>
      <c r="O10">
        <v>3.25</v>
      </c>
      <c r="P10" s="16">
        <v>254</v>
      </c>
      <c r="Q10">
        <v>254</v>
      </c>
      <c r="R10" s="58">
        <v>1</v>
      </c>
      <c r="T10">
        <v>10</v>
      </c>
      <c r="U10" s="59">
        <v>10</v>
      </c>
      <c r="V10" s="60">
        <v>2</v>
      </c>
      <c r="W10">
        <f t="shared" si="0"/>
        <v>0.5</v>
      </c>
      <c r="Z10">
        <v>3.25</v>
      </c>
      <c r="AA10" s="31">
        <v>254</v>
      </c>
      <c r="AB10">
        <v>254</v>
      </c>
      <c r="AC10">
        <v>2.1276595744680851E-2</v>
      </c>
    </row>
    <row r="11" spans="1:29" x14ac:dyDescent="0.25">
      <c r="A11" t="s">
        <v>35</v>
      </c>
      <c r="B11" t="s">
        <v>24</v>
      </c>
      <c r="D11">
        <v>6</v>
      </c>
      <c r="E11">
        <v>29</v>
      </c>
      <c r="F11">
        <v>2006</v>
      </c>
      <c r="G11" t="s">
        <v>14</v>
      </c>
      <c r="H11" t="s">
        <v>23</v>
      </c>
      <c r="I11" s="30">
        <v>253</v>
      </c>
      <c r="J11" s="25">
        <v>4</v>
      </c>
      <c r="K11">
        <v>4</v>
      </c>
      <c r="L11">
        <v>254</v>
      </c>
      <c r="M11">
        <v>2.5000000000000001E-2</v>
      </c>
      <c r="O11">
        <v>4</v>
      </c>
      <c r="P11" s="31">
        <v>254</v>
      </c>
      <c r="Q11">
        <v>254</v>
      </c>
      <c r="R11" s="58">
        <v>1</v>
      </c>
      <c r="T11">
        <v>11</v>
      </c>
      <c r="U11" s="59">
        <v>11</v>
      </c>
      <c r="V11" s="60">
        <v>1</v>
      </c>
      <c r="W11">
        <f t="shared" si="0"/>
        <v>1</v>
      </c>
      <c r="Z11">
        <v>4</v>
      </c>
      <c r="AA11" s="31">
        <v>254</v>
      </c>
      <c r="AB11">
        <v>254</v>
      </c>
      <c r="AC11">
        <v>2.5000000000000001E-2</v>
      </c>
    </row>
    <row r="12" spans="1:29" x14ac:dyDescent="0.25">
      <c r="A12" s="15" t="s">
        <v>38</v>
      </c>
      <c r="B12" s="15" t="s">
        <v>24</v>
      </c>
      <c r="C12" s="15"/>
      <c r="D12" s="15">
        <v>6</v>
      </c>
      <c r="E12" s="15">
        <v>29</v>
      </c>
      <c r="F12" s="15">
        <v>2006</v>
      </c>
      <c r="G12" s="15" t="s">
        <v>14</v>
      </c>
      <c r="H12" s="15" t="s">
        <v>23</v>
      </c>
      <c r="I12" s="45">
        <v>255</v>
      </c>
      <c r="J12" s="25">
        <v>4</v>
      </c>
      <c r="K12">
        <v>4</v>
      </c>
      <c r="L12">
        <v>254</v>
      </c>
      <c r="M12">
        <v>2.5000000000000001E-2</v>
      </c>
      <c r="O12">
        <v>4</v>
      </c>
      <c r="P12" s="45">
        <v>255</v>
      </c>
      <c r="Q12">
        <v>254</v>
      </c>
      <c r="R12" s="58">
        <v>1</v>
      </c>
      <c r="T12">
        <v>12</v>
      </c>
      <c r="U12" s="59">
        <v>12</v>
      </c>
      <c r="V12" s="60">
        <v>1</v>
      </c>
      <c r="W12">
        <f t="shared" si="0"/>
        <v>1</v>
      </c>
      <c r="Z12">
        <v>4</v>
      </c>
      <c r="AA12" s="45">
        <v>255</v>
      </c>
      <c r="AB12">
        <v>254</v>
      </c>
      <c r="AC12">
        <v>2.5000000000000001E-2</v>
      </c>
    </row>
    <row r="13" spans="1:29" x14ac:dyDescent="0.25">
      <c r="A13">
        <v>44202</v>
      </c>
      <c r="B13">
        <v>5</v>
      </c>
      <c r="D13">
        <v>3</v>
      </c>
      <c r="E13">
        <v>14</v>
      </c>
      <c r="F13">
        <v>2012</v>
      </c>
      <c r="G13" t="s">
        <v>14</v>
      </c>
      <c r="H13" t="s">
        <v>22</v>
      </c>
      <c r="I13" s="28">
        <v>255</v>
      </c>
      <c r="J13" s="25">
        <v>4</v>
      </c>
      <c r="K13">
        <v>3.75</v>
      </c>
      <c r="L13">
        <v>254</v>
      </c>
      <c r="M13">
        <v>2.5000000000000001E-2</v>
      </c>
      <c r="O13">
        <v>3.75</v>
      </c>
      <c r="P13" s="28">
        <v>255</v>
      </c>
      <c r="Q13">
        <v>254</v>
      </c>
      <c r="R13" s="58">
        <v>1</v>
      </c>
      <c r="T13">
        <v>13</v>
      </c>
      <c r="U13" s="59">
        <v>13</v>
      </c>
      <c r="V13" s="60">
        <v>0</v>
      </c>
      <c r="W13" t="e">
        <f t="shared" si="0"/>
        <v>#DIV/0!</v>
      </c>
      <c r="Z13">
        <v>3.75</v>
      </c>
      <c r="AA13" s="28">
        <v>255</v>
      </c>
      <c r="AB13">
        <v>254</v>
      </c>
      <c r="AC13">
        <v>2.5000000000000001E-2</v>
      </c>
    </row>
    <row r="14" spans="1:29" x14ac:dyDescent="0.25">
      <c r="A14" s="14">
        <v>48096</v>
      </c>
      <c r="B14" s="14">
        <v>52</v>
      </c>
      <c r="C14" s="9" t="s">
        <v>74</v>
      </c>
      <c r="D14" s="9">
        <v>8</v>
      </c>
      <c r="E14" s="9">
        <v>18</v>
      </c>
      <c r="F14" s="9">
        <v>2015</v>
      </c>
      <c r="G14" s="9" t="s">
        <v>14</v>
      </c>
      <c r="H14" s="9" t="s">
        <v>23</v>
      </c>
      <c r="I14" s="31">
        <v>255</v>
      </c>
      <c r="J14" s="25">
        <v>3</v>
      </c>
      <c r="K14">
        <v>3.1666666666666665</v>
      </c>
      <c r="L14">
        <v>254</v>
      </c>
      <c r="M14">
        <v>2.1276595744680851E-2</v>
      </c>
      <c r="O14">
        <v>3.1666666666666665</v>
      </c>
      <c r="P14" s="31">
        <v>255</v>
      </c>
      <c r="Q14">
        <v>254</v>
      </c>
      <c r="R14" s="58">
        <v>1</v>
      </c>
      <c r="T14">
        <v>14</v>
      </c>
      <c r="U14" s="59">
        <v>14</v>
      </c>
      <c r="V14" s="60">
        <v>1</v>
      </c>
      <c r="W14">
        <f t="shared" si="0"/>
        <v>1</v>
      </c>
      <c r="Z14">
        <v>3.1666666666666665</v>
      </c>
      <c r="AA14" s="31">
        <v>255</v>
      </c>
      <c r="AB14">
        <v>254</v>
      </c>
      <c r="AC14">
        <v>2.1276595744680851E-2</v>
      </c>
    </row>
    <row r="15" spans="1:29" x14ac:dyDescent="0.25">
      <c r="A15" t="s">
        <v>37</v>
      </c>
      <c r="B15" t="s">
        <v>24</v>
      </c>
      <c r="D15">
        <v>6</v>
      </c>
      <c r="E15">
        <v>29</v>
      </c>
      <c r="F15">
        <v>2006</v>
      </c>
      <c r="G15" t="s">
        <v>14</v>
      </c>
      <c r="H15" t="s">
        <v>23</v>
      </c>
      <c r="I15" s="30">
        <v>256</v>
      </c>
      <c r="J15" s="25">
        <v>3</v>
      </c>
      <c r="K15">
        <v>3</v>
      </c>
      <c r="L15">
        <v>254</v>
      </c>
      <c r="M15">
        <v>2.1276595744680851E-2</v>
      </c>
      <c r="O15">
        <v>3</v>
      </c>
      <c r="P15" s="30">
        <v>256</v>
      </c>
      <c r="Q15">
        <v>254</v>
      </c>
      <c r="R15" s="58">
        <v>1</v>
      </c>
      <c r="T15">
        <v>15</v>
      </c>
      <c r="U15" s="59">
        <v>15</v>
      </c>
      <c r="V15" s="60">
        <v>0</v>
      </c>
      <c r="W15" t="e">
        <f t="shared" si="0"/>
        <v>#DIV/0!</v>
      </c>
      <c r="Z15">
        <v>3</v>
      </c>
      <c r="AA15" s="30">
        <v>256</v>
      </c>
      <c r="AB15">
        <v>254</v>
      </c>
      <c r="AC15">
        <v>2.1276595744680851E-2</v>
      </c>
    </row>
    <row r="16" spans="1:29" x14ac:dyDescent="0.25">
      <c r="A16">
        <v>45650</v>
      </c>
      <c r="B16">
        <v>1</v>
      </c>
      <c r="D16">
        <v>7</v>
      </c>
      <c r="E16">
        <v>8</v>
      </c>
      <c r="F16">
        <v>2013</v>
      </c>
      <c r="G16" t="s">
        <v>14</v>
      </c>
      <c r="H16" t="s">
        <v>33</v>
      </c>
      <c r="I16" s="28">
        <v>257</v>
      </c>
      <c r="J16" s="25">
        <v>3</v>
      </c>
      <c r="K16">
        <v>3.0833333333333335</v>
      </c>
      <c r="L16">
        <v>254</v>
      </c>
      <c r="M16">
        <v>2.1276595744680851E-2</v>
      </c>
      <c r="O16">
        <v>3.0833333333333335</v>
      </c>
      <c r="P16" s="28">
        <v>257</v>
      </c>
      <c r="Q16">
        <v>254</v>
      </c>
      <c r="R16" s="58">
        <v>1</v>
      </c>
      <c r="T16">
        <v>16</v>
      </c>
      <c r="U16" s="59">
        <v>16</v>
      </c>
      <c r="V16" s="60">
        <v>0</v>
      </c>
      <c r="W16" t="e">
        <f t="shared" si="0"/>
        <v>#DIV/0!</v>
      </c>
      <c r="Z16">
        <v>3.0833333333333335</v>
      </c>
      <c r="AA16" s="28">
        <v>257</v>
      </c>
      <c r="AB16">
        <v>254</v>
      </c>
      <c r="AC16">
        <v>2.1276595744680851E-2</v>
      </c>
    </row>
    <row r="17" spans="1:29" x14ac:dyDescent="0.25">
      <c r="A17" s="15">
        <v>46211</v>
      </c>
      <c r="B17" s="15">
        <v>3</v>
      </c>
      <c r="D17">
        <v>10</v>
      </c>
      <c r="E17">
        <v>9</v>
      </c>
      <c r="F17">
        <v>2013</v>
      </c>
      <c r="G17" t="s">
        <v>14</v>
      </c>
      <c r="H17" t="s">
        <v>33</v>
      </c>
      <c r="I17" s="28">
        <v>260</v>
      </c>
      <c r="J17" s="25">
        <v>3</v>
      </c>
      <c r="K17">
        <v>3.3333333333333335</v>
      </c>
      <c r="L17">
        <v>254</v>
      </c>
      <c r="M17">
        <v>2.1276595744680851E-2</v>
      </c>
      <c r="O17">
        <v>3.3333333333333335</v>
      </c>
      <c r="P17" s="28">
        <v>260</v>
      </c>
      <c r="Q17">
        <v>254</v>
      </c>
      <c r="R17" s="58">
        <v>1</v>
      </c>
      <c r="T17">
        <v>17</v>
      </c>
      <c r="U17" s="59">
        <v>17</v>
      </c>
      <c r="V17" s="60">
        <v>0</v>
      </c>
      <c r="W17" t="e">
        <f t="shared" si="0"/>
        <v>#DIV/0!</v>
      </c>
      <c r="Z17">
        <v>3.3333333333333335</v>
      </c>
      <c r="AA17" s="28">
        <v>260</v>
      </c>
      <c r="AB17">
        <v>254</v>
      </c>
      <c r="AC17">
        <v>2.1276595744680851E-2</v>
      </c>
    </row>
    <row r="18" spans="1:29" x14ac:dyDescent="0.25">
      <c r="A18">
        <v>46708</v>
      </c>
      <c r="B18">
        <v>6</v>
      </c>
      <c r="D18">
        <v>5</v>
      </c>
      <c r="E18">
        <v>20</v>
      </c>
      <c r="F18">
        <v>2014</v>
      </c>
      <c r="G18" t="s">
        <v>14</v>
      </c>
      <c r="H18" t="s">
        <v>23</v>
      </c>
      <c r="I18" s="28">
        <v>260</v>
      </c>
      <c r="J18" s="25">
        <v>3</v>
      </c>
      <c r="K18">
        <v>2.9166666666666665</v>
      </c>
      <c r="L18">
        <v>254</v>
      </c>
      <c r="M18">
        <v>2.1276595744680851E-2</v>
      </c>
      <c r="O18">
        <v>2.9166666666666665</v>
      </c>
      <c r="P18" s="28">
        <v>260</v>
      </c>
      <c r="Q18">
        <v>254</v>
      </c>
      <c r="R18" s="58">
        <v>1</v>
      </c>
      <c r="T18">
        <v>18</v>
      </c>
      <c r="U18" s="59">
        <v>18</v>
      </c>
      <c r="V18" s="60">
        <v>0</v>
      </c>
      <c r="W18" t="e">
        <f t="shared" si="0"/>
        <v>#DIV/0!</v>
      </c>
      <c r="Z18">
        <v>2.9166666666666665</v>
      </c>
      <c r="AA18" s="28">
        <v>260</v>
      </c>
      <c r="AB18">
        <v>254</v>
      </c>
      <c r="AC18">
        <v>2.1276595744680851E-2</v>
      </c>
    </row>
    <row r="19" spans="1:29" x14ac:dyDescent="0.25">
      <c r="A19" s="14">
        <v>47740</v>
      </c>
      <c r="B19" s="14"/>
      <c r="C19" s="9"/>
      <c r="D19" s="9">
        <v>4</v>
      </c>
      <c r="E19" s="9">
        <v>17</v>
      </c>
      <c r="F19" s="9">
        <v>2014</v>
      </c>
      <c r="G19" s="9" t="s">
        <v>14</v>
      </c>
      <c r="H19" s="9" t="s">
        <v>33</v>
      </c>
      <c r="I19" s="31">
        <v>260</v>
      </c>
      <c r="J19" s="25">
        <v>5</v>
      </c>
      <c r="K19">
        <v>4.833333333333333</v>
      </c>
      <c r="L19">
        <v>254</v>
      </c>
      <c r="M19">
        <v>5.5555555555555552E-2</v>
      </c>
      <c r="O19">
        <v>4.833333333333333</v>
      </c>
      <c r="P19" s="31">
        <v>260</v>
      </c>
      <c r="Q19">
        <v>254</v>
      </c>
      <c r="R19" s="58">
        <v>1</v>
      </c>
      <c r="T19">
        <v>19</v>
      </c>
      <c r="U19" s="59">
        <v>19</v>
      </c>
      <c r="V19" s="60">
        <v>1</v>
      </c>
      <c r="W19">
        <f t="shared" si="0"/>
        <v>1</v>
      </c>
      <c r="Z19">
        <v>4.833333333333333</v>
      </c>
      <c r="AA19" s="31">
        <v>260</v>
      </c>
      <c r="AB19">
        <v>254</v>
      </c>
      <c r="AC19">
        <v>5.5555555555555552E-2</v>
      </c>
    </row>
    <row r="20" spans="1:29" x14ac:dyDescent="0.25">
      <c r="A20" s="14">
        <v>47744</v>
      </c>
      <c r="B20" s="14">
        <v>2</v>
      </c>
      <c r="C20" s="9"/>
      <c r="D20" s="9">
        <v>4</v>
      </c>
      <c r="E20" s="9">
        <v>19</v>
      </c>
      <c r="F20" s="9">
        <v>2015</v>
      </c>
      <c r="G20" s="9" t="s">
        <v>14</v>
      </c>
      <c r="H20" s="9" t="s">
        <v>33</v>
      </c>
      <c r="I20" s="31">
        <v>260</v>
      </c>
      <c r="J20" s="25">
        <v>3</v>
      </c>
      <c r="K20">
        <v>2.8333333333333335</v>
      </c>
      <c r="L20">
        <v>254</v>
      </c>
      <c r="M20">
        <v>2.1276595744680851E-2</v>
      </c>
      <c r="O20">
        <v>2.8333333333333335</v>
      </c>
      <c r="P20" s="31">
        <v>260</v>
      </c>
      <c r="Q20">
        <v>254</v>
      </c>
      <c r="R20" s="58">
        <v>1</v>
      </c>
      <c r="T20">
        <v>20</v>
      </c>
      <c r="U20" s="59">
        <v>20</v>
      </c>
      <c r="V20" s="60">
        <v>0</v>
      </c>
      <c r="W20" t="e">
        <f t="shared" si="0"/>
        <v>#DIV/0!</v>
      </c>
      <c r="Z20">
        <v>2.8333333333333335</v>
      </c>
      <c r="AA20" s="31">
        <v>260</v>
      </c>
      <c r="AB20">
        <v>254</v>
      </c>
      <c r="AC20">
        <v>2.1276595744680851E-2</v>
      </c>
    </row>
    <row r="21" spans="1:29" x14ac:dyDescent="0.25">
      <c r="A21" s="14">
        <v>48405</v>
      </c>
      <c r="B21" s="14">
        <v>17</v>
      </c>
      <c r="C21" s="9" t="s">
        <v>74</v>
      </c>
      <c r="D21" s="9">
        <v>8</v>
      </c>
      <c r="E21" s="9">
        <v>20</v>
      </c>
      <c r="F21" s="9">
        <v>2015</v>
      </c>
      <c r="G21" s="9" t="s">
        <v>14</v>
      </c>
      <c r="H21" s="9" t="s">
        <v>23</v>
      </c>
      <c r="I21" s="31">
        <v>260</v>
      </c>
      <c r="J21" s="25">
        <v>3</v>
      </c>
      <c r="K21">
        <v>3.1666666666666665</v>
      </c>
      <c r="L21">
        <v>254</v>
      </c>
      <c r="M21">
        <v>2.1276595744680851E-2</v>
      </c>
      <c r="O21">
        <v>3.1666666666666665</v>
      </c>
      <c r="P21" s="31">
        <v>260</v>
      </c>
      <c r="Q21">
        <v>254</v>
      </c>
      <c r="R21" s="58">
        <v>1</v>
      </c>
      <c r="T21">
        <v>21</v>
      </c>
      <c r="U21" s="59">
        <v>21</v>
      </c>
      <c r="V21" s="60">
        <v>0</v>
      </c>
      <c r="W21" t="e">
        <f t="shared" si="0"/>
        <v>#DIV/0!</v>
      </c>
      <c r="Z21">
        <v>3.1666666666666665</v>
      </c>
      <c r="AA21" s="31">
        <v>260</v>
      </c>
      <c r="AB21">
        <v>254</v>
      </c>
      <c r="AC21">
        <v>2.1276595744680851E-2</v>
      </c>
    </row>
    <row r="22" spans="1:29" x14ac:dyDescent="0.25">
      <c r="A22" s="14">
        <v>48073</v>
      </c>
      <c r="B22" s="14">
        <v>14</v>
      </c>
      <c r="C22" s="9" t="s">
        <v>74</v>
      </c>
      <c r="D22" s="9">
        <v>8</v>
      </c>
      <c r="E22" s="9">
        <v>8</v>
      </c>
      <c r="F22" s="9">
        <v>2015</v>
      </c>
      <c r="G22" s="9" t="s">
        <v>14</v>
      </c>
      <c r="H22" s="9" t="s">
        <v>23</v>
      </c>
      <c r="I22" s="31">
        <v>260</v>
      </c>
      <c r="J22" s="25">
        <v>3</v>
      </c>
      <c r="K22">
        <v>3.1666666666666665</v>
      </c>
      <c r="L22">
        <v>254</v>
      </c>
      <c r="M22">
        <v>2.1276595744680851E-2</v>
      </c>
      <c r="O22">
        <v>3.1666666666666665</v>
      </c>
      <c r="P22" s="31">
        <v>260</v>
      </c>
      <c r="Q22">
        <v>254</v>
      </c>
      <c r="R22" s="58">
        <v>1</v>
      </c>
      <c r="T22">
        <v>22</v>
      </c>
      <c r="U22" s="59">
        <v>22</v>
      </c>
      <c r="V22" s="60">
        <v>1</v>
      </c>
      <c r="W22">
        <f t="shared" si="0"/>
        <v>1</v>
      </c>
      <c r="Z22">
        <v>3.1666666666666665</v>
      </c>
      <c r="AA22" s="31">
        <v>260</v>
      </c>
      <c r="AB22">
        <v>254</v>
      </c>
      <c r="AC22">
        <v>2.1276595744680851E-2</v>
      </c>
    </row>
    <row r="23" spans="1:29" x14ac:dyDescent="0.25">
      <c r="A23" s="14">
        <v>48096</v>
      </c>
      <c r="B23" s="14">
        <v>17</v>
      </c>
      <c r="C23" s="9" t="s">
        <v>74</v>
      </c>
      <c r="D23" s="9">
        <v>8</v>
      </c>
      <c r="E23" s="9">
        <v>18</v>
      </c>
      <c r="F23" s="9">
        <v>2015</v>
      </c>
      <c r="G23" s="9" t="s">
        <v>14</v>
      </c>
      <c r="H23" s="9" t="s">
        <v>22</v>
      </c>
      <c r="I23" s="31">
        <v>260</v>
      </c>
      <c r="J23" s="25">
        <v>3</v>
      </c>
      <c r="K23">
        <v>3.1666666666666665</v>
      </c>
      <c r="L23">
        <v>254</v>
      </c>
      <c r="M23">
        <v>2.1276595744680851E-2</v>
      </c>
      <c r="O23">
        <v>3.1666666666666665</v>
      </c>
      <c r="P23" s="31">
        <v>260</v>
      </c>
      <c r="Q23">
        <v>254</v>
      </c>
      <c r="R23" s="58">
        <v>1</v>
      </c>
      <c r="T23">
        <v>23</v>
      </c>
      <c r="U23" s="59">
        <v>23</v>
      </c>
      <c r="V23" s="60">
        <v>0</v>
      </c>
      <c r="W23" t="e">
        <f t="shared" si="0"/>
        <v>#DIV/0!</v>
      </c>
      <c r="Z23">
        <v>3.1666666666666665</v>
      </c>
      <c r="AA23" s="31">
        <v>260</v>
      </c>
      <c r="AB23">
        <v>254</v>
      </c>
      <c r="AC23">
        <v>2.1276595744680851E-2</v>
      </c>
    </row>
    <row r="24" spans="1:29" x14ac:dyDescent="0.25">
      <c r="A24" s="16">
        <v>48475</v>
      </c>
      <c r="B24" s="16">
        <v>15</v>
      </c>
      <c r="C24" s="16" t="s">
        <v>74</v>
      </c>
      <c r="D24" s="16">
        <v>11</v>
      </c>
      <c r="E24" s="16">
        <v>13</v>
      </c>
      <c r="F24" s="16">
        <v>2015</v>
      </c>
      <c r="G24" s="16" t="s">
        <v>14</v>
      </c>
      <c r="H24" s="16" t="s">
        <v>33</v>
      </c>
      <c r="I24" s="16">
        <v>260</v>
      </c>
      <c r="J24">
        <v>3</v>
      </c>
      <c r="K24">
        <v>3.4166666666666665</v>
      </c>
      <c r="L24">
        <v>254</v>
      </c>
      <c r="M24">
        <v>2.1276595744680851E-2</v>
      </c>
      <c r="O24">
        <v>3.4166666666666665</v>
      </c>
      <c r="P24" s="16">
        <v>260</v>
      </c>
      <c r="Q24">
        <v>254</v>
      </c>
      <c r="R24" s="58">
        <v>1</v>
      </c>
      <c r="T24">
        <v>24</v>
      </c>
      <c r="U24" s="59">
        <v>24</v>
      </c>
      <c r="V24" s="60">
        <v>0</v>
      </c>
      <c r="W24" t="e">
        <f t="shared" si="0"/>
        <v>#DIV/0!</v>
      </c>
      <c r="Z24">
        <v>3.4166666666666665</v>
      </c>
      <c r="AA24" s="16">
        <v>260</v>
      </c>
      <c r="AB24">
        <v>254</v>
      </c>
      <c r="AC24">
        <v>2.1276595744680851E-2</v>
      </c>
    </row>
    <row r="25" spans="1:29" x14ac:dyDescent="0.25">
      <c r="A25" t="s">
        <v>46</v>
      </c>
      <c r="B25" t="s">
        <v>24</v>
      </c>
      <c r="D25">
        <v>8</v>
      </c>
      <c r="E25">
        <v>3</v>
      </c>
      <c r="F25">
        <v>2008</v>
      </c>
      <c r="G25" t="s">
        <v>14</v>
      </c>
      <c r="I25" s="28">
        <v>262</v>
      </c>
      <c r="J25" s="25">
        <v>3</v>
      </c>
      <c r="K25">
        <v>3.1666666666666665</v>
      </c>
      <c r="L25">
        <v>254</v>
      </c>
      <c r="M25">
        <v>2.1276595744680851E-2</v>
      </c>
      <c r="O25">
        <v>3.1666666666666665</v>
      </c>
      <c r="P25" s="28">
        <v>262</v>
      </c>
      <c r="Q25">
        <v>254</v>
      </c>
      <c r="R25" s="58">
        <v>1</v>
      </c>
      <c r="T25">
        <v>25</v>
      </c>
      <c r="U25" s="59">
        <v>25</v>
      </c>
      <c r="V25" s="60">
        <v>0</v>
      </c>
      <c r="W25" t="e">
        <f t="shared" si="0"/>
        <v>#DIV/0!</v>
      </c>
      <c r="Z25">
        <v>3.1666666666666665</v>
      </c>
      <c r="AA25" s="28">
        <v>262</v>
      </c>
      <c r="AB25">
        <v>254</v>
      </c>
      <c r="AC25">
        <v>2.1276595744680851E-2</v>
      </c>
    </row>
    <row r="26" spans="1:29" x14ac:dyDescent="0.25">
      <c r="A26">
        <v>43294</v>
      </c>
      <c r="B26">
        <v>4</v>
      </c>
      <c r="D26">
        <v>5</v>
      </c>
      <c r="E26">
        <v>21</v>
      </c>
      <c r="F26">
        <v>2011</v>
      </c>
      <c r="G26" t="s">
        <v>14</v>
      </c>
      <c r="H26" t="s">
        <v>22</v>
      </c>
      <c r="I26" s="31">
        <v>262</v>
      </c>
      <c r="J26" s="25">
        <v>3</v>
      </c>
      <c r="K26">
        <v>2.9166666666666665</v>
      </c>
      <c r="L26">
        <v>254</v>
      </c>
      <c r="M26">
        <v>2.1276595744680851E-2</v>
      </c>
      <c r="O26">
        <v>2.9166666666666665</v>
      </c>
      <c r="P26" s="31">
        <v>262</v>
      </c>
      <c r="Q26">
        <v>254</v>
      </c>
      <c r="R26" s="58">
        <v>1</v>
      </c>
      <c r="T26">
        <v>26</v>
      </c>
      <c r="U26" s="59">
        <v>26</v>
      </c>
      <c r="V26" s="60">
        <v>0</v>
      </c>
      <c r="W26" t="e">
        <f t="shared" si="0"/>
        <v>#DIV/0!</v>
      </c>
      <c r="Z26">
        <v>2.9166666666666665</v>
      </c>
      <c r="AA26" s="31">
        <v>262</v>
      </c>
      <c r="AB26">
        <v>254</v>
      </c>
      <c r="AC26">
        <v>2.1276595744680851E-2</v>
      </c>
    </row>
    <row r="27" spans="1:29" x14ac:dyDescent="0.25">
      <c r="A27" s="15">
        <v>46931</v>
      </c>
      <c r="B27" s="15">
        <v>24</v>
      </c>
      <c r="D27">
        <v>9</v>
      </c>
      <c r="E27">
        <v>9</v>
      </c>
      <c r="F27">
        <v>2014</v>
      </c>
      <c r="G27" t="s">
        <v>14</v>
      </c>
      <c r="H27" t="s">
        <v>22</v>
      </c>
      <c r="I27" s="28">
        <v>262</v>
      </c>
      <c r="J27" s="25">
        <v>3</v>
      </c>
      <c r="K27">
        <v>3.25</v>
      </c>
      <c r="L27">
        <v>254</v>
      </c>
      <c r="M27">
        <v>2.1276595744680851E-2</v>
      </c>
      <c r="O27">
        <v>3.25</v>
      </c>
      <c r="P27" s="28">
        <v>262</v>
      </c>
      <c r="Q27">
        <v>254</v>
      </c>
      <c r="R27" s="58">
        <v>1</v>
      </c>
      <c r="T27">
        <v>27</v>
      </c>
      <c r="U27" s="59">
        <v>27</v>
      </c>
      <c r="V27" s="60">
        <v>0</v>
      </c>
      <c r="W27" t="e">
        <f t="shared" si="0"/>
        <v>#DIV/0!</v>
      </c>
      <c r="Z27">
        <v>3.25</v>
      </c>
      <c r="AA27" s="28">
        <v>262</v>
      </c>
      <c r="AB27">
        <v>254</v>
      </c>
      <c r="AC27">
        <v>2.1276595744680851E-2</v>
      </c>
    </row>
    <row r="28" spans="1:29" x14ac:dyDescent="0.25">
      <c r="A28" s="14">
        <v>48096</v>
      </c>
      <c r="B28" s="14">
        <v>29</v>
      </c>
      <c r="C28" s="9" t="s">
        <v>74</v>
      </c>
      <c r="D28" s="9">
        <v>8</v>
      </c>
      <c r="E28" s="9">
        <v>18</v>
      </c>
      <c r="F28" s="9">
        <v>2015</v>
      </c>
      <c r="G28" s="9" t="s">
        <v>14</v>
      </c>
      <c r="H28" s="9" t="s">
        <v>23</v>
      </c>
      <c r="I28" s="31">
        <v>262</v>
      </c>
      <c r="J28" s="25">
        <v>4</v>
      </c>
      <c r="K28">
        <v>4.166666666666667</v>
      </c>
      <c r="L28">
        <v>254</v>
      </c>
      <c r="M28">
        <v>2.5000000000000001E-2</v>
      </c>
      <c r="O28">
        <v>4.166666666666667</v>
      </c>
      <c r="P28" s="31">
        <v>262</v>
      </c>
      <c r="Q28">
        <v>254</v>
      </c>
      <c r="R28" s="58">
        <v>1</v>
      </c>
      <c r="T28">
        <v>28</v>
      </c>
      <c r="U28" s="59">
        <v>28</v>
      </c>
      <c r="V28" s="60">
        <v>0</v>
      </c>
      <c r="W28" t="e">
        <f t="shared" si="0"/>
        <v>#DIV/0!</v>
      </c>
      <c r="Z28">
        <v>4.166666666666667</v>
      </c>
      <c r="AA28" s="31">
        <v>262</v>
      </c>
      <c r="AB28">
        <v>254</v>
      </c>
      <c r="AC28">
        <v>2.5000000000000001E-2</v>
      </c>
    </row>
    <row r="29" spans="1:29" x14ac:dyDescent="0.25">
      <c r="A29" t="s">
        <v>44</v>
      </c>
      <c r="B29" t="s">
        <v>24</v>
      </c>
      <c r="D29">
        <v>5</v>
      </c>
      <c r="E29">
        <v>16</v>
      </c>
      <c r="F29">
        <v>2008</v>
      </c>
      <c r="G29" t="s">
        <v>14</v>
      </c>
      <c r="I29" s="28">
        <v>263</v>
      </c>
      <c r="J29" s="25">
        <v>3</v>
      </c>
      <c r="K29">
        <v>2.9166666666666665</v>
      </c>
      <c r="L29">
        <v>254</v>
      </c>
      <c r="M29">
        <v>2.1276595744680851E-2</v>
      </c>
      <c r="O29">
        <v>2.9166666666666665</v>
      </c>
      <c r="P29" s="28">
        <v>263</v>
      </c>
      <c r="Q29">
        <v>254</v>
      </c>
      <c r="R29" s="58">
        <v>1</v>
      </c>
      <c r="T29">
        <v>29</v>
      </c>
      <c r="U29" s="59">
        <v>29</v>
      </c>
      <c r="V29" s="60">
        <v>0</v>
      </c>
      <c r="W29" t="e">
        <f t="shared" si="0"/>
        <v>#DIV/0!</v>
      </c>
      <c r="Z29">
        <v>2.9166666666666665</v>
      </c>
      <c r="AA29" s="28">
        <v>263</v>
      </c>
      <c r="AB29">
        <v>254</v>
      </c>
      <c r="AC29">
        <v>2.1276595744680851E-2</v>
      </c>
    </row>
    <row r="30" spans="1:29" x14ac:dyDescent="0.25">
      <c r="A30" t="s">
        <v>36</v>
      </c>
      <c r="B30" t="s">
        <v>24</v>
      </c>
      <c r="D30">
        <v>6</v>
      </c>
      <c r="E30">
        <v>29</v>
      </c>
      <c r="F30">
        <v>2006</v>
      </c>
      <c r="G30" t="s">
        <v>14</v>
      </c>
      <c r="H30" t="s">
        <v>23</v>
      </c>
      <c r="I30" s="30">
        <v>265</v>
      </c>
      <c r="J30" s="25">
        <v>4</v>
      </c>
      <c r="K30">
        <v>4</v>
      </c>
      <c r="L30">
        <v>254</v>
      </c>
      <c r="M30">
        <v>2.5000000000000001E-2</v>
      </c>
      <c r="O30">
        <v>4</v>
      </c>
      <c r="P30" s="30">
        <v>265</v>
      </c>
      <c r="Q30">
        <v>254</v>
      </c>
      <c r="R30" s="58">
        <v>1</v>
      </c>
      <c r="T30">
        <v>30</v>
      </c>
      <c r="U30" s="59">
        <v>30</v>
      </c>
      <c r="V30" s="60">
        <v>0</v>
      </c>
      <c r="W30" t="e">
        <f t="shared" si="0"/>
        <v>#DIV/0!</v>
      </c>
      <c r="Z30">
        <v>4</v>
      </c>
      <c r="AA30" s="30">
        <v>265</v>
      </c>
      <c r="AB30">
        <v>254</v>
      </c>
      <c r="AC30">
        <v>2.5000000000000001E-2</v>
      </c>
    </row>
    <row r="31" spans="1:29" x14ac:dyDescent="0.25">
      <c r="A31">
        <v>46799</v>
      </c>
      <c r="B31">
        <v>10</v>
      </c>
      <c r="D31">
        <v>8</v>
      </c>
      <c r="E31">
        <v>12</v>
      </c>
      <c r="F31">
        <v>2014</v>
      </c>
      <c r="G31" t="s">
        <v>14</v>
      </c>
      <c r="H31" t="s">
        <v>22</v>
      </c>
      <c r="I31" s="28">
        <v>265</v>
      </c>
      <c r="J31" s="25">
        <v>3</v>
      </c>
      <c r="K31">
        <v>3.1666666666666665</v>
      </c>
      <c r="L31">
        <v>254</v>
      </c>
      <c r="M31">
        <v>2.1276595744680851E-2</v>
      </c>
      <c r="O31">
        <v>3.1666666666666665</v>
      </c>
      <c r="P31" s="28">
        <v>265</v>
      </c>
      <c r="Q31">
        <v>254</v>
      </c>
      <c r="R31" s="58">
        <v>1</v>
      </c>
      <c r="T31">
        <v>31</v>
      </c>
      <c r="U31" s="59">
        <v>31</v>
      </c>
      <c r="V31" s="60">
        <v>0</v>
      </c>
      <c r="W31" t="e">
        <f t="shared" si="0"/>
        <v>#DIV/0!</v>
      </c>
      <c r="Z31">
        <v>3.1666666666666665</v>
      </c>
      <c r="AA31" s="28">
        <v>265</v>
      </c>
      <c r="AB31">
        <v>254</v>
      </c>
      <c r="AC31">
        <v>2.1276595744680851E-2</v>
      </c>
    </row>
    <row r="32" spans="1:29" x14ac:dyDescent="0.25">
      <c r="A32" s="16">
        <v>48426</v>
      </c>
      <c r="B32" s="16">
        <v>1</v>
      </c>
      <c r="C32" s="8" t="s">
        <v>74</v>
      </c>
      <c r="D32" s="16">
        <v>9</v>
      </c>
      <c r="E32" s="16">
        <v>22</v>
      </c>
      <c r="F32" s="8">
        <v>2015</v>
      </c>
      <c r="G32" s="8" t="s">
        <v>14</v>
      </c>
      <c r="H32" s="16" t="s">
        <v>23</v>
      </c>
      <c r="I32" s="16">
        <v>265</v>
      </c>
      <c r="J32">
        <v>2</v>
      </c>
      <c r="K32">
        <v>2.25</v>
      </c>
      <c r="L32">
        <v>254</v>
      </c>
      <c r="M32">
        <v>0.2</v>
      </c>
      <c r="O32">
        <v>2.25</v>
      </c>
      <c r="P32" s="16">
        <v>265</v>
      </c>
      <c r="Q32">
        <v>254</v>
      </c>
      <c r="R32" s="58">
        <v>1</v>
      </c>
      <c r="T32">
        <v>32</v>
      </c>
      <c r="U32" s="59">
        <v>32</v>
      </c>
      <c r="V32" s="60">
        <v>0</v>
      </c>
      <c r="W32" t="e">
        <f t="shared" si="0"/>
        <v>#DIV/0!</v>
      </c>
      <c r="Z32">
        <v>2.25</v>
      </c>
      <c r="AA32" s="16">
        <v>265</v>
      </c>
      <c r="AB32">
        <v>254</v>
      </c>
      <c r="AC32">
        <v>0.2</v>
      </c>
    </row>
    <row r="33" spans="1:29" x14ac:dyDescent="0.25">
      <c r="A33" s="14">
        <v>48400</v>
      </c>
      <c r="B33" s="14">
        <v>2</v>
      </c>
      <c r="C33" s="9" t="s">
        <v>74</v>
      </c>
      <c r="D33" s="9">
        <v>8</v>
      </c>
      <c r="E33" s="9">
        <v>18</v>
      </c>
      <c r="F33" s="9">
        <v>2015</v>
      </c>
      <c r="G33" s="9" t="s">
        <v>14</v>
      </c>
      <c r="H33" s="9" t="s">
        <v>22</v>
      </c>
      <c r="I33" s="31">
        <v>265</v>
      </c>
      <c r="J33" s="25">
        <v>3</v>
      </c>
      <c r="K33">
        <v>3.1666666666666665</v>
      </c>
      <c r="L33">
        <v>254</v>
      </c>
      <c r="M33">
        <v>2.1276595744680851E-2</v>
      </c>
      <c r="O33">
        <v>3.1666666666666665</v>
      </c>
      <c r="P33" s="31">
        <v>265</v>
      </c>
      <c r="Q33">
        <v>254</v>
      </c>
      <c r="R33" s="58">
        <v>1</v>
      </c>
      <c r="T33">
        <v>33</v>
      </c>
      <c r="U33" s="59">
        <v>33</v>
      </c>
      <c r="V33" s="60">
        <v>0</v>
      </c>
      <c r="W33" t="e">
        <f t="shared" si="0"/>
        <v>#DIV/0!</v>
      </c>
      <c r="Z33">
        <v>3.1666666666666665</v>
      </c>
      <c r="AA33" s="31">
        <v>265</v>
      </c>
      <c r="AB33">
        <v>254</v>
      </c>
      <c r="AC33">
        <v>2.1276595744680851E-2</v>
      </c>
    </row>
    <row r="34" spans="1:29" x14ac:dyDescent="0.25">
      <c r="A34" s="14">
        <v>48060</v>
      </c>
      <c r="B34" s="14">
        <v>21</v>
      </c>
      <c r="C34" s="9" t="s">
        <v>74</v>
      </c>
      <c r="D34" s="9">
        <v>7</v>
      </c>
      <c r="E34" s="9">
        <v>11</v>
      </c>
      <c r="F34" s="9">
        <v>2015</v>
      </c>
      <c r="G34" s="9" t="s">
        <v>14</v>
      </c>
      <c r="H34" s="9" t="s">
        <v>22</v>
      </c>
      <c r="I34" s="31">
        <v>265</v>
      </c>
      <c r="J34" s="25">
        <v>3</v>
      </c>
      <c r="K34">
        <v>3.0833333333333335</v>
      </c>
      <c r="L34">
        <v>254</v>
      </c>
      <c r="M34">
        <v>2.1276595744680851E-2</v>
      </c>
      <c r="O34">
        <v>3.0833333333333335</v>
      </c>
      <c r="P34" s="31">
        <v>265</v>
      </c>
      <c r="Q34">
        <v>254</v>
      </c>
      <c r="R34" s="58">
        <v>1</v>
      </c>
      <c r="T34">
        <v>34</v>
      </c>
      <c r="U34" s="59">
        <v>34</v>
      </c>
      <c r="V34" s="60">
        <v>0</v>
      </c>
      <c r="W34" t="e">
        <f t="shared" si="0"/>
        <v>#DIV/0!</v>
      </c>
      <c r="Z34">
        <v>3.0833333333333335</v>
      </c>
      <c r="AA34" s="31">
        <v>265</v>
      </c>
      <c r="AB34">
        <v>254</v>
      </c>
      <c r="AC34">
        <v>2.1276595744680851E-2</v>
      </c>
    </row>
    <row r="35" spans="1:29" x14ac:dyDescent="0.25">
      <c r="A35" s="14">
        <v>48096</v>
      </c>
      <c r="B35" s="14">
        <v>51</v>
      </c>
      <c r="C35" s="9" t="s">
        <v>74</v>
      </c>
      <c r="D35" s="9">
        <v>8</v>
      </c>
      <c r="E35" s="9">
        <v>18</v>
      </c>
      <c r="F35" s="9">
        <v>2015</v>
      </c>
      <c r="G35" s="9" t="s">
        <v>14</v>
      </c>
      <c r="H35" s="9" t="s">
        <v>23</v>
      </c>
      <c r="I35" s="31">
        <v>265</v>
      </c>
      <c r="J35" s="25">
        <v>4</v>
      </c>
      <c r="K35">
        <v>4.166666666666667</v>
      </c>
      <c r="L35">
        <v>254</v>
      </c>
      <c r="M35">
        <v>2.5000000000000001E-2</v>
      </c>
      <c r="O35">
        <v>4.166666666666667</v>
      </c>
      <c r="P35" s="31">
        <v>265</v>
      </c>
      <c r="Q35">
        <v>254</v>
      </c>
      <c r="R35" s="58">
        <v>1</v>
      </c>
      <c r="T35">
        <v>35</v>
      </c>
      <c r="U35" s="59">
        <v>35</v>
      </c>
      <c r="V35" s="60">
        <v>0</v>
      </c>
      <c r="W35" t="e">
        <f t="shared" si="0"/>
        <v>#DIV/0!</v>
      </c>
      <c r="Z35">
        <v>4.166666666666667</v>
      </c>
      <c r="AA35" s="31">
        <v>265</v>
      </c>
      <c r="AB35">
        <v>254</v>
      </c>
      <c r="AC35">
        <v>2.5000000000000001E-2</v>
      </c>
    </row>
    <row r="36" spans="1:29" x14ac:dyDescent="0.25">
      <c r="A36" s="15">
        <v>46947</v>
      </c>
      <c r="B36" s="15">
        <v>4</v>
      </c>
      <c r="D36">
        <v>9</v>
      </c>
      <c r="E36">
        <v>26</v>
      </c>
      <c r="F36">
        <v>2014</v>
      </c>
      <c r="G36" t="s">
        <v>14</v>
      </c>
      <c r="H36" t="s">
        <v>23</v>
      </c>
      <c r="I36" s="28">
        <v>267</v>
      </c>
      <c r="J36" s="25">
        <v>3</v>
      </c>
      <c r="K36">
        <v>3.25</v>
      </c>
      <c r="L36">
        <v>254</v>
      </c>
      <c r="M36">
        <v>2.1276595744680851E-2</v>
      </c>
      <c r="O36">
        <v>3.25</v>
      </c>
      <c r="P36" s="28">
        <v>267</v>
      </c>
      <c r="Q36">
        <v>254</v>
      </c>
      <c r="R36" s="58">
        <v>1</v>
      </c>
      <c r="T36">
        <v>37</v>
      </c>
      <c r="U36" s="59">
        <v>37</v>
      </c>
      <c r="V36" s="60">
        <v>0</v>
      </c>
      <c r="W36" t="e">
        <f t="shared" si="0"/>
        <v>#DIV/0!</v>
      </c>
      <c r="Z36">
        <v>3.25</v>
      </c>
      <c r="AA36" s="28">
        <v>267</v>
      </c>
      <c r="AB36">
        <v>254</v>
      </c>
      <c r="AC36">
        <v>2.1276595744680851E-2</v>
      </c>
    </row>
    <row r="37" spans="1:29" x14ac:dyDescent="0.25">
      <c r="A37" s="15">
        <v>44799</v>
      </c>
      <c r="B37" s="15">
        <v>21</v>
      </c>
      <c r="D37">
        <v>11</v>
      </c>
      <c r="E37">
        <v>1</v>
      </c>
      <c r="F37">
        <v>2012</v>
      </c>
      <c r="G37" t="s">
        <v>14</v>
      </c>
      <c r="H37" t="s">
        <v>23</v>
      </c>
      <c r="I37" s="28">
        <v>270</v>
      </c>
      <c r="J37" s="25">
        <v>4</v>
      </c>
      <c r="K37">
        <v>4.416666666666667</v>
      </c>
      <c r="L37">
        <v>254</v>
      </c>
      <c r="M37">
        <v>2.5000000000000001E-2</v>
      </c>
      <c r="O37">
        <v>4.416666666666667</v>
      </c>
      <c r="P37" s="28">
        <v>270</v>
      </c>
      <c r="Q37">
        <v>254</v>
      </c>
      <c r="R37" s="58">
        <v>1</v>
      </c>
      <c r="T37">
        <v>38</v>
      </c>
      <c r="U37" s="59">
        <v>38</v>
      </c>
      <c r="V37" s="60">
        <v>0</v>
      </c>
      <c r="W37" t="e">
        <f t="shared" si="0"/>
        <v>#DIV/0!</v>
      </c>
      <c r="Z37">
        <v>4.416666666666667</v>
      </c>
      <c r="AA37" s="28">
        <v>270</v>
      </c>
      <c r="AB37">
        <v>254</v>
      </c>
      <c r="AC37">
        <v>2.5000000000000001E-2</v>
      </c>
    </row>
    <row r="38" spans="1:29" x14ac:dyDescent="0.25">
      <c r="A38" s="15">
        <v>46211</v>
      </c>
      <c r="B38" s="15">
        <v>2</v>
      </c>
      <c r="D38">
        <v>10</v>
      </c>
      <c r="E38">
        <v>9</v>
      </c>
      <c r="F38">
        <v>2013</v>
      </c>
      <c r="G38" t="s">
        <v>14</v>
      </c>
      <c r="H38" t="s">
        <v>33</v>
      </c>
      <c r="I38" s="28">
        <v>270</v>
      </c>
      <c r="J38" s="25">
        <v>3</v>
      </c>
      <c r="K38">
        <v>3.3333333333333335</v>
      </c>
      <c r="L38">
        <v>254</v>
      </c>
      <c r="M38">
        <v>2.1276595744680851E-2</v>
      </c>
      <c r="O38">
        <v>3.3333333333333335</v>
      </c>
      <c r="P38" s="28">
        <v>270</v>
      </c>
      <c r="Q38">
        <v>254</v>
      </c>
      <c r="R38" s="58">
        <v>1</v>
      </c>
      <c r="T38">
        <v>39</v>
      </c>
      <c r="U38" s="59">
        <v>39</v>
      </c>
      <c r="V38" s="60">
        <v>0</v>
      </c>
      <c r="W38" t="e">
        <f t="shared" si="0"/>
        <v>#DIV/0!</v>
      </c>
      <c r="Z38">
        <v>3.3333333333333335</v>
      </c>
      <c r="AA38" s="28">
        <v>270</v>
      </c>
      <c r="AB38">
        <v>254</v>
      </c>
      <c r="AC38">
        <v>2.1276595744680851E-2</v>
      </c>
    </row>
    <row r="39" spans="1:29" x14ac:dyDescent="0.25">
      <c r="A39" s="14">
        <v>48096</v>
      </c>
      <c r="B39" s="14">
        <v>15</v>
      </c>
      <c r="C39" s="9" t="s">
        <v>74</v>
      </c>
      <c r="D39" s="9">
        <v>8</v>
      </c>
      <c r="E39" s="9">
        <v>18</v>
      </c>
      <c r="F39" s="9">
        <v>2015</v>
      </c>
      <c r="G39" s="9" t="s">
        <v>14</v>
      </c>
      <c r="H39" s="9" t="s">
        <v>22</v>
      </c>
      <c r="I39" s="31">
        <v>270</v>
      </c>
      <c r="J39" s="25">
        <v>4</v>
      </c>
      <c r="K39">
        <v>4.166666666666667</v>
      </c>
      <c r="L39">
        <v>254</v>
      </c>
      <c r="M39">
        <v>2.5000000000000001E-2</v>
      </c>
      <c r="O39">
        <v>4.166666666666667</v>
      </c>
      <c r="P39" s="31">
        <v>270</v>
      </c>
      <c r="Q39">
        <v>254</v>
      </c>
      <c r="R39" s="58">
        <v>1</v>
      </c>
      <c r="T39">
        <v>40</v>
      </c>
      <c r="U39" s="59">
        <v>40</v>
      </c>
      <c r="V39" s="60">
        <v>0</v>
      </c>
      <c r="W39" t="e">
        <f t="shared" si="0"/>
        <v>#DIV/0!</v>
      </c>
      <c r="Z39">
        <v>4.166666666666667</v>
      </c>
      <c r="AA39" s="31">
        <v>270</v>
      </c>
      <c r="AB39">
        <v>254</v>
      </c>
      <c r="AC39">
        <v>2.5000000000000001E-2</v>
      </c>
    </row>
    <row r="40" spans="1:29" x14ac:dyDescent="0.25">
      <c r="A40" s="14">
        <v>48088</v>
      </c>
      <c r="B40" s="14">
        <v>8</v>
      </c>
      <c r="C40" s="9" t="s">
        <v>74</v>
      </c>
      <c r="D40" s="9">
        <v>8</v>
      </c>
      <c r="E40" s="9">
        <v>14</v>
      </c>
      <c r="F40" s="9">
        <v>2015</v>
      </c>
      <c r="G40" s="9" t="s">
        <v>14</v>
      </c>
      <c r="H40" s="9" t="s">
        <v>22</v>
      </c>
      <c r="I40" s="31">
        <v>272</v>
      </c>
      <c r="J40" s="25">
        <v>4</v>
      </c>
      <c r="K40">
        <v>4.166666666666667</v>
      </c>
      <c r="L40">
        <v>254</v>
      </c>
      <c r="M40">
        <v>2.5000000000000001E-2</v>
      </c>
      <c r="O40">
        <v>4.166666666666667</v>
      </c>
      <c r="P40" s="31">
        <v>272</v>
      </c>
      <c r="Q40">
        <v>254</v>
      </c>
      <c r="R40" s="58">
        <v>1</v>
      </c>
      <c r="T40">
        <v>41</v>
      </c>
      <c r="U40" s="59">
        <v>41</v>
      </c>
      <c r="V40" s="60">
        <v>0</v>
      </c>
      <c r="W40" t="e">
        <f t="shared" si="0"/>
        <v>#DIV/0!</v>
      </c>
      <c r="Z40">
        <v>4.166666666666667</v>
      </c>
      <c r="AA40" s="31">
        <v>272</v>
      </c>
      <c r="AB40">
        <v>254</v>
      </c>
      <c r="AC40">
        <v>2.5000000000000001E-2</v>
      </c>
    </row>
    <row r="41" spans="1:29" x14ac:dyDescent="0.25">
      <c r="A41" s="16">
        <v>48428</v>
      </c>
      <c r="B41" s="16">
        <v>5</v>
      </c>
      <c r="C41" s="8" t="s">
        <v>74</v>
      </c>
      <c r="D41" s="16">
        <v>9</v>
      </c>
      <c r="E41" s="16">
        <v>23</v>
      </c>
      <c r="F41" s="8">
        <v>2015</v>
      </c>
      <c r="G41" s="8" t="s">
        <v>14</v>
      </c>
      <c r="H41" s="16" t="s">
        <v>33</v>
      </c>
      <c r="I41" s="16">
        <v>272</v>
      </c>
      <c r="J41">
        <v>4</v>
      </c>
      <c r="K41">
        <v>4.25</v>
      </c>
      <c r="L41">
        <v>254</v>
      </c>
      <c r="M41">
        <v>2.5000000000000001E-2</v>
      </c>
      <c r="O41">
        <v>4.25</v>
      </c>
      <c r="P41" s="16">
        <v>272</v>
      </c>
      <c r="Q41">
        <v>254</v>
      </c>
      <c r="R41" s="58">
        <v>1</v>
      </c>
      <c r="T41">
        <v>42</v>
      </c>
      <c r="U41" s="59">
        <v>42</v>
      </c>
      <c r="V41" s="60">
        <v>1</v>
      </c>
      <c r="W41">
        <f t="shared" si="0"/>
        <v>1</v>
      </c>
      <c r="Z41">
        <v>4.25</v>
      </c>
      <c r="AA41" s="16">
        <v>272</v>
      </c>
      <c r="AB41">
        <v>254</v>
      </c>
      <c r="AC41">
        <v>2.5000000000000001E-2</v>
      </c>
    </row>
    <row r="42" spans="1:29" x14ac:dyDescent="0.25">
      <c r="A42" s="16">
        <v>48805</v>
      </c>
      <c r="B42" s="16">
        <v>2</v>
      </c>
      <c r="C42" s="16" t="s">
        <v>74</v>
      </c>
      <c r="D42" s="16">
        <v>12</v>
      </c>
      <c r="E42" s="16">
        <v>11</v>
      </c>
      <c r="F42" s="16">
        <v>2015</v>
      </c>
      <c r="G42" s="16" t="s">
        <v>14</v>
      </c>
      <c r="H42" s="16" t="s">
        <v>22</v>
      </c>
      <c r="I42" s="16">
        <v>272</v>
      </c>
      <c r="J42">
        <v>4</v>
      </c>
      <c r="K42">
        <v>4.5</v>
      </c>
      <c r="L42">
        <v>254</v>
      </c>
      <c r="M42">
        <v>2.5000000000000001E-2</v>
      </c>
      <c r="O42">
        <v>4.5</v>
      </c>
      <c r="P42" s="16">
        <v>272</v>
      </c>
      <c r="Q42">
        <v>254</v>
      </c>
      <c r="R42" s="58">
        <v>1</v>
      </c>
      <c r="U42" s="59"/>
      <c r="V42" s="60"/>
      <c r="Z42">
        <v>4.5</v>
      </c>
      <c r="AA42" s="16">
        <v>272</v>
      </c>
      <c r="AB42">
        <v>254</v>
      </c>
      <c r="AC42">
        <v>2.5000000000000001E-2</v>
      </c>
    </row>
    <row r="43" spans="1:29" x14ac:dyDescent="0.25">
      <c r="A43">
        <v>38337</v>
      </c>
      <c r="B43">
        <v>19</v>
      </c>
      <c r="C43" t="s">
        <v>19</v>
      </c>
      <c r="D43">
        <v>6</v>
      </c>
      <c r="E43">
        <v>2</v>
      </c>
      <c r="F43">
        <v>2006</v>
      </c>
      <c r="G43" t="s">
        <v>14</v>
      </c>
      <c r="H43" t="s">
        <v>22</v>
      </c>
      <c r="I43" s="30">
        <v>275</v>
      </c>
      <c r="J43" s="25">
        <v>3</v>
      </c>
      <c r="K43">
        <v>3</v>
      </c>
      <c r="L43">
        <v>254</v>
      </c>
      <c r="M43">
        <v>2.1276595744680851E-2</v>
      </c>
      <c r="O43">
        <v>3</v>
      </c>
      <c r="P43" s="30">
        <v>275</v>
      </c>
      <c r="Q43">
        <v>254</v>
      </c>
      <c r="R43" s="58">
        <v>1</v>
      </c>
      <c r="U43" s="59"/>
      <c r="V43" s="60"/>
      <c r="Z43">
        <v>3</v>
      </c>
      <c r="AA43" s="30">
        <v>275</v>
      </c>
      <c r="AB43">
        <v>254</v>
      </c>
      <c r="AC43">
        <v>2.1276595744680851E-2</v>
      </c>
    </row>
    <row r="44" spans="1:29" ht="15.75" thickBot="1" x14ac:dyDescent="0.3">
      <c r="A44">
        <v>44719</v>
      </c>
      <c r="B44">
        <v>3</v>
      </c>
      <c r="D44">
        <v>7</v>
      </c>
      <c r="E44">
        <v>3</v>
      </c>
      <c r="F44">
        <v>2012</v>
      </c>
      <c r="G44" t="s">
        <v>14</v>
      </c>
      <c r="H44" t="s">
        <v>22</v>
      </c>
      <c r="I44" s="28">
        <v>275</v>
      </c>
      <c r="J44" s="25">
        <v>5</v>
      </c>
      <c r="K44">
        <v>5.083333333333333</v>
      </c>
      <c r="L44">
        <v>254</v>
      </c>
      <c r="M44">
        <v>5.5555555555555552E-2</v>
      </c>
      <c r="O44">
        <v>5.083333333333333</v>
      </c>
      <c r="P44" s="28">
        <v>275</v>
      </c>
      <c r="Q44">
        <v>254</v>
      </c>
      <c r="R44" s="58">
        <v>1</v>
      </c>
      <c r="U44" s="61"/>
      <c r="V44" s="61"/>
      <c r="Z44">
        <v>5.083333333333333</v>
      </c>
      <c r="AA44" s="28">
        <v>275</v>
      </c>
      <c r="AB44">
        <v>254</v>
      </c>
      <c r="AC44">
        <v>5.5555555555555552E-2</v>
      </c>
    </row>
    <row r="45" spans="1:29" x14ac:dyDescent="0.25">
      <c r="A45">
        <v>45606</v>
      </c>
      <c r="B45">
        <v>12</v>
      </c>
      <c r="D45">
        <v>5</v>
      </c>
      <c r="E45">
        <v>25</v>
      </c>
      <c r="F45">
        <v>2013</v>
      </c>
      <c r="G45" t="s">
        <v>14</v>
      </c>
      <c r="H45" t="s">
        <v>33</v>
      </c>
      <c r="I45" s="28">
        <v>275</v>
      </c>
      <c r="J45" s="25">
        <v>3</v>
      </c>
      <c r="K45">
        <v>2.9166666666666665</v>
      </c>
      <c r="L45">
        <v>254</v>
      </c>
      <c r="M45">
        <v>2.1276595744680851E-2</v>
      </c>
      <c r="O45">
        <v>2.9166666666666665</v>
      </c>
      <c r="P45" s="28">
        <v>275</v>
      </c>
      <c r="Q45">
        <v>254</v>
      </c>
      <c r="R45" s="58">
        <v>1</v>
      </c>
      <c r="Z45">
        <v>2.9166666666666665</v>
      </c>
      <c r="AA45" s="28">
        <v>275</v>
      </c>
      <c r="AB45">
        <v>254</v>
      </c>
      <c r="AC45">
        <v>2.1276595744680851E-2</v>
      </c>
    </row>
    <row r="46" spans="1:29" x14ac:dyDescent="0.25">
      <c r="A46">
        <v>46737</v>
      </c>
      <c r="B46">
        <v>20</v>
      </c>
      <c r="D46">
        <v>6</v>
      </c>
      <c r="E46">
        <v>14</v>
      </c>
      <c r="F46">
        <v>2014</v>
      </c>
      <c r="G46" t="s">
        <v>14</v>
      </c>
      <c r="H46" t="s">
        <v>22</v>
      </c>
      <c r="I46" s="33">
        <v>275</v>
      </c>
      <c r="J46" s="25">
        <v>3</v>
      </c>
      <c r="K46">
        <v>3</v>
      </c>
      <c r="L46">
        <v>254</v>
      </c>
      <c r="M46">
        <v>2.1276595744680851E-2</v>
      </c>
      <c r="O46">
        <v>3</v>
      </c>
      <c r="P46" s="33">
        <v>275</v>
      </c>
      <c r="Q46">
        <v>254</v>
      </c>
      <c r="R46" s="58">
        <v>1</v>
      </c>
      <c r="Z46">
        <v>3</v>
      </c>
      <c r="AA46" s="33">
        <v>275</v>
      </c>
      <c r="AB46">
        <v>254</v>
      </c>
      <c r="AC46">
        <v>2.1276595744680851E-2</v>
      </c>
    </row>
    <row r="47" spans="1:29" x14ac:dyDescent="0.25">
      <c r="A47" s="16">
        <v>48475</v>
      </c>
      <c r="B47" s="16">
        <v>26</v>
      </c>
      <c r="C47" s="16" t="s">
        <v>74</v>
      </c>
      <c r="D47" s="16">
        <v>11</v>
      </c>
      <c r="E47" s="16">
        <v>13</v>
      </c>
      <c r="F47" s="16">
        <v>2015</v>
      </c>
      <c r="G47" s="16" t="s">
        <v>14</v>
      </c>
      <c r="H47" s="16" t="s">
        <v>33</v>
      </c>
      <c r="I47" s="16">
        <v>275</v>
      </c>
      <c r="J47">
        <v>2</v>
      </c>
      <c r="K47">
        <v>2.4166666666666665</v>
      </c>
      <c r="L47">
        <v>254</v>
      </c>
      <c r="M47">
        <v>0.2</v>
      </c>
      <c r="O47">
        <v>2.4166666666666665</v>
      </c>
      <c r="P47" s="16">
        <v>275</v>
      </c>
      <c r="Q47">
        <v>254</v>
      </c>
      <c r="R47" s="58">
        <v>1</v>
      </c>
      <c r="Z47">
        <v>2.4166666666666665</v>
      </c>
      <c r="AA47" s="16">
        <v>275</v>
      </c>
      <c r="AB47">
        <v>254</v>
      </c>
      <c r="AC47">
        <v>0.2</v>
      </c>
    </row>
    <row r="48" spans="1:29" x14ac:dyDescent="0.25">
      <c r="A48" s="14">
        <v>48096</v>
      </c>
      <c r="B48" s="14">
        <v>28</v>
      </c>
      <c r="C48" s="9" t="s">
        <v>74</v>
      </c>
      <c r="D48" s="9">
        <v>8</v>
      </c>
      <c r="E48" s="9">
        <v>18</v>
      </c>
      <c r="F48" s="9">
        <v>2015</v>
      </c>
      <c r="G48" s="9" t="s">
        <v>14</v>
      </c>
      <c r="H48" s="9" t="s">
        <v>23</v>
      </c>
      <c r="I48" s="31">
        <v>275</v>
      </c>
      <c r="J48" s="25">
        <v>4</v>
      </c>
      <c r="K48">
        <v>4.166666666666667</v>
      </c>
      <c r="L48">
        <v>254</v>
      </c>
      <c r="M48">
        <v>2.5000000000000001E-2</v>
      </c>
      <c r="O48">
        <v>4.166666666666667</v>
      </c>
      <c r="P48" s="31">
        <v>275</v>
      </c>
      <c r="Q48">
        <v>254</v>
      </c>
      <c r="R48" s="58">
        <v>1</v>
      </c>
      <c r="Z48">
        <v>4.166666666666667</v>
      </c>
      <c r="AA48" s="31">
        <v>275</v>
      </c>
      <c r="AB48">
        <v>254</v>
      </c>
      <c r="AC48">
        <v>2.5000000000000001E-2</v>
      </c>
    </row>
    <row r="49" spans="1:29" x14ac:dyDescent="0.25">
      <c r="A49" s="15">
        <v>47450</v>
      </c>
      <c r="B49" s="15">
        <v>1</v>
      </c>
      <c r="C49" s="15"/>
      <c r="D49" s="15">
        <v>11</v>
      </c>
      <c r="E49" s="15">
        <v>25</v>
      </c>
      <c r="F49" s="15">
        <v>2014</v>
      </c>
      <c r="G49" s="15" t="s">
        <v>14</v>
      </c>
      <c r="H49" s="15" t="s">
        <v>23</v>
      </c>
      <c r="I49" s="44">
        <v>276</v>
      </c>
      <c r="J49" s="25">
        <v>5</v>
      </c>
      <c r="K49">
        <v>5.416666666666667</v>
      </c>
      <c r="L49">
        <v>254</v>
      </c>
      <c r="M49">
        <v>5.5555555555555552E-2</v>
      </c>
      <c r="O49">
        <v>5.416666666666667</v>
      </c>
      <c r="P49" s="44">
        <v>276</v>
      </c>
      <c r="Q49">
        <v>254</v>
      </c>
      <c r="R49" s="58">
        <v>1</v>
      </c>
      <c r="Z49">
        <v>5.416666666666667</v>
      </c>
      <c r="AA49" s="44">
        <v>276</v>
      </c>
      <c r="AB49">
        <v>254</v>
      </c>
      <c r="AC49">
        <v>5.5555555555555552E-2</v>
      </c>
    </row>
    <row r="50" spans="1:29" x14ac:dyDescent="0.25">
      <c r="A50" s="15">
        <v>47505</v>
      </c>
      <c r="B50" s="15">
        <v>6</v>
      </c>
      <c r="D50" s="15">
        <v>11</v>
      </c>
      <c r="E50" s="15">
        <v>24</v>
      </c>
      <c r="F50">
        <v>2014</v>
      </c>
      <c r="G50" t="s">
        <v>14</v>
      </c>
      <c r="H50" s="15" t="s">
        <v>23</v>
      </c>
      <c r="I50" s="44">
        <v>277</v>
      </c>
      <c r="J50" s="25">
        <v>3</v>
      </c>
      <c r="K50">
        <v>3.4166666666666665</v>
      </c>
      <c r="L50">
        <v>254</v>
      </c>
      <c r="M50">
        <v>2.1276595744680851E-2</v>
      </c>
      <c r="O50">
        <v>3.4166666666666665</v>
      </c>
      <c r="P50" s="44">
        <v>277</v>
      </c>
      <c r="Q50">
        <v>254</v>
      </c>
      <c r="R50" s="58">
        <v>1</v>
      </c>
      <c r="Z50">
        <v>3.4166666666666665</v>
      </c>
      <c r="AA50" s="44">
        <v>277</v>
      </c>
      <c r="AB50">
        <v>254</v>
      </c>
      <c r="AC50">
        <v>2.1276595744680851E-2</v>
      </c>
    </row>
    <row r="51" spans="1:29" x14ac:dyDescent="0.25">
      <c r="A51" s="14">
        <v>48041</v>
      </c>
      <c r="B51" s="14">
        <v>3</v>
      </c>
      <c r="C51" s="9" t="s">
        <v>74</v>
      </c>
      <c r="D51" s="9">
        <v>6</v>
      </c>
      <c r="E51" s="9">
        <v>20</v>
      </c>
      <c r="F51" s="9">
        <v>2015</v>
      </c>
      <c r="G51" s="9" t="s">
        <v>14</v>
      </c>
      <c r="H51" s="9" t="s">
        <v>22</v>
      </c>
      <c r="I51" s="31">
        <v>277</v>
      </c>
      <c r="J51" s="25">
        <v>3</v>
      </c>
      <c r="K51">
        <v>3</v>
      </c>
      <c r="L51">
        <v>254</v>
      </c>
      <c r="M51">
        <v>2.1276595744680851E-2</v>
      </c>
      <c r="O51">
        <v>3</v>
      </c>
      <c r="P51" s="31">
        <v>277</v>
      </c>
      <c r="Q51">
        <v>254</v>
      </c>
      <c r="R51" s="58">
        <v>1</v>
      </c>
      <c r="Z51">
        <v>3</v>
      </c>
      <c r="AA51" s="31">
        <v>277</v>
      </c>
      <c r="AB51">
        <v>254</v>
      </c>
      <c r="AC51">
        <v>2.1276595744680851E-2</v>
      </c>
    </row>
    <row r="52" spans="1:29" x14ac:dyDescent="0.25">
      <c r="A52">
        <v>45649</v>
      </c>
      <c r="B52">
        <v>28</v>
      </c>
      <c r="D52">
        <v>7</v>
      </c>
      <c r="E52">
        <v>7</v>
      </c>
      <c r="F52">
        <v>2013</v>
      </c>
      <c r="G52" t="s">
        <v>14</v>
      </c>
      <c r="H52" t="s">
        <v>22</v>
      </c>
      <c r="I52" s="28">
        <v>280</v>
      </c>
      <c r="J52" s="25">
        <v>3</v>
      </c>
      <c r="K52">
        <v>3.0833333333333335</v>
      </c>
      <c r="L52">
        <v>254</v>
      </c>
      <c r="M52">
        <v>2.1276595744680851E-2</v>
      </c>
      <c r="O52">
        <v>3.0833333333333335</v>
      </c>
      <c r="P52" s="28">
        <v>280</v>
      </c>
      <c r="Q52">
        <v>254</v>
      </c>
      <c r="R52" s="58">
        <v>1</v>
      </c>
      <c r="Z52">
        <v>3.0833333333333335</v>
      </c>
      <c r="AA52" s="28">
        <v>280</v>
      </c>
      <c r="AB52">
        <v>254</v>
      </c>
      <c r="AC52">
        <v>2.1276595744680851E-2</v>
      </c>
    </row>
    <row r="53" spans="1:29" x14ac:dyDescent="0.25">
      <c r="A53" s="14">
        <v>48045</v>
      </c>
      <c r="B53" s="14">
        <v>3</v>
      </c>
      <c r="C53" s="9" t="s">
        <v>74</v>
      </c>
      <c r="D53" s="9">
        <v>6</v>
      </c>
      <c r="E53" s="9">
        <v>21</v>
      </c>
      <c r="F53" s="9">
        <v>2015</v>
      </c>
      <c r="G53" s="9" t="s">
        <v>14</v>
      </c>
      <c r="H53" s="9" t="s">
        <v>33</v>
      </c>
      <c r="I53" s="31">
        <v>280</v>
      </c>
      <c r="J53" s="25">
        <v>4</v>
      </c>
      <c r="K53">
        <v>4</v>
      </c>
      <c r="L53">
        <v>254</v>
      </c>
      <c r="M53">
        <v>2.5000000000000001E-2</v>
      </c>
      <c r="O53">
        <v>4</v>
      </c>
      <c r="P53" s="31">
        <v>280</v>
      </c>
      <c r="Q53">
        <v>254</v>
      </c>
      <c r="R53" s="58">
        <v>1</v>
      </c>
      <c r="Z53">
        <v>4</v>
      </c>
      <c r="AA53" s="31">
        <v>280</v>
      </c>
      <c r="AB53">
        <v>254</v>
      </c>
      <c r="AC53">
        <v>2.5000000000000001E-2</v>
      </c>
    </row>
    <row r="54" spans="1:29" x14ac:dyDescent="0.25">
      <c r="A54" s="14">
        <v>47566</v>
      </c>
      <c r="B54" s="14">
        <v>48</v>
      </c>
      <c r="C54" s="14" t="s">
        <v>74</v>
      </c>
      <c r="D54" s="14">
        <v>1</v>
      </c>
      <c r="E54" s="14">
        <v>18</v>
      </c>
      <c r="F54" s="14">
        <v>2015</v>
      </c>
      <c r="G54" s="14" t="s">
        <v>14</v>
      </c>
      <c r="H54" s="14" t="s">
        <v>23</v>
      </c>
      <c r="I54" s="42">
        <v>280</v>
      </c>
      <c r="J54" s="25">
        <v>4</v>
      </c>
      <c r="K54">
        <v>3.5833333333333335</v>
      </c>
      <c r="L54">
        <v>254</v>
      </c>
      <c r="M54">
        <v>2.5000000000000001E-2</v>
      </c>
      <c r="O54">
        <v>3.5833333333333335</v>
      </c>
      <c r="P54" s="42">
        <v>280</v>
      </c>
      <c r="Q54">
        <v>254</v>
      </c>
      <c r="R54" s="58">
        <v>1</v>
      </c>
      <c r="Z54">
        <v>3.5833333333333335</v>
      </c>
      <c r="AA54" s="42">
        <v>280</v>
      </c>
      <c r="AB54">
        <v>254</v>
      </c>
      <c r="AC54">
        <v>2.5000000000000001E-2</v>
      </c>
    </row>
    <row r="55" spans="1:29" x14ac:dyDescent="0.25">
      <c r="A55" s="16">
        <v>48487</v>
      </c>
      <c r="B55" s="16">
        <v>8</v>
      </c>
      <c r="C55" s="16" t="s">
        <v>74</v>
      </c>
      <c r="D55" s="16">
        <v>11</v>
      </c>
      <c r="E55" s="16">
        <v>18</v>
      </c>
      <c r="F55" s="16">
        <v>2015</v>
      </c>
      <c r="G55" s="16" t="s">
        <v>14</v>
      </c>
      <c r="H55" s="16" t="s">
        <v>33</v>
      </c>
      <c r="I55" s="16">
        <v>280</v>
      </c>
      <c r="J55">
        <v>6</v>
      </c>
      <c r="K55">
        <v>6.416666666666667</v>
      </c>
      <c r="L55">
        <v>254</v>
      </c>
      <c r="M55">
        <v>7.6923076923076927E-2</v>
      </c>
      <c r="O55">
        <v>6.416666666666667</v>
      </c>
      <c r="P55" s="16">
        <v>280</v>
      </c>
      <c r="Q55">
        <v>254</v>
      </c>
      <c r="R55" s="58">
        <v>1</v>
      </c>
      <c r="Z55">
        <v>6.416666666666667</v>
      </c>
      <c r="AA55" s="16">
        <v>280</v>
      </c>
      <c r="AB55">
        <v>254</v>
      </c>
      <c r="AC55">
        <v>7.6923076923076927E-2</v>
      </c>
    </row>
    <row r="56" spans="1:29" x14ac:dyDescent="0.25">
      <c r="A56">
        <v>45689</v>
      </c>
      <c r="B56">
        <v>11</v>
      </c>
      <c r="D56">
        <v>8</v>
      </c>
      <c r="E56">
        <v>24</v>
      </c>
      <c r="F56">
        <v>2013</v>
      </c>
      <c r="G56" t="s">
        <v>14</v>
      </c>
      <c r="H56" t="s">
        <v>33</v>
      </c>
      <c r="I56" s="28">
        <v>282</v>
      </c>
      <c r="J56" s="25">
        <v>3</v>
      </c>
      <c r="K56">
        <v>3.1666666666666665</v>
      </c>
      <c r="L56">
        <v>254</v>
      </c>
      <c r="M56">
        <v>2.1276595744680851E-2</v>
      </c>
      <c r="O56">
        <v>3.1666666666666665</v>
      </c>
      <c r="P56" s="28">
        <v>282</v>
      </c>
      <c r="Q56">
        <v>254</v>
      </c>
      <c r="R56" s="58">
        <v>1</v>
      </c>
      <c r="Z56">
        <v>3.1666666666666665</v>
      </c>
      <c r="AA56" s="28">
        <v>282</v>
      </c>
      <c r="AB56">
        <v>254</v>
      </c>
      <c r="AC56">
        <v>2.1276595744680851E-2</v>
      </c>
    </row>
    <row r="57" spans="1:29" x14ac:dyDescent="0.25">
      <c r="A57">
        <v>46785</v>
      </c>
      <c r="B57">
        <v>1</v>
      </c>
      <c r="D57">
        <v>8</v>
      </c>
      <c r="E57">
        <v>5</v>
      </c>
      <c r="F57">
        <v>2014</v>
      </c>
      <c r="G57" t="s">
        <v>14</v>
      </c>
      <c r="H57" t="s">
        <v>23</v>
      </c>
      <c r="I57" s="28">
        <v>282</v>
      </c>
      <c r="J57" s="25">
        <v>4</v>
      </c>
      <c r="K57">
        <v>4.166666666666667</v>
      </c>
      <c r="L57">
        <v>254</v>
      </c>
      <c r="M57">
        <v>2.5000000000000001E-2</v>
      </c>
      <c r="O57">
        <v>4.166666666666667</v>
      </c>
      <c r="P57" s="28">
        <v>282</v>
      </c>
      <c r="Q57">
        <v>254</v>
      </c>
      <c r="R57" s="58">
        <v>1</v>
      </c>
      <c r="Z57">
        <v>4.166666666666667</v>
      </c>
      <c r="AA57" s="28">
        <v>282</v>
      </c>
      <c r="AB57">
        <v>254</v>
      </c>
      <c r="AC57">
        <v>2.5000000000000001E-2</v>
      </c>
    </row>
    <row r="58" spans="1:29" x14ac:dyDescent="0.25">
      <c r="A58" s="14">
        <v>48041</v>
      </c>
      <c r="B58" s="14">
        <v>2</v>
      </c>
      <c r="C58" s="9" t="s">
        <v>74</v>
      </c>
      <c r="D58" s="9">
        <v>6</v>
      </c>
      <c r="E58" s="9">
        <v>20</v>
      </c>
      <c r="F58" s="9">
        <v>2015</v>
      </c>
      <c r="G58" s="9" t="s">
        <v>14</v>
      </c>
      <c r="H58" s="9" t="s">
        <v>23</v>
      </c>
      <c r="I58" s="31">
        <v>282</v>
      </c>
      <c r="J58" s="25">
        <v>3</v>
      </c>
      <c r="K58">
        <v>3</v>
      </c>
      <c r="L58">
        <v>254</v>
      </c>
      <c r="M58">
        <v>2.1276595744680851E-2</v>
      </c>
      <c r="O58">
        <v>3</v>
      </c>
      <c r="P58" s="31">
        <v>282</v>
      </c>
      <c r="Q58">
        <v>254</v>
      </c>
      <c r="R58" s="58">
        <v>1</v>
      </c>
      <c r="Z58">
        <v>3</v>
      </c>
      <c r="AA58" s="31">
        <v>282</v>
      </c>
      <c r="AB58">
        <v>254</v>
      </c>
      <c r="AC58">
        <v>2.1276595744680851E-2</v>
      </c>
    </row>
    <row r="59" spans="1:29" x14ac:dyDescent="0.25">
      <c r="A59">
        <v>44723</v>
      </c>
      <c r="B59">
        <v>23</v>
      </c>
      <c r="D59">
        <v>7</v>
      </c>
      <c r="E59">
        <v>6</v>
      </c>
      <c r="F59">
        <v>2012</v>
      </c>
      <c r="G59" t="s">
        <v>14</v>
      </c>
      <c r="H59" t="s">
        <v>23</v>
      </c>
      <c r="I59" s="28">
        <v>285</v>
      </c>
      <c r="J59" s="25">
        <v>4</v>
      </c>
      <c r="K59">
        <v>4.083333333333333</v>
      </c>
      <c r="L59">
        <v>254</v>
      </c>
      <c r="M59">
        <v>2.5000000000000001E-2</v>
      </c>
      <c r="O59">
        <v>4.083333333333333</v>
      </c>
      <c r="P59" s="28">
        <v>285</v>
      </c>
      <c r="Q59">
        <v>254</v>
      </c>
      <c r="R59" s="58">
        <v>1</v>
      </c>
      <c r="Z59">
        <v>4.083333333333333</v>
      </c>
      <c r="AA59" s="28">
        <v>285</v>
      </c>
      <c r="AB59">
        <v>254</v>
      </c>
      <c r="AC59">
        <v>2.5000000000000001E-2</v>
      </c>
    </row>
    <row r="60" spans="1:29" x14ac:dyDescent="0.25">
      <c r="A60" s="15">
        <v>45698</v>
      </c>
      <c r="B60" s="15">
        <v>12</v>
      </c>
      <c r="D60">
        <v>9</v>
      </c>
      <c r="E60">
        <v>13</v>
      </c>
      <c r="F60">
        <v>2013</v>
      </c>
      <c r="G60" t="s">
        <v>14</v>
      </c>
      <c r="H60" t="s">
        <v>23</v>
      </c>
      <c r="I60" s="28">
        <v>285</v>
      </c>
      <c r="J60" s="25">
        <v>3</v>
      </c>
      <c r="K60">
        <v>3.25</v>
      </c>
      <c r="L60">
        <v>254</v>
      </c>
      <c r="M60">
        <v>2.1276595744680851E-2</v>
      </c>
      <c r="O60">
        <v>3.25</v>
      </c>
      <c r="P60" s="28">
        <v>285</v>
      </c>
      <c r="Q60">
        <v>254</v>
      </c>
      <c r="R60" s="58">
        <v>1</v>
      </c>
      <c r="Z60">
        <v>3.25</v>
      </c>
      <c r="AA60" s="28">
        <v>285</v>
      </c>
      <c r="AB60">
        <v>254</v>
      </c>
      <c r="AC60">
        <v>2.1276595744680851E-2</v>
      </c>
    </row>
    <row r="61" spans="1:29" x14ac:dyDescent="0.25">
      <c r="A61" s="15">
        <v>47512</v>
      </c>
      <c r="B61" s="15">
        <v>1</v>
      </c>
      <c r="D61" s="15">
        <v>12</v>
      </c>
      <c r="E61" s="15">
        <v>5</v>
      </c>
      <c r="F61">
        <v>2014</v>
      </c>
      <c r="G61" t="s">
        <v>14</v>
      </c>
      <c r="H61" s="15" t="s">
        <v>33</v>
      </c>
      <c r="I61" s="44">
        <v>285</v>
      </c>
      <c r="J61" s="25">
        <v>3</v>
      </c>
      <c r="K61">
        <v>3.5</v>
      </c>
      <c r="L61">
        <v>254</v>
      </c>
      <c r="M61">
        <v>2.1276595744680851E-2</v>
      </c>
      <c r="O61">
        <v>3.5</v>
      </c>
      <c r="P61" s="44">
        <v>285</v>
      </c>
      <c r="Q61">
        <v>254</v>
      </c>
      <c r="R61" s="58">
        <v>1</v>
      </c>
      <c r="Z61">
        <v>3.5</v>
      </c>
      <c r="AA61" s="44">
        <v>285</v>
      </c>
      <c r="AB61">
        <v>254</v>
      </c>
      <c r="AC61">
        <v>2.1276595744680851E-2</v>
      </c>
    </row>
    <row r="62" spans="1:29" x14ac:dyDescent="0.25">
      <c r="A62" s="14">
        <v>48096</v>
      </c>
      <c r="B62" s="14">
        <v>14</v>
      </c>
      <c r="C62" s="14" t="s">
        <v>74</v>
      </c>
      <c r="D62" s="14">
        <v>8</v>
      </c>
      <c r="E62" s="14">
        <v>18</v>
      </c>
      <c r="F62" s="14">
        <v>2015</v>
      </c>
      <c r="G62" s="14" t="s">
        <v>14</v>
      </c>
      <c r="H62" s="14" t="s">
        <v>23</v>
      </c>
      <c r="I62" s="42">
        <v>285</v>
      </c>
      <c r="J62" s="25">
        <v>4</v>
      </c>
      <c r="K62">
        <v>4.166666666666667</v>
      </c>
      <c r="L62">
        <v>254</v>
      </c>
      <c r="M62">
        <v>2.5000000000000001E-2</v>
      </c>
      <c r="O62">
        <v>4.166666666666667</v>
      </c>
      <c r="P62" s="42">
        <v>285</v>
      </c>
      <c r="Q62">
        <v>254</v>
      </c>
      <c r="R62" s="58">
        <v>1</v>
      </c>
      <c r="Z62">
        <v>4.166666666666667</v>
      </c>
      <c r="AA62" s="42">
        <v>285</v>
      </c>
      <c r="AB62">
        <v>254</v>
      </c>
      <c r="AC62">
        <v>2.5000000000000001E-2</v>
      </c>
    </row>
    <row r="63" spans="1:29" x14ac:dyDescent="0.25">
      <c r="A63">
        <v>45649</v>
      </c>
      <c r="B63">
        <v>27</v>
      </c>
      <c r="D63">
        <v>7</v>
      </c>
      <c r="E63">
        <v>7</v>
      </c>
      <c r="F63">
        <v>2013</v>
      </c>
      <c r="G63" t="s">
        <v>14</v>
      </c>
      <c r="H63" t="s">
        <v>22</v>
      </c>
      <c r="I63" s="28">
        <v>287</v>
      </c>
      <c r="J63" s="25">
        <v>2</v>
      </c>
      <c r="K63">
        <v>2.0833333333333335</v>
      </c>
      <c r="L63">
        <v>254</v>
      </c>
      <c r="M63">
        <v>0.2</v>
      </c>
      <c r="O63">
        <v>2.0833333333333335</v>
      </c>
      <c r="P63" s="28">
        <v>287</v>
      </c>
      <c r="Q63">
        <v>254</v>
      </c>
      <c r="R63" s="58">
        <v>1</v>
      </c>
      <c r="Z63">
        <v>2.0833333333333335</v>
      </c>
      <c r="AA63" s="28">
        <v>287</v>
      </c>
      <c r="AB63">
        <v>254</v>
      </c>
      <c r="AC63">
        <v>0.2</v>
      </c>
    </row>
    <row r="64" spans="1:29" x14ac:dyDescent="0.25">
      <c r="A64" s="14">
        <v>48096</v>
      </c>
      <c r="B64" s="14">
        <v>21</v>
      </c>
      <c r="C64" s="9" t="s">
        <v>74</v>
      </c>
      <c r="D64" s="9">
        <v>8</v>
      </c>
      <c r="E64" s="9">
        <v>18</v>
      </c>
      <c r="F64" s="9">
        <v>2015</v>
      </c>
      <c r="G64" s="9" t="s">
        <v>14</v>
      </c>
      <c r="H64" s="9" t="s">
        <v>22</v>
      </c>
      <c r="I64" s="31">
        <v>287</v>
      </c>
      <c r="J64" s="25">
        <v>3</v>
      </c>
      <c r="K64">
        <v>3.1666666666666665</v>
      </c>
      <c r="L64">
        <v>254</v>
      </c>
      <c r="M64">
        <v>2.1276595744680851E-2</v>
      </c>
      <c r="O64">
        <v>3.1666666666666665</v>
      </c>
      <c r="P64" s="31">
        <v>287</v>
      </c>
      <c r="Q64">
        <v>254</v>
      </c>
      <c r="R64" s="58">
        <v>1</v>
      </c>
      <c r="Z64">
        <v>3.1666666666666665</v>
      </c>
      <c r="AA64" s="31">
        <v>287</v>
      </c>
      <c r="AB64">
        <v>254</v>
      </c>
      <c r="AC64">
        <v>2.1276595744680851E-2</v>
      </c>
    </row>
    <row r="65" spans="1:29" x14ac:dyDescent="0.25">
      <c r="A65" s="15">
        <v>37496</v>
      </c>
      <c r="B65" s="15">
        <v>27</v>
      </c>
      <c r="C65" t="s">
        <v>19</v>
      </c>
      <c r="D65">
        <v>9</v>
      </c>
      <c r="E65">
        <v>10</v>
      </c>
      <c r="F65">
        <v>2005</v>
      </c>
      <c r="G65" t="s">
        <v>14</v>
      </c>
      <c r="H65" t="s">
        <v>33</v>
      </c>
      <c r="I65" s="30">
        <v>290</v>
      </c>
      <c r="J65" s="25">
        <v>3</v>
      </c>
      <c r="K65">
        <v>3.25</v>
      </c>
      <c r="L65">
        <v>254</v>
      </c>
      <c r="M65">
        <v>2.1276595744680851E-2</v>
      </c>
      <c r="O65">
        <v>3.25</v>
      </c>
      <c r="P65" s="30">
        <v>290</v>
      </c>
      <c r="Q65">
        <v>254</v>
      </c>
      <c r="R65" s="58">
        <v>1</v>
      </c>
      <c r="Z65">
        <v>3.25</v>
      </c>
      <c r="AA65" s="30">
        <v>290</v>
      </c>
      <c r="AB65">
        <v>254</v>
      </c>
      <c r="AC65">
        <v>2.1276595744680851E-2</v>
      </c>
    </row>
    <row r="66" spans="1:29" x14ac:dyDescent="0.25">
      <c r="A66">
        <v>45606</v>
      </c>
      <c r="B66">
        <v>1</v>
      </c>
      <c r="D66">
        <v>5</v>
      </c>
      <c r="E66">
        <v>25</v>
      </c>
      <c r="F66">
        <v>2013</v>
      </c>
      <c r="G66" t="s">
        <v>14</v>
      </c>
      <c r="H66" t="s">
        <v>33</v>
      </c>
      <c r="I66" s="28">
        <v>290</v>
      </c>
      <c r="J66" s="25">
        <v>3</v>
      </c>
      <c r="K66">
        <v>2.9166666666666665</v>
      </c>
      <c r="L66">
        <v>254</v>
      </c>
      <c r="M66">
        <v>2.1276595744680851E-2</v>
      </c>
      <c r="O66">
        <v>2.9166666666666665</v>
      </c>
      <c r="P66" s="28">
        <v>290</v>
      </c>
      <c r="Q66">
        <v>254</v>
      </c>
      <c r="R66" s="58">
        <v>1</v>
      </c>
      <c r="Z66">
        <v>2.9166666666666665</v>
      </c>
      <c r="AA66" s="28">
        <v>290</v>
      </c>
      <c r="AB66">
        <v>254</v>
      </c>
      <c r="AC66">
        <v>2.1276595744680851E-2</v>
      </c>
    </row>
    <row r="67" spans="1:29" x14ac:dyDescent="0.25">
      <c r="A67" s="16">
        <v>48805</v>
      </c>
      <c r="B67" s="16">
        <v>3</v>
      </c>
      <c r="C67" s="16" t="s">
        <v>74</v>
      </c>
      <c r="D67" s="16">
        <v>12</v>
      </c>
      <c r="E67" s="16">
        <v>11</v>
      </c>
      <c r="F67" s="16">
        <v>2015</v>
      </c>
      <c r="G67" s="16" t="s">
        <v>14</v>
      </c>
      <c r="H67" s="16" t="s">
        <v>23</v>
      </c>
      <c r="I67" s="16">
        <v>290</v>
      </c>
      <c r="J67">
        <v>3</v>
      </c>
      <c r="K67">
        <v>3.5</v>
      </c>
      <c r="L67">
        <v>254</v>
      </c>
      <c r="M67">
        <v>2.1276595744680851E-2</v>
      </c>
      <c r="O67">
        <v>3.5</v>
      </c>
      <c r="P67" s="16">
        <v>290</v>
      </c>
      <c r="Q67">
        <v>254</v>
      </c>
      <c r="R67" s="58">
        <v>1</v>
      </c>
      <c r="Z67">
        <v>3.5</v>
      </c>
      <c r="AA67" s="16">
        <v>290</v>
      </c>
      <c r="AB67">
        <v>254</v>
      </c>
      <c r="AC67">
        <v>2.1276595744680851E-2</v>
      </c>
    </row>
    <row r="68" spans="1:29" x14ac:dyDescent="0.25">
      <c r="A68" s="14">
        <v>47740</v>
      </c>
      <c r="B68" s="14"/>
      <c r="C68" s="9"/>
      <c r="D68" s="14">
        <v>4</v>
      </c>
      <c r="E68" s="14">
        <v>7</v>
      </c>
      <c r="F68" s="9">
        <v>2015</v>
      </c>
      <c r="G68" s="9" t="s">
        <v>14</v>
      </c>
      <c r="H68" s="14" t="s">
        <v>23</v>
      </c>
      <c r="I68" s="42">
        <v>290</v>
      </c>
      <c r="J68" s="25">
        <v>4</v>
      </c>
      <c r="K68">
        <v>3.8333333333333335</v>
      </c>
      <c r="L68">
        <v>254</v>
      </c>
      <c r="M68">
        <v>2.5000000000000001E-2</v>
      </c>
      <c r="O68">
        <v>3.8333333333333335</v>
      </c>
      <c r="P68" s="42">
        <v>290</v>
      </c>
      <c r="Q68">
        <v>254</v>
      </c>
      <c r="R68" s="58">
        <v>1</v>
      </c>
      <c r="Z68">
        <v>3.8333333333333335</v>
      </c>
      <c r="AA68" s="42">
        <v>290</v>
      </c>
      <c r="AB68">
        <v>254</v>
      </c>
      <c r="AC68">
        <v>2.5000000000000001E-2</v>
      </c>
    </row>
    <row r="69" spans="1:29" x14ac:dyDescent="0.25">
      <c r="A69" s="14">
        <v>48096</v>
      </c>
      <c r="B69" s="14">
        <v>16</v>
      </c>
      <c r="C69" s="14" t="s">
        <v>74</v>
      </c>
      <c r="D69" s="14">
        <v>8</v>
      </c>
      <c r="E69" s="14">
        <v>18</v>
      </c>
      <c r="F69" s="14">
        <v>2015</v>
      </c>
      <c r="G69" s="14" t="s">
        <v>14</v>
      </c>
      <c r="H69" s="14" t="s">
        <v>22</v>
      </c>
      <c r="I69" s="42">
        <v>290</v>
      </c>
      <c r="J69" s="25">
        <v>4</v>
      </c>
      <c r="K69">
        <v>4.166666666666667</v>
      </c>
      <c r="L69">
        <v>254</v>
      </c>
      <c r="M69">
        <v>2.5000000000000001E-2</v>
      </c>
      <c r="O69">
        <v>4.166666666666667</v>
      </c>
      <c r="P69" s="42">
        <v>290</v>
      </c>
      <c r="Q69">
        <v>254</v>
      </c>
      <c r="R69" s="58">
        <v>1</v>
      </c>
      <c r="Z69">
        <v>4.166666666666667</v>
      </c>
      <c r="AA69" s="42">
        <v>290</v>
      </c>
      <c r="AB69">
        <v>254</v>
      </c>
      <c r="AC69">
        <v>2.5000000000000001E-2</v>
      </c>
    </row>
    <row r="70" spans="1:29" x14ac:dyDescent="0.25">
      <c r="A70" s="14">
        <v>48096</v>
      </c>
      <c r="B70" s="14">
        <v>63</v>
      </c>
      <c r="C70" s="9" t="s">
        <v>74</v>
      </c>
      <c r="D70" s="14">
        <v>8</v>
      </c>
      <c r="E70" s="14">
        <v>18</v>
      </c>
      <c r="F70" s="9">
        <v>2015</v>
      </c>
      <c r="G70" s="9" t="s">
        <v>14</v>
      </c>
      <c r="H70" s="14" t="s">
        <v>23</v>
      </c>
      <c r="I70" s="42">
        <v>290</v>
      </c>
      <c r="J70" s="25">
        <v>4</v>
      </c>
      <c r="K70">
        <v>4.166666666666667</v>
      </c>
      <c r="L70">
        <v>254</v>
      </c>
      <c r="M70">
        <v>2.5000000000000001E-2</v>
      </c>
      <c r="O70">
        <v>4.166666666666667</v>
      </c>
      <c r="P70" s="42">
        <v>290</v>
      </c>
      <c r="Q70">
        <v>254</v>
      </c>
      <c r="R70" s="58">
        <v>1</v>
      </c>
      <c r="Z70">
        <v>4.166666666666667</v>
      </c>
      <c r="AA70" s="42">
        <v>290</v>
      </c>
      <c r="AB70">
        <v>254</v>
      </c>
      <c r="AC70">
        <v>2.5000000000000001E-2</v>
      </c>
    </row>
    <row r="71" spans="1:29" x14ac:dyDescent="0.25">
      <c r="A71">
        <v>44703</v>
      </c>
      <c r="B71">
        <v>3</v>
      </c>
      <c r="D71">
        <v>6</v>
      </c>
      <c r="E71">
        <v>21</v>
      </c>
      <c r="F71">
        <v>2012</v>
      </c>
      <c r="G71" t="s">
        <v>14</v>
      </c>
      <c r="H71" t="s">
        <v>60</v>
      </c>
      <c r="I71" s="28">
        <v>292</v>
      </c>
      <c r="J71" s="25">
        <v>5</v>
      </c>
      <c r="K71">
        <v>5</v>
      </c>
      <c r="L71">
        <v>254</v>
      </c>
      <c r="M71">
        <v>5.5555555555555552E-2</v>
      </c>
      <c r="O71">
        <v>5</v>
      </c>
      <c r="P71" s="28">
        <v>292</v>
      </c>
      <c r="Q71">
        <v>254</v>
      </c>
      <c r="R71" s="58">
        <v>1</v>
      </c>
      <c r="Z71">
        <v>5</v>
      </c>
      <c r="AA71" s="28">
        <v>292</v>
      </c>
      <c r="AB71">
        <v>254</v>
      </c>
      <c r="AC71">
        <v>5.5555555555555552E-2</v>
      </c>
    </row>
    <row r="72" spans="1:29" x14ac:dyDescent="0.25">
      <c r="A72" s="14">
        <v>48060</v>
      </c>
      <c r="B72" s="14">
        <v>20</v>
      </c>
      <c r="C72" s="14" t="s">
        <v>74</v>
      </c>
      <c r="D72" s="14">
        <v>7</v>
      </c>
      <c r="E72" s="14">
        <v>11</v>
      </c>
      <c r="F72" s="14">
        <v>2015</v>
      </c>
      <c r="G72" s="14" t="s">
        <v>14</v>
      </c>
      <c r="H72" s="14" t="s">
        <v>22</v>
      </c>
      <c r="I72" s="42">
        <v>292</v>
      </c>
      <c r="J72" s="25">
        <v>4</v>
      </c>
      <c r="K72">
        <v>4.083333333333333</v>
      </c>
      <c r="L72">
        <v>254</v>
      </c>
      <c r="M72">
        <v>2.5000000000000001E-2</v>
      </c>
      <c r="O72">
        <v>4.083333333333333</v>
      </c>
      <c r="P72" s="42">
        <v>292</v>
      </c>
      <c r="Q72">
        <v>254</v>
      </c>
      <c r="R72" s="58">
        <v>1</v>
      </c>
      <c r="Z72">
        <v>4.083333333333333</v>
      </c>
      <c r="AA72" s="42">
        <v>292</v>
      </c>
      <c r="AB72">
        <v>254</v>
      </c>
      <c r="AC72">
        <v>2.5000000000000001E-2</v>
      </c>
    </row>
    <row r="73" spans="1:29" x14ac:dyDescent="0.25">
      <c r="A73">
        <v>40490</v>
      </c>
      <c r="B73">
        <v>11</v>
      </c>
      <c r="D73">
        <v>6</v>
      </c>
      <c r="E73">
        <v>18</v>
      </c>
      <c r="F73">
        <v>2010</v>
      </c>
      <c r="G73" t="s">
        <v>14</v>
      </c>
      <c r="I73" s="28">
        <v>295</v>
      </c>
      <c r="J73" s="25">
        <v>5</v>
      </c>
      <c r="K73">
        <v>5</v>
      </c>
      <c r="L73">
        <v>254</v>
      </c>
      <c r="M73">
        <v>5.5555555555555552E-2</v>
      </c>
      <c r="O73">
        <v>5</v>
      </c>
      <c r="P73" s="28">
        <v>295</v>
      </c>
      <c r="Q73">
        <v>254</v>
      </c>
      <c r="R73" s="58">
        <v>1</v>
      </c>
      <c r="Z73">
        <v>5</v>
      </c>
      <c r="AA73" s="28">
        <v>295</v>
      </c>
      <c r="AB73">
        <v>254</v>
      </c>
      <c r="AC73">
        <v>5.5555555555555552E-2</v>
      </c>
    </row>
    <row r="74" spans="1:29" x14ac:dyDescent="0.25">
      <c r="A74">
        <v>44732</v>
      </c>
      <c r="B74">
        <v>8</v>
      </c>
      <c r="D74">
        <v>7</v>
      </c>
      <c r="E74">
        <v>29</v>
      </c>
      <c r="F74">
        <v>2012</v>
      </c>
      <c r="G74" t="s">
        <v>14</v>
      </c>
      <c r="H74" t="s">
        <v>23</v>
      </c>
      <c r="I74" s="28">
        <v>295</v>
      </c>
      <c r="J74" s="25">
        <v>4</v>
      </c>
      <c r="K74">
        <v>4.083333333333333</v>
      </c>
      <c r="L74">
        <v>254</v>
      </c>
      <c r="M74">
        <v>2.5000000000000001E-2</v>
      </c>
      <c r="O74">
        <v>4.083333333333333</v>
      </c>
      <c r="P74" s="28">
        <v>295</v>
      </c>
      <c r="Q74">
        <v>254</v>
      </c>
      <c r="R74" s="58">
        <v>1</v>
      </c>
      <c r="Z74">
        <v>4.083333333333333</v>
      </c>
      <c r="AA74" s="28">
        <v>295</v>
      </c>
      <c r="AB74">
        <v>254</v>
      </c>
      <c r="AC74">
        <v>2.5000000000000001E-2</v>
      </c>
    </row>
    <row r="75" spans="1:29" x14ac:dyDescent="0.25">
      <c r="A75" s="16">
        <v>48805</v>
      </c>
      <c r="B75" s="16">
        <v>1</v>
      </c>
      <c r="C75" s="16" t="s">
        <v>74</v>
      </c>
      <c r="D75" s="16">
        <v>12</v>
      </c>
      <c r="E75" s="16">
        <v>11</v>
      </c>
      <c r="F75" s="16">
        <v>2015</v>
      </c>
      <c r="G75" s="16" t="s">
        <v>14</v>
      </c>
      <c r="H75" s="16" t="s">
        <v>22</v>
      </c>
      <c r="I75" s="16">
        <v>297</v>
      </c>
      <c r="J75">
        <v>5</v>
      </c>
      <c r="K75">
        <v>5.5</v>
      </c>
      <c r="L75">
        <v>254</v>
      </c>
      <c r="M75">
        <v>5.5555555555555552E-2</v>
      </c>
      <c r="O75">
        <v>5.5</v>
      </c>
      <c r="P75" s="16">
        <v>297</v>
      </c>
      <c r="Q75">
        <v>254</v>
      </c>
      <c r="R75" s="58">
        <v>1</v>
      </c>
      <c r="Z75">
        <v>5.5</v>
      </c>
      <c r="AA75" s="16">
        <v>297</v>
      </c>
      <c r="AB75">
        <v>254</v>
      </c>
      <c r="AC75">
        <v>5.5555555555555552E-2</v>
      </c>
    </row>
    <row r="76" spans="1:29" x14ac:dyDescent="0.25">
      <c r="A76" s="16">
        <v>36213</v>
      </c>
      <c r="B76" s="16">
        <v>9</v>
      </c>
      <c r="C76" s="8"/>
      <c r="D76" s="8">
        <v>1</v>
      </c>
      <c r="E76" s="8">
        <v>13</v>
      </c>
      <c r="F76" s="8">
        <v>2004</v>
      </c>
      <c r="H76" t="s">
        <v>23</v>
      </c>
      <c r="I76" s="30">
        <v>300</v>
      </c>
      <c r="J76" s="25">
        <v>7</v>
      </c>
      <c r="K76">
        <v>6.583333333333333</v>
      </c>
      <c r="L76">
        <v>254</v>
      </c>
      <c r="M76">
        <v>0.25</v>
      </c>
      <c r="O76">
        <v>6.583333333333333</v>
      </c>
      <c r="P76" s="30">
        <v>300</v>
      </c>
      <c r="Q76">
        <v>254</v>
      </c>
      <c r="R76" s="58">
        <v>1</v>
      </c>
      <c r="Z76">
        <v>6.583333333333333</v>
      </c>
      <c r="AA76" s="30">
        <v>300</v>
      </c>
      <c r="AB76">
        <v>254</v>
      </c>
      <c r="AC76">
        <v>0.25</v>
      </c>
    </row>
    <row r="77" spans="1:29" x14ac:dyDescent="0.25">
      <c r="A77" s="14">
        <v>48088</v>
      </c>
      <c r="B77" s="14">
        <v>7</v>
      </c>
      <c r="C77" s="9" t="s">
        <v>74</v>
      </c>
      <c r="D77" s="9">
        <v>8</v>
      </c>
      <c r="E77" s="9">
        <v>14</v>
      </c>
      <c r="F77" s="9">
        <v>2015</v>
      </c>
      <c r="G77" s="9" t="s">
        <v>14</v>
      </c>
      <c r="H77" s="9" t="s">
        <v>22</v>
      </c>
      <c r="I77" s="31">
        <v>300</v>
      </c>
      <c r="J77" s="25">
        <v>3</v>
      </c>
      <c r="K77">
        <v>3.1666666666666665</v>
      </c>
      <c r="L77">
        <v>254</v>
      </c>
      <c r="M77">
        <v>2.1276595744680851E-2</v>
      </c>
      <c r="O77">
        <v>3.1666666666666665</v>
      </c>
      <c r="P77" s="31">
        <v>300</v>
      </c>
      <c r="Q77">
        <v>254</v>
      </c>
      <c r="R77" s="58">
        <v>1</v>
      </c>
      <c r="Z77">
        <v>3.1666666666666665</v>
      </c>
      <c r="AA77" s="31">
        <v>300</v>
      </c>
      <c r="AB77">
        <v>254</v>
      </c>
      <c r="AC77">
        <v>2.1276595744680851E-2</v>
      </c>
    </row>
    <row r="78" spans="1:29" x14ac:dyDescent="0.25">
      <c r="A78" s="16">
        <v>48428</v>
      </c>
      <c r="B78" s="16">
        <v>1</v>
      </c>
      <c r="C78" s="16" t="s">
        <v>74</v>
      </c>
      <c r="D78" s="16">
        <v>9</v>
      </c>
      <c r="E78" s="16">
        <v>23</v>
      </c>
      <c r="F78" s="16">
        <v>2015</v>
      </c>
      <c r="G78" s="16" t="s">
        <v>14</v>
      </c>
      <c r="H78" s="16" t="s">
        <v>33</v>
      </c>
      <c r="I78" s="16">
        <v>300</v>
      </c>
      <c r="J78">
        <v>3</v>
      </c>
      <c r="K78">
        <v>3.25</v>
      </c>
      <c r="L78">
        <v>254</v>
      </c>
      <c r="M78">
        <v>2.1276595744680851E-2</v>
      </c>
      <c r="O78">
        <v>3.25</v>
      </c>
      <c r="P78" s="16">
        <v>300</v>
      </c>
      <c r="Q78">
        <v>254</v>
      </c>
      <c r="R78" s="58">
        <v>1</v>
      </c>
      <c r="Z78">
        <v>3.25</v>
      </c>
      <c r="AA78" s="16">
        <v>300</v>
      </c>
      <c r="AB78">
        <v>254</v>
      </c>
      <c r="AC78">
        <v>2.1276595744680851E-2</v>
      </c>
    </row>
    <row r="79" spans="1:29" x14ac:dyDescent="0.25">
      <c r="A79">
        <v>40490</v>
      </c>
      <c r="B79">
        <v>12</v>
      </c>
      <c r="D79">
        <v>6</v>
      </c>
      <c r="E79">
        <v>18</v>
      </c>
      <c r="F79">
        <v>2008</v>
      </c>
      <c r="G79" t="s">
        <v>14</v>
      </c>
      <c r="I79" s="28">
        <v>302</v>
      </c>
      <c r="J79" s="25">
        <v>5</v>
      </c>
      <c r="K79">
        <v>5</v>
      </c>
      <c r="L79">
        <v>254</v>
      </c>
      <c r="M79">
        <v>5.5555555555555552E-2</v>
      </c>
      <c r="O79">
        <v>5</v>
      </c>
      <c r="P79" s="28">
        <v>302</v>
      </c>
      <c r="Q79">
        <v>254</v>
      </c>
      <c r="R79" s="58">
        <v>1</v>
      </c>
      <c r="Z79">
        <v>5</v>
      </c>
      <c r="AA79" s="28">
        <v>302</v>
      </c>
      <c r="AB79">
        <v>254</v>
      </c>
      <c r="AC79">
        <v>5.5555555555555552E-2</v>
      </c>
    </row>
    <row r="80" spans="1:29" x14ac:dyDescent="0.25">
      <c r="A80" s="15">
        <v>37852</v>
      </c>
      <c r="B80" s="15">
        <v>9</v>
      </c>
      <c r="C80" t="s">
        <v>19</v>
      </c>
      <c r="D80">
        <v>10</v>
      </c>
      <c r="E80">
        <v>12</v>
      </c>
      <c r="F80">
        <v>2005</v>
      </c>
      <c r="G80" t="s">
        <v>14</v>
      </c>
      <c r="H80" t="s">
        <v>33</v>
      </c>
      <c r="I80" s="30">
        <v>305</v>
      </c>
      <c r="J80" s="25">
        <v>7</v>
      </c>
      <c r="K80">
        <v>7.333333333333333</v>
      </c>
      <c r="L80">
        <v>254</v>
      </c>
      <c r="M80">
        <v>0.25</v>
      </c>
      <c r="O80">
        <v>7.333333333333333</v>
      </c>
      <c r="P80" s="30">
        <v>305</v>
      </c>
      <c r="Q80">
        <v>254</v>
      </c>
      <c r="R80" s="58">
        <v>1</v>
      </c>
      <c r="Z80">
        <v>7.333333333333333</v>
      </c>
      <c r="AA80" s="30">
        <v>305</v>
      </c>
      <c r="AB80">
        <v>254</v>
      </c>
      <c r="AC80">
        <v>0.25</v>
      </c>
    </row>
    <row r="81" spans="1:29" x14ac:dyDescent="0.25">
      <c r="A81">
        <v>45650</v>
      </c>
      <c r="B81">
        <v>26</v>
      </c>
      <c r="D81">
        <v>7</v>
      </c>
      <c r="E81">
        <v>8</v>
      </c>
      <c r="F81">
        <v>2013</v>
      </c>
      <c r="G81" t="s">
        <v>14</v>
      </c>
      <c r="H81" t="s">
        <v>22</v>
      </c>
      <c r="I81" s="28">
        <v>305</v>
      </c>
      <c r="J81" s="25">
        <v>4</v>
      </c>
      <c r="K81">
        <v>4.083333333333333</v>
      </c>
      <c r="L81">
        <v>254</v>
      </c>
      <c r="M81">
        <v>2.5000000000000001E-2</v>
      </c>
      <c r="O81">
        <v>4.083333333333333</v>
      </c>
      <c r="P81" s="28">
        <v>305</v>
      </c>
      <c r="Q81">
        <v>254</v>
      </c>
      <c r="R81" s="58">
        <v>1</v>
      </c>
      <c r="Z81">
        <v>4.083333333333333</v>
      </c>
      <c r="AA81" s="28">
        <v>305</v>
      </c>
      <c r="AB81">
        <v>254</v>
      </c>
      <c r="AC81">
        <v>2.5000000000000001E-2</v>
      </c>
    </row>
    <row r="82" spans="1:29" x14ac:dyDescent="0.25">
      <c r="A82" s="15" t="s">
        <v>31</v>
      </c>
      <c r="B82" s="15" t="s">
        <v>24</v>
      </c>
      <c r="D82">
        <v>8</v>
      </c>
      <c r="E82">
        <v>13</v>
      </c>
      <c r="F82">
        <v>2005</v>
      </c>
      <c r="G82" t="s">
        <v>14</v>
      </c>
      <c r="H82" t="s">
        <v>22</v>
      </c>
      <c r="I82" s="30">
        <v>310</v>
      </c>
      <c r="J82" s="25">
        <v>10</v>
      </c>
      <c r="K82">
        <v>10.166666666666666</v>
      </c>
      <c r="L82">
        <v>254</v>
      </c>
      <c r="M82">
        <v>0.5</v>
      </c>
      <c r="O82">
        <v>10.166666666666666</v>
      </c>
      <c r="P82" s="30">
        <v>310</v>
      </c>
      <c r="Q82">
        <v>254</v>
      </c>
      <c r="R82" s="58">
        <v>1</v>
      </c>
      <c r="Z82">
        <v>10.166666666666666</v>
      </c>
      <c r="AA82" s="30">
        <v>310</v>
      </c>
      <c r="AB82">
        <v>254</v>
      </c>
      <c r="AC82">
        <v>0.5</v>
      </c>
    </row>
    <row r="83" spans="1:29" x14ac:dyDescent="0.25">
      <c r="A83" s="14">
        <v>46718</v>
      </c>
      <c r="B83" s="14">
        <v>29</v>
      </c>
      <c r="C83" s="14"/>
      <c r="D83" s="14">
        <v>5</v>
      </c>
      <c r="E83" s="14">
        <v>25</v>
      </c>
      <c r="F83" s="14">
        <v>2014</v>
      </c>
      <c r="G83" s="14" t="s">
        <v>14</v>
      </c>
      <c r="H83" s="14" t="s">
        <v>33</v>
      </c>
      <c r="I83" s="42">
        <v>310</v>
      </c>
      <c r="J83" s="25">
        <v>5</v>
      </c>
      <c r="K83">
        <v>4.916666666666667</v>
      </c>
      <c r="L83">
        <v>254</v>
      </c>
      <c r="M83">
        <v>5.5555555555555552E-2</v>
      </c>
      <c r="O83">
        <v>4.916666666666667</v>
      </c>
      <c r="P83" s="42">
        <v>310</v>
      </c>
      <c r="Q83">
        <v>254</v>
      </c>
      <c r="R83" s="58">
        <v>1</v>
      </c>
      <c r="Z83">
        <v>4.916666666666667</v>
      </c>
      <c r="AA83" s="42">
        <v>310</v>
      </c>
      <c r="AB83">
        <v>254</v>
      </c>
      <c r="AC83">
        <v>5.5555555555555552E-2</v>
      </c>
    </row>
    <row r="84" spans="1:29" x14ac:dyDescent="0.25">
      <c r="A84" s="14">
        <v>48041</v>
      </c>
      <c r="B84" s="14">
        <v>1</v>
      </c>
      <c r="C84" s="14" t="s">
        <v>74</v>
      </c>
      <c r="D84" s="14">
        <v>6</v>
      </c>
      <c r="E84" s="14">
        <v>20</v>
      </c>
      <c r="F84" s="14">
        <v>2015</v>
      </c>
      <c r="G84" s="14" t="s">
        <v>14</v>
      </c>
      <c r="H84" s="14" t="s">
        <v>23</v>
      </c>
      <c r="I84" s="42">
        <v>310</v>
      </c>
      <c r="J84" s="25">
        <v>6</v>
      </c>
      <c r="K84">
        <v>6</v>
      </c>
      <c r="L84">
        <v>254</v>
      </c>
      <c r="M84">
        <v>7.6923076923076927E-2</v>
      </c>
      <c r="O84">
        <v>6</v>
      </c>
      <c r="P84" s="42">
        <v>310</v>
      </c>
      <c r="Q84">
        <v>254</v>
      </c>
      <c r="R84" s="58">
        <v>1</v>
      </c>
      <c r="Z84">
        <v>6</v>
      </c>
      <c r="AA84" s="42">
        <v>310</v>
      </c>
      <c r="AB84">
        <v>254</v>
      </c>
      <c r="AC84">
        <v>7.6923076923076927E-2</v>
      </c>
    </row>
    <row r="85" spans="1:29" x14ac:dyDescent="0.25">
      <c r="A85" t="s">
        <v>56</v>
      </c>
      <c r="D85">
        <v>5</v>
      </c>
      <c r="E85">
        <v>4</v>
      </c>
      <c r="F85">
        <v>2011</v>
      </c>
      <c r="G85" t="s">
        <v>14</v>
      </c>
      <c r="H85" t="s">
        <v>23</v>
      </c>
      <c r="I85" s="28">
        <v>311</v>
      </c>
      <c r="J85" s="25">
        <v>4</v>
      </c>
      <c r="K85">
        <v>3.9166666666666665</v>
      </c>
      <c r="L85">
        <v>254</v>
      </c>
      <c r="M85">
        <v>2.5000000000000001E-2</v>
      </c>
      <c r="O85">
        <v>3.9166666666666665</v>
      </c>
      <c r="P85" s="28">
        <v>311</v>
      </c>
      <c r="Q85">
        <v>254</v>
      </c>
      <c r="R85" s="58">
        <v>1</v>
      </c>
      <c r="Z85">
        <v>3.9166666666666665</v>
      </c>
      <c r="AA85" s="28">
        <v>311</v>
      </c>
      <c r="AB85">
        <v>254</v>
      </c>
      <c r="AC85">
        <v>2.5000000000000001E-2</v>
      </c>
    </row>
    <row r="86" spans="1:29" x14ac:dyDescent="0.25">
      <c r="A86">
        <v>44703</v>
      </c>
      <c r="B86">
        <v>2</v>
      </c>
      <c r="D86">
        <v>6</v>
      </c>
      <c r="E86">
        <v>21</v>
      </c>
      <c r="F86">
        <v>2012</v>
      </c>
      <c r="G86" t="s">
        <v>14</v>
      </c>
      <c r="H86" t="s">
        <v>60</v>
      </c>
      <c r="I86" s="28">
        <v>312</v>
      </c>
      <c r="J86" s="25">
        <v>4</v>
      </c>
      <c r="K86">
        <v>4</v>
      </c>
      <c r="L86">
        <v>254</v>
      </c>
      <c r="M86">
        <v>2.5000000000000001E-2</v>
      </c>
      <c r="O86">
        <v>4</v>
      </c>
      <c r="P86" s="28">
        <v>312</v>
      </c>
      <c r="Q86">
        <v>254</v>
      </c>
      <c r="R86" s="58">
        <v>1</v>
      </c>
      <c r="Z86">
        <v>4</v>
      </c>
      <c r="AA86" s="28">
        <v>312</v>
      </c>
      <c r="AB86">
        <v>254</v>
      </c>
      <c r="AC86">
        <v>2.5000000000000001E-2</v>
      </c>
    </row>
    <row r="87" spans="1:29" x14ac:dyDescent="0.25">
      <c r="A87" s="15">
        <v>44730</v>
      </c>
      <c r="B87" s="15">
        <v>2</v>
      </c>
      <c r="D87">
        <v>7</v>
      </c>
      <c r="E87">
        <v>12</v>
      </c>
      <c r="F87">
        <v>2012</v>
      </c>
      <c r="G87" t="s">
        <v>14</v>
      </c>
      <c r="H87" t="s">
        <v>33</v>
      </c>
      <c r="I87" s="28">
        <v>312</v>
      </c>
      <c r="J87" s="25">
        <v>6</v>
      </c>
      <c r="K87">
        <v>6.083333333333333</v>
      </c>
      <c r="L87">
        <v>254</v>
      </c>
      <c r="M87">
        <v>7.6923076923076927E-2</v>
      </c>
      <c r="O87">
        <v>6.083333333333333</v>
      </c>
      <c r="P87" s="28">
        <v>312</v>
      </c>
      <c r="Q87">
        <v>254</v>
      </c>
      <c r="R87" s="58">
        <v>1</v>
      </c>
      <c r="Z87">
        <v>6.083333333333333</v>
      </c>
      <c r="AA87" s="28">
        <v>312</v>
      </c>
      <c r="AB87">
        <v>254</v>
      </c>
      <c r="AC87">
        <v>7.6923076923076927E-2</v>
      </c>
    </row>
    <row r="88" spans="1:29" x14ac:dyDescent="0.25">
      <c r="A88" s="15">
        <v>46631</v>
      </c>
      <c r="B88" s="15">
        <v>1</v>
      </c>
      <c r="D88">
        <v>7</v>
      </c>
      <c r="E88">
        <v>10</v>
      </c>
      <c r="F88">
        <v>2014</v>
      </c>
      <c r="G88" t="s">
        <v>14</v>
      </c>
      <c r="H88" t="s">
        <v>22</v>
      </c>
      <c r="I88" s="28">
        <v>312</v>
      </c>
      <c r="J88" s="25">
        <v>3</v>
      </c>
      <c r="K88">
        <v>3.0833333333333335</v>
      </c>
      <c r="L88">
        <v>254</v>
      </c>
      <c r="M88">
        <v>2.1276595744680851E-2</v>
      </c>
      <c r="O88">
        <v>3.0833333333333335</v>
      </c>
      <c r="P88" s="28">
        <v>312</v>
      </c>
      <c r="Q88">
        <v>254</v>
      </c>
      <c r="R88" s="58">
        <v>1</v>
      </c>
      <c r="Z88">
        <v>3.0833333333333335</v>
      </c>
      <c r="AA88" s="28">
        <v>312</v>
      </c>
      <c r="AB88">
        <v>254</v>
      </c>
      <c r="AC88">
        <v>2.1276595744680851E-2</v>
      </c>
    </row>
    <row r="89" spans="1:29" x14ac:dyDescent="0.25">
      <c r="A89" s="15">
        <v>3800315</v>
      </c>
      <c r="B89" s="15">
        <v>27</v>
      </c>
      <c r="D89" s="15">
        <v>8</v>
      </c>
      <c r="E89" s="15">
        <v>8</v>
      </c>
      <c r="F89">
        <v>2000</v>
      </c>
      <c r="G89" t="s">
        <v>14</v>
      </c>
      <c r="H89" s="15" t="s">
        <v>23</v>
      </c>
      <c r="I89" s="46">
        <v>314.07000000000005</v>
      </c>
      <c r="J89" s="25">
        <v>3</v>
      </c>
      <c r="K89">
        <v>3.1666666666666665</v>
      </c>
      <c r="L89">
        <v>254</v>
      </c>
      <c r="M89">
        <v>2.1276595744680851E-2</v>
      </c>
      <c r="O89">
        <v>3.1666666666666665</v>
      </c>
      <c r="P89" s="46">
        <v>314.07000000000005</v>
      </c>
      <c r="Q89">
        <v>254</v>
      </c>
      <c r="R89" s="58">
        <v>1</v>
      </c>
      <c r="Z89">
        <v>3.1666666666666665</v>
      </c>
      <c r="AA89" s="46">
        <v>314.07000000000005</v>
      </c>
      <c r="AB89">
        <v>254</v>
      </c>
      <c r="AC89">
        <v>2.1276595744680851E-2</v>
      </c>
    </row>
    <row r="90" spans="1:29" x14ac:dyDescent="0.25">
      <c r="A90" s="15">
        <v>46769</v>
      </c>
      <c r="B90" s="15">
        <v>1</v>
      </c>
      <c r="D90">
        <v>7</v>
      </c>
      <c r="E90">
        <v>12</v>
      </c>
      <c r="F90">
        <v>2014</v>
      </c>
      <c r="G90" t="s">
        <v>14</v>
      </c>
      <c r="H90" t="s">
        <v>22</v>
      </c>
      <c r="I90" s="28">
        <v>315</v>
      </c>
      <c r="J90" s="25">
        <v>4</v>
      </c>
      <c r="K90">
        <v>4.083333333333333</v>
      </c>
      <c r="L90">
        <v>254</v>
      </c>
      <c r="M90">
        <v>2.5000000000000001E-2</v>
      </c>
      <c r="O90">
        <v>4.083333333333333</v>
      </c>
      <c r="P90" s="28">
        <v>315</v>
      </c>
      <c r="Q90">
        <v>254</v>
      </c>
      <c r="R90" s="58">
        <v>1</v>
      </c>
      <c r="Z90">
        <v>4.083333333333333</v>
      </c>
      <c r="AA90" s="28">
        <v>315</v>
      </c>
      <c r="AB90">
        <v>254</v>
      </c>
      <c r="AC90">
        <v>2.5000000000000001E-2</v>
      </c>
    </row>
    <row r="91" spans="1:29" x14ac:dyDescent="0.25">
      <c r="A91" s="15">
        <v>46929</v>
      </c>
      <c r="B91" s="15">
        <v>12</v>
      </c>
      <c r="D91">
        <v>9</v>
      </c>
      <c r="E91">
        <v>5</v>
      </c>
      <c r="F91">
        <v>2014</v>
      </c>
      <c r="G91" t="s">
        <v>14</v>
      </c>
      <c r="H91" t="s">
        <v>33</v>
      </c>
      <c r="I91" s="28">
        <v>317</v>
      </c>
      <c r="J91" s="25">
        <v>4</v>
      </c>
      <c r="K91">
        <v>4.25</v>
      </c>
      <c r="L91">
        <v>254</v>
      </c>
      <c r="M91">
        <v>2.5000000000000001E-2</v>
      </c>
      <c r="O91">
        <v>4.25</v>
      </c>
      <c r="P91" s="28">
        <v>317</v>
      </c>
      <c r="Q91">
        <v>254</v>
      </c>
      <c r="R91" s="58">
        <v>1</v>
      </c>
      <c r="Z91">
        <v>4.25</v>
      </c>
      <c r="AA91" s="28">
        <v>317</v>
      </c>
      <c r="AB91">
        <v>254</v>
      </c>
      <c r="AC91">
        <v>2.5000000000000001E-2</v>
      </c>
    </row>
    <row r="92" spans="1:29" x14ac:dyDescent="0.25">
      <c r="A92" s="15" t="s">
        <v>45</v>
      </c>
      <c r="B92" s="15" t="s">
        <v>24</v>
      </c>
      <c r="D92">
        <v>7</v>
      </c>
      <c r="E92">
        <v>11</v>
      </c>
      <c r="F92">
        <v>2009</v>
      </c>
      <c r="G92" t="s">
        <v>14</v>
      </c>
      <c r="I92" s="28">
        <v>318</v>
      </c>
      <c r="J92" s="25">
        <v>4</v>
      </c>
      <c r="K92">
        <v>4.083333333333333</v>
      </c>
      <c r="L92">
        <v>254</v>
      </c>
      <c r="M92">
        <v>2.5000000000000001E-2</v>
      </c>
      <c r="O92">
        <v>4.083333333333333</v>
      </c>
      <c r="P92" s="28">
        <v>318</v>
      </c>
      <c r="Q92">
        <v>254</v>
      </c>
      <c r="R92" s="58">
        <v>1</v>
      </c>
      <c r="Z92">
        <v>4.083333333333333</v>
      </c>
      <c r="AA92" s="28">
        <v>318</v>
      </c>
      <c r="AB92">
        <v>254</v>
      </c>
      <c r="AC92">
        <v>2.5000000000000001E-2</v>
      </c>
    </row>
    <row r="93" spans="1:29" x14ac:dyDescent="0.25">
      <c r="A93" s="15">
        <v>3800256</v>
      </c>
      <c r="B93" s="15">
        <v>7</v>
      </c>
      <c r="D93">
        <v>6</v>
      </c>
      <c r="E93">
        <v>2</v>
      </c>
      <c r="F93">
        <v>2000</v>
      </c>
      <c r="G93" t="s">
        <v>14</v>
      </c>
      <c r="H93" t="s">
        <v>23</v>
      </c>
      <c r="I93" s="32">
        <v>318.19000000000005</v>
      </c>
      <c r="J93" s="25">
        <v>6</v>
      </c>
      <c r="K93">
        <v>6</v>
      </c>
      <c r="L93">
        <v>254</v>
      </c>
      <c r="M93">
        <v>7.6923076923076927E-2</v>
      </c>
      <c r="O93">
        <v>6</v>
      </c>
      <c r="P93" s="32">
        <v>318.19000000000005</v>
      </c>
      <c r="Q93">
        <v>254</v>
      </c>
      <c r="R93" s="58">
        <v>1</v>
      </c>
      <c r="Z93">
        <v>6</v>
      </c>
      <c r="AA93" s="32">
        <v>318.19000000000005</v>
      </c>
      <c r="AB93">
        <v>254</v>
      </c>
      <c r="AC93">
        <v>7.6923076923076927E-2</v>
      </c>
    </row>
    <row r="94" spans="1:29" x14ac:dyDescent="0.25">
      <c r="A94" s="15" t="s">
        <v>57</v>
      </c>
      <c r="B94" s="15"/>
      <c r="D94">
        <v>5</v>
      </c>
      <c r="E94">
        <v>4</v>
      </c>
      <c r="F94">
        <v>2011</v>
      </c>
      <c r="G94" t="s">
        <v>14</v>
      </c>
      <c r="H94" t="s">
        <v>23</v>
      </c>
      <c r="I94" s="28">
        <v>320</v>
      </c>
      <c r="J94" s="25">
        <v>4</v>
      </c>
      <c r="K94">
        <v>3.9166666666666665</v>
      </c>
      <c r="L94">
        <v>254</v>
      </c>
      <c r="M94">
        <v>2.5000000000000001E-2</v>
      </c>
      <c r="O94">
        <v>3.9166666666666665</v>
      </c>
      <c r="P94" s="28">
        <v>320</v>
      </c>
      <c r="Q94">
        <v>254</v>
      </c>
      <c r="R94" s="58">
        <v>1</v>
      </c>
      <c r="Z94">
        <v>3.9166666666666665</v>
      </c>
      <c r="AA94" s="28">
        <v>320</v>
      </c>
      <c r="AB94">
        <v>254</v>
      </c>
      <c r="AC94">
        <v>2.5000000000000001E-2</v>
      </c>
    </row>
    <row r="95" spans="1:29" x14ac:dyDescent="0.25">
      <c r="A95" s="15">
        <v>44732</v>
      </c>
      <c r="B95" s="15">
        <v>7</v>
      </c>
      <c r="D95">
        <v>7</v>
      </c>
      <c r="E95">
        <v>29</v>
      </c>
      <c r="F95">
        <v>2012</v>
      </c>
      <c r="G95" t="s">
        <v>14</v>
      </c>
      <c r="H95" t="s">
        <v>23</v>
      </c>
      <c r="I95" s="28">
        <v>322</v>
      </c>
      <c r="J95" s="25">
        <v>5</v>
      </c>
      <c r="K95">
        <v>5.083333333333333</v>
      </c>
      <c r="L95">
        <v>254</v>
      </c>
      <c r="M95">
        <v>5.5555555555555552E-2</v>
      </c>
      <c r="O95">
        <v>5.083333333333333</v>
      </c>
      <c r="P95" s="28">
        <v>322</v>
      </c>
      <c r="Q95">
        <v>254</v>
      </c>
      <c r="R95" s="58">
        <v>1</v>
      </c>
      <c r="Z95">
        <v>5.083333333333333</v>
      </c>
      <c r="AA95" s="28">
        <v>322</v>
      </c>
      <c r="AB95">
        <v>254</v>
      </c>
      <c r="AC95">
        <v>5.5555555555555552E-2</v>
      </c>
    </row>
    <row r="96" spans="1:29" x14ac:dyDescent="0.25">
      <c r="A96" s="15" t="s">
        <v>30</v>
      </c>
      <c r="B96" s="15" t="s">
        <v>24</v>
      </c>
      <c r="C96" t="s">
        <v>61</v>
      </c>
      <c r="D96">
        <v>7</v>
      </c>
      <c r="E96">
        <v>14</v>
      </c>
      <c r="F96">
        <v>2005</v>
      </c>
      <c r="G96" t="s">
        <v>14</v>
      </c>
      <c r="H96" t="s">
        <v>23</v>
      </c>
      <c r="I96" s="33">
        <v>322.31000000000006</v>
      </c>
      <c r="J96" s="25">
        <v>7</v>
      </c>
      <c r="K96">
        <v>7.083333333333333</v>
      </c>
      <c r="L96">
        <v>254</v>
      </c>
      <c r="M96">
        <v>0.25</v>
      </c>
      <c r="O96">
        <v>7.083333333333333</v>
      </c>
      <c r="P96" s="33">
        <v>322.31000000000006</v>
      </c>
      <c r="Q96">
        <v>254</v>
      </c>
      <c r="R96" s="58">
        <v>1</v>
      </c>
      <c r="Z96">
        <v>7.083333333333333</v>
      </c>
      <c r="AA96" s="33">
        <v>322.31000000000006</v>
      </c>
      <c r="AB96">
        <v>254</v>
      </c>
      <c r="AC96">
        <v>0.25</v>
      </c>
    </row>
    <row r="97" spans="1:29" x14ac:dyDescent="0.25">
      <c r="A97" s="14">
        <v>20151722384</v>
      </c>
      <c r="B97" s="14"/>
      <c r="C97" s="14"/>
      <c r="D97" s="14">
        <v>9</v>
      </c>
      <c r="E97" s="14">
        <v>29</v>
      </c>
      <c r="F97" s="14">
        <v>2015</v>
      </c>
      <c r="G97" s="14" t="s">
        <v>14</v>
      </c>
      <c r="H97" s="14" t="s">
        <v>33</v>
      </c>
      <c r="I97" s="42">
        <v>324</v>
      </c>
      <c r="J97" s="25">
        <v>5</v>
      </c>
      <c r="K97">
        <v>5.25</v>
      </c>
      <c r="L97">
        <v>254</v>
      </c>
      <c r="M97">
        <v>5.5555555555555552E-2</v>
      </c>
      <c r="O97">
        <v>5.25</v>
      </c>
      <c r="P97" s="42">
        <v>324</v>
      </c>
      <c r="Q97">
        <v>254</v>
      </c>
      <c r="R97" s="58">
        <v>1</v>
      </c>
      <c r="Z97">
        <v>5.25</v>
      </c>
      <c r="AA97" s="42">
        <v>324</v>
      </c>
      <c r="AB97">
        <v>254</v>
      </c>
      <c r="AC97">
        <v>5.5555555555555552E-2</v>
      </c>
    </row>
    <row r="98" spans="1:29" x14ac:dyDescent="0.25">
      <c r="A98" s="15">
        <v>38372</v>
      </c>
      <c r="B98" s="15">
        <v>1</v>
      </c>
      <c r="C98" t="s">
        <v>19</v>
      </c>
      <c r="D98">
        <v>7</v>
      </c>
      <c r="E98">
        <v>8</v>
      </c>
      <c r="F98">
        <v>2006</v>
      </c>
      <c r="G98" t="s">
        <v>14</v>
      </c>
      <c r="H98" t="s">
        <v>23</v>
      </c>
      <c r="I98" s="30">
        <v>325</v>
      </c>
      <c r="J98" s="25">
        <v>4</v>
      </c>
      <c r="K98">
        <v>4.083333333333333</v>
      </c>
      <c r="L98">
        <v>254</v>
      </c>
      <c r="M98">
        <v>2.5000000000000001E-2</v>
      </c>
      <c r="O98">
        <v>4.083333333333333</v>
      </c>
      <c r="P98" s="30">
        <v>325</v>
      </c>
      <c r="Q98">
        <v>254</v>
      </c>
      <c r="R98" s="58">
        <v>1</v>
      </c>
      <c r="Z98">
        <v>4.083333333333333</v>
      </c>
      <c r="AA98" s="30">
        <v>325</v>
      </c>
      <c r="AB98">
        <v>254</v>
      </c>
      <c r="AC98">
        <v>2.5000000000000001E-2</v>
      </c>
    </row>
    <row r="99" spans="1:29" x14ac:dyDescent="0.25">
      <c r="A99" s="15">
        <v>44705</v>
      </c>
      <c r="B99" s="15">
        <v>10</v>
      </c>
      <c r="D99">
        <v>6</v>
      </c>
      <c r="E99">
        <v>22</v>
      </c>
      <c r="F99">
        <v>2012</v>
      </c>
      <c r="G99" t="s">
        <v>14</v>
      </c>
      <c r="H99" t="s">
        <v>23</v>
      </c>
      <c r="I99" s="28">
        <v>325</v>
      </c>
      <c r="J99" s="25">
        <v>5</v>
      </c>
      <c r="K99">
        <v>5</v>
      </c>
      <c r="L99">
        <v>254</v>
      </c>
      <c r="M99">
        <v>5.5555555555555552E-2</v>
      </c>
      <c r="O99">
        <v>5</v>
      </c>
      <c r="P99" s="28">
        <v>325</v>
      </c>
      <c r="Q99">
        <v>254</v>
      </c>
      <c r="R99" s="58">
        <v>1</v>
      </c>
      <c r="Z99">
        <v>5</v>
      </c>
      <c r="AA99" s="28">
        <v>325</v>
      </c>
      <c r="AB99">
        <v>254</v>
      </c>
      <c r="AC99">
        <v>5.5555555555555552E-2</v>
      </c>
    </row>
    <row r="100" spans="1:29" x14ac:dyDescent="0.25">
      <c r="A100" s="15">
        <v>44705</v>
      </c>
      <c r="B100" s="15">
        <v>11</v>
      </c>
      <c r="D100">
        <v>6</v>
      </c>
      <c r="E100">
        <v>22</v>
      </c>
      <c r="F100">
        <v>2012</v>
      </c>
      <c r="G100" t="s">
        <v>14</v>
      </c>
      <c r="H100" t="s">
        <v>23</v>
      </c>
      <c r="I100" s="28">
        <v>325</v>
      </c>
      <c r="J100" s="25">
        <v>5</v>
      </c>
      <c r="K100">
        <v>5</v>
      </c>
      <c r="L100">
        <v>254</v>
      </c>
      <c r="M100">
        <v>5.5555555555555552E-2</v>
      </c>
      <c r="O100">
        <v>5</v>
      </c>
      <c r="P100" s="28">
        <v>325</v>
      </c>
      <c r="Q100">
        <v>254</v>
      </c>
      <c r="R100" s="58">
        <v>1</v>
      </c>
      <c r="Z100">
        <v>5</v>
      </c>
      <c r="AA100" s="28">
        <v>325</v>
      </c>
      <c r="AB100">
        <v>254</v>
      </c>
      <c r="AC100">
        <v>5.5555555555555552E-2</v>
      </c>
    </row>
    <row r="101" spans="1:29" x14ac:dyDescent="0.25">
      <c r="A101" s="10">
        <v>37400</v>
      </c>
      <c r="B101" s="10">
        <v>20</v>
      </c>
      <c r="D101">
        <v>6</v>
      </c>
      <c r="E101">
        <v>18</v>
      </c>
      <c r="F101">
        <v>2005</v>
      </c>
      <c r="G101" t="s">
        <v>14</v>
      </c>
      <c r="H101" t="s">
        <v>23</v>
      </c>
      <c r="I101" s="30">
        <v>327</v>
      </c>
      <c r="J101" s="25">
        <v>6</v>
      </c>
      <c r="K101">
        <v>6</v>
      </c>
      <c r="L101">
        <v>254</v>
      </c>
      <c r="M101">
        <v>7.6923076923076927E-2</v>
      </c>
      <c r="O101">
        <v>6</v>
      </c>
      <c r="P101" s="30">
        <v>327</v>
      </c>
      <c r="Q101">
        <v>254</v>
      </c>
      <c r="R101" s="58">
        <v>1</v>
      </c>
      <c r="Z101">
        <v>6</v>
      </c>
      <c r="AA101" s="30">
        <v>327</v>
      </c>
      <c r="AB101">
        <v>254</v>
      </c>
      <c r="AC101">
        <v>7.6923076923076927E-2</v>
      </c>
    </row>
    <row r="102" spans="1:29" x14ac:dyDescent="0.25">
      <c r="A102" s="10">
        <v>46790</v>
      </c>
      <c r="B102" s="10">
        <v>4</v>
      </c>
      <c r="D102">
        <v>8</v>
      </c>
      <c r="E102">
        <v>8</v>
      </c>
      <c r="F102">
        <v>2014</v>
      </c>
      <c r="G102" t="s">
        <v>14</v>
      </c>
      <c r="H102" t="s">
        <v>23</v>
      </c>
      <c r="I102" s="28">
        <v>327</v>
      </c>
      <c r="J102" s="25">
        <v>3</v>
      </c>
      <c r="K102">
        <v>3.1666666666666665</v>
      </c>
      <c r="L102">
        <v>254</v>
      </c>
      <c r="M102">
        <v>2.1276595744680851E-2</v>
      </c>
      <c r="O102">
        <v>3.1666666666666665</v>
      </c>
      <c r="P102" s="28">
        <v>327</v>
      </c>
      <c r="Q102">
        <v>254</v>
      </c>
      <c r="R102" s="58">
        <v>1</v>
      </c>
      <c r="Z102">
        <v>3.1666666666666665</v>
      </c>
      <c r="AA102" s="28">
        <v>327</v>
      </c>
      <c r="AB102">
        <v>254</v>
      </c>
      <c r="AC102">
        <v>2.1276595744680851E-2</v>
      </c>
    </row>
    <row r="103" spans="1:29" x14ac:dyDescent="0.25">
      <c r="A103" s="10">
        <v>3800139</v>
      </c>
      <c r="B103" s="10">
        <v>26</v>
      </c>
      <c r="D103">
        <v>8</v>
      </c>
      <c r="E103">
        <v>14</v>
      </c>
      <c r="F103">
        <v>2001</v>
      </c>
      <c r="G103" t="s">
        <v>14</v>
      </c>
      <c r="H103" t="s">
        <v>23</v>
      </c>
      <c r="I103" s="32">
        <v>331.58000000000004</v>
      </c>
      <c r="J103" s="25">
        <v>6</v>
      </c>
      <c r="K103">
        <v>6.166666666666667</v>
      </c>
      <c r="L103">
        <v>254</v>
      </c>
      <c r="M103">
        <v>7.6923076923076927E-2</v>
      </c>
      <c r="O103">
        <v>6.166666666666667</v>
      </c>
      <c r="P103" s="32">
        <v>331.58000000000004</v>
      </c>
      <c r="Q103">
        <v>254</v>
      </c>
      <c r="R103" s="58">
        <v>1</v>
      </c>
      <c r="Z103">
        <v>6.166666666666667</v>
      </c>
      <c r="AA103" s="32">
        <v>331.58000000000004</v>
      </c>
      <c r="AB103">
        <v>254</v>
      </c>
      <c r="AC103">
        <v>7.6923076923076927E-2</v>
      </c>
    </row>
    <row r="104" spans="1:29" x14ac:dyDescent="0.25">
      <c r="A104" s="10">
        <v>38336</v>
      </c>
      <c r="B104" s="10">
        <v>7</v>
      </c>
      <c r="C104" t="s">
        <v>19</v>
      </c>
      <c r="D104">
        <v>6</v>
      </c>
      <c r="E104">
        <v>2</v>
      </c>
      <c r="F104">
        <v>2006</v>
      </c>
      <c r="G104" t="s">
        <v>14</v>
      </c>
      <c r="H104" t="s">
        <v>22</v>
      </c>
      <c r="I104" s="30">
        <v>332</v>
      </c>
      <c r="J104" s="25">
        <v>4</v>
      </c>
      <c r="K104">
        <v>4</v>
      </c>
      <c r="L104">
        <v>254</v>
      </c>
      <c r="M104">
        <v>2.5000000000000001E-2</v>
      </c>
      <c r="O104">
        <v>4</v>
      </c>
      <c r="P104" s="30">
        <v>332</v>
      </c>
      <c r="Q104">
        <v>254</v>
      </c>
      <c r="R104" s="58">
        <v>1</v>
      </c>
      <c r="Z104">
        <v>4</v>
      </c>
      <c r="AA104" s="30">
        <v>332</v>
      </c>
      <c r="AB104">
        <v>254</v>
      </c>
      <c r="AC104">
        <v>2.5000000000000001E-2</v>
      </c>
    </row>
    <row r="105" spans="1:29" x14ac:dyDescent="0.25">
      <c r="A105" s="10">
        <v>3800120</v>
      </c>
      <c r="B105" s="10">
        <v>26</v>
      </c>
      <c r="D105">
        <v>7</v>
      </c>
      <c r="E105">
        <v>19</v>
      </c>
      <c r="F105">
        <v>2001</v>
      </c>
      <c r="G105" t="s">
        <v>14</v>
      </c>
      <c r="H105" t="s">
        <v>23</v>
      </c>
      <c r="I105" s="32">
        <v>332.61</v>
      </c>
      <c r="J105" s="25">
        <v>8</v>
      </c>
      <c r="K105">
        <v>8.0833333333333339</v>
      </c>
      <c r="L105">
        <v>254</v>
      </c>
      <c r="M105">
        <v>0.2</v>
      </c>
      <c r="O105">
        <v>8.0833333333333339</v>
      </c>
      <c r="P105" s="32">
        <v>332.61</v>
      </c>
      <c r="Q105">
        <v>254</v>
      </c>
      <c r="R105" s="58">
        <v>1</v>
      </c>
      <c r="Z105">
        <v>8.0833333333333339</v>
      </c>
      <c r="AA105" s="32">
        <v>332.61</v>
      </c>
      <c r="AB105">
        <v>254</v>
      </c>
      <c r="AC105">
        <v>0.2</v>
      </c>
    </row>
    <row r="106" spans="1:29" x14ac:dyDescent="0.25">
      <c r="A106" s="10">
        <v>20141720825</v>
      </c>
      <c r="B106" s="10"/>
      <c r="D106">
        <v>2</v>
      </c>
      <c r="E106">
        <v>20</v>
      </c>
      <c r="F106">
        <v>2014</v>
      </c>
      <c r="G106" t="s">
        <v>14</v>
      </c>
      <c r="I106" s="28">
        <v>339.82000000000005</v>
      </c>
      <c r="J106" s="25">
        <v>7</v>
      </c>
      <c r="K106">
        <v>6.666666666666667</v>
      </c>
      <c r="L106">
        <v>254</v>
      </c>
      <c r="M106">
        <v>0.25</v>
      </c>
      <c r="O106">
        <v>6.666666666666667</v>
      </c>
      <c r="P106" s="28">
        <v>339.82000000000005</v>
      </c>
      <c r="Q106">
        <v>254</v>
      </c>
      <c r="R106" s="58">
        <v>1</v>
      </c>
      <c r="Z106">
        <v>6.666666666666667</v>
      </c>
      <c r="AA106" s="28">
        <v>339.82000000000005</v>
      </c>
      <c r="AB106">
        <v>254</v>
      </c>
      <c r="AC106">
        <v>0.25</v>
      </c>
    </row>
    <row r="107" spans="1:29" x14ac:dyDescent="0.25">
      <c r="A107" s="10">
        <v>36478</v>
      </c>
      <c r="B107" s="10">
        <v>8</v>
      </c>
      <c r="D107">
        <v>5</v>
      </c>
      <c r="E107">
        <v>10</v>
      </c>
      <c r="F107">
        <v>2004</v>
      </c>
      <c r="G107" t="s">
        <v>14</v>
      </c>
      <c r="H107" t="s">
        <v>23</v>
      </c>
      <c r="I107" s="30">
        <v>342</v>
      </c>
      <c r="J107" s="25">
        <v>6</v>
      </c>
      <c r="K107">
        <v>5.916666666666667</v>
      </c>
      <c r="L107">
        <v>254</v>
      </c>
      <c r="M107">
        <v>7.6923076923076927E-2</v>
      </c>
      <c r="O107">
        <v>5.916666666666667</v>
      </c>
      <c r="P107" s="30">
        <v>342</v>
      </c>
      <c r="Q107">
        <v>254</v>
      </c>
      <c r="R107" s="58">
        <v>1</v>
      </c>
      <c r="Z107">
        <v>5.916666666666667</v>
      </c>
      <c r="AA107" s="30">
        <v>342</v>
      </c>
      <c r="AB107">
        <v>254</v>
      </c>
      <c r="AC107">
        <v>7.6923076923076927E-2</v>
      </c>
    </row>
    <row r="108" spans="1:29" x14ac:dyDescent="0.25">
      <c r="A108" s="10" t="s">
        <v>32</v>
      </c>
      <c r="B108" s="10" t="s">
        <v>24</v>
      </c>
      <c r="C108" t="s">
        <v>75</v>
      </c>
      <c r="D108">
        <v>8</v>
      </c>
      <c r="E108">
        <v>17</v>
      </c>
      <c r="F108">
        <v>2005</v>
      </c>
      <c r="G108" t="s">
        <v>14</v>
      </c>
      <c r="H108" t="s">
        <v>33</v>
      </c>
      <c r="I108" s="30">
        <v>374</v>
      </c>
      <c r="J108" s="25">
        <v>3</v>
      </c>
      <c r="K108">
        <v>3.1666666666666665</v>
      </c>
      <c r="L108">
        <v>254</v>
      </c>
      <c r="M108">
        <v>2.1276595744680851E-2</v>
      </c>
      <c r="O108">
        <v>3.1666666666666665</v>
      </c>
      <c r="P108" s="30">
        <v>374</v>
      </c>
      <c r="Q108">
        <v>254</v>
      </c>
      <c r="R108" s="58">
        <v>1</v>
      </c>
      <c r="Z108">
        <v>3.1666666666666665</v>
      </c>
      <c r="AA108" s="30">
        <v>374</v>
      </c>
      <c r="AB108">
        <v>254</v>
      </c>
      <c r="AC108">
        <v>2.1276595744680851E-2</v>
      </c>
    </row>
    <row r="109" spans="1:29" x14ac:dyDescent="0.25">
      <c r="A109" s="10" t="s">
        <v>28</v>
      </c>
      <c r="B109" s="10" t="s">
        <v>24</v>
      </c>
      <c r="D109">
        <v>7</v>
      </c>
      <c r="E109">
        <v>9</v>
      </c>
      <c r="F109">
        <v>2004</v>
      </c>
      <c r="G109" t="s">
        <v>14</v>
      </c>
      <c r="H109" t="s">
        <v>23</v>
      </c>
      <c r="I109" s="30">
        <v>378</v>
      </c>
      <c r="J109" s="25">
        <v>6</v>
      </c>
      <c r="K109">
        <v>6.083333333333333</v>
      </c>
      <c r="L109">
        <v>254</v>
      </c>
      <c r="M109">
        <v>7.6923076923076927E-2</v>
      </c>
      <c r="O109">
        <v>6.083333333333333</v>
      </c>
      <c r="P109" s="30">
        <v>378</v>
      </c>
      <c r="Q109">
        <v>254</v>
      </c>
      <c r="R109" s="58">
        <v>1</v>
      </c>
      <c r="Z109">
        <v>6.083333333333333</v>
      </c>
      <c r="AA109" s="30">
        <v>378</v>
      </c>
      <c r="AB109">
        <v>254</v>
      </c>
      <c r="AC109">
        <v>7.6923076923076927E-2</v>
      </c>
    </row>
    <row r="110" spans="1:29" x14ac:dyDescent="0.25">
      <c r="A110" s="11" t="s">
        <v>62</v>
      </c>
      <c r="B110" s="11"/>
      <c r="C110" s="9"/>
      <c r="D110" s="9">
        <v>10</v>
      </c>
      <c r="E110" s="9">
        <v>18</v>
      </c>
      <c r="F110" s="9">
        <v>2014</v>
      </c>
      <c r="G110" s="9" t="s">
        <v>14</v>
      </c>
      <c r="H110" s="9" t="s">
        <v>23</v>
      </c>
      <c r="I110" s="33">
        <v>402.65000000000003</v>
      </c>
      <c r="J110" s="25">
        <v>9</v>
      </c>
      <c r="K110">
        <v>9.3333333333333339</v>
      </c>
      <c r="L110">
        <v>254</v>
      </c>
      <c r="M110">
        <v>0.5</v>
      </c>
      <c r="O110">
        <v>9.3333333333333339</v>
      </c>
      <c r="P110" s="33">
        <v>402.65000000000003</v>
      </c>
      <c r="Q110">
        <v>254</v>
      </c>
      <c r="R110" s="58">
        <v>1</v>
      </c>
      <c r="Z110">
        <v>9.3333333333333339</v>
      </c>
      <c r="AA110" s="33">
        <v>402.65000000000003</v>
      </c>
      <c r="AB110">
        <v>254</v>
      </c>
      <c r="AC110">
        <v>0.5</v>
      </c>
    </row>
    <row r="111" spans="1:29" x14ac:dyDescent="0.25">
      <c r="A111" s="11">
        <v>46718</v>
      </c>
      <c r="B111" s="11">
        <v>47</v>
      </c>
      <c r="C111" s="14"/>
      <c r="D111" s="14">
        <v>5</v>
      </c>
      <c r="E111" s="14">
        <v>25</v>
      </c>
      <c r="F111" s="14">
        <v>2014</v>
      </c>
      <c r="G111" s="14" t="s">
        <v>14</v>
      </c>
      <c r="H111" s="14" t="s">
        <v>33</v>
      </c>
      <c r="I111" s="42">
        <v>407</v>
      </c>
      <c r="J111" s="25">
        <v>14</v>
      </c>
      <c r="K111">
        <v>13.916666666666666</v>
      </c>
      <c r="L111">
        <v>254</v>
      </c>
      <c r="M111">
        <v>1</v>
      </c>
      <c r="O111">
        <v>13.916666666666666</v>
      </c>
      <c r="P111" s="42">
        <v>407</v>
      </c>
      <c r="Q111">
        <v>254</v>
      </c>
      <c r="R111" s="58">
        <v>1</v>
      </c>
      <c r="Z111">
        <v>13.916666666666666</v>
      </c>
      <c r="AA111" s="42">
        <v>407</v>
      </c>
      <c r="AB111">
        <v>254</v>
      </c>
      <c r="AC111">
        <v>1</v>
      </c>
    </row>
    <row r="112" spans="1:29" x14ac:dyDescent="0.25">
      <c r="A112" s="10" t="s">
        <v>29</v>
      </c>
      <c r="B112" s="10" t="s">
        <v>24</v>
      </c>
      <c r="C112" t="s">
        <v>61</v>
      </c>
      <c r="D112" s="15">
        <v>10</v>
      </c>
      <c r="E112" s="15">
        <v>31</v>
      </c>
      <c r="F112">
        <v>2004</v>
      </c>
      <c r="G112" t="s">
        <v>14</v>
      </c>
      <c r="H112" s="15" t="s">
        <v>23</v>
      </c>
      <c r="I112" s="45">
        <v>410</v>
      </c>
      <c r="J112" s="25">
        <v>8</v>
      </c>
      <c r="K112">
        <v>8.3333333333333339</v>
      </c>
      <c r="L112">
        <v>254</v>
      </c>
      <c r="M112">
        <v>0.2</v>
      </c>
      <c r="O112">
        <v>8.3333333333333339</v>
      </c>
      <c r="P112" s="45">
        <v>410</v>
      </c>
      <c r="Q112">
        <v>254</v>
      </c>
      <c r="R112" s="58">
        <v>1</v>
      </c>
      <c r="Z112">
        <v>8.3333333333333339</v>
      </c>
      <c r="AA112" s="45">
        <v>410</v>
      </c>
      <c r="AB112">
        <v>254</v>
      </c>
      <c r="AC112">
        <v>0.2</v>
      </c>
    </row>
    <row r="113" spans="1:29" x14ac:dyDescent="0.25">
      <c r="A113" s="10" t="s">
        <v>47</v>
      </c>
      <c r="B113" s="10" t="s">
        <v>24</v>
      </c>
      <c r="C113" s="15"/>
      <c r="D113" s="15">
        <v>5</v>
      </c>
      <c r="E113" s="15">
        <v>17</v>
      </c>
      <c r="F113" s="15">
        <v>2009</v>
      </c>
      <c r="G113" s="15" t="s">
        <v>14</v>
      </c>
      <c r="H113" s="15"/>
      <c r="I113" s="44">
        <v>440</v>
      </c>
      <c r="J113" s="26">
        <v>42</v>
      </c>
      <c r="K113">
        <v>41.916666666666664</v>
      </c>
      <c r="L113">
        <v>254</v>
      </c>
      <c r="M113">
        <v>1</v>
      </c>
      <c r="O113">
        <v>41.916666666666664</v>
      </c>
      <c r="P113" s="44">
        <v>440</v>
      </c>
      <c r="Q113">
        <v>254</v>
      </c>
      <c r="R113" s="58">
        <v>1</v>
      </c>
      <c r="Z113">
        <v>41.916666666666664</v>
      </c>
      <c r="AA113" s="44">
        <v>440</v>
      </c>
      <c r="AB113">
        <v>254</v>
      </c>
      <c r="AC113">
        <v>1</v>
      </c>
    </row>
    <row r="114" spans="1:29" x14ac:dyDescent="0.25">
      <c r="A114" s="10">
        <v>44273</v>
      </c>
      <c r="B114" s="10">
        <v>5</v>
      </c>
      <c r="D114" s="15">
        <v>5</v>
      </c>
      <c r="E114" s="15">
        <v>19</v>
      </c>
      <c r="F114">
        <v>2012</v>
      </c>
      <c r="G114" t="s">
        <v>14</v>
      </c>
      <c r="H114" s="15" t="s">
        <v>23</v>
      </c>
      <c r="I114" s="44">
        <v>447</v>
      </c>
      <c r="J114" s="25">
        <v>11</v>
      </c>
      <c r="K114">
        <v>10.916666666666666</v>
      </c>
      <c r="L114">
        <v>254</v>
      </c>
      <c r="M114">
        <v>1</v>
      </c>
      <c r="O114">
        <v>10.916666666666666</v>
      </c>
      <c r="P114" s="44">
        <v>447</v>
      </c>
      <c r="Q114">
        <v>254</v>
      </c>
      <c r="R114" s="58">
        <v>1</v>
      </c>
      <c r="Z114">
        <v>10.916666666666666</v>
      </c>
      <c r="AA114" s="44">
        <v>447</v>
      </c>
      <c r="AB114">
        <v>254</v>
      </c>
      <c r="AC114">
        <v>1</v>
      </c>
    </row>
    <row r="115" spans="1:29" x14ac:dyDescent="0.25">
      <c r="A115" s="10">
        <v>3800146</v>
      </c>
      <c r="B115" s="10">
        <v>5</v>
      </c>
      <c r="C115" s="15"/>
      <c r="D115" s="15">
        <v>7</v>
      </c>
      <c r="E115" s="15">
        <v>1</v>
      </c>
      <c r="F115" s="15">
        <v>2003</v>
      </c>
      <c r="G115" s="15" t="s">
        <v>14</v>
      </c>
      <c r="H115" s="15" t="s">
        <v>23</v>
      </c>
      <c r="I115" s="46">
        <v>453.12000000000006</v>
      </c>
      <c r="J115" s="25">
        <v>5</v>
      </c>
      <c r="K115">
        <v>5.083333333333333</v>
      </c>
      <c r="L115">
        <v>254</v>
      </c>
      <c r="M115">
        <v>5.5555555555555552E-2</v>
      </c>
      <c r="O115">
        <v>5.083333333333333</v>
      </c>
      <c r="P115" s="46">
        <v>453.12000000000006</v>
      </c>
      <c r="Q115">
        <v>254</v>
      </c>
      <c r="R115" s="58">
        <v>1</v>
      </c>
      <c r="Z115">
        <v>5.083333333333333</v>
      </c>
      <c r="AA115" s="46">
        <v>453.12000000000006</v>
      </c>
      <c r="AB115">
        <v>254</v>
      </c>
      <c r="AC115">
        <v>5.5555555555555552E-2</v>
      </c>
    </row>
    <row r="116" spans="1:29" x14ac:dyDescent="0.25">
      <c r="A116" s="10">
        <v>3800146</v>
      </c>
      <c r="B116" s="10">
        <v>6</v>
      </c>
      <c r="D116" s="15">
        <v>7</v>
      </c>
      <c r="E116" s="15">
        <v>1</v>
      </c>
      <c r="F116">
        <v>2003</v>
      </c>
      <c r="G116" t="s">
        <v>14</v>
      </c>
      <c r="H116" s="15" t="s">
        <v>23</v>
      </c>
      <c r="I116" s="46">
        <v>469.6</v>
      </c>
      <c r="J116" s="25">
        <v>6</v>
      </c>
      <c r="K116">
        <v>6.083333333333333</v>
      </c>
      <c r="L116">
        <v>254</v>
      </c>
      <c r="M116">
        <v>7.6923076923076927E-2</v>
      </c>
      <c r="O116">
        <v>6.083333333333333</v>
      </c>
      <c r="P116" s="46">
        <v>469.6</v>
      </c>
      <c r="Q116">
        <v>254</v>
      </c>
      <c r="R116" s="58">
        <v>1</v>
      </c>
      <c r="Z116">
        <v>6.083333333333333</v>
      </c>
      <c r="AA116" s="46">
        <v>469.6</v>
      </c>
      <c r="AB116">
        <v>254</v>
      </c>
      <c r="AC116">
        <v>7.6923076923076927E-2</v>
      </c>
    </row>
    <row r="117" spans="1:29" x14ac:dyDescent="0.25">
      <c r="A117" s="10">
        <v>44273</v>
      </c>
      <c r="B117" s="10">
        <v>4</v>
      </c>
      <c r="C117" s="15"/>
      <c r="D117" s="15">
        <v>5</v>
      </c>
      <c r="E117" s="15">
        <v>19</v>
      </c>
      <c r="F117" s="15">
        <v>2012</v>
      </c>
      <c r="G117" s="15" t="s">
        <v>14</v>
      </c>
      <c r="H117" s="15" t="s">
        <v>22</v>
      </c>
      <c r="I117" s="44">
        <v>475</v>
      </c>
      <c r="J117" s="25">
        <v>22</v>
      </c>
      <c r="K117">
        <v>21.916666666666668</v>
      </c>
      <c r="L117">
        <v>254</v>
      </c>
      <c r="M117">
        <v>1</v>
      </c>
      <c r="O117">
        <v>21.916666666666668</v>
      </c>
      <c r="P117" s="44">
        <v>475</v>
      </c>
      <c r="Q117">
        <v>254</v>
      </c>
      <c r="R117" s="58">
        <v>1</v>
      </c>
      <c r="Z117">
        <v>21.916666666666668</v>
      </c>
      <c r="AA117" s="44">
        <v>475</v>
      </c>
      <c r="AB117">
        <v>254</v>
      </c>
      <c r="AC117">
        <v>1</v>
      </c>
    </row>
    <row r="118" spans="1:29" x14ac:dyDescent="0.25">
      <c r="A118" s="10">
        <v>3800168</v>
      </c>
      <c r="B118" s="10">
        <v>27</v>
      </c>
      <c r="D118" s="15">
        <v>7</v>
      </c>
      <c r="E118" s="15">
        <v>23</v>
      </c>
      <c r="F118">
        <v>2003</v>
      </c>
      <c r="G118" t="s">
        <v>14</v>
      </c>
      <c r="H118" s="15" t="s">
        <v>22</v>
      </c>
      <c r="I118" s="46">
        <v>496.38000000000005</v>
      </c>
      <c r="J118" s="25">
        <v>5</v>
      </c>
      <c r="K118">
        <v>5.083333333333333</v>
      </c>
      <c r="L118">
        <v>254</v>
      </c>
      <c r="M118">
        <v>5.5555555555555552E-2</v>
      </c>
      <c r="O118">
        <v>5.083333333333333</v>
      </c>
      <c r="P118" s="46">
        <v>496.38000000000005</v>
      </c>
      <c r="Q118">
        <v>254</v>
      </c>
      <c r="R118" s="58">
        <v>1</v>
      </c>
      <c r="Z118">
        <v>5.083333333333333</v>
      </c>
      <c r="AA118" s="46">
        <v>496.38000000000005</v>
      </c>
      <c r="AB118">
        <v>254</v>
      </c>
      <c r="AC118">
        <v>5.5555555555555552E-2</v>
      </c>
    </row>
    <row r="119" spans="1:29" x14ac:dyDescent="0.25">
      <c r="A119" s="10">
        <v>45612</v>
      </c>
      <c r="B119" s="10">
        <v>4</v>
      </c>
      <c r="C119" s="15"/>
      <c r="D119" s="15">
        <v>5</v>
      </c>
      <c r="E119" s="15">
        <v>31</v>
      </c>
      <c r="F119" s="15">
        <v>2013</v>
      </c>
      <c r="G119" s="15" t="s">
        <v>14</v>
      </c>
      <c r="H119" s="15" t="s">
        <v>22</v>
      </c>
      <c r="I119" s="44">
        <v>505</v>
      </c>
      <c r="J119" s="25">
        <v>19</v>
      </c>
      <c r="K119">
        <v>18.916666666666668</v>
      </c>
      <c r="L119">
        <v>254</v>
      </c>
      <c r="M119">
        <v>1</v>
      </c>
      <c r="O119">
        <v>18.916666666666668</v>
      </c>
      <c r="P119" s="44">
        <v>505</v>
      </c>
      <c r="Q119">
        <v>254</v>
      </c>
      <c r="R119" s="58">
        <v>1</v>
      </c>
      <c r="Z119">
        <v>18.916666666666668</v>
      </c>
      <c r="AA119" s="44">
        <v>505</v>
      </c>
      <c r="AB119">
        <v>254</v>
      </c>
      <c r="AC119">
        <v>1</v>
      </c>
    </row>
    <row r="120" spans="1:29" x14ac:dyDescent="0.25">
      <c r="A120" s="10">
        <v>3800168</v>
      </c>
      <c r="B120" s="10">
        <v>26</v>
      </c>
      <c r="D120" s="15">
        <v>7</v>
      </c>
      <c r="E120" s="15">
        <v>23</v>
      </c>
      <c r="F120">
        <v>2003</v>
      </c>
      <c r="G120" t="s">
        <v>14</v>
      </c>
      <c r="H120" s="15" t="s">
        <v>22</v>
      </c>
      <c r="I120" s="46">
        <v>531.40000000000009</v>
      </c>
      <c r="J120" s="25">
        <v>6</v>
      </c>
      <c r="K120">
        <v>6.083333333333333</v>
      </c>
      <c r="L120">
        <v>254</v>
      </c>
      <c r="M120">
        <v>7.6923076923076927E-2</v>
      </c>
      <c r="O120">
        <v>6.083333333333333</v>
      </c>
      <c r="P120" s="46">
        <v>531.40000000000009</v>
      </c>
      <c r="Q120">
        <v>254</v>
      </c>
      <c r="R120" s="58">
        <v>1</v>
      </c>
      <c r="Z120">
        <v>6.083333333333333</v>
      </c>
      <c r="AA120" s="46">
        <v>531.40000000000009</v>
      </c>
      <c r="AB120">
        <v>254</v>
      </c>
      <c r="AC120">
        <v>7.6923076923076927E-2</v>
      </c>
    </row>
    <row r="121" spans="1:29" x14ac:dyDescent="0.25">
      <c r="A121" s="10">
        <v>3800133</v>
      </c>
      <c r="B121" s="10">
        <v>15</v>
      </c>
      <c r="C121" s="15"/>
      <c r="D121" s="15">
        <v>5</v>
      </c>
      <c r="E121" s="15">
        <v>29</v>
      </c>
      <c r="F121" s="15">
        <v>2003</v>
      </c>
      <c r="G121" s="15" t="s">
        <v>14</v>
      </c>
      <c r="H121" s="15" t="s">
        <v>23</v>
      </c>
      <c r="I121" s="46">
        <v>541.70000000000005</v>
      </c>
      <c r="J121" s="25">
        <v>6</v>
      </c>
      <c r="K121">
        <v>5.916666666666667</v>
      </c>
      <c r="L121">
        <v>254</v>
      </c>
      <c r="M121">
        <v>7.6923076923076927E-2</v>
      </c>
      <c r="O121">
        <v>5.916666666666667</v>
      </c>
      <c r="P121" s="46">
        <v>541.70000000000005</v>
      </c>
      <c r="Q121">
        <v>254</v>
      </c>
      <c r="R121" s="58">
        <v>1</v>
      </c>
      <c r="Z121">
        <v>5.916666666666667</v>
      </c>
      <c r="AA121" s="46">
        <v>541.70000000000005</v>
      </c>
      <c r="AB121">
        <v>254</v>
      </c>
      <c r="AC121">
        <v>7.6923076923076927E-2</v>
      </c>
    </row>
    <row r="122" spans="1:29" x14ac:dyDescent="0.25">
      <c r="A122" s="10">
        <v>3800146</v>
      </c>
      <c r="B122" s="10">
        <v>4</v>
      </c>
      <c r="D122" s="15">
        <v>7</v>
      </c>
      <c r="E122" s="15">
        <v>1</v>
      </c>
      <c r="F122">
        <v>2003</v>
      </c>
      <c r="G122" t="s">
        <v>14</v>
      </c>
      <c r="H122" s="15" t="s">
        <v>23</v>
      </c>
      <c r="I122" s="46">
        <v>556.12</v>
      </c>
      <c r="J122" s="25">
        <v>6</v>
      </c>
      <c r="K122">
        <v>6.083333333333333</v>
      </c>
      <c r="L122">
        <v>254</v>
      </c>
      <c r="M122">
        <v>7.6923076923076927E-2</v>
      </c>
      <c r="O122">
        <v>6.083333333333333</v>
      </c>
      <c r="P122" s="46">
        <v>556.12</v>
      </c>
      <c r="Q122">
        <v>254</v>
      </c>
      <c r="R122" s="58">
        <v>1</v>
      </c>
      <c r="Z122">
        <v>6.083333333333333</v>
      </c>
      <c r="AA122" s="46">
        <v>556.12</v>
      </c>
      <c r="AB122">
        <v>254</v>
      </c>
      <c r="AC122">
        <v>7.6923076923076927E-2</v>
      </c>
    </row>
    <row r="123" spans="1:29" x14ac:dyDescent="0.25">
      <c r="A123" s="10">
        <v>3800146</v>
      </c>
      <c r="B123" s="10">
        <v>3</v>
      </c>
      <c r="C123" s="15"/>
      <c r="D123" s="15">
        <v>7</v>
      </c>
      <c r="E123" s="15">
        <v>1</v>
      </c>
      <c r="F123" s="15">
        <v>2003</v>
      </c>
      <c r="G123" s="15" t="s">
        <v>14</v>
      </c>
      <c r="H123" s="15" t="s">
        <v>23</v>
      </c>
      <c r="I123" s="46">
        <v>645.73</v>
      </c>
      <c r="J123" s="25">
        <v>8</v>
      </c>
      <c r="K123">
        <v>8.0833333333333339</v>
      </c>
      <c r="L123">
        <v>254</v>
      </c>
      <c r="M123">
        <v>0.2</v>
      </c>
      <c r="O123">
        <v>8.0833333333333339</v>
      </c>
      <c r="P123" s="46">
        <v>645.73</v>
      </c>
      <c r="Q123">
        <v>254</v>
      </c>
      <c r="R123" s="58">
        <v>1</v>
      </c>
      <c r="Z123">
        <v>8.0833333333333339</v>
      </c>
      <c r="AA123" s="46">
        <v>645.73</v>
      </c>
      <c r="AB123">
        <v>254</v>
      </c>
      <c r="AC123">
        <v>0.2</v>
      </c>
    </row>
    <row r="124" spans="1:29" x14ac:dyDescent="0.25">
      <c r="A124" s="10" t="s">
        <v>27</v>
      </c>
      <c r="B124" s="10">
        <v>1</v>
      </c>
      <c r="D124">
        <v>1</v>
      </c>
      <c r="E124">
        <v>14</v>
      </c>
      <c r="F124">
        <v>2004</v>
      </c>
      <c r="G124" t="s">
        <v>53</v>
      </c>
      <c r="I124" s="30">
        <v>170</v>
      </c>
      <c r="J124" s="25">
        <v>2</v>
      </c>
      <c r="K124">
        <v>1.5833333333333333</v>
      </c>
      <c r="L124">
        <v>0</v>
      </c>
      <c r="M124">
        <v>0.2</v>
      </c>
      <c r="O124">
        <v>1.5833333333333333</v>
      </c>
      <c r="P124" s="30">
        <v>170</v>
      </c>
      <c r="Q124">
        <v>0</v>
      </c>
      <c r="R124" s="58">
        <v>1</v>
      </c>
      <c r="Z124">
        <v>1.5833333333333333</v>
      </c>
      <c r="AA124" s="30">
        <v>170</v>
      </c>
      <c r="AB124">
        <v>0</v>
      </c>
      <c r="AC124">
        <v>0.2</v>
      </c>
    </row>
    <row r="125" spans="1:29" x14ac:dyDescent="0.25">
      <c r="A125" s="10">
        <v>5849</v>
      </c>
      <c r="B125" s="10">
        <v>9</v>
      </c>
      <c r="D125">
        <v>3</v>
      </c>
      <c r="E125">
        <v>14</v>
      </c>
      <c r="F125">
        <v>1981</v>
      </c>
      <c r="G125" t="s">
        <v>14</v>
      </c>
      <c r="I125" s="28">
        <v>238</v>
      </c>
      <c r="J125" s="25">
        <v>4</v>
      </c>
      <c r="K125">
        <v>3.75</v>
      </c>
      <c r="L125">
        <v>0</v>
      </c>
      <c r="M125">
        <v>2.5000000000000001E-2</v>
      </c>
      <c r="O125">
        <v>3.75</v>
      </c>
      <c r="P125" s="28">
        <v>238</v>
      </c>
      <c r="Q125">
        <v>0</v>
      </c>
      <c r="R125" s="58">
        <v>1</v>
      </c>
      <c r="Z125">
        <v>3.75</v>
      </c>
      <c r="AA125" s="28">
        <v>238</v>
      </c>
      <c r="AB125">
        <v>0</v>
      </c>
      <c r="AC125">
        <v>2.5000000000000001E-2</v>
      </c>
    </row>
    <row r="126" spans="1:29" x14ac:dyDescent="0.25">
      <c r="A126" s="10">
        <v>99103800359</v>
      </c>
      <c r="B126" s="10">
        <v>11</v>
      </c>
      <c r="D126" s="15">
        <v>8</v>
      </c>
      <c r="E126" s="15">
        <v>24</v>
      </c>
      <c r="F126">
        <v>1999</v>
      </c>
      <c r="G126" t="s">
        <v>14</v>
      </c>
      <c r="H126" s="15" t="s">
        <v>23</v>
      </c>
      <c r="I126" s="46">
        <v>255.36</v>
      </c>
      <c r="J126" s="25">
        <v>4</v>
      </c>
      <c r="K126">
        <v>4.166666666666667</v>
      </c>
      <c r="L126">
        <v>0</v>
      </c>
      <c r="M126">
        <v>2.5000000000000001E-2</v>
      </c>
      <c r="O126">
        <v>4.166666666666667</v>
      </c>
      <c r="P126" s="46">
        <v>255.36</v>
      </c>
      <c r="Q126">
        <v>0</v>
      </c>
      <c r="R126" s="58">
        <v>1</v>
      </c>
      <c r="Z126">
        <v>4.166666666666667</v>
      </c>
      <c r="AA126" s="46">
        <v>255.36</v>
      </c>
      <c r="AB126">
        <v>0</v>
      </c>
      <c r="AC126">
        <v>2.5000000000000001E-2</v>
      </c>
    </row>
    <row r="127" spans="1:29" x14ac:dyDescent="0.25">
      <c r="A127" s="10">
        <v>19728</v>
      </c>
      <c r="B127" s="10">
        <v>4</v>
      </c>
      <c r="C127" s="15"/>
      <c r="D127" s="15">
        <v>8</v>
      </c>
      <c r="E127" s="15">
        <v>10</v>
      </c>
      <c r="F127" s="15">
        <v>1991</v>
      </c>
      <c r="G127" s="15" t="s">
        <v>14</v>
      </c>
      <c r="H127" s="15"/>
      <c r="I127" s="45">
        <v>263</v>
      </c>
      <c r="J127" s="25">
        <v>3</v>
      </c>
      <c r="K127">
        <v>3.1666666666666665</v>
      </c>
      <c r="L127">
        <v>0</v>
      </c>
      <c r="M127">
        <v>2.1276595744680851E-2</v>
      </c>
      <c r="O127">
        <v>3.1666666666666665</v>
      </c>
      <c r="P127" s="45">
        <v>263</v>
      </c>
      <c r="Q127">
        <v>0</v>
      </c>
      <c r="R127" s="58">
        <v>1</v>
      </c>
      <c r="Z127">
        <v>3.1666666666666665</v>
      </c>
      <c r="AA127" s="45">
        <v>263</v>
      </c>
      <c r="AB127">
        <v>0</v>
      </c>
      <c r="AC127">
        <v>2.1276595744680851E-2</v>
      </c>
    </row>
    <row r="128" spans="1:29" x14ac:dyDescent="0.25">
      <c r="A128" s="10">
        <v>99103800477</v>
      </c>
      <c r="B128" s="10">
        <v>28</v>
      </c>
      <c r="C128" s="15"/>
      <c r="D128" s="15">
        <v>12</v>
      </c>
      <c r="E128" s="15">
        <v>20</v>
      </c>
      <c r="F128" s="15">
        <v>1999</v>
      </c>
      <c r="G128" s="15" t="s">
        <v>14</v>
      </c>
      <c r="H128" s="15" t="s">
        <v>22</v>
      </c>
      <c r="I128" s="46">
        <v>291.41000000000003</v>
      </c>
      <c r="J128" s="25">
        <v>1</v>
      </c>
      <c r="K128">
        <v>1.5</v>
      </c>
      <c r="L128">
        <v>0</v>
      </c>
      <c r="M128">
        <v>1</v>
      </c>
      <c r="O128">
        <v>1.5</v>
      </c>
      <c r="P128" s="46">
        <v>291.41000000000003</v>
      </c>
      <c r="Q128">
        <v>0</v>
      </c>
      <c r="R128" s="58">
        <v>1</v>
      </c>
      <c r="Z128">
        <v>1.5</v>
      </c>
      <c r="AA128" s="46">
        <v>291.41000000000003</v>
      </c>
      <c r="AB128">
        <v>0</v>
      </c>
      <c r="AC128">
        <v>1</v>
      </c>
    </row>
    <row r="129" spans="1:29" x14ac:dyDescent="0.25">
      <c r="A129" s="10">
        <v>99103800437</v>
      </c>
      <c r="B129" s="10">
        <v>12</v>
      </c>
      <c r="D129">
        <v>11</v>
      </c>
      <c r="E129">
        <v>23</v>
      </c>
      <c r="F129">
        <v>1999</v>
      </c>
      <c r="G129" t="s">
        <v>14</v>
      </c>
      <c r="H129" t="s">
        <v>23</v>
      </c>
      <c r="I129" s="32">
        <v>293.47000000000003</v>
      </c>
      <c r="J129" s="25">
        <v>4</v>
      </c>
      <c r="K129">
        <v>4.416666666666667</v>
      </c>
      <c r="L129">
        <v>0</v>
      </c>
      <c r="M129">
        <v>2.5000000000000001E-2</v>
      </c>
      <c r="O129">
        <v>4.416666666666667</v>
      </c>
      <c r="P129" s="32">
        <v>293.47000000000003</v>
      </c>
      <c r="Q129">
        <v>0</v>
      </c>
      <c r="R129" s="58">
        <v>1</v>
      </c>
      <c r="Z129">
        <v>4.416666666666667</v>
      </c>
      <c r="AA129" s="32">
        <v>293.47000000000003</v>
      </c>
      <c r="AB129">
        <v>0</v>
      </c>
      <c r="AC129">
        <v>2.5000000000000001E-2</v>
      </c>
    </row>
    <row r="130" spans="1:29" x14ac:dyDescent="0.25">
      <c r="A130" s="10">
        <v>99103800296</v>
      </c>
      <c r="B130" s="10">
        <v>45</v>
      </c>
      <c r="D130">
        <v>7</v>
      </c>
      <c r="E130">
        <v>14</v>
      </c>
      <c r="F130">
        <v>1999</v>
      </c>
      <c r="G130" t="s">
        <v>14</v>
      </c>
      <c r="H130" t="s">
        <v>22</v>
      </c>
      <c r="I130" s="32">
        <v>299.65000000000003</v>
      </c>
      <c r="J130" s="25">
        <v>6</v>
      </c>
      <c r="K130">
        <v>6.083333333333333</v>
      </c>
      <c r="L130">
        <v>0</v>
      </c>
      <c r="M130">
        <v>7.6923076923076927E-2</v>
      </c>
      <c r="O130">
        <v>6.083333333333333</v>
      </c>
      <c r="P130" s="32">
        <v>299.65000000000003</v>
      </c>
      <c r="Q130">
        <v>0</v>
      </c>
      <c r="R130" s="58">
        <v>1</v>
      </c>
      <c r="Z130">
        <v>6.083333333333333</v>
      </c>
      <c r="AA130" s="32">
        <v>299.65000000000003</v>
      </c>
      <c r="AB130">
        <v>0</v>
      </c>
      <c r="AC130">
        <v>7.6923076923076927E-2</v>
      </c>
    </row>
    <row r="131" spans="1:29" x14ac:dyDescent="0.25">
      <c r="A131" s="10">
        <v>13754</v>
      </c>
      <c r="B131" s="10">
        <v>9</v>
      </c>
      <c r="C131" s="15"/>
      <c r="D131" s="15">
        <v>12</v>
      </c>
      <c r="E131" s="15">
        <v>10</v>
      </c>
      <c r="F131" s="15">
        <v>1985</v>
      </c>
      <c r="G131" s="15" t="s">
        <v>14</v>
      </c>
      <c r="H131" s="15"/>
      <c r="I131" s="44">
        <v>304</v>
      </c>
      <c r="J131" s="25">
        <v>4</v>
      </c>
      <c r="K131">
        <v>4.5</v>
      </c>
      <c r="L131">
        <v>0</v>
      </c>
      <c r="M131">
        <v>2.5000000000000001E-2</v>
      </c>
      <c r="O131">
        <v>4.5</v>
      </c>
      <c r="P131" s="44">
        <v>304</v>
      </c>
      <c r="Q131">
        <v>0</v>
      </c>
      <c r="R131" s="58">
        <v>1</v>
      </c>
      <c r="Z131">
        <v>4.5</v>
      </c>
      <c r="AA131" s="44">
        <v>304</v>
      </c>
      <c r="AB131">
        <v>0</v>
      </c>
      <c r="AC131">
        <v>2.5000000000000001E-2</v>
      </c>
    </row>
    <row r="132" spans="1:29" x14ac:dyDescent="0.25">
      <c r="A132" s="10">
        <v>17947</v>
      </c>
      <c r="B132" s="10">
        <v>4</v>
      </c>
      <c r="D132">
        <v>7</v>
      </c>
      <c r="E132">
        <v>6</v>
      </c>
      <c r="F132">
        <v>1988</v>
      </c>
      <c r="G132" t="s">
        <v>14</v>
      </c>
      <c r="I132" s="29">
        <v>306</v>
      </c>
      <c r="J132" s="25">
        <v>5</v>
      </c>
      <c r="K132">
        <v>5.083333333333333</v>
      </c>
      <c r="L132">
        <v>0</v>
      </c>
      <c r="M132">
        <v>5.5555555555555552E-2</v>
      </c>
      <c r="O132">
        <v>5.083333333333333</v>
      </c>
      <c r="P132" s="29">
        <v>306</v>
      </c>
      <c r="Q132">
        <v>0</v>
      </c>
      <c r="R132" s="58">
        <v>1</v>
      </c>
      <c r="Z132">
        <v>5.083333333333333</v>
      </c>
      <c r="AA132" s="29">
        <v>306</v>
      </c>
      <c r="AB132">
        <v>0</v>
      </c>
      <c r="AC132">
        <v>5.5555555555555552E-2</v>
      </c>
    </row>
    <row r="133" spans="1:29" x14ac:dyDescent="0.25">
      <c r="A133" s="10">
        <v>99103800272</v>
      </c>
      <c r="B133" s="10">
        <v>6</v>
      </c>
      <c r="D133">
        <v>6</v>
      </c>
      <c r="E133">
        <v>15</v>
      </c>
      <c r="F133">
        <v>1999</v>
      </c>
      <c r="G133" t="s">
        <v>14</v>
      </c>
      <c r="H133" t="s">
        <v>22</v>
      </c>
      <c r="I133" s="32">
        <v>310.98</v>
      </c>
      <c r="J133" s="25">
        <v>4</v>
      </c>
      <c r="K133">
        <v>4</v>
      </c>
      <c r="L133">
        <v>0</v>
      </c>
      <c r="M133">
        <v>2.5000000000000001E-2</v>
      </c>
      <c r="O133">
        <v>4</v>
      </c>
      <c r="P133" s="32">
        <v>310.98</v>
      </c>
      <c r="Q133">
        <v>0</v>
      </c>
      <c r="R133" s="58">
        <v>1</v>
      </c>
      <c r="Z133">
        <v>4</v>
      </c>
      <c r="AA133" s="32">
        <v>310.98</v>
      </c>
      <c r="AB133">
        <v>0</v>
      </c>
      <c r="AC133">
        <v>2.5000000000000001E-2</v>
      </c>
    </row>
    <row r="134" spans="1:29" x14ac:dyDescent="0.25">
      <c r="A134" s="10">
        <v>12363</v>
      </c>
      <c r="B134" s="10">
        <v>5</v>
      </c>
      <c r="D134">
        <v>5</v>
      </c>
      <c r="E134">
        <v>14</v>
      </c>
      <c r="F134">
        <v>1985</v>
      </c>
      <c r="G134" t="s">
        <v>14</v>
      </c>
      <c r="I134" s="28">
        <v>321</v>
      </c>
      <c r="J134" s="25">
        <v>4</v>
      </c>
      <c r="K134">
        <v>3.9166666666666665</v>
      </c>
      <c r="L134">
        <v>0</v>
      </c>
      <c r="M134">
        <v>2.5000000000000001E-2</v>
      </c>
      <c r="O134">
        <v>3.9166666666666665</v>
      </c>
      <c r="P134" s="28">
        <v>321</v>
      </c>
      <c r="Q134">
        <v>0</v>
      </c>
      <c r="R134" s="58">
        <v>1</v>
      </c>
      <c r="Z134">
        <v>3.9166666666666665</v>
      </c>
      <c r="AA134" s="28">
        <v>321</v>
      </c>
      <c r="AB134">
        <v>0</v>
      </c>
      <c r="AC134">
        <v>2.5000000000000001E-2</v>
      </c>
    </row>
    <row r="135" spans="1:29" x14ac:dyDescent="0.25">
      <c r="A135" s="48">
        <v>14527</v>
      </c>
      <c r="B135" s="48">
        <v>13</v>
      </c>
      <c r="D135">
        <v>5</v>
      </c>
      <c r="E135">
        <v>6</v>
      </c>
      <c r="F135">
        <v>1986</v>
      </c>
      <c r="G135" t="s">
        <v>14</v>
      </c>
      <c r="I135" s="28">
        <v>327</v>
      </c>
      <c r="J135" s="25">
        <v>8</v>
      </c>
      <c r="K135">
        <v>7.916666666666667</v>
      </c>
      <c r="L135">
        <v>0</v>
      </c>
      <c r="M135">
        <v>0.2</v>
      </c>
      <c r="O135">
        <v>7.916666666666667</v>
      </c>
      <c r="P135" s="28">
        <v>327</v>
      </c>
      <c r="Q135">
        <v>0</v>
      </c>
      <c r="R135" s="58">
        <v>1</v>
      </c>
      <c r="Z135">
        <v>7.916666666666667</v>
      </c>
      <c r="AA135" s="28">
        <v>327</v>
      </c>
      <c r="AB135">
        <v>0</v>
      </c>
      <c r="AC135">
        <v>0.2</v>
      </c>
    </row>
    <row r="136" spans="1:29" x14ac:dyDescent="0.25">
      <c r="A136" s="10">
        <v>14595</v>
      </c>
      <c r="B136" s="10">
        <v>9</v>
      </c>
      <c r="C136" s="10"/>
      <c r="D136" s="10">
        <v>6</v>
      </c>
      <c r="E136" s="10">
        <v>6</v>
      </c>
      <c r="F136" s="10">
        <v>1986</v>
      </c>
      <c r="G136" s="10" t="s">
        <v>14</v>
      </c>
      <c r="H136" s="10"/>
      <c r="I136" s="50">
        <v>331</v>
      </c>
      <c r="J136" s="25">
        <v>5</v>
      </c>
      <c r="K136">
        <v>5</v>
      </c>
      <c r="L136">
        <v>0</v>
      </c>
      <c r="M136">
        <v>5.5555555555555552E-2</v>
      </c>
      <c r="O136">
        <v>5</v>
      </c>
      <c r="P136" s="50">
        <v>331</v>
      </c>
      <c r="Q136">
        <v>0</v>
      </c>
      <c r="R136" s="58">
        <v>1</v>
      </c>
      <c r="Z136">
        <v>5</v>
      </c>
      <c r="AA136" s="50">
        <v>331</v>
      </c>
      <c r="AB136">
        <v>0</v>
      </c>
      <c r="AC136">
        <v>5.5555555555555552E-2</v>
      </c>
    </row>
    <row r="137" spans="1:29" x14ac:dyDescent="0.25">
      <c r="A137" s="10">
        <v>99103800413</v>
      </c>
      <c r="B137" s="10">
        <v>30</v>
      </c>
      <c r="D137" s="10">
        <v>10</v>
      </c>
      <c r="E137" s="10">
        <v>12</v>
      </c>
      <c r="F137">
        <v>1999</v>
      </c>
      <c r="G137" t="s">
        <v>14</v>
      </c>
      <c r="H137" s="10" t="s">
        <v>23</v>
      </c>
      <c r="I137" s="57">
        <v>336.73</v>
      </c>
      <c r="J137" s="25">
        <v>10</v>
      </c>
      <c r="K137">
        <v>10.333333333333334</v>
      </c>
      <c r="L137">
        <v>0</v>
      </c>
      <c r="M137">
        <v>0.5</v>
      </c>
      <c r="O137">
        <v>10.333333333333334</v>
      </c>
      <c r="P137" s="57">
        <v>336.73</v>
      </c>
      <c r="Q137">
        <v>0</v>
      </c>
      <c r="R137" s="58">
        <v>1</v>
      </c>
      <c r="Z137">
        <v>10.333333333333334</v>
      </c>
      <c r="AA137" s="57">
        <v>336.73</v>
      </c>
      <c r="AB137">
        <v>0</v>
      </c>
      <c r="AC137">
        <v>0.5</v>
      </c>
    </row>
    <row r="138" spans="1:29" x14ac:dyDescent="0.25">
      <c r="A138" s="55" t="s">
        <v>41</v>
      </c>
      <c r="B138" s="10"/>
      <c r="C138" s="10"/>
      <c r="D138" s="10">
        <v>3</v>
      </c>
      <c r="E138" s="10">
        <v>3</v>
      </c>
      <c r="F138" s="10">
        <v>2008</v>
      </c>
      <c r="G138" s="10" t="s">
        <v>55</v>
      </c>
      <c r="H138" s="10" t="s">
        <v>33</v>
      </c>
      <c r="I138" s="56">
        <v>340.85</v>
      </c>
      <c r="J138" s="25">
        <v>8</v>
      </c>
      <c r="K138">
        <v>7.75</v>
      </c>
      <c r="L138">
        <v>0</v>
      </c>
      <c r="M138">
        <v>0.2</v>
      </c>
      <c r="O138">
        <v>7.75</v>
      </c>
      <c r="P138" s="56">
        <v>340.85</v>
      </c>
      <c r="Q138">
        <v>0</v>
      </c>
      <c r="R138" s="58">
        <v>1</v>
      </c>
      <c r="Z138">
        <v>7.75</v>
      </c>
      <c r="AA138" s="56">
        <v>340.85</v>
      </c>
      <c r="AB138">
        <v>0</v>
      </c>
      <c r="AC138">
        <v>0.2</v>
      </c>
    </row>
    <row r="139" spans="1:29" x14ac:dyDescent="0.25">
      <c r="A139" s="55" t="s">
        <v>40</v>
      </c>
      <c r="B139" s="10"/>
      <c r="D139" s="10">
        <v>3</v>
      </c>
      <c r="E139" s="10">
        <v>3</v>
      </c>
      <c r="F139">
        <v>2008</v>
      </c>
      <c r="G139" t="s">
        <v>55</v>
      </c>
      <c r="H139" s="10" t="s">
        <v>33</v>
      </c>
      <c r="I139" s="56">
        <v>353.21000000000004</v>
      </c>
      <c r="J139" s="25">
        <v>5</v>
      </c>
      <c r="K139">
        <v>4.75</v>
      </c>
      <c r="L139">
        <v>0</v>
      </c>
      <c r="M139">
        <v>5.5555555555555552E-2</v>
      </c>
      <c r="O139">
        <v>4.75</v>
      </c>
      <c r="P139" s="56">
        <v>353.21000000000004</v>
      </c>
      <c r="Q139">
        <v>0</v>
      </c>
      <c r="R139" s="58">
        <v>1</v>
      </c>
      <c r="Z139">
        <v>4.75</v>
      </c>
      <c r="AA139" s="56">
        <v>353.21000000000004</v>
      </c>
      <c r="AB139">
        <v>0</v>
      </c>
      <c r="AC139">
        <v>5.5555555555555552E-2</v>
      </c>
    </row>
    <row r="140" spans="1:29" x14ac:dyDescent="0.25">
      <c r="A140" s="10">
        <v>99103800477</v>
      </c>
      <c r="B140" s="10">
        <v>27</v>
      </c>
      <c r="C140" s="10"/>
      <c r="D140" s="10">
        <v>12</v>
      </c>
      <c r="E140" s="10">
        <v>20</v>
      </c>
      <c r="F140" s="10">
        <v>1999</v>
      </c>
      <c r="G140" s="10" t="s">
        <v>14</v>
      </c>
      <c r="H140" s="10" t="s">
        <v>23</v>
      </c>
      <c r="I140" s="57">
        <v>355.27000000000004</v>
      </c>
      <c r="J140" s="25">
        <v>3</v>
      </c>
      <c r="K140">
        <v>3.5</v>
      </c>
      <c r="L140">
        <v>0</v>
      </c>
      <c r="M140">
        <v>2.1276595744680851E-2</v>
      </c>
      <c r="O140">
        <v>3.5</v>
      </c>
      <c r="P140" s="57">
        <v>355.27000000000004</v>
      </c>
      <c r="Q140">
        <v>0</v>
      </c>
      <c r="R140" s="58">
        <v>1</v>
      </c>
      <c r="Z140">
        <v>3.5</v>
      </c>
      <c r="AA140" s="57">
        <v>355.27000000000004</v>
      </c>
      <c r="AB140">
        <v>0</v>
      </c>
      <c r="AC140">
        <v>2.1276595744680851E-2</v>
      </c>
    </row>
    <row r="141" spans="1:29" x14ac:dyDescent="0.25">
      <c r="A141" s="55" t="s">
        <v>42</v>
      </c>
      <c r="B141" s="10"/>
      <c r="D141" s="10">
        <v>3</v>
      </c>
      <c r="E141" s="10">
        <v>3</v>
      </c>
      <c r="F141">
        <v>2008</v>
      </c>
      <c r="G141" t="s">
        <v>55</v>
      </c>
      <c r="H141" s="10" t="s">
        <v>33</v>
      </c>
      <c r="I141" s="56">
        <v>355.27000000000004</v>
      </c>
      <c r="J141" s="25">
        <v>4</v>
      </c>
      <c r="K141">
        <v>3.75</v>
      </c>
      <c r="L141">
        <v>0</v>
      </c>
      <c r="M141">
        <v>2.5000000000000001E-2</v>
      </c>
      <c r="O141">
        <v>3.75</v>
      </c>
      <c r="P141" s="56">
        <v>355.27000000000004</v>
      </c>
      <c r="Q141">
        <v>0</v>
      </c>
      <c r="R141" s="58">
        <v>1</v>
      </c>
      <c r="Z141">
        <v>3.75</v>
      </c>
      <c r="AA141" s="56">
        <v>355.27000000000004</v>
      </c>
      <c r="AB141">
        <v>0</v>
      </c>
      <c r="AC141">
        <v>2.5000000000000001E-2</v>
      </c>
    </row>
    <row r="142" spans="1:29" x14ac:dyDescent="0.25">
      <c r="A142" s="10">
        <v>14171</v>
      </c>
      <c r="B142" s="10">
        <v>6</v>
      </c>
      <c r="C142" s="10"/>
      <c r="D142" s="10">
        <v>4</v>
      </c>
      <c r="E142" s="10">
        <v>18</v>
      </c>
      <c r="F142" s="10">
        <v>1986</v>
      </c>
      <c r="G142" s="10" t="s">
        <v>14</v>
      </c>
      <c r="H142" s="10"/>
      <c r="I142" s="50">
        <v>360</v>
      </c>
      <c r="J142" s="25">
        <v>5</v>
      </c>
      <c r="K142">
        <v>4.833333333333333</v>
      </c>
      <c r="L142">
        <v>0</v>
      </c>
      <c r="M142">
        <v>5.5555555555555552E-2</v>
      </c>
      <c r="O142">
        <v>4.833333333333333</v>
      </c>
      <c r="P142" s="50">
        <v>360</v>
      </c>
      <c r="Q142">
        <v>0</v>
      </c>
      <c r="R142" s="58">
        <v>1</v>
      </c>
      <c r="Z142">
        <v>4.833333333333333</v>
      </c>
      <c r="AA142" s="50">
        <v>360</v>
      </c>
      <c r="AB142">
        <v>0</v>
      </c>
      <c r="AC142">
        <v>5.5555555555555552E-2</v>
      </c>
    </row>
    <row r="143" spans="1:29" x14ac:dyDescent="0.25">
      <c r="A143" s="55" t="s">
        <v>43</v>
      </c>
      <c r="B143" s="10"/>
      <c r="D143" s="10">
        <v>3</v>
      </c>
      <c r="E143" s="10">
        <v>4</v>
      </c>
      <c r="F143">
        <v>2008</v>
      </c>
      <c r="G143" t="s">
        <v>55</v>
      </c>
      <c r="H143" s="10" t="s">
        <v>33</v>
      </c>
      <c r="I143" s="56">
        <v>401.62000000000006</v>
      </c>
      <c r="J143" s="25">
        <v>9</v>
      </c>
      <c r="K143">
        <v>8.75</v>
      </c>
      <c r="L143">
        <v>0</v>
      </c>
      <c r="M143">
        <v>0.5</v>
      </c>
      <c r="O143">
        <v>8.75</v>
      </c>
      <c r="P143" s="56">
        <v>401.62000000000006</v>
      </c>
      <c r="Q143">
        <v>0</v>
      </c>
      <c r="R143" s="58">
        <v>1</v>
      </c>
      <c r="Z143">
        <v>8.75</v>
      </c>
      <c r="AA143" s="56">
        <v>401.62000000000006</v>
      </c>
      <c r="AB143">
        <v>0</v>
      </c>
      <c r="AC143">
        <v>0.5</v>
      </c>
    </row>
    <row r="144" spans="1:29" x14ac:dyDescent="0.25">
      <c r="A144" s="55" t="s">
        <v>39</v>
      </c>
      <c r="B144" s="10"/>
      <c r="C144" s="10"/>
      <c r="D144" s="10">
        <v>3</v>
      </c>
      <c r="E144" s="10">
        <v>3</v>
      </c>
      <c r="F144" s="10">
        <v>2008</v>
      </c>
      <c r="G144" s="10" t="s">
        <v>55</v>
      </c>
      <c r="H144" s="10" t="s">
        <v>33</v>
      </c>
      <c r="I144" s="56">
        <v>408.83000000000004</v>
      </c>
      <c r="J144" s="25">
        <v>12</v>
      </c>
      <c r="K144">
        <v>11.75</v>
      </c>
      <c r="L144">
        <v>0</v>
      </c>
      <c r="M144">
        <v>1</v>
      </c>
      <c r="O144">
        <v>11.75</v>
      </c>
      <c r="P144" s="56">
        <v>408.83000000000004</v>
      </c>
      <c r="Q144">
        <v>0</v>
      </c>
      <c r="R144" s="58">
        <v>1</v>
      </c>
      <c r="Z144">
        <v>11.75</v>
      </c>
      <c r="AA144" s="56">
        <v>408.83000000000004</v>
      </c>
      <c r="AB144">
        <v>0</v>
      </c>
      <c r="AC144">
        <v>1</v>
      </c>
    </row>
    <row r="145" spans="1:27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P145" s="10"/>
      <c r="AA145" s="10"/>
    </row>
    <row r="146" spans="1:27" x14ac:dyDescent="0.25">
      <c r="A146" s="39"/>
      <c r="B146" s="39"/>
      <c r="C146" s="8"/>
      <c r="D146" s="39"/>
      <c r="E146" s="39"/>
      <c r="F146" s="8"/>
      <c r="G146" s="8"/>
      <c r="H146" s="39"/>
      <c r="I146" s="51"/>
      <c r="J146" s="25"/>
      <c r="P146" s="51"/>
      <c r="AA146" s="51"/>
    </row>
    <row r="147" spans="1:27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P147" s="10"/>
      <c r="AA147" s="10"/>
    </row>
    <row r="148" spans="1:27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P148" s="10"/>
      <c r="AA148" s="10"/>
    </row>
    <row r="149" spans="1:27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P149" s="10"/>
      <c r="AA149" s="10"/>
    </row>
    <row r="150" spans="1:27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P150" s="10"/>
      <c r="AA150" s="10"/>
    </row>
    <row r="151" spans="1:27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P151" s="10"/>
      <c r="AA151" s="10"/>
    </row>
    <row r="152" spans="1:27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P152" s="10"/>
      <c r="AA152" s="10"/>
    </row>
    <row r="153" spans="1:27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P153" s="10"/>
      <c r="AA153" s="10"/>
    </row>
    <row r="154" spans="1:27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P154" s="10"/>
      <c r="AA154" s="10"/>
    </row>
    <row r="155" spans="1:27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P155" s="10"/>
      <c r="AA155" s="10"/>
    </row>
    <row r="156" spans="1:27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P156" s="10"/>
      <c r="AA156" s="10"/>
    </row>
    <row r="157" spans="1:27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P157" s="10"/>
      <c r="AA157" s="10"/>
    </row>
    <row r="158" spans="1:27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P158" s="10"/>
      <c r="AA158" s="10"/>
    </row>
    <row r="159" spans="1:27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P159" s="10"/>
      <c r="AA159" s="10"/>
    </row>
    <row r="160" spans="1:27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P160" s="10"/>
      <c r="AA160" s="10"/>
    </row>
    <row r="161" spans="1:27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P161" s="10"/>
      <c r="AA161" s="10"/>
    </row>
    <row r="162" spans="1:27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P162" s="10"/>
      <c r="AA162" s="10"/>
    </row>
    <row r="163" spans="1:27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P163" s="10"/>
      <c r="AA163" s="10"/>
    </row>
    <row r="164" spans="1:27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P164" s="10"/>
      <c r="AA164" s="10"/>
    </row>
    <row r="165" spans="1:27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P165" s="10"/>
      <c r="AA165" s="10"/>
    </row>
    <row r="166" spans="1:27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P166" s="10"/>
      <c r="AA166" s="10"/>
    </row>
  </sheetData>
  <sortState ref="U3:U45">
    <sortCondition ref="U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RawData</vt:lpstr>
      <vt:lpstr>Male_v_female</vt:lpstr>
      <vt:lpstr>recreational length freq</vt:lpstr>
      <vt:lpstr>edge_mlb</vt:lpstr>
      <vt:lpstr>edge_jcp</vt:lpstr>
      <vt:lpstr>AgeBias</vt:lpstr>
      <vt:lpstr>L-W</vt:lpstr>
      <vt:lpstr>VB Charts</vt:lpstr>
      <vt:lpstr>growth</vt:lpstr>
      <vt:lpstr>AgeBias W95CI</vt:lpstr>
    </vt:vector>
  </TitlesOfParts>
  <Company>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michael.burton</dc:creator>
  <cp:lastModifiedBy>Jennifer Potts</cp:lastModifiedBy>
  <cp:lastPrinted>2016-03-11T19:53:55Z</cp:lastPrinted>
  <dcterms:created xsi:type="dcterms:W3CDTF">2010-12-13T16:41:07Z</dcterms:created>
  <dcterms:modified xsi:type="dcterms:W3CDTF">2016-05-26T15:25:44Z</dcterms:modified>
</cp:coreProperties>
</file>