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58" activeTab="2"/>
  </bookViews>
  <sheets>
    <sheet name="study" sheetId="1" r:id="rId1"/>
    <sheet name="baseline" sheetId="2" r:id="rId2"/>
    <sheet name="outcome" sheetId="4" r:id="rId3"/>
    <sheet name="toxicity" sheetId="5" r:id="rId4"/>
    <sheet name="OS-HR" sheetId="7" r:id="rId5"/>
    <sheet name="PFS-HR" sheetId="8" r:id="rId6"/>
  </sheets>
  <calcPr calcId="145621"/>
</workbook>
</file>

<file path=xl/calcChain.xml><?xml version="1.0" encoding="utf-8"?>
<calcChain xmlns="http://schemas.openxmlformats.org/spreadsheetml/2006/main">
  <c r="H29" i="8" l="1"/>
  <c r="G29" i="8"/>
  <c r="G29" i="7"/>
  <c r="H29" i="7"/>
  <c r="H2" i="7" l="1"/>
  <c r="G2" i="7"/>
  <c r="D40" i="5" l="1"/>
  <c r="Y31" i="2"/>
  <c r="P31" i="2"/>
  <c r="Y30" i="2"/>
  <c r="S30" i="2"/>
  <c r="H23" i="8"/>
  <c r="G23" i="8"/>
  <c r="G23" i="7"/>
  <c r="H23" i="7"/>
  <c r="H22" i="8"/>
  <c r="G22" i="8"/>
  <c r="H22" i="7"/>
  <c r="G22" i="7"/>
  <c r="AH29" i="2"/>
  <c r="Y29" i="2"/>
  <c r="Y28" i="2" l="1"/>
  <c r="G28" i="7"/>
  <c r="H28" i="7"/>
  <c r="G27" i="8" l="1"/>
  <c r="H27" i="8"/>
  <c r="G27" i="7"/>
  <c r="H27" i="7"/>
  <c r="Y27" i="2"/>
  <c r="G26" i="8"/>
  <c r="H26" i="8"/>
  <c r="G26" i="7"/>
  <c r="H26" i="7"/>
  <c r="Y26" i="2"/>
  <c r="G25" i="7"/>
  <c r="H25" i="7"/>
  <c r="G25" i="8"/>
  <c r="H25" i="8"/>
  <c r="Y25" i="2"/>
  <c r="G21" i="8"/>
  <c r="H21" i="8"/>
  <c r="G21" i="7"/>
  <c r="H21" i="7"/>
  <c r="Y24" i="2"/>
  <c r="G20" i="7" l="1"/>
  <c r="H20" i="7"/>
  <c r="G19" i="7" l="1"/>
  <c r="H19" i="7"/>
  <c r="G18" i="7" l="1"/>
  <c r="H18" i="7"/>
  <c r="G18" i="8"/>
  <c r="H18" i="8"/>
  <c r="Y21" i="2"/>
  <c r="G10" i="8"/>
  <c r="H10" i="8"/>
  <c r="G14" i="7" l="1"/>
  <c r="H14" i="7"/>
  <c r="G14" i="8"/>
  <c r="H14" i="8"/>
  <c r="H15" i="8"/>
  <c r="G15" i="8"/>
  <c r="H3" i="8" l="1"/>
  <c r="H4" i="8"/>
  <c r="H5" i="8"/>
  <c r="H6" i="8"/>
  <c r="H7" i="8"/>
  <c r="H8" i="8"/>
  <c r="H9" i="8"/>
  <c r="H11" i="8"/>
  <c r="H12" i="8"/>
  <c r="H13" i="8"/>
  <c r="H16" i="8"/>
  <c r="H17" i="8"/>
  <c r="H2" i="8"/>
  <c r="G3" i="8"/>
  <c r="G4" i="8"/>
  <c r="G5" i="8"/>
  <c r="G6" i="8"/>
  <c r="G7" i="8"/>
  <c r="G8" i="8"/>
  <c r="G9" i="8"/>
  <c r="G11" i="8"/>
  <c r="G12" i="8"/>
  <c r="G13" i="8"/>
  <c r="G16" i="8"/>
  <c r="G17" i="8"/>
  <c r="H15" i="7"/>
  <c r="H16" i="7"/>
  <c r="H17" i="7"/>
  <c r="H3" i="7"/>
  <c r="H4" i="7"/>
  <c r="H5" i="7"/>
  <c r="H6" i="7"/>
  <c r="H7" i="7"/>
  <c r="H8" i="7"/>
  <c r="H9" i="7"/>
  <c r="H11" i="7"/>
  <c r="H12" i="7"/>
  <c r="H13" i="7"/>
  <c r="G15" i="7"/>
  <c r="G16" i="7"/>
  <c r="G17" i="7"/>
  <c r="G3" i="7"/>
  <c r="G4" i="7"/>
  <c r="G5" i="7"/>
  <c r="G6" i="7"/>
  <c r="G7" i="7"/>
  <c r="G8" i="7"/>
  <c r="G9" i="7"/>
  <c r="G11" i="7"/>
  <c r="G12" i="7"/>
  <c r="G13" i="7"/>
  <c r="G2" i="8"/>
  <c r="D34" i="8" l="1"/>
  <c r="D33" i="8" s="1"/>
  <c r="D34" i="7"/>
  <c r="D32" i="7" s="1"/>
  <c r="S17" i="2"/>
  <c r="Q18" i="2"/>
  <c r="Q17" i="2"/>
  <c r="M17" i="2"/>
  <c r="D32" i="8" l="1"/>
  <c r="D33" i="7"/>
  <c r="AH16" i="2"/>
  <c r="AG16" i="2"/>
  <c r="AF16" i="2"/>
  <c r="AH12" i="2" l="1"/>
  <c r="AG12" i="2"/>
  <c r="AF12" i="2"/>
  <c r="AH9" i="2"/>
  <c r="AG9" i="2"/>
  <c r="AF9" i="2"/>
  <c r="S6" i="2" l="1"/>
  <c r="S5" i="2" l="1"/>
  <c r="R5" i="2"/>
  <c r="Q5" i="2"/>
  <c r="M5" i="2"/>
  <c r="AH4" i="2" l="1"/>
  <c r="AG4" i="2"/>
  <c r="AF4" i="2"/>
</calcChain>
</file>

<file path=xl/sharedStrings.xml><?xml version="1.0" encoding="utf-8"?>
<sst xmlns="http://schemas.openxmlformats.org/spreadsheetml/2006/main" count="775" uniqueCount="427">
  <si>
    <t>study</t>
    <phoneticPr fontId="1" type="noConversion"/>
  </si>
  <si>
    <t>year</t>
    <phoneticPr fontId="1" type="noConversion"/>
  </si>
  <si>
    <t>type of article</t>
    <phoneticPr fontId="1" type="noConversion"/>
  </si>
  <si>
    <t>total enrolled (treatment/control)</t>
    <phoneticPr fontId="1" type="noConversion"/>
  </si>
  <si>
    <t>histology</t>
    <phoneticPr fontId="1" type="noConversion"/>
  </si>
  <si>
    <t>inclusion Criteria</t>
    <phoneticPr fontId="1" type="noConversion"/>
  </si>
  <si>
    <t>exclusion Criteria</t>
    <phoneticPr fontId="1" type="noConversion"/>
  </si>
  <si>
    <t>Initial Therapy Prior to Maintenance</t>
    <phoneticPr fontId="1" type="noConversion"/>
  </si>
  <si>
    <t>Maintenance Regimen</t>
    <phoneticPr fontId="1" type="noConversion"/>
  </si>
  <si>
    <t>Maintenance Strategy</t>
    <phoneticPr fontId="1" type="noConversion"/>
  </si>
  <si>
    <t>primary end point</t>
    <phoneticPr fontId="1" type="noConversion"/>
  </si>
  <si>
    <t>treatment</t>
    <phoneticPr fontId="1" type="noConversion"/>
  </si>
  <si>
    <t>control</t>
    <phoneticPr fontId="1" type="noConversion"/>
  </si>
  <si>
    <t>switch</t>
    <phoneticPr fontId="1" type="noConversion"/>
  </si>
  <si>
    <t>study</t>
    <phoneticPr fontId="1" type="noConversion"/>
  </si>
  <si>
    <t>Mean Age(year)</t>
    <phoneticPr fontId="1" type="noConversion"/>
  </si>
  <si>
    <t>F/M(%)</t>
    <phoneticPr fontId="1" type="noConversion"/>
  </si>
  <si>
    <t>stage(%)</t>
    <phoneticPr fontId="1" type="noConversion"/>
  </si>
  <si>
    <t>smoke(%)</t>
    <phoneticPr fontId="1" type="noConversion"/>
  </si>
  <si>
    <t>histology(%)</t>
    <phoneticPr fontId="1" type="noConversion"/>
  </si>
  <si>
    <t>Race(%)</t>
    <phoneticPr fontId="1" type="noConversion"/>
  </si>
  <si>
    <t>treatment</t>
    <phoneticPr fontId="1" type="noConversion"/>
  </si>
  <si>
    <t>control</t>
    <phoneticPr fontId="1" type="noConversion"/>
  </si>
  <si>
    <t>combine</t>
    <phoneticPr fontId="1" type="noConversion"/>
  </si>
  <si>
    <t>III B</t>
    <phoneticPr fontId="1" type="noConversion"/>
  </si>
  <si>
    <t>VI</t>
    <phoneticPr fontId="1" type="noConversion"/>
  </si>
  <si>
    <t>non-smoker</t>
    <phoneticPr fontId="1" type="noConversion"/>
  </si>
  <si>
    <t>Squamous cell carcinoma</t>
    <phoneticPr fontId="1" type="noConversion"/>
  </si>
  <si>
    <t>Adenocarcinoma,Large cell,Other</t>
    <phoneticPr fontId="1" type="noConversion"/>
  </si>
  <si>
    <t>asian</t>
    <phoneticPr fontId="1" type="noConversion"/>
  </si>
  <si>
    <t>white</t>
    <phoneticPr fontId="1" type="noConversion"/>
  </si>
  <si>
    <t>other</t>
    <phoneticPr fontId="1" type="noConversion"/>
  </si>
  <si>
    <t>control</t>
  </si>
  <si>
    <t>Number of people</t>
    <phoneticPr fontId="1" type="noConversion"/>
  </si>
  <si>
    <t>overall survival (OS)(month)</t>
    <phoneticPr fontId="1" type="noConversion"/>
  </si>
  <si>
    <t xml:space="preserve"> progression free survival (PFS)</t>
    <phoneticPr fontId="1" type="noConversion"/>
  </si>
  <si>
    <t>time to progression (TTP)(month)</t>
    <phoneticPr fontId="1" type="noConversion"/>
  </si>
  <si>
    <t>objective response rate (ORR)(%)</t>
    <phoneticPr fontId="1" type="noConversion"/>
  </si>
  <si>
    <t>T</t>
    <phoneticPr fontId="1" type="noConversion"/>
  </si>
  <si>
    <t>C</t>
    <phoneticPr fontId="1" type="noConversion"/>
  </si>
  <si>
    <t>HR</t>
    <phoneticPr fontId="1" type="noConversion"/>
  </si>
  <si>
    <t>study</t>
    <phoneticPr fontId="1" type="noConversion"/>
  </si>
  <si>
    <t>Neutropenia</t>
    <phoneticPr fontId="1" type="noConversion"/>
  </si>
  <si>
    <t>Thrombocytopenia</t>
    <phoneticPr fontId="1" type="noConversion"/>
  </si>
  <si>
    <t>Anemia</t>
    <phoneticPr fontId="1" type="noConversion"/>
  </si>
  <si>
    <t>Nausea</t>
    <phoneticPr fontId="1" type="noConversion"/>
  </si>
  <si>
    <t>vomiting</t>
    <phoneticPr fontId="1" type="noConversion"/>
  </si>
  <si>
    <t>Alopecia</t>
    <phoneticPr fontId="1" type="noConversion"/>
  </si>
  <si>
    <t>rash</t>
    <phoneticPr fontId="1" type="noConversion"/>
  </si>
  <si>
    <t>Pneumonitis/infiltrates</t>
    <phoneticPr fontId="1" type="noConversion"/>
  </si>
  <si>
    <t>T</t>
    <phoneticPr fontId="1" type="noConversion"/>
  </si>
  <si>
    <t>C</t>
    <phoneticPr fontId="1" type="noConversion"/>
  </si>
  <si>
    <t>Ciuleanu 2009</t>
    <phoneticPr fontId="1" type="noConversion"/>
  </si>
  <si>
    <t>full manuscript</t>
  </si>
  <si>
    <t>full manuscript</t>
    <phoneticPr fontId="1" type="noConversion"/>
  </si>
  <si>
    <t>Adenocarcinoma，Large cell，Mixed cell</t>
    <phoneticPr fontId="1" type="noConversion"/>
  </si>
  <si>
    <t>aged ≥ 18 years , had an estim ated
life expe ctancy of ≥ 12 week s , an d an E a stern Coop erative Onc ology Group performa nce status (ECOG PS) of
0 or 1. Othe r eligibility criteria include d: a histolog ic
or cytolo gic diagno sis of Stage IIIB (with pleu ral effu sion and/ or po sitive suprac lavicula r nodes) or Stage IV
N SCL C (using the sixth edition TNM staging syste m
available at the time the study wa s conduc ted) with non squamo us histolog y that wa s not ame nable to curative
therap y; no prio r syste mic an ticancer therap y for lung
cancer ; a calculated creati nine clearan ce (CrCl) ≥ 45 mL/
min ba sed on the standard Cock croft and Gault formu la
and a serum creat inine &lt;1.5 x ULN; an adequa te bone
marrow res er ve and live r functi on; and at lea st one unidimen sionally mea surable lesion accord ing to the Respon se Evalua tion Cri teria in Solid Tum ors (RECI ST;
version 1.0)[ 8]. Prior surg ery and radiot herapy (limited
to &lt;25% of the bone marrow ) wer e allowed if patient s
had re covered at lea st 4 week s bef ore the initiation of
induction therapy.</t>
    <phoneticPr fontId="1" type="noConversion"/>
  </si>
  <si>
    <t>an y serious con comitant
syste mic disorde r; brain meta sta sis; clinica lly signi ficant
third -space fluid colle ctions; significant w eight los s ( &gt;10%)
during the 6 weeks before study entry; pregnancy or
breast-feeding; inability to interrupt aspirin or other nonster oidal anti-inflammatory ag ent s for a 5-day period (or
8-day period for long-acting agents such as piroxicam);
inability or unwillingness to take folic acid, dexametha sone
(or equivalent) or vit amin B12 supplementation.</t>
    <phoneticPr fontId="1" type="noConversion"/>
  </si>
  <si>
    <t>4 cycles of induction chemotherapy with pemetrexed (500 mg/m 2) and cisplatin (75 mg/m2)</t>
    <phoneticPr fontId="1" type="noConversion"/>
  </si>
  <si>
    <t>pemetrexed (500 mg/m2 every 21 days) and best supportive care (BSC)</t>
    <phoneticPr fontId="1" type="noConversion"/>
  </si>
  <si>
    <t>BSC</t>
    <phoneticPr fontId="1" type="noConversion"/>
  </si>
  <si>
    <t>continuation</t>
    <phoneticPr fontId="1" type="noConversion"/>
  </si>
  <si>
    <t>progression-free survival（PFS）</t>
    <phoneticPr fontId="1" type="noConversion"/>
  </si>
  <si>
    <t>Mubarak 2012</t>
    <phoneticPr fontId="1" type="noConversion"/>
  </si>
  <si>
    <t>Mubarak 2012</t>
    <phoneticPr fontId="1" type="noConversion"/>
  </si>
  <si>
    <t>nonsquamous NSCLC</t>
    <phoneticPr fontId="1" type="noConversion"/>
  </si>
  <si>
    <t>4 cycles of induction pemetrexed（500mg/m2）and cisplatin（75mg/m2）on day 1 of a 21-day cycle</t>
    <phoneticPr fontId="1" type="noConversion"/>
  </si>
  <si>
    <t>pemetrexed（500mg/m2）on day 1 of a 21-day cycle + BSC</t>
    <phoneticPr fontId="1" type="noConversion"/>
  </si>
  <si>
    <t>placebo + BSC</t>
    <phoneticPr fontId="1" type="noConversion"/>
  </si>
  <si>
    <t>continuation</t>
    <phoneticPr fontId="1" type="noConversion"/>
  </si>
  <si>
    <t>progression-free survival（PFS）</t>
    <phoneticPr fontId="1" type="noConversion"/>
  </si>
  <si>
    <t>Paz-Ares 2013</t>
    <phoneticPr fontId="1" type="noConversion"/>
  </si>
  <si>
    <t xml:space="preserve">Brodowicz </t>
    <phoneticPr fontId="1" type="noConversion"/>
  </si>
  <si>
    <t>full manuscript</t>
    <phoneticPr fontId="1" type="noConversion"/>
  </si>
  <si>
    <t>Squamous cell carcinoma,Adenocarcinoma,Large cell,Other</t>
    <phoneticPr fontId="1" type="noConversion"/>
  </si>
  <si>
    <t>have histologic or cytologic diagnosis of advanced NSCLC (stage IIIB disease with pleural effusion and/or positive supraclavicular nodes, or stage IV disease) not amenable to curative treatment. No prior chemotherapy was allowed and all other forms of therapy had to be completed at least 3 weeks before study enrollment. Prior radiotherapy (up to 60 Gy) was permitted if the irradiated area was not the only source of measurable disease. Other eligibility criteria were: Karnofsky performance status (KPS) ≥70, measurable disease according to the requirements of SWOG criteria, age ≥ 19 years, an estimated life expectancy of at least 12 weeks, adequate bone marrow reserve (white blood cells [WBC] ≥ 3.5 × 109/L, platelets ≥ 100 × 109/L, and hemoglobin ≥ 9.0 gm/dL), and childbearing potential either terminated or attenuated by the use of an approved contraceptive method.</t>
    <phoneticPr fontId="1" type="noConversion"/>
  </si>
  <si>
    <t>active infection, presence of
symptomatic central nervous system metastases, inadequate liver function (bilirubin &gt; 1.5 times upper normal limit
[UNL] and alanine transaminase [ALT] or aspartate transaminase [AST] &gt; 3.0 UNL or up to 5.0 UNL in the presence
of hepatic metastases), inadequate renal function (creatinine &gt; 1.25 times UNL), serious concomitant systemic disorder incompatible with the study, and second primary malignancy (except in situ carcinoma of the cervix, adequately
treated basal cell carcinoma of the skin, T1 vocal cord cancer in remission, or prior malignancy treated more than 5
years prior to enrollment without recurrence)</t>
    <phoneticPr fontId="1" type="noConversion"/>
  </si>
  <si>
    <t>continuation</t>
    <phoneticPr fontId="1" type="noConversion"/>
  </si>
  <si>
    <t>Brodowicz 2006</t>
    <phoneticPr fontId="1" type="noConversion"/>
  </si>
  <si>
    <t>/</t>
    <phoneticPr fontId="1" type="noConversion"/>
  </si>
  <si>
    <t>Brodowicz 2006</t>
    <phoneticPr fontId="1" type="noConversion"/>
  </si>
  <si>
    <t>0.840</t>
    <phoneticPr fontId="1" type="noConversion"/>
  </si>
  <si>
    <t>0.690</t>
    <phoneticPr fontId="1" type="noConversion"/>
  </si>
  <si>
    <t xml:space="preserve">Belani </t>
    <phoneticPr fontId="1" type="noConversion"/>
  </si>
  <si>
    <t>abstract</t>
    <phoneticPr fontId="1" type="noConversion"/>
  </si>
  <si>
    <t>NSCLC</t>
    <phoneticPr fontId="1" type="noConversion"/>
  </si>
  <si>
    <t>BSC</t>
    <phoneticPr fontId="1" type="noConversion"/>
  </si>
  <si>
    <t>continuation</t>
    <phoneticPr fontId="1" type="noConversion"/>
  </si>
  <si>
    <t>overall survival (OS)</t>
    <phoneticPr fontId="1" type="noConversion"/>
  </si>
  <si>
    <t>Belani 2010</t>
    <phoneticPr fontId="1" type="noConversion"/>
  </si>
  <si>
    <t>67（median）</t>
    <phoneticPr fontId="1" type="noConversion"/>
  </si>
  <si>
    <t>61（median）</t>
    <phoneticPr fontId="1" type="noConversion"/>
  </si>
  <si>
    <t>60（median）</t>
    <phoneticPr fontId="1" type="noConversion"/>
  </si>
  <si>
    <t>Belani 2010</t>
    <phoneticPr fontId="1" type="noConversion"/>
  </si>
  <si>
    <t>full manuscript</t>
    <phoneticPr fontId="1" type="noConversion"/>
  </si>
  <si>
    <t>Squamous cell carcinoma,Adenocarcinoma,Large cell,Other</t>
    <phoneticPr fontId="1" type="noConversion"/>
  </si>
  <si>
    <t xml:space="preserve">Adult patients with pathologically confirmed and inoperable stage IIIA or IIIB NSCLC were eligible to participate in this study.Additional eligibility criteria included an Eastern Cooperative Oncology Group performance status of 0 to 1; measurable or nonmeasurable
disease; no prior systemic therapy, radiation therapy, or complete surgical
resection; and adequate organ function. Patients with a forced expiratory
volume in 1 second (FEV1) of less than 2.0 L were eligible if they had a
minimum FEV
1 of 800 mL in the contralateral lung </t>
    <phoneticPr fontId="1" type="noConversion"/>
  </si>
  <si>
    <t xml:space="preserve">Patients with pleural or
pericardial effusions or patients with multiple tumors within the lung were
excluded. </t>
    <phoneticPr fontId="1" type="noConversion"/>
  </si>
  <si>
    <t>placebo</t>
    <phoneticPr fontId="1" type="noConversion"/>
  </si>
  <si>
    <t>switch</t>
    <phoneticPr fontId="1" type="noConversion"/>
  </si>
  <si>
    <t>overall survival (OS)</t>
    <phoneticPr fontId="1" type="noConversion"/>
  </si>
  <si>
    <t>cisplatin 50 mg/m2 on days 1 and 8 + etoposide 50 mg/m2 on days 1 to 5, every 28 days for 2 cycles with concurrent thoracic radiation (1.8- to 2-Gy fractions per day; total dose, 61 Gy) followed by 3 cycles of docetaxel 75 mg/m2</t>
    <phoneticPr fontId="1" type="noConversion"/>
  </si>
  <si>
    <t>Kelly 2008</t>
  </si>
  <si>
    <t>/</t>
    <phoneticPr fontId="1" type="noConversion"/>
  </si>
  <si>
    <t>full manuscript</t>
    <phoneticPr fontId="1" type="noConversion"/>
  </si>
  <si>
    <t>Squamous，Adenocarcinoma，Undifferentiated，Large cell carcinoma</t>
    <phoneticPr fontId="1" type="noConversion"/>
  </si>
  <si>
    <t>Patients with histologically or cytologically
confirmed stage IIIB or IV NSCLC (according to the UICC 6th
staging system), who were; not amenable to local therapy,
non-progressing after prior platinum based chemotherapy
(2–6 cycles), and without unacceptable toxicity</t>
    <phoneticPr fontId="1" type="noConversion"/>
  </si>
  <si>
    <t>previous antiEGFR therapy, symptomatic brain metastasis, other malignancies, pregnancy or breast-feeding and interstitial pulmonary disease.</t>
    <phoneticPr fontId="1" type="noConversion"/>
  </si>
  <si>
    <t>four cycles of platinumbased chemotherapy</t>
    <phoneticPr fontId="1" type="noConversion"/>
  </si>
  <si>
    <t>gefitinib 250 mg/d until progression or unacceptable toxicity</t>
    <phoneticPr fontId="1" type="noConversion"/>
  </si>
  <si>
    <t>placebo</t>
    <phoneticPr fontId="1" type="noConversion"/>
  </si>
  <si>
    <t>switch</t>
    <phoneticPr fontId="1" type="noConversion"/>
  </si>
  <si>
    <t>overall survival (OS)</t>
    <phoneticPr fontId="1" type="noConversion"/>
  </si>
  <si>
    <t>Gaafar 2011</t>
    <phoneticPr fontId="1" type="noConversion"/>
  </si>
  <si>
    <t>61（median）</t>
    <phoneticPr fontId="1" type="noConversion"/>
  </si>
  <si>
    <t>/</t>
    <phoneticPr fontId="1" type="noConversion"/>
  </si>
  <si>
    <t>Gaafar 2011</t>
    <phoneticPr fontId="1" type="noConversion"/>
  </si>
  <si>
    <t>Zhang 2012</t>
    <phoneticPr fontId="1" type="noConversion"/>
  </si>
  <si>
    <t>Zhang</t>
    <phoneticPr fontId="1" type="noConversion"/>
  </si>
  <si>
    <t>Adenocarcinoma/bronchoalveolar carcinoma，Squamous-cell carcinoma，Other</t>
    <phoneticPr fontId="1" type="noConversion"/>
  </si>
  <si>
    <t>Patients were aged 18 years or older, were of east Asian ethnic origin, had a life expectancy of more than
12 weeks, histologically or cytologically confi rmed stage IIIb or IV NSCLC, a WHO performance status of 0–2, and
had completed four cycles of first-line platinum-based doublet chemotherapy without disease progression or
unacceptable toxic effects.</t>
    <phoneticPr fontId="1" type="noConversion"/>
  </si>
  <si>
    <t>appendix</t>
    <phoneticPr fontId="1" type="noConversion"/>
  </si>
  <si>
    <t>4 cycles of Platinum-based chemotherapy</t>
    <phoneticPr fontId="1" type="noConversion"/>
  </si>
  <si>
    <t>gefitinib (250 mg per day orally)</t>
    <phoneticPr fontId="1" type="noConversion"/>
  </si>
  <si>
    <t>progression-free survival（PFS）</t>
    <phoneticPr fontId="1" type="noConversion"/>
  </si>
  <si>
    <t xml:space="preserve">run-in phase of the
study had to be aged 18 years or over, with histologically
documented, measurable (according to Response
Evaluation Criteria In Solid Tumours [RECIST] 1.025),
unresectable or metastatic NSCLC. </t>
    <phoneticPr fontId="1" type="noConversion"/>
  </si>
  <si>
    <t>previous exposure to anti-EGFR agents;
uncontrolled, symptomatic brain metastases; and any
other malignancies within the previous 5 years (excluding
carcinoma in situ</t>
    <phoneticPr fontId="1" type="noConversion"/>
  </si>
  <si>
    <t>Cappuzzo 2010</t>
    <phoneticPr fontId="1" type="noConversion"/>
  </si>
  <si>
    <t>60（median）</t>
    <phoneticPr fontId="1" type="noConversion"/>
  </si>
  <si>
    <t>Cappuzzo 2010</t>
    <phoneticPr fontId="1" type="noConversion"/>
  </si>
  <si>
    <t>Cappuzzo 2010</t>
    <phoneticPr fontId="1" type="noConversion"/>
  </si>
  <si>
    <t xml:space="preserve"> age 18 to 70 years with histologically or cytologically documented stage
IV NSCLC or stage IIIB NSCLC with documented pleural involvement, measurable disease according to Response Evaluation Criteria In Solid Tumors
1.022 and an Eastern Cooperative Oncology Group performance status (PS) of 0 or 1. </t>
    <phoneticPr fontId="1" type="noConversion"/>
  </si>
  <si>
    <t xml:space="preserve"> prior therapy with an EGFR inhibitor,
concurrent radiotherapy except for bone metastasis, pre-existing interstitial
lung disease, any other malignancies within the previous 5 years (except for
treated carcinoma in situ of the cervix or basal cell skin cancer), and symptomatic brain metastasis</t>
    <phoneticPr fontId="1" type="noConversion"/>
  </si>
  <si>
    <t>four cycles of induction chemotherapy (cisplatin 80 mg/m2 day 1 plus gemcitabine 1,250 mg/m2 day 1, day 8 of a 3-week cycle)</t>
    <phoneticPr fontId="1" type="noConversion"/>
  </si>
  <si>
    <t>gemcitabine(1,250mg/m2 day 1, day 8 of a 3-week cycle), or erlotinib (150 mg/d).</t>
    <phoneticPr fontId="1" type="noConversion"/>
  </si>
  <si>
    <t>observation</t>
    <phoneticPr fontId="1" type="noConversion"/>
  </si>
  <si>
    <t>continuation or switch</t>
    <phoneticPr fontId="1" type="noConversion"/>
  </si>
  <si>
    <t>Perol 2012 gem</t>
    <phoneticPr fontId="1" type="noConversion"/>
  </si>
  <si>
    <t>Perol 2012 erl</t>
    <phoneticPr fontId="1" type="noConversion"/>
  </si>
  <si>
    <t>Perol 2012</t>
    <phoneticPr fontId="1" type="noConversion"/>
  </si>
  <si>
    <t>Perol 2012 gem</t>
    <phoneticPr fontId="1" type="noConversion"/>
  </si>
  <si>
    <t>Perol 2012 erl</t>
    <phoneticPr fontId="1" type="noConversion"/>
  </si>
  <si>
    <t>Perol 2012 gem</t>
    <phoneticPr fontId="1" type="noConversion"/>
  </si>
  <si>
    <t>Perol 2012 erl</t>
    <phoneticPr fontId="1" type="noConversion"/>
  </si>
  <si>
    <t>Shi 2014</t>
    <phoneticPr fontId="1" type="noConversion"/>
  </si>
  <si>
    <t>Shi 2014</t>
    <phoneticPr fontId="1" type="noConversion"/>
  </si>
  <si>
    <t>progression-free survival（PFS）</t>
    <phoneticPr fontId="1" type="noConversion"/>
  </si>
  <si>
    <t xml:space="preserve">  18 years old with histologically or cytologically
confirmed stage IIIB plus pleural effusion or stage IV NSCLC; life expectancy
of  12 weeks; Eastern Cooperative Oncology Group performance status (PS)
of 0, 1, or 2; and adequate renal, hepatic, and bone marrow function. </t>
    <phoneticPr fontId="1" type="noConversion"/>
  </si>
  <si>
    <t>delayed docetaxel</t>
    <phoneticPr fontId="1" type="noConversion"/>
  </si>
  <si>
    <t>Fidias 2009</t>
    <phoneticPr fontId="1" type="noConversion"/>
  </si>
  <si>
    <t>0.840</t>
    <phoneticPr fontId="1" type="noConversion"/>
  </si>
  <si>
    <t>0.710</t>
    <phoneticPr fontId="1" type="noConversion"/>
  </si>
  <si>
    <t>35.9？</t>
    <phoneticPr fontId="1" type="noConversion"/>
  </si>
  <si>
    <t>11.2？</t>
    <phoneticPr fontId="1" type="noConversion"/>
  </si>
  <si>
    <t>Karayama 2013</t>
    <phoneticPr fontId="1" type="noConversion"/>
  </si>
  <si>
    <t>Adenocarcinoma，other</t>
    <phoneticPr fontId="1" type="noConversion"/>
  </si>
  <si>
    <r>
      <t>Chemotherapy-na</t>
    </r>
    <r>
      <rPr>
        <sz val="11"/>
        <color theme="1"/>
        <rFont val="宋体"/>
        <family val="3"/>
        <charset val="129"/>
        <scheme val="minor"/>
      </rPr>
      <t>ı</t>
    </r>
    <r>
      <rPr>
        <sz val="11"/>
        <color theme="1"/>
        <rFont val="宋体"/>
        <family val="2"/>
        <scheme val="minor"/>
      </rPr>
      <t>¨ve patients aged 20–75 years with
pathologically confirmed inoperable stage IIIB or IV nonsquamous NSCLC and an Eastern Cooperative Oncology
Group (ECOG) performance status of 0–1 were eligible for unless the primary tumor site was irradiated.</t>
    </r>
    <phoneticPr fontId="1" type="noConversion"/>
  </si>
  <si>
    <t xml:space="preserve"> Exclusion
criteria included squamous cell lung cancer, indications for
radical radiotherapy, severe uncontrolled complications
and active interstitial lung disease. For staging, computed
tomography (CT) of the thorax and abdomen, magnetic
resonance imaging of the brain, and radioisotopic bone
imaging were performed
inclusion. Additional eligibility criteria included adequate
hematopoietic, renal and hepatic function. Palliative radiation therapy was allowed C2 weeks before enrollment</t>
    <phoneticPr fontId="1" type="noConversion"/>
  </si>
  <si>
    <t>intravenous pemetrexed 500 mg/m2 and intravenous carboplatin at an AUC of 6 on day 1 of a 21-day cycle, for four cycles</t>
    <phoneticPr fontId="1" type="noConversion"/>
  </si>
  <si>
    <t xml:space="preserve">intravenous docetaxel 60 mg/m2, on day 1
of a 21-day cycle. </t>
    <phoneticPr fontId="1" type="noConversion"/>
  </si>
  <si>
    <t xml:space="preserve">intravenous pemetrexed 500 mg/m2，on day 1
of a 21-day cycle. </t>
    <phoneticPr fontId="1" type="noConversion"/>
  </si>
  <si>
    <t>continuation/switch</t>
    <phoneticPr fontId="1" type="noConversion"/>
  </si>
  <si>
    <t>survival without toxicity，the time from the initiation of maintenance therapy to the first date of any grade 3/4 toxicity or death due to any cause</t>
    <phoneticPr fontId="1" type="noConversion"/>
  </si>
  <si>
    <t>Karayama 2013 pem</t>
    <phoneticPr fontId="1" type="noConversion"/>
  </si>
  <si>
    <t>Karayama 2013 doc</t>
    <phoneticPr fontId="1" type="noConversion"/>
  </si>
  <si>
    <t>/</t>
    <phoneticPr fontId="1" type="noConversion"/>
  </si>
  <si>
    <t>/</t>
    <phoneticPr fontId="1" type="noConversion"/>
  </si>
  <si>
    <t>/</t>
    <phoneticPr fontId="1" type="noConversion"/>
  </si>
  <si>
    <t>full manuscript</t>
    <phoneticPr fontId="1" type="noConversion"/>
  </si>
  <si>
    <t>progression-free survival（PFS）</t>
    <phoneticPr fontId="1" type="noConversion"/>
  </si>
  <si>
    <t>pem</t>
    <phoneticPr fontId="1" type="noConversion"/>
  </si>
  <si>
    <t>non</t>
    <phoneticPr fontId="1" type="noConversion"/>
  </si>
  <si>
    <t>pem</t>
    <phoneticPr fontId="1" type="noConversion"/>
  </si>
  <si>
    <t>pem</t>
    <phoneticPr fontId="1" type="noConversion"/>
  </si>
  <si>
    <t>gem</t>
    <phoneticPr fontId="1" type="noConversion"/>
  </si>
  <si>
    <t>Kelly</t>
    <phoneticPr fontId="1" type="noConversion"/>
  </si>
  <si>
    <t>gef</t>
    <phoneticPr fontId="1" type="noConversion"/>
  </si>
  <si>
    <t>non</t>
    <phoneticPr fontId="1" type="noConversion"/>
  </si>
  <si>
    <t>erl</t>
    <phoneticPr fontId="1" type="noConversion"/>
  </si>
  <si>
    <t>gem</t>
    <phoneticPr fontId="1" type="noConversion"/>
  </si>
  <si>
    <t>erl</t>
    <phoneticPr fontId="1" type="noConversion"/>
  </si>
  <si>
    <t>gem</t>
    <phoneticPr fontId="1" type="noConversion"/>
  </si>
  <si>
    <t>Karayama</t>
    <phoneticPr fontId="1" type="noConversion"/>
  </si>
  <si>
    <t>doc</t>
    <phoneticPr fontId="1" type="noConversion"/>
  </si>
  <si>
    <t>pem</t>
    <phoneticPr fontId="1" type="noConversion"/>
  </si>
  <si>
    <t>95%CI</t>
    <phoneticPr fontId="1" type="noConversion"/>
  </si>
  <si>
    <t>95%CI</t>
    <phoneticPr fontId="1" type="noConversion"/>
  </si>
  <si>
    <t>95%CI</t>
    <phoneticPr fontId="1" type="noConversion"/>
  </si>
  <si>
    <t>P</t>
    <phoneticPr fontId="1" type="noConversion"/>
  </si>
  <si>
    <t>P</t>
    <phoneticPr fontId="1" type="noConversion"/>
  </si>
  <si>
    <t>0.44 - 0.72</t>
    <phoneticPr fontId="1" type="noConversion"/>
  </si>
  <si>
    <t>0.30 - 2.00</t>
    <phoneticPr fontId="1" type="noConversion"/>
  </si>
  <si>
    <t xml:space="preserve"> 0.28 - 1.08</t>
    <phoneticPr fontId="1" type="noConversion"/>
  </si>
  <si>
    <t xml:space="preserve"> 0.54 - 0.88</t>
    <phoneticPr fontId="1" type="noConversion"/>
  </si>
  <si>
    <t>0.69 - 1.15</t>
    <phoneticPr fontId="1" type="noConversion"/>
  </si>
  <si>
    <t>0.68 - 1.13</t>
    <phoneticPr fontId="1" type="noConversion"/>
  </si>
  <si>
    <t>0.62 - 0.82</t>
    <phoneticPr fontId="1" type="noConversion"/>
  </si>
  <si>
    <t>0.70 - 0.95</t>
    <phoneticPr fontId="1" type="noConversion"/>
  </si>
  <si>
    <t>0.44 - 0.91</t>
    <phoneticPr fontId="1" type="noConversion"/>
  </si>
  <si>
    <t xml:space="preserve"> 0.58 - 1.10</t>
    <phoneticPr fontId="1" type="noConversion"/>
  </si>
  <si>
    <t>0.60 - 1.15</t>
    <phoneticPr fontId="1" type="noConversion"/>
  </si>
  <si>
    <t>0.45 - 0.83</t>
    <phoneticPr fontId="1" type="noConversion"/>
  </si>
  <si>
    <t>0.33 - 0.55</t>
    <phoneticPr fontId="1" type="noConversion"/>
  </si>
  <si>
    <t>0.62 - 1.14</t>
    <phoneticPr fontId="1" type="noConversion"/>
  </si>
  <si>
    <t>0.72 - 1.30</t>
    <phoneticPr fontId="1" type="noConversion"/>
  </si>
  <si>
    <t>log P = 0.3867</t>
    <phoneticPr fontId="1" type="noConversion"/>
  </si>
  <si>
    <t>log P = 0.3043</t>
    <phoneticPr fontId="1" type="noConversion"/>
  </si>
  <si>
    <t>log p = 0.003</t>
    <phoneticPr fontId="1" type="noConversion"/>
  </si>
  <si>
    <t>log p &lt; 0.001</t>
    <phoneticPr fontId="1" type="noConversion"/>
  </si>
  <si>
    <t>&lt; 0.0001</t>
    <phoneticPr fontId="1" type="noConversion"/>
  </si>
  <si>
    <t>0.917 - 1.035</t>
    <phoneticPr fontId="1" type="noConversion"/>
  </si>
  <si>
    <t>0.652 - 1.083</t>
    <phoneticPr fontId="1" type="noConversion"/>
  </si>
  <si>
    <t>0.549 - 0.918</t>
    <phoneticPr fontId="1" type="noConversion"/>
  </si>
  <si>
    <t>0.557 - 0.855</t>
    <phoneticPr fontId="1" type="noConversion"/>
  </si>
  <si>
    <t>0.516 - 1.368</t>
    <phoneticPr fontId="1" type="noConversion"/>
  </si>
  <si>
    <t>0.42 - 0.61</t>
    <phoneticPr fontId="1" type="noConversion"/>
  </si>
  <si>
    <t>&lt; 0.0001</t>
    <phoneticPr fontId="1" type="noConversion"/>
  </si>
  <si>
    <t>0.65 - 0.95</t>
    <phoneticPr fontId="1" type="noConversion"/>
  </si>
  <si>
    <t>0.42 - 1.37</t>
    <phoneticPr fontId="1" type="noConversion"/>
  </si>
  <si>
    <t>0.56 - 2.28</t>
    <phoneticPr fontId="1" type="noConversion"/>
  </si>
  <si>
    <t>0.64 - 0.96</t>
    <phoneticPr fontId="1" type="noConversion"/>
  </si>
  <si>
    <t>0.49 - 0.79</t>
    <phoneticPr fontId="1" type="noConversion"/>
  </si>
  <si>
    <t>&lt; 0.001</t>
    <phoneticPr fontId="1" type="noConversion"/>
  </si>
  <si>
    <t>&lt;1</t>
    <phoneticPr fontId="1" type="noConversion"/>
  </si>
  <si>
    <t>&lt;1</t>
    <phoneticPr fontId="1" type="noConversion"/>
  </si>
  <si>
    <t>48.1（IIIA）</t>
    <phoneticPr fontId="1" type="noConversion"/>
  </si>
  <si>
    <t>Hanna</t>
    <phoneticPr fontId="1" type="noConversion"/>
  </si>
  <si>
    <t>Hanna 2008</t>
    <phoneticPr fontId="1" type="noConversion"/>
  </si>
  <si>
    <t>Hanna 2008</t>
    <phoneticPr fontId="1" type="noConversion"/>
  </si>
  <si>
    <t>doc</t>
    <phoneticPr fontId="1" type="noConversion"/>
  </si>
  <si>
    <t>non</t>
    <phoneticPr fontId="1" type="noConversion"/>
  </si>
  <si>
    <t>nsclc</t>
    <phoneticPr fontId="1" type="noConversion"/>
  </si>
  <si>
    <t xml:space="preserve">Patients with histologic or cytologic confirmation of NSCLC with unresectable
stage IIIA or IIIB disease were assessed for eligibility. </t>
    <phoneticPr fontId="1" type="noConversion"/>
  </si>
  <si>
    <t>Patients with disease extending into the cervical region were not eligible</t>
    <phoneticPr fontId="1" type="noConversion"/>
  </si>
  <si>
    <t xml:space="preserve"> </t>
    <phoneticPr fontId="1" type="noConversion"/>
  </si>
  <si>
    <t>cisplatin 50 mg/m2 IV on days 1, 8, 29, and etoposide 36 and 50 mg/m2 IV on days 1-5 and 29-33 concurrently with chest radiation to 59.40 Gy</t>
    <phoneticPr fontId="1" type="noConversion"/>
  </si>
  <si>
    <t>observation</t>
    <phoneticPr fontId="1" type="noConversion"/>
  </si>
  <si>
    <t>switch</t>
    <phoneticPr fontId="1" type="noConversion"/>
  </si>
  <si>
    <t>overall survival (OS)</t>
    <phoneticPr fontId="1" type="noConversion"/>
  </si>
  <si>
    <t>0.48-1.76</t>
    <phoneticPr fontId="1" type="noConversion"/>
  </si>
  <si>
    <t>name</t>
    <phoneticPr fontId="1" type="noConversion"/>
  </si>
  <si>
    <t>HR</t>
    <phoneticPr fontId="1" type="noConversion"/>
  </si>
  <si>
    <t>LCI</t>
    <phoneticPr fontId="1" type="noConversion"/>
  </si>
  <si>
    <t>0.516</t>
    <phoneticPr fontId="1" type="noConversion"/>
  </si>
  <si>
    <t>0.652</t>
    <phoneticPr fontId="1" type="noConversion"/>
  </si>
  <si>
    <t>UCI</t>
    <phoneticPr fontId="1" type="noConversion"/>
  </si>
  <si>
    <t>base</t>
    <phoneticPr fontId="1" type="noConversion"/>
  </si>
  <si>
    <t>ln（HR）</t>
    <phoneticPr fontId="1" type="noConversion"/>
  </si>
  <si>
    <t>se（ln（HR)）</t>
    <phoneticPr fontId="1" type="noConversion"/>
  </si>
  <si>
    <t>0.557</t>
    <phoneticPr fontId="1" type="noConversion"/>
  </si>
  <si>
    <t>0.549</t>
    <phoneticPr fontId="1" type="noConversion"/>
  </si>
  <si>
    <t>non</t>
    <phoneticPr fontId="1" type="noConversion"/>
  </si>
  <si>
    <t>Perol</t>
    <phoneticPr fontId="1" type="noConversion"/>
  </si>
  <si>
    <t>name</t>
    <phoneticPr fontId="1" type="noConversion"/>
  </si>
  <si>
    <t>Comparator</t>
    <phoneticPr fontId="1" type="noConversion"/>
  </si>
  <si>
    <t>Log-hazard</t>
    <phoneticPr fontId="1" type="noConversion"/>
  </si>
  <si>
    <t>se(log-hazard)</t>
    <phoneticPr fontId="1" type="noConversion"/>
  </si>
  <si>
    <t>Zhang 2012</t>
    <phoneticPr fontId="1" type="noConversion"/>
  </si>
  <si>
    <t>55（median）</t>
    <phoneticPr fontId="1" type="noConversion"/>
  </si>
  <si>
    <t>gemcitabine 1250 mg/m2(days 1 and 8), plus cisplatin 80 mg/m2 (day 1, every 21 days) for a maximum of four cycles</t>
    <phoneticPr fontId="1" type="noConversion"/>
  </si>
  <si>
    <t>Gemcitabine 1,250 mg/m2 on d1, d8, every 21 d1+ BSC until PD or PT (GEM arm)</t>
    <phoneticPr fontId="1" type="noConversion"/>
  </si>
  <si>
    <t>Time to progression (TTP)</t>
    <phoneticPr fontId="1" type="noConversion"/>
  </si>
  <si>
    <t>smoker（current &amp; former）</t>
    <phoneticPr fontId="1" type="noConversion"/>
  </si>
  <si>
    <t>docetaxel 75 mg/m2 IV every 21 days for three cycles</t>
    <phoneticPr fontId="1" type="noConversion"/>
  </si>
  <si>
    <t>overall survival（OS）</t>
    <phoneticPr fontId="1" type="noConversion"/>
  </si>
  <si>
    <t>gefitinib 250 mg/d until disease progression</t>
    <phoneticPr fontId="1" type="noConversion"/>
  </si>
  <si>
    <t>four 21-day cycles Gemcitabine (1,000 mg/m2)（days 1 and 8）followed by carboplatin (area
under the curve 5) on day 1</t>
    <phoneticPr fontId="1" type="noConversion"/>
  </si>
  <si>
    <t xml:space="preserve">immediate docetaxel(docetaxel 75 mg/m2 on day 1 every 21
days, with maximum of six cycles) </t>
    <phoneticPr fontId="1" type="noConversion"/>
  </si>
  <si>
    <t>Gemcitabine 1000 mg/m2 on d1 8 and carboplatin AUC5 on d1 every 21 d for 4 cycles of 21d each</t>
    <phoneticPr fontId="1" type="noConversion"/>
  </si>
  <si>
    <t>Gemcitabine 1000 mg/m2 on d1, d8, every 21 d1 BSC until PD or PT</t>
    <phoneticPr fontId="1" type="noConversion"/>
  </si>
  <si>
    <t>4 cycles of Cisplatin or Carboplatin plus Paclitaxel</t>
    <phoneticPr fontId="1" type="noConversion"/>
  </si>
  <si>
    <t xml:space="preserve">erlotinib 150 mg/day </t>
    <phoneticPr fontId="1" type="noConversion"/>
  </si>
  <si>
    <t>non</t>
    <phoneticPr fontId="1" type="noConversion"/>
  </si>
  <si>
    <t>Cai</t>
    <phoneticPr fontId="1" type="noConversion"/>
  </si>
  <si>
    <t xml:space="preserve"> four cycles of platinum-based chemotherapy （a combination of Cisplatin (80-120 mg/m2
body surface area) and Paclitaxel injection (Taxol, 135-250
mg/m2 body surface area), once every three weeks）</t>
    <phoneticPr fontId="1" type="noConversion"/>
  </si>
  <si>
    <t xml:space="preserve"> gefiinib
maintenance therapy of 250 mg/day by oral</t>
    <phoneticPr fontId="1" type="noConversion"/>
  </si>
  <si>
    <t>observation</t>
    <phoneticPr fontId="1" type="noConversion"/>
  </si>
  <si>
    <t>switch</t>
    <phoneticPr fontId="1" type="noConversion"/>
  </si>
  <si>
    <t>pfs</t>
    <phoneticPr fontId="1" type="noConversion"/>
  </si>
  <si>
    <t>EGFR+</t>
    <phoneticPr fontId="1" type="noConversion"/>
  </si>
  <si>
    <t>Cai 2013</t>
    <phoneticPr fontId="1" type="noConversion"/>
  </si>
  <si>
    <t>/</t>
    <phoneticPr fontId="1" type="noConversion"/>
  </si>
  <si>
    <t>Cai 2015</t>
    <phoneticPr fontId="1" type="noConversion"/>
  </si>
  <si>
    <t>gef</t>
    <phoneticPr fontId="1" type="noConversion"/>
  </si>
  <si>
    <t>non</t>
    <phoneticPr fontId="1" type="noConversion"/>
  </si>
  <si>
    <t>Cai 2015</t>
    <phoneticPr fontId="1" type="noConversion"/>
  </si>
  <si>
    <t>Cai 2015</t>
    <phoneticPr fontId="1" type="noConversion"/>
  </si>
  <si>
    <t>Carter 2012</t>
    <phoneticPr fontId="1" type="noConversion"/>
  </si>
  <si>
    <t>Carter</t>
    <phoneticPr fontId="1" type="noConversion"/>
  </si>
  <si>
    <t>pac</t>
    <phoneticPr fontId="1" type="noConversion"/>
  </si>
  <si>
    <t>full manuscript</t>
    <phoneticPr fontId="1" type="noConversion"/>
  </si>
  <si>
    <t>paclitaxel (200 mg/m2) and carboplatin (target AUC   6) every 3 weeks for 2 cycles，followed 21 days later (day 43) by XRT 66.6 Gy over 7 weeks (37 fractions) with concomitant weekly paclitaxel 45 mg/m2   carboplatin AUC   2 for 7 weeks，followed 21-28 days later by</t>
    <phoneticPr fontId="1" type="noConversion"/>
  </si>
  <si>
    <t>Maintenance therapy consisting of weekly paclitaxel 70 mg/m2  
3 weeks followed by 1 week of rest. These 4-week cycles were
continued for a total of 6 months.</t>
    <phoneticPr fontId="1" type="noConversion"/>
  </si>
  <si>
    <t>continuation</t>
    <phoneticPr fontId="1" type="noConversion"/>
  </si>
  <si>
    <t>OS？</t>
    <phoneticPr fontId="1" type="noConversion"/>
  </si>
  <si>
    <t>Adenocarcinoma,Large-cell carcinoma,Squamous cell carcinoma</t>
    <phoneticPr fontId="1" type="noConversion"/>
  </si>
  <si>
    <t>IIIA</t>
    <phoneticPr fontId="1" type="noConversion"/>
  </si>
  <si>
    <t>/</t>
    <phoneticPr fontId="1" type="noConversion"/>
  </si>
  <si>
    <t>Belani</t>
    <phoneticPr fontId="1" type="noConversion"/>
  </si>
  <si>
    <t>Belani 2003</t>
    <phoneticPr fontId="1" type="noConversion"/>
  </si>
  <si>
    <t>non</t>
    <phoneticPr fontId="1" type="noConversion"/>
  </si>
  <si>
    <t>In the initial therapy phase, patients on
arm 1 received paclitaxel 100 mg/m2 weekly for 3 of 4 weeks with
carboplatin (AUC   6) on day 1 of each 4-week cycle for a total of four
cycles. Patients on arm 2 received paclitaxel (100 mg/m2) and carboplatin
(AUC   2) weekly for 3 of 4 weeks of each of four cycles. Patients on arm
3 received paclitaxel (150 mg/m2 in cycle 1 and 100 mg/m2 in cycle 2) and
carboplatin (AUC   2) weekly for 6 of 8 weeks for a total of two cycles.
Patients received premedication 30 to 60 minutes before paclitaxel administration that consisted of the following: dexamethasone 20 mg intravenous
(IV), diphenhydramine 50 mg IV, and an H2 blocker (such as cimetidine 300
mg or ranitidine 50 mg IV).</t>
    <phoneticPr fontId="1" type="noConversion"/>
  </si>
  <si>
    <t>paclitaxel cycle consisted of 70 mg/m2 weekly for 3 of 4 weeks</t>
    <phoneticPr fontId="1" type="noConversion"/>
  </si>
  <si>
    <t>continuation</t>
    <phoneticPr fontId="1" type="noConversion"/>
  </si>
  <si>
    <t xml:space="preserve"> objective response rate and time to disease progression</t>
    <phoneticPr fontId="1" type="noConversion"/>
  </si>
  <si>
    <t>Butts</t>
    <phoneticPr fontId="1" type="noConversion"/>
  </si>
  <si>
    <t>Butts 2005</t>
    <phoneticPr fontId="1" type="noConversion"/>
  </si>
  <si>
    <t>BLP</t>
    <phoneticPr fontId="1" type="noConversion"/>
  </si>
  <si>
    <t>BLP</t>
    <phoneticPr fontId="1" type="noConversion"/>
  </si>
  <si>
    <t>nsclc</t>
    <phoneticPr fontId="1" type="noConversion"/>
  </si>
  <si>
    <t>first-line treatment, which consisted of either chemotherapy alone or chemotherapy and radiotherapy (completed at
least 3 weeks before study entry with no upper limit for time after
completion)</t>
    <phoneticPr fontId="1" type="noConversion"/>
  </si>
  <si>
    <t>/</t>
    <phoneticPr fontId="1" type="noConversion"/>
  </si>
  <si>
    <t>/</t>
    <phoneticPr fontId="1" type="noConversion"/>
  </si>
  <si>
    <t>Butts</t>
    <phoneticPr fontId="1" type="noConversion"/>
  </si>
  <si>
    <t>Butts 2014</t>
    <phoneticPr fontId="1" type="noConversion"/>
  </si>
  <si>
    <t>Adenocarcinoma,Large-cell carcinoma,Squamous cell carcinoma</t>
    <phoneticPr fontId="1" type="noConversion"/>
  </si>
  <si>
    <t>Squamous，Adenocarcinoma，Unknown</t>
    <phoneticPr fontId="1" type="noConversion"/>
  </si>
  <si>
    <t>Squamous，Adenocarcinoma，Unknown</t>
    <phoneticPr fontId="1" type="noConversion"/>
  </si>
  <si>
    <t>histological subtypes of non-small-cell lung cancer.
Between 4 and 12 weeks before randomisation, patients
had to have completed at least two cycles of platinumbased chemotherapy (given sequentially or concurrently)
with a minimum of 50 Gy of radiation</t>
    <phoneticPr fontId="1" type="noConversion"/>
  </si>
  <si>
    <t>tecemotide</t>
    <phoneticPr fontId="1" type="noConversion"/>
  </si>
  <si>
    <t>placebo</t>
    <phoneticPr fontId="1" type="noConversion"/>
  </si>
  <si>
    <t>switch</t>
    <phoneticPr fontId="1" type="noConversion"/>
  </si>
  <si>
    <t>switch</t>
    <phoneticPr fontId="1" type="noConversion"/>
  </si>
  <si>
    <t>OS</t>
    <phoneticPr fontId="1" type="noConversion"/>
  </si>
  <si>
    <t>OS</t>
    <phoneticPr fontId="1" type="noConversion"/>
  </si>
  <si>
    <t>IIIA</t>
    <phoneticPr fontId="1" type="noConversion"/>
  </si>
  <si>
    <t>300 mg/day of vandetanib orally</t>
    <phoneticPr fontId="1" type="noConversion"/>
  </si>
  <si>
    <t>4 cycles of platinumdoublet first-line chemotherapy</t>
    <phoneticPr fontId="1" type="noConversion"/>
  </si>
  <si>
    <t>Squamous，Adenocarcinoma，other</t>
    <phoneticPr fontId="1" type="noConversion"/>
  </si>
  <si>
    <t>Ahn 2013</t>
    <phoneticPr fontId="1" type="noConversion"/>
  </si>
  <si>
    <t>van</t>
    <phoneticPr fontId="1" type="noConversion"/>
  </si>
  <si>
    <t>non</t>
    <phoneticPr fontId="1" type="noConversion"/>
  </si>
  <si>
    <t>van</t>
    <phoneticPr fontId="1" type="noConversion"/>
  </si>
  <si>
    <t>non</t>
    <phoneticPr fontId="1" type="noConversion"/>
  </si>
  <si>
    <t>/</t>
    <phoneticPr fontId="1" type="noConversion"/>
  </si>
  <si>
    <t xml:space="preserve">oral CAI
at a dose of 250 mg daily </t>
    <phoneticPr fontId="1" type="noConversion"/>
  </si>
  <si>
    <t>CAI</t>
    <phoneticPr fontId="1" type="noConversion"/>
  </si>
  <si>
    <t>Johnson</t>
    <phoneticPr fontId="1" type="noConversion"/>
  </si>
  <si>
    <t>full manuscript</t>
    <phoneticPr fontId="1" type="noConversion"/>
  </si>
  <si>
    <t>placebo</t>
    <phoneticPr fontId="1" type="noConversion"/>
  </si>
  <si>
    <t xml:space="preserve">completion of at
least three and no more than 6 months of one chemotherapy
regimen </t>
    <phoneticPr fontId="1" type="noConversion"/>
  </si>
  <si>
    <t>switch</t>
    <phoneticPr fontId="1" type="noConversion"/>
  </si>
  <si>
    <t>OS</t>
    <phoneticPr fontId="1" type="noConversion"/>
  </si>
  <si>
    <t>switch</t>
    <phoneticPr fontId="1" type="noConversion"/>
  </si>
  <si>
    <t>A PFS rate at 3 months</t>
    <phoneticPr fontId="1" type="noConversion"/>
  </si>
  <si>
    <t>Johnson 2008</t>
    <phoneticPr fontId="1" type="noConversion"/>
  </si>
  <si>
    <t>CAI</t>
    <phoneticPr fontId="1" type="noConversion"/>
  </si>
  <si>
    <t>12.4（A+B)</t>
    <phoneticPr fontId="1" type="noConversion"/>
  </si>
  <si>
    <t>Westeel</t>
    <phoneticPr fontId="1" type="noConversion"/>
  </si>
  <si>
    <t>Westeel 2005</t>
    <phoneticPr fontId="1" type="noConversion"/>
  </si>
  <si>
    <t>Westeel 2005</t>
    <phoneticPr fontId="1" type="noConversion"/>
  </si>
  <si>
    <t>vin</t>
    <phoneticPr fontId="1" type="noConversion"/>
  </si>
  <si>
    <t>Squamous，Adenocarcinoma，large cell</t>
    <phoneticPr fontId="1" type="noConversion"/>
  </si>
  <si>
    <t>intravenous MIC (mitomycin C at
6 mg· m− 2 on day 1, ifosfamide at 1.5 g· m− 2· day−1 on days 1
through 3, and cisplatin at 30 mg· m− 2· day− 1 on days 1 through MIC cycles were repeated every 4 weeks for a total
of two cycles for patients with stage IIIB disease and a total of
four cycles for patients with“ wet ” stage IIIB (i.e., pleural or
pericardial involvement), stage IIIB with supraclavicular node
involvement, or stage IV NSCLC. 
3)In patients with stage IIIB NSCLC, thoracic radiotherapy
 began 4 weeks after the second MIC cycle. A total radiation dose
of 55 – 60 Gy in 30 fractions was given over 6 weeks  ( 6 ), including 40 Gy delivered to the whole target volume plus the superior
and medium mediastinum and a 15 – 20 Gy boost administered to
the T4 and/or N3 areas</t>
    <phoneticPr fontId="1" type="noConversion"/>
  </si>
  <si>
    <t xml:space="preserve">vinorelbine
intravenously at a dose of 25 mg· m−2· wk−1 for 6 months,
 beginning 16 weeks after the fi rst MIC cycle in patients treated
with induction chemotherapy and 17 weeks after the fi rst MIC
cycle in patients treated with induction chemoradiation. </t>
    <phoneticPr fontId="1" type="noConversion"/>
  </si>
  <si>
    <t>observation</t>
    <phoneticPr fontId="1" type="noConversion"/>
  </si>
  <si>
    <t>switch</t>
    <phoneticPr fontId="1" type="noConversion"/>
  </si>
  <si>
    <t>/</t>
    <phoneticPr fontId="1" type="noConversion"/>
  </si>
  <si>
    <t>Hu</t>
    <phoneticPr fontId="1" type="noConversion"/>
  </si>
  <si>
    <t>Squamous，Adenocarcinoma，other</t>
    <phoneticPr fontId="1" type="noConversion"/>
  </si>
  <si>
    <t>four cycles of platinumbased chemotherapy</t>
    <phoneticPr fontId="1" type="noConversion"/>
  </si>
  <si>
    <t>switch</t>
    <phoneticPr fontId="1" type="noConversion"/>
  </si>
  <si>
    <t>TTP？</t>
    <phoneticPr fontId="1" type="noConversion"/>
  </si>
  <si>
    <t>Hu 2010</t>
    <phoneticPr fontId="1" type="noConversion"/>
  </si>
  <si>
    <t>Hu 2010</t>
    <phoneticPr fontId="1" type="noConversion"/>
  </si>
  <si>
    <t>Hu 2010</t>
    <phoneticPr fontId="1" type="noConversion"/>
  </si>
  <si>
    <t>IIIA</t>
    <phoneticPr fontId="1" type="noConversion"/>
  </si>
  <si>
    <t xml:space="preserve">Giaccone </t>
    <phoneticPr fontId="1" type="noConversion"/>
  </si>
  <si>
    <t>nsclc</t>
    <phoneticPr fontId="1" type="noConversion"/>
  </si>
  <si>
    <t xml:space="preserve">Patients had stable disease or response following
up to 6 cycles of a platinum-based frontline chemotherapy regimen, with or without radiation therapy. </t>
    <phoneticPr fontId="1" type="noConversion"/>
  </si>
  <si>
    <t xml:space="preserve"> L-BLP24 plus best
supportive care (BSC)</t>
    <phoneticPr fontId="1" type="noConversion"/>
  </si>
  <si>
    <t xml:space="preserve"> L-BLP24</t>
    <phoneticPr fontId="1" type="noConversion"/>
  </si>
  <si>
    <t>Giaccone 2015</t>
  </si>
  <si>
    <t>IIIA 7.9</t>
    <phoneticPr fontId="1" type="noConversion"/>
  </si>
  <si>
    <t>/</t>
    <phoneticPr fontId="1" type="noConversion"/>
  </si>
  <si>
    <t>Giaccone 2015</t>
    <phoneticPr fontId="1" type="noConversion"/>
  </si>
  <si>
    <t>0.73-1.20</t>
    <phoneticPr fontId="1" type="noConversion"/>
  </si>
  <si>
    <t>0.82-1.20</t>
    <phoneticPr fontId="1" type="noConversion"/>
  </si>
  <si>
    <t>panzopanib</t>
    <phoneticPr fontId="1" type="noConversion"/>
  </si>
  <si>
    <t>full manuscript</t>
    <phoneticPr fontId="1" type="noConversion"/>
  </si>
  <si>
    <t>O'Brien</t>
    <phoneticPr fontId="1" type="noConversion"/>
  </si>
  <si>
    <t>O'Brien 2015</t>
    <phoneticPr fontId="1" type="noConversion"/>
  </si>
  <si>
    <t>pan</t>
    <phoneticPr fontId="1" type="noConversion"/>
  </si>
  <si>
    <t>pan</t>
    <phoneticPr fontId="1" type="noConversion"/>
  </si>
  <si>
    <t>0.4-1.28</t>
    <phoneticPr fontId="1" type="noConversion"/>
  </si>
  <si>
    <t>0.43-1.03</t>
    <phoneticPr fontId="1" type="noConversion"/>
  </si>
  <si>
    <t>non</t>
    <phoneticPr fontId="1" type="noConversion"/>
  </si>
  <si>
    <t>nsclc</t>
    <phoneticPr fontId="1" type="noConversion"/>
  </si>
  <si>
    <t>imab was
allowed with the induction chemotherapy. The most
commonly used platinum based chemotherapy regimens
were allowed and patients were allowed to continue up
to six cycles as per local policy.</t>
    <phoneticPr fontId="1" type="noConversion"/>
  </si>
  <si>
    <t>placebo</t>
    <phoneticPr fontId="1" type="noConversion"/>
  </si>
  <si>
    <t>switch</t>
    <phoneticPr fontId="1" type="noConversion"/>
  </si>
  <si>
    <t>OS</t>
    <phoneticPr fontId="1" type="noConversion"/>
  </si>
  <si>
    <t>64。4</t>
    <phoneticPr fontId="1" type="noConversion"/>
  </si>
  <si>
    <t>/</t>
    <phoneticPr fontId="1" type="noConversion"/>
  </si>
  <si>
    <t>/</t>
    <phoneticPr fontId="1" type="noConversion"/>
  </si>
  <si>
    <t>/</t>
    <phoneticPr fontId="1" type="noConversion"/>
  </si>
  <si>
    <t>Socinski 2014</t>
    <phoneticPr fontId="1" type="noConversion"/>
  </si>
  <si>
    <t>Ahn</t>
    <phoneticPr fontId="1" type="noConversion"/>
  </si>
  <si>
    <t>Socinski</t>
    <phoneticPr fontId="1" type="noConversion"/>
  </si>
  <si>
    <t>Socinski 2014</t>
    <phoneticPr fontId="1" type="noConversion"/>
  </si>
  <si>
    <t>sunitinib</t>
    <phoneticPr fontId="1" type="noConversion"/>
  </si>
  <si>
    <t>sun</t>
    <phoneticPr fontId="1" type="noConversion"/>
  </si>
  <si>
    <t>abstract</t>
    <phoneticPr fontId="1" type="noConversion"/>
  </si>
  <si>
    <t>nsclc</t>
    <phoneticPr fontId="1" type="noConversion"/>
  </si>
  <si>
    <t>placenbo</t>
    <phoneticPr fontId="1" type="noConversion"/>
  </si>
  <si>
    <t>switch</t>
    <phoneticPr fontId="1" type="noConversion"/>
  </si>
  <si>
    <t>PFS</t>
    <phoneticPr fontId="1" type="noConversion"/>
  </si>
  <si>
    <t>sun</t>
    <phoneticPr fontId="1" type="noConversion"/>
  </si>
  <si>
    <t>Mubarak</t>
    <phoneticPr fontId="1" type="noConversion"/>
  </si>
  <si>
    <t>Paz-Ares</t>
    <phoneticPr fontId="1" type="noConversion"/>
  </si>
  <si>
    <t>Gaafar</t>
    <phoneticPr fontId="1" type="noConversion"/>
  </si>
  <si>
    <t>Cappuzzo</t>
    <phoneticPr fontId="1" type="noConversion"/>
  </si>
  <si>
    <t>Fidias</t>
    <phoneticPr fontId="1" type="noConversion"/>
  </si>
  <si>
    <t>Perol</t>
    <phoneticPr fontId="1" type="noConversion"/>
  </si>
  <si>
    <t>nsclc</t>
    <phoneticPr fontId="1" type="noConversion"/>
  </si>
  <si>
    <t>placebo</t>
    <phoneticPr fontId="1" type="noConversion"/>
  </si>
  <si>
    <t>switch</t>
    <phoneticPr fontId="1" type="noConversion"/>
  </si>
  <si>
    <t>OS</t>
    <phoneticPr fontId="1" type="noConversion"/>
  </si>
  <si>
    <t>Alfonso</t>
    <phoneticPr fontId="1" type="noConversion"/>
  </si>
  <si>
    <t>non</t>
    <phoneticPr fontId="1" type="noConversion"/>
  </si>
  <si>
    <t>Alfonso 2014</t>
    <phoneticPr fontId="1" type="noConversion"/>
  </si>
  <si>
    <t>rac</t>
    <phoneticPr fontId="1" type="noConversion"/>
  </si>
  <si>
    <t>bel</t>
    <phoneticPr fontId="1" type="noConversion"/>
  </si>
  <si>
    <t>Perol 2012</t>
    <phoneticPr fontId="1" type="noConversion"/>
  </si>
  <si>
    <t>Diarrhea</t>
    <phoneticPr fontId="1" type="noConversion"/>
  </si>
  <si>
    <t>87（aden）100（non-squa）</t>
    <phoneticPr fontId="1" type="noConversion"/>
  </si>
  <si>
    <t>0.79(docvs pem)</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</si>
</sst>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10" x14ac:knownFonts="1">
    <font>
      <sz val="11"/>
      <color theme="1"/>
      <name val="宋体"/>
      <family val="2"/>
      <scheme val="minor"/>
    </font>
    <font>
      <sz val="9"/>
      <name val="宋体"/>
      <family val="3"/>
      <charset val="134"/>
      <scheme val="minor"/>
    </font>
    <font>
      <sz val="11"/>
      <color rgb="FFFF0000"/>
      <name val="宋体"/>
      <family val="2"/>
      <scheme val="minor"/>
    </font>
    <font>
      <sz val="11"/>
      <color rgb="FFFF0000"/>
      <name val="宋体"/>
      <family val="3"/>
      <charset val="134"/>
      <scheme val="minor"/>
    </font>
    <font>
      <sz val="11"/>
      <name val="宋体"/>
      <family val="2"/>
      <scheme val="minor"/>
    </font>
    <font>
      <sz val="11"/>
      <color theme="1"/>
      <name val="宋体"/>
      <family val="3"/>
      <charset val="134"/>
      <scheme val="minor"/>
    </font>
    <font>
      <sz val="11"/>
      <color theme="1"/>
      <name val="宋体"/>
      <family val="3"/>
      <charset val="129"/>
      <scheme val="minor"/>
    </font>
    <font>
      <sz val="11"/>
      <name val="宋体"/>
      <family val="3"/>
      <charset val="134"/>
      <scheme val="minor"/>
    </font>
    <font>
      <b/>
      <sz val="11"/>
      <color theme="1"/>
      <name val="宋体"/>
      <family val="3"/>
      <charset val="134"/>
      <scheme val="minor"/>
    </font>
    <font>
      <b/>
      <sz val="1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7" fillId="0" borderId="0" xfId="0" applyFont="1" applyAlignment="1">
      <alignment vertical="center" wrapText="1"/>
    </xf>
    <xf numFmtId="49" fontId="7"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176" fontId="7" fillId="0" borderId="0" xfId="0" applyNumberFormat="1" applyFont="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66" zoomScaleNormal="66" workbookViewId="0">
      <selection activeCell="F4" sqref="F4"/>
    </sheetView>
  </sheetViews>
  <sheetFormatPr defaultRowHeight="13.5" x14ac:dyDescent="0.15"/>
  <cols>
    <col min="1" max="4" width="9" style="2"/>
    <col min="5" max="5" width="12.25" style="2" customWidth="1"/>
    <col min="6" max="6" width="24.375" style="2" customWidth="1"/>
    <col min="7" max="7" width="32.5" style="2" customWidth="1"/>
    <col min="8" max="8" width="44.875" style="2" customWidth="1"/>
    <col min="9" max="9" width="18" style="2" customWidth="1"/>
    <col min="10" max="10" width="9.75" style="2" customWidth="1"/>
    <col min="11" max="11" width="9" style="2"/>
    <col min="12" max="12" width="15.375" style="2" customWidth="1"/>
    <col min="13" max="13" width="81.875" style="35" customWidth="1"/>
    <col min="14" max="16384" width="9" style="2"/>
  </cols>
  <sheetData>
    <row r="1" spans="1:13" s="1" customFormat="1" ht="40.5" customHeight="1" x14ac:dyDescent="0.15">
      <c r="A1" s="52" t="s">
        <v>0</v>
      </c>
      <c r="B1" s="52" t="s">
        <v>1</v>
      </c>
      <c r="C1" s="52" t="s">
        <v>2</v>
      </c>
      <c r="D1" s="52" t="s">
        <v>3</v>
      </c>
      <c r="E1" s="52" t="s">
        <v>4</v>
      </c>
      <c r="F1" s="53" t="s">
        <v>5</v>
      </c>
      <c r="G1" s="53" t="s">
        <v>6</v>
      </c>
      <c r="H1" s="52" t="s">
        <v>7</v>
      </c>
      <c r="I1" s="52" t="s">
        <v>8</v>
      </c>
      <c r="J1" s="52"/>
      <c r="K1" s="52" t="s">
        <v>9</v>
      </c>
      <c r="L1" s="52" t="s">
        <v>10</v>
      </c>
      <c r="M1" s="44"/>
    </row>
    <row r="2" spans="1:13" s="1" customFormat="1" x14ac:dyDescent="0.15">
      <c r="A2" s="52"/>
      <c r="B2" s="52"/>
      <c r="C2" s="52"/>
      <c r="D2" s="52"/>
      <c r="E2" s="52"/>
      <c r="F2" s="53"/>
      <c r="G2" s="53"/>
      <c r="H2" s="52"/>
      <c r="I2" s="54" t="s">
        <v>11</v>
      </c>
      <c r="J2" s="54" t="s">
        <v>12</v>
      </c>
      <c r="K2" s="52"/>
      <c r="L2" s="52"/>
      <c r="M2" s="44"/>
    </row>
    <row r="3" spans="1:13" s="1" customFormat="1" ht="81" x14ac:dyDescent="0.15">
      <c r="A3" s="1" t="s">
        <v>408</v>
      </c>
      <c r="B3" s="1">
        <v>2012</v>
      </c>
      <c r="C3" s="1" t="s">
        <v>53</v>
      </c>
      <c r="D3" s="1">
        <v>55</v>
      </c>
      <c r="E3" s="1" t="s">
        <v>55</v>
      </c>
      <c r="F3" s="2" t="s">
        <v>56</v>
      </c>
      <c r="G3" s="2" t="s">
        <v>57</v>
      </c>
      <c r="H3" s="1" t="s">
        <v>58</v>
      </c>
      <c r="I3" s="1" t="s">
        <v>59</v>
      </c>
      <c r="J3" s="1" t="s">
        <v>60</v>
      </c>
      <c r="K3" s="1" t="s">
        <v>61</v>
      </c>
      <c r="L3" s="1" t="s">
        <v>62</v>
      </c>
      <c r="M3" s="35"/>
    </row>
    <row r="4" spans="1:13" s="1" customFormat="1" ht="54" x14ac:dyDescent="0.15">
      <c r="A4" s="1" t="s">
        <v>409</v>
      </c>
      <c r="B4" s="1">
        <v>2013</v>
      </c>
      <c r="C4" s="1" t="s">
        <v>54</v>
      </c>
      <c r="D4" s="1">
        <v>539</v>
      </c>
      <c r="E4" s="1" t="s">
        <v>65</v>
      </c>
      <c r="F4" s="2"/>
      <c r="G4" s="2"/>
      <c r="H4" s="1" t="s">
        <v>66</v>
      </c>
      <c r="I4" s="1" t="s">
        <v>67</v>
      </c>
      <c r="J4" s="1" t="s">
        <v>68</v>
      </c>
      <c r="K4" s="1" t="s">
        <v>69</v>
      </c>
      <c r="L4" s="1" t="s">
        <v>70</v>
      </c>
      <c r="M4" s="35"/>
    </row>
    <row r="5" spans="1:13" s="6" customFormat="1" ht="108" x14ac:dyDescent="0.15">
      <c r="A5" s="6" t="s">
        <v>72</v>
      </c>
      <c r="B5" s="6">
        <v>2006</v>
      </c>
      <c r="C5" s="6" t="s">
        <v>73</v>
      </c>
      <c r="D5" s="6">
        <v>215</v>
      </c>
      <c r="E5" s="3" t="s">
        <v>74</v>
      </c>
      <c r="F5" s="5" t="s">
        <v>75</v>
      </c>
      <c r="G5" s="5" t="s">
        <v>76</v>
      </c>
      <c r="H5" s="6" t="s">
        <v>259</v>
      </c>
      <c r="I5" s="6" t="s">
        <v>260</v>
      </c>
      <c r="J5" s="6" t="s">
        <v>60</v>
      </c>
      <c r="K5" s="6" t="s">
        <v>77</v>
      </c>
      <c r="L5" s="6" t="s">
        <v>261</v>
      </c>
      <c r="M5" s="35"/>
    </row>
    <row r="6" spans="1:13" s="6" customFormat="1" ht="54" x14ac:dyDescent="0.15">
      <c r="A6" s="6" t="s">
        <v>83</v>
      </c>
      <c r="B6" s="6">
        <v>2010</v>
      </c>
      <c r="C6" s="6" t="s">
        <v>84</v>
      </c>
      <c r="D6" s="6">
        <v>255</v>
      </c>
      <c r="E6" s="6" t="s">
        <v>85</v>
      </c>
      <c r="F6" s="5"/>
      <c r="G6" s="5"/>
      <c r="H6" s="6" t="s">
        <v>268</v>
      </c>
      <c r="I6" s="6" t="s">
        <v>269</v>
      </c>
      <c r="J6" s="6" t="s">
        <v>86</v>
      </c>
      <c r="K6" s="6" t="s">
        <v>87</v>
      </c>
      <c r="L6" s="6" t="s">
        <v>88</v>
      </c>
      <c r="M6" s="35"/>
    </row>
    <row r="7" spans="1:13" s="6" customFormat="1" ht="108" x14ac:dyDescent="0.15">
      <c r="A7" s="6" t="s">
        <v>175</v>
      </c>
      <c r="B7" s="6">
        <v>2008</v>
      </c>
      <c r="C7" s="6" t="s">
        <v>94</v>
      </c>
      <c r="D7" s="6">
        <v>243</v>
      </c>
      <c r="E7" s="6" t="s">
        <v>95</v>
      </c>
      <c r="F7" s="5" t="s">
        <v>96</v>
      </c>
      <c r="G7" s="5" t="s">
        <v>97</v>
      </c>
      <c r="H7" s="6" t="s">
        <v>101</v>
      </c>
      <c r="I7" s="6" t="s">
        <v>265</v>
      </c>
      <c r="J7" s="6" t="s">
        <v>98</v>
      </c>
      <c r="K7" s="6" t="s">
        <v>99</v>
      </c>
      <c r="L7" s="6" t="s">
        <v>100</v>
      </c>
      <c r="M7" s="35"/>
    </row>
    <row r="8" spans="1:13" s="6" customFormat="1" ht="135" x14ac:dyDescent="0.15">
      <c r="A8" s="6" t="s">
        <v>410</v>
      </c>
      <c r="B8" s="6">
        <v>2011</v>
      </c>
      <c r="C8" s="6" t="s">
        <v>104</v>
      </c>
      <c r="D8" s="6">
        <v>173</v>
      </c>
      <c r="E8" s="6" t="s">
        <v>105</v>
      </c>
      <c r="F8" s="5" t="s">
        <v>106</v>
      </c>
      <c r="G8" s="5" t="s">
        <v>107</v>
      </c>
      <c r="H8" s="6" t="s">
        <v>108</v>
      </c>
      <c r="I8" s="6" t="s">
        <v>109</v>
      </c>
      <c r="J8" s="6" t="s">
        <v>110</v>
      </c>
      <c r="K8" s="6" t="s">
        <v>111</v>
      </c>
      <c r="L8" s="6" t="s">
        <v>112</v>
      </c>
      <c r="M8" s="35"/>
    </row>
    <row r="9" spans="1:13" s="6" customFormat="1" ht="135" x14ac:dyDescent="0.15">
      <c r="A9" s="6" t="s">
        <v>118</v>
      </c>
      <c r="B9" s="6">
        <v>2012</v>
      </c>
      <c r="C9" s="6" t="s">
        <v>104</v>
      </c>
      <c r="D9" s="6">
        <v>296</v>
      </c>
      <c r="E9" s="6" t="s">
        <v>119</v>
      </c>
      <c r="F9" s="5" t="s">
        <v>120</v>
      </c>
      <c r="G9" s="5" t="s">
        <v>121</v>
      </c>
      <c r="H9" s="6" t="s">
        <v>122</v>
      </c>
      <c r="I9" s="6" t="s">
        <v>123</v>
      </c>
      <c r="J9" s="6" t="s">
        <v>110</v>
      </c>
      <c r="K9" s="6" t="s">
        <v>111</v>
      </c>
      <c r="L9" s="6" t="s">
        <v>124</v>
      </c>
      <c r="M9" s="35"/>
    </row>
    <row r="10" spans="1:13" s="19" customFormat="1" ht="81" x14ac:dyDescent="0.15">
      <c r="A10" s="19" t="s">
        <v>273</v>
      </c>
      <c r="B10" s="19">
        <v>2015</v>
      </c>
      <c r="C10" s="19" t="s">
        <v>54</v>
      </c>
      <c r="E10" s="19" t="s">
        <v>279</v>
      </c>
      <c r="F10" s="20"/>
      <c r="G10" s="20"/>
      <c r="H10" s="19" t="s">
        <v>274</v>
      </c>
      <c r="I10" s="19" t="s">
        <v>275</v>
      </c>
      <c r="J10" s="19" t="s">
        <v>276</v>
      </c>
      <c r="K10" s="19" t="s">
        <v>277</v>
      </c>
      <c r="L10" s="19" t="s">
        <v>278</v>
      </c>
      <c r="M10" s="35"/>
    </row>
    <row r="11" spans="1:13" s="6" customFormat="1" ht="135" x14ac:dyDescent="0.15">
      <c r="A11" s="6" t="s">
        <v>411</v>
      </c>
      <c r="B11" s="6">
        <v>2010</v>
      </c>
      <c r="C11" s="6" t="s">
        <v>104</v>
      </c>
      <c r="D11" s="6">
        <v>889</v>
      </c>
      <c r="E11" s="6" t="s">
        <v>119</v>
      </c>
      <c r="F11" s="5" t="s">
        <v>125</v>
      </c>
      <c r="G11" s="5" t="s">
        <v>126</v>
      </c>
      <c r="H11" s="6" t="s">
        <v>270</v>
      </c>
      <c r="I11" s="6" t="s">
        <v>271</v>
      </c>
      <c r="J11" s="6" t="s">
        <v>110</v>
      </c>
      <c r="K11" s="6" t="s">
        <v>111</v>
      </c>
      <c r="L11" s="6" t="s">
        <v>169</v>
      </c>
      <c r="M11" s="35"/>
    </row>
    <row r="12" spans="1:13" s="6" customFormat="1" ht="81" x14ac:dyDescent="0.15">
      <c r="A12" s="37" t="s">
        <v>413</v>
      </c>
      <c r="B12" s="6">
        <v>2012</v>
      </c>
      <c r="C12" s="6" t="s">
        <v>168</v>
      </c>
      <c r="D12" s="6">
        <v>464</v>
      </c>
      <c r="E12" s="6" t="s">
        <v>316</v>
      </c>
      <c r="F12" s="5" t="s">
        <v>131</v>
      </c>
      <c r="G12" s="5" t="s">
        <v>132</v>
      </c>
      <c r="H12" s="6" t="s">
        <v>133</v>
      </c>
      <c r="I12" s="6" t="s">
        <v>134</v>
      </c>
      <c r="J12" s="6" t="s">
        <v>135</v>
      </c>
      <c r="K12" s="6" t="s">
        <v>136</v>
      </c>
      <c r="L12" s="6" t="s">
        <v>146</v>
      </c>
      <c r="M12" s="35"/>
    </row>
    <row r="13" spans="1:13" s="16" customFormat="1" ht="54" x14ac:dyDescent="0.15">
      <c r="A13" s="16" t="s">
        <v>226</v>
      </c>
      <c r="B13" s="16">
        <v>2008</v>
      </c>
      <c r="C13" s="15" t="s">
        <v>54</v>
      </c>
      <c r="D13" s="16">
        <v>147</v>
      </c>
      <c r="E13" s="16" t="s">
        <v>231</v>
      </c>
      <c r="F13" s="16" t="s">
        <v>232</v>
      </c>
      <c r="G13" s="16" t="s">
        <v>233</v>
      </c>
      <c r="H13" s="15" t="s">
        <v>235</v>
      </c>
      <c r="I13" s="15" t="s">
        <v>263</v>
      </c>
      <c r="J13" s="15" t="s">
        <v>236</v>
      </c>
      <c r="K13" s="15" t="s">
        <v>237</v>
      </c>
      <c r="L13" s="15" t="s">
        <v>264</v>
      </c>
      <c r="M13" s="35"/>
    </row>
    <row r="14" spans="1:13" s="6" customFormat="1" ht="108" x14ac:dyDescent="0.15">
      <c r="A14" s="6" t="s">
        <v>412</v>
      </c>
      <c r="B14" s="6">
        <v>2009</v>
      </c>
      <c r="C14" s="6" t="s">
        <v>94</v>
      </c>
      <c r="D14" s="6">
        <v>309</v>
      </c>
      <c r="E14" s="6" t="s">
        <v>95</v>
      </c>
      <c r="F14" s="5" t="s">
        <v>147</v>
      </c>
      <c r="G14" s="5" t="s">
        <v>234</v>
      </c>
      <c r="H14" s="6" t="s">
        <v>266</v>
      </c>
      <c r="I14" s="6" t="s">
        <v>267</v>
      </c>
      <c r="J14" s="6" t="s">
        <v>148</v>
      </c>
      <c r="K14" s="6" t="s">
        <v>99</v>
      </c>
      <c r="L14" s="6" t="s">
        <v>238</v>
      </c>
      <c r="M14" s="35"/>
    </row>
    <row r="15" spans="1:13" ht="167.25" customHeight="1" x14ac:dyDescent="0.15">
      <c r="A15" s="2" t="s">
        <v>182</v>
      </c>
      <c r="B15" s="2">
        <v>2013</v>
      </c>
      <c r="C15" s="10" t="s">
        <v>54</v>
      </c>
      <c r="D15" s="2">
        <v>51</v>
      </c>
      <c r="E15" s="10" t="s">
        <v>155</v>
      </c>
      <c r="F15" s="11" t="s">
        <v>156</v>
      </c>
      <c r="G15" s="11" t="s">
        <v>157</v>
      </c>
      <c r="H15" s="10" t="s">
        <v>158</v>
      </c>
      <c r="I15" s="10" t="s">
        <v>160</v>
      </c>
      <c r="J15" s="10" t="s">
        <v>159</v>
      </c>
      <c r="K15" s="10" t="s">
        <v>161</v>
      </c>
      <c r="L15" s="10" t="s">
        <v>162</v>
      </c>
    </row>
    <row r="16" spans="1:13" s="19" customFormat="1" ht="283.5" x14ac:dyDescent="0.15">
      <c r="A16" s="19" t="s">
        <v>288</v>
      </c>
      <c r="B16" s="19">
        <v>2012</v>
      </c>
      <c r="C16" s="19" t="s">
        <v>290</v>
      </c>
      <c r="D16" s="19">
        <v>119</v>
      </c>
      <c r="E16" s="19" t="s">
        <v>315</v>
      </c>
      <c r="H16" s="19" t="s">
        <v>291</v>
      </c>
      <c r="I16" s="19" t="s">
        <v>292</v>
      </c>
      <c r="J16" s="19" t="s">
        <v>292</v>
      </c>
      <c r="K16" s="19" t="s">
        <v>293</v>
      </c>
      <c r="L16" s="19" t="s">
        <v>294</v>
      </c>
      <c r="M16" s="35"/>
    </row>
    <row r="17" spans="1:13" ht="270" x14ac:dyDescent="0.15">
      <c r="A17" s="2" t="s">
        <v>298</v>
      </c>
      <c r="B17" s="2">
        <v>2003</v>
      </c>
      <c r="C17" s="19" t="s">
        <v>290</v>
      </c>
      <c r="D17" s="2">
        <v>130</v>
      </c>
      <c r="E17" s="19" t="s">
        <v>295</v>
      </c>
      <c r="H17" s="19" t="s">
        <v>301</v>
      </c>
      <c r="I17" s="19" t="s">
        <v>302</v>
      </c>
      <c r="J17" s="19" t="s">
        <v>276</v>
      </c>
      <c r="K17" s="19" t="s">
        <v>303</v>
      </c>
      <c r="L17" s="19" t="s">
        <v>304</v>
      </c>
    </row>
    <row r="20" spans="1:13" s="19" customFormat="1" ht="81" x14ac:dyDescent="0.15">
      <c r="A20" s="19" t="s">
        <v>305</v>
      </c>
      <c r="B20" s="19">
        <v>2005</v>
      </c>
      <c r="C20" s="19" t="s">
        <v>290</v>
      </c>
      <c r="D20" s="19">
        <v>171</v>
      </c>
      <c r="E20" s="19" t="s">
        <v>309</v>
      </c>
      <c r="H20" s="19" t="s">
        <v>310</v>
      </c>
      <c r="I20" s="23" t="s">
        <v>370</v>
      </c>
      <c r="J20" s="23" t="s">
        <v>60</v>
      </c>
      <c r="K20" s="19" t="s">
        <v>321</v>
      </c>
      <c r="L20" s="19" t="s">
        <v>324</v>
      </c>
      <c r="M20" s="35"/>
    </row>
    <row r="21" spans="1:13" ht="108" x14ac:dyDescent="0.15">
      <c r="A21" s="2" t="s">
        <v>313</v>
      </c>
      <c r="B21" s="2">
        <v>2014</v>
      </c>
      <c r="C21" s="23" t="s">
        <v>54</v>
      </c>
      <c r="D21" s="2">
        <v>1513</v>
      </c>
      <c r="E21" s="23" t="s">
        <v>328</v>
      </c>
      <c r="H21" s="23" t="s">
        <v>318</v>
      </c>
      <c r="I21" s="2" t="s">
        <v>319</v>
      </c>
      <c r="J21" s="2" t="s">
        <v>320</v>
      </c>
      <c r="K21" s="2" t="s">
        <v>322</v>
      </c>
      <c r="L21" s="2" t="s">
        <v>323</v>
      </c>
    </row>
    <row r="22" spans="1:13" s="31" customFormat="1" ht="67.5" x14ac:dyDescent="0.15">
      <c r="A22" s="31" t="s">
        <v>367</v>
      </c>
      <c r="B22" s="31">
        <v>2015</v>
      </c>
      <c r="C22" s="30" t="s">
        <v>54</v>
      </c>
      <c r="D22" s="31">
        <v>532</v>
      </c>
      <c r="E22" s="30" t="s">
        <v>368</v>
      </c>
      <c r="H22" s="30" t="s">
        <v>369</v>
      </c>
      <c r="I22" s="31" t="s">
        <v>371</v>
      </c>
      <c r="J22" s="33" t="s">
        <v>98</v>
      </c>
      <c r="K22" s="33" t="s">
        <v>13</v>
      </c>
      <c r="L22" s="33" t="s">
        <v>323</v>
      </c>
      <c r="M22" s="35"/>
    </row>
    <row r="23" spans="1:13" s="32" customFormat="1" ht="108" x14ac:dyDescent="0.15">
      <c r="A23" s="32" t="s">
        <v>380</v>
      </c>
      <c r="B23" s="32">
        <v>2015</v>
      </c>
      <c r="C23" s="32" t="s">
        <v>379</v>
      </c>
      <c r="D23" s="32">
        <v>102</v>
      </c>
      <c r="E23" s="32" t="s">
        <v>387</v>
      </c>
      <c r="H23" s="32" t="s">
        <v>388</v>
      </c>
      <c r="I23" s="32" t="s">
        <v>378</v>
      </c>
      <c r="J23" s="32" t="s">
        <v>389</v>
      </c>
      <c r="K23" s="32" t="s">
        <v>390</v>
      </c>
      <c r="L23" s="32" t="s">
        <v>391</v>
      </c>
      <c r="M23" s="35"/>
    </row>
    <row r="24" spans="1:13" s="32" customFormat="1" x14ac:dyDescent="0.15">
      <c r="A24" s="32" t="s">
        <v>398</v>
      </c>
      <c r="B24" s="32">
        <v>2014</v>
      </c>
      <c r="C24" s="32" t="s">
        <v>402</v>
      </c>
      <c r="D24" s="32">
        <v>210</v>
      </c>
      <c r="E24" s="32" t="s">
        <v>403</v>
      </c>
      <c r="I24" s="32" t="s">
        <v>400</v>
      </c>
      <c r="J24" s="32" t="s">
        <v>404</v>
      </c>
      <c r="K24" s="32" t="s">
        <v>405</v>
      </c>
      <c r="L24" s="32" t="s">
        <v>406</v>
      </c>
      <c r="M24" s="35"/>
    </row>
    <row r="25" spans="1:13" s="23" customFormat="1" ht="67.5" x14ac:dyDescent="0.15">
      <c r="A25" s="23" t="s">
        <v>397</v>
      </c>
      <c r="B25" s="23">
        <v>2013</v>
      </c>
      <c r="C25" s="23" t="s">
        <v>54</v>
      </c>
      <c r="D25" s="23">
        <v>118</v>
      </c>
      <c r="E25" s="23" t="s">
        <v>317</v>
      </c>
      <c r="H25" s="23" t="s">
        <v>327</v>
      </c>
      <c r="I25" s="23" t="s">
        <v>326</v>
      </c>
      <c r="J25" s="23" t="s">
        <v>320</v>
      </c>
      <c r="K25" s="23" t="s">
        <v>343</v>
      </c>
      <c r="L25" s="23" t="s">
        <v>344</v>
      </c>
      <c r="M25" s="35"/>
    </row>
    <row r="26" spans="1:13" ht="67.5" x14ac:dyDescent="0.15">
      <c r="A26" s="2" t="s">
        <v>337</v>
      </c>
      <c r="B26" s="2">
        <v>2008</v>
      </c>
      <c r="C26" s="23" t="s">
        <v>338</v>
      </c>
      <c r="D26" s="2">
        <v>186</v>
      </c>
      <c r="E26" s="23" t="s">
        <v>328</v>
      </c>
      <c r="H26" s="23" t="s">
        <v>340</v>
      </c>
      <c r="I26" s="23" t="s">
        <v>335</v>
      </c>
      <c r="J26" s="2" t="s">
        <v>339</v>
      </c>
      <c r="K26" s="2" t="s">
        <v>341</v>
      </c>
      <c r="L26" s="2" t="s">
        <v>342</v>
      </c>
    </row>
    <row r="27" spans="1:13" s="23" customFormat="1" ht="319.5" customHeight="1" x14ac:dyDescent="0.15">
      <c r="A27" s="23" t="s">
        <v>348</v>
      </c>
      <c r="B27" s="23">
        <v>2005</v>
      </c>
      <c r="C27" s="23" t="s">
        <v>338</v>
      </c>
      <c r="D27" s="23">
        <v>181</v>
      </c>
      <c r="E27" s="23" t="s">
        <v>352</v>
      </c>
      <c r="H27" s="23" t="s">
        <v>353</v>
      </c>
      <c r="I27" s="23" t="s">
        <v>354</v>
      </c>
      <c r="J27" s="23" t="s">
        <v>355</v>
      </c>
      <c r="K27" s="23" t="s">
        <v>356</v>
      </c>
      <c r="L27" s="23" t="s">
        <v>342</v>
      </c>
      <c r="M27" s="35"/>
    </row>
    <row r="28" spans="1:13" s="27" customFormat="1" ht="67.5" x14ac:dyDescent="0.15">
      <c r="A28" s="27" t="s">
        <v>358</v>
      </c>
      <c r="B28" s="27">
        <v>2010</v>
      </c>
      <c r="C28" s="27" t="s">
        <v>54</v>
      </c>
      <c r="D28" s="27">
        <v>63</v>
      </c>
      <c r="E28" s="27" t="s">
        <v>359</v>
      </c>
      <c r="H28" s="27" t="s">
        <v>360</v>
      </c>
      <c r="J28" s="27" t="s">
        <v>135</v>
      </c>
      <c r="K28" s="27" t="s">
        <v>361</v>
      </c>
      <c r="L28" s="27" t="s">
        <v>362</v>
      </c>
      <c r="M28" s="35"/>
    </row>
    <row r="29" spans="1:13" x14ac:dyDescent="0.15">
      <c r="A29" s="36" t="s">
        <v>418</v>
      </c>
      <c r="B29" s="2">
        <v>2014</v>
      </c>
      <c r="D29" s="2">
        <v>176</v>
      </c>
      <c r="E29" s="2" t="s">
        <v>414</v>
      </c>
      <c r="J29" s="2" t="s">
        <v>415</v>
      </c>
      <c r="K29" s="2" t="s">
        <v>416</v>
      </c>
      <c r="L29" s="2" t="s">
        <v>417</v>
      </c>
    </row>
  </sheetData>
  <mergeCells count="12">
    <mergeCell ref="M1:M2"/>
    <mergeCell ref="A1:A2"/>
    <mergeCell ref="B1:B2"/>
    <mergeCell ref="C1:C2"/>
    <mergeCell ref="D1:D2"/>
    <mergeCell ref="E1:E2"/>
    <mergeCell ref="F1:F2"/>
    <mergeCell ref="G1:G2"/>
    <mergeCell ref="H1:H2"/>
    <mergeCell ref="I1:J1"/>
    <mergeCell ref="K1:K2"/>
    <mergeCell ref="L1:L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zoomScale="59" zoomScaleNormal="59" workbookViewId="0">
      <selection activeCell="X12" sqref="X12"/>
    </sheetView>
  </sheetViews>
  <sheetFormatPr defaultRowHeight="13.5" x14ac:dyDescent="0.15"/>
  <cols>
    <col min="1" max="1" width="10.125" style="40" customWidth="1"/>
    <col min="2" max="16384" width="9" style="40"/>
  </cols>
  <sheetData>
    <row r="1" spans="1:34" s="56" customFormat="1" ht="27" customHeight="1" x14ac:dyDescent="0.15">
      <c r="A1" s="55" t="s">
        <v>14</v>
      </c>
      <c r="B1" s="55" t="s">
        <v>15</v>
      </c>
      <c r="C1" s="55"/>
      <c r="D1" s="55"/>
      <c r="E1" s="55" t="s">
        <v>16</v>
      </c>
      <c r="F1" s="55"/>
      <c r="G1" s="55"/>
      <c r="H1" s="55" t="s">
        <v>17</v>
      </c>
      <c r="I1" s="55"/>
      <c r="J1" s="55"/>
      <c r="K1" s="55"/>
      <c r="L1" s="55"/>
      <c r="M1" s="55"/>
      <c r="N1" s="55" t="s">
        <v>18</v>
      </c>
      <c r="O1" s="55"/>
      <c r="P1" s="55"/>
      <c r="Q1" s="55"/>
      <c r="R1" s="55"/>
      <c r="S1" s="55"/>
      <c r="T1" s="55" t="s">
        <v>19</v>
      </c>
      <c r="U1" s="55"/>
      <c r="V1" s="55"/>
      <c r="W1" s="55"/>
      <c r="X1" s="55"/>
      <c r="Y1" s="55"/>
      <c r="Z1" s="55" t="s">
        <v>20</v>
      </c>
      <c r="AA1" s="55"/>
      <c r="AB1" s="55"/>
      <c r="AC1" s="55"/>
      <c r="AD1" s="55"/>
      <c r="AE1" s="55"/>
      <c r="AF1" s="55"/>
      <c r="AG1" s="55"/>
      <c r="AH1" s="55"/>
    </row>
    <row r="2" spans="1:34" s="56" customFormat="1" ht="27" customHeight="1" x14ac:dyDescent="0.15">
      <c r="A2" s="55"/>
      <c r="B2" s="55" t="s">
        <v>21</v>
      </c>
      <c r="C2" s="55" t="s">
        <v>22</v>
      </c>
      <c r="D2" s="55" t="s">
        <v>23</v>
      </c>
      <c r="E2" s="55" t="s">
        <v>21</v>
      </c>
      <c r="F2" s="55" t="s">
        <v>22</v>
      </c>
      <c r="G2" s="55" t="s">
        <v>23</v>
      </c>
      <c r="H2" s="55" t="s">
        <v>24</v>
      </c>
      <c r="I2" s="55"/>
      <c r="J2" s="55"/>
      <c r="K2" s="55" t="s">
        <v>25</v>
      </c>
      <c r="L2" s="55"/>
      <c r="M2" s="55"/>
      <c r="N2" s="55" t="s">
        <v>26</v>
      </c>
      <c r="O2" s="55"/>
      <c r="P2" s="55"/>
      <c r="Q2" s="55" t="s">
        <v>262</v>
      </c>
      <c r="R2" s="55"/>
      <c r="S2" s="55"/>
      <c r="T2" s="55" t="s">
        <v>27</v>
      </c>
      <c r="U2" s="55"/>
      <c r="V2" s="55"/>
      <c r="W2" s="55" t="s">
        <v>28</v>
      </c>
      <c r="X2" s="55"/>
      <c r="Y2" s="55"/>
      <c r="Z2" s="55" t="s">
        <v>29</v>
      </c>
      <c r="AA2" s="55"/>
      <c r="AB2" s="55"/>
      <c r="AC2" s="55" t="s">
        <v>30</v>
      </c>
      <c r="AD2" s="55"/>
      <c r="AE2" s="55"/>
      <c r="AF2" s="55" t="s">
        <v>31</v>
      </c>
      <c r="AG2" s="55"/>
      <c r="AH2" s="55"/>
    </row>
    <row r="3" spans="1:34" s="56" customFormat="1" ht="27" x14ac:dyDescent="0.15">
      <c r="A3" s="55"/>
      <c r="B3" s="55"/>
      <c r="C3" s="55"/>
      <c r="D3" s="55"/>
      <c r="E3" s="55"/>
      <c r="F3" s="55"/>
      <c r="G3" s="55"/>
      <c r="H3" s="56" t="s">
        <v>21</v>
      </c>
      <c r="I3" s="56" t="s">
        <v>22</v>
      </c>
      <c r="J3" s="56" t="s">
        <v>23</v>
      </c>
      <c r="K3" s="56" t="s">
        <v>21</v>
      </c>
      <c r="L3" s="56" t="s">
        <v>32</v>
      </c>
      <c r="M3" s="56" t="s">
        <v>23</v>
      </c>
      <c r="N3" s="56" t="s">
        <v>21</v>
      </c>
      <c r="O3" s="56" t="s">
        <v>22</v>
      </c>
      <c r="P3" s="56" t="s">
        <v>23</v>
      </c>
      <c r="Q3" s="56" t="s">
        <v>21</v>
      </c>
      <c r="R3" s="56" t="s">
        <v>32</v>
      </c>
      <c r="S3" s="56" t="s">
        <v>23</v>
      </c>
      <c r="T3" s="56" t="s">
        <v>21</v>
      </c>
      <c r="U3" s="56" t="s">
        <v>22</v>
      </c>
      <c r="V3" s="56" t="s">
        <v>23</v>
      </c>
      <c r="W3" s="56" t="s">
        <v>21</v>
      </c>
      <c r="X3" s="56" t="s">
        <v>32</v>
      </c>
      <c r="Y3" s="56" t="s">
        <v>23</v>
      </c>
      <c r="Z3" s="56" t="s">
        <v>21</v>
      </c>
      <c r="AA3" s="56" t="s">
        <v>22</v>
      </c>
      <c r="AB3" s="56" t="s">
        <v>23</v>
      </c>
      <c r="AC3" s="56" t="s">
        <v>21</v>
      </c>
      <c r="AD3" s="56" t="s">
        <v>32</v>
      </c>
      <c r="AE3" s="56" t="s">
        <v>23</v>
      </c>
      <c r="AF3" s="56" t="s">
        <v>21</v>
      </c>
      <c r="AG3" s="56" t="s">
        <v>32</v>
      </c>
      <c r="AH3" s="56" t="s">
        <v>23</v>
      </c>
    </row>
    <row r="4" spans="1:34" s="38" customFormat="1" ht="27" x14ac:dyDescent="0.15">
      <c r="A4" s="38" t="s">
        <v>52</v>
      </c>
      <c r="B4" s="38">
        <v>60.6</v>
      </c>
      <c r="C4" s="38">
        <v>60.4</v>
      </c>
      <c r="D4" s="38">
        <v>60.5</v>
      </c>
      <c r="E4" s="38">
        <v>40</v>
      </c>
      <c r="F4" s="38">
        <v>37.9</v>
      </c>
      <c r="G4" s="38">
        <v>37.299999999999997</v>
      </c>
      <c r="H4" s="38">
        <v>18</v>
      </c>
      <c r="I4" s="38">
        <v>21</v>
      </c>
      <c r="J4" s="38">
        <v>19</v>
      </c>
      <c r="K4" s="38">
        <v>82</v>
      </c>
      <c r="L4" s="38">
        <v>79</v>
      </c>
      <c r="M4" s="38">
        <v>81</v>
      </c>
      <c r="N4" s="38">
        <v>26</v>
      </c>
      <c r="O4" s="38">
        <v>28</v>
      </c>
      <c r="P4" s="38">
        <v>27.3</v>
      </c>
      <c r="Q4" s="38">
        <v>73</v>
      </c>
      <c r="R4" s="38">
        <v>71</v>
      </c>
      <c r="S4" s="38">
        <v>72.7</v>
      </c>
      <c r="T4" s="38">
        <v>26</v>
      </c>
      <c r="U4" s="38">
        <v>30</v>
      </c>
      <c r="V4" s="38">
        <v>27.5</v>
      </c>
      <c r="W4" s="38">
        <v>74</v>
      </c>
      <c r="X4" s="38">
        <v>70</v>
      </c>
      <c r="Y4" s="38">
        <v>72.5</v>
      </c>
      <c r="Z4" s="38">
        <v>32</v>
      </c>
      <c r="AA4" s="38">
        <v>30</v>
      </c>
      <c r="AB4" s="38">
        <v>31.5</v>
      </c>
      <c r="AC4" s="38">
        <v>63</v>
      </c>
      <c r="AD4" s="38">
        <v>67</v>
      </c>
      <c r="AE4" s="38">
        <v>64.599999999999994</v>
      </c>
      <c r="AF4" s="38">
        <f>100-Z4-AC4</f>
        <v>5</v>
      </c>
      <c r="AG4" s="38">
        <f>100-AA4-AD4</f>
        <v>3</v>
      </c>
      <c r="AH4" s="38">
        <f>100-AB4-AE4</f>
        <v>3.9000000000000057</v>
      </c>
    </row>
    <row r="5" spans="1:34" s="38" customFormat="1" ht="40.5" x14ac:dyDescent="0.15">
      <c r="A5" s="38" t="s">
        <v>63</v>
      </c>
      <c r="B5" s="38">
        <v>61</v>
      </c>
      <c r="C5" s="38">
        <v>59</v>
      </c>
      <c r="D5" s="38" t="s">
        <v>92</v>
      </c>
      <c r="E5" s="38">
        <v>40</v>
      </c>
      <c r="F5" s="38">
        <v>58.8</v>
      </c>
      <c r="G5" s="38">
        <v>48.6</v>
      </c>
      <c r="H5" s="38">
        <v>32.1</v>
      </c>
      <c r="I5" s="38">
        <v>37</v>
      </c>
      <c r="J5" s="38">
        <v>34.5</v>
      </c>
      <c r="K5" s="38">
        <v>67.900000000000006</v>
      </c>
      <c r="L5" s="38">
        <v>63</v>
      </c>
      <c r="M5" s="38">
        <f>100-J5</f>
        <v>65.5</v>
      </c>
      <c r="N5" s="38">
        <v>42.9</v>
      </c>
      <c r="O5" s="38">
        <v>37</v>
      </c>
      <c r="P5" s="38">
        <v>40</v>
      </c>
      <c r="Q5" s="38">
        <f>100-N5</f>
        <v>57.1</v>
      </c>
      <c r="R5" s="38">
        <f>100-O5</f>
        <v>63</v>
      </c>
      <c r="S5" s="38">
        <f>100-P5</f>
        <v>60</v>
      </c>
      <c r="T5" s="38">
        <v>0</v>
      </c>
      <c r="U5" s="38">
        <v>0</v>
      </c>
      <c r="V5" s="38">
        <v>0</v>
      </c>
      <c r="W5" s="38">
        <v>100</v>
      </c>
      <c r="X5" s="38">
        <v>100</v>
      </c>
      <c r="Y5" s="38">
        <v>100</v>
      </c>
      <c r="Z5" s="38">
        <v>0</v>
      </c>
      <c r="AA5" s="38">
        <v>0</v>
      </c>
      <c r="AB5" s="38">
        <v>0</v>
      </c>
      <c r="AC5" s="38">
        <v>92.9</v>
      </c>
      <c r="AD5" s="38">
        <v>96.3</v>
      </c>
      <c r="AE5" s="38">
        <v>94.5</v>
      </c>
      <c r="AF5" s="38">
        <v>7.1</v>
      </c>
      <c r="AG5" s="38">
        <v>3.7</v>
      </c>
      <c r="AH5" s="38">
        <v>5.5</v>
      </c>
    </row>
    <row r="6" spans="1:34" s="38" customFormat="1" ht="67.5" x14ac:dyDescent="0.15">
      <c r="A6" s="38" t="s">
        <v>71</v>
      </c>
      <c r="D6" s="38" t="s">
        <v>91</v>
      </c>
      <c r="G6" s="38">
        <v>72.400000000000006</v>
      </c>
      <c r="J6" s="38">
        <v>9</v>
      </c>
      <c r="M6" s="38">
        <v>91</v>
      </c>
      <c r="P6" s="38">
        <v>21.7</v>
      </c>
      <c r="S6" s="38">
        <f>100-P6</f>
        <v>78.3</v>
      </c>
      <c r="Y6" s="38" t="s">
        <v>425</v>
      </c>
      <c r="AE6" s="38">
        <v>95</v>
      </c>
    </row>
    <row r="7" spans="1:34" s="38" customFormat="1" ht="27" x14ac:dyDescent="0.15">
      <c r="A7" s="38" t="s">
        <v>78</v>
      </c>
      <c r="B7" s="38">
        <v>58</v>
      </c>
      <c r="C7" s="38">
        <v>56</v>
      </c>
      <c r="D7" s="38">
        <v>57.3</v>
      </c>
      <c r="E7" s="38">
        <v>42.3</v>
      </c>
      <c r="F7" s="38">
        <v>25.9</v>
      </c>
      <c r="G7" s="38">
        <v>36.4</v>
      </c>
      <c r="H7" s="38">
        <v>27.5</v>
      </c>
      <c r="I7" s="38">
        <v>26.5</v>
      </c>
      <c r="J7" s="38">
        <v>27.2</v>
      </c>
      <c r="K7" s="38">
        <v>72.5</v>
      </c>
      <c r="L7" s="38">
        <v>73.5</v>
      </c>
      <c r="M7" s="38">
        <v>72.8</v>
      </c>
      <c r="N7" s="38" t="s">
        <v>79</v>
      </c>
      <c r="O7" s="38" t="s">
        <v>79</v>
      </c>
      <c r="P7" s="38" t="s">
        <v>79</v>
      </c>
      <c r="Q7" s="38" t="s">
        <v>79</v>
      </c>
      <c r="R7" s="38" t="s">
        <v>79</v>
      </c>
      <c r="S7" s="38" t="s">
        <v>79</v>
      </c>
      <c r="T7" s="38">
        <v>42</v>
      </c>
      <c r="U7" s="38">
        <v>38.200000000000003</v>
      </c>
      <c r="V7" s="38">
        <v>40.799999999999997</v>
      </c>
      <c r="W7" s="38">
        <v>44.9</v>
      </c>
      <c r="X7" s="38">
        <v>39.700000000000003</v>
      </c>
      <c r="Y7" s="38">
        <v>59.2</v>
      </c>
      <c r="Z7" s="38" t="s">
        <v>79</v>
      </c>
      <c r="AA7" s="38" t="s">
        <v>79</v>
      </c>
      <c r="AB7" s="38" t="s">
        <v>79</v>
      </c>
      <c r="AC7" s="38" t="s">
        <v>79</v>
      </c>
      <c r="AD7" s="38" t="s">
        <v>79</v>
      </c>
      <c r="AE7" s="38" t="s">
        <v>79</v>
      </c>
      <c r="AF7" s="38" t="s">
        <v>79</v>
      </c>
      <c r="AG7" s="38" t="s">
        <v>79</v>
      </c>
      <c r="AH7" s="38" t="s">
        <v>79</v>
      </c>
    </row>
    <row r="8" spans="1:34" s="38" customFormat="1" ht="40.5" x14ac:dyDescent="0.15">
      <c r="A8" s="38" t="s">
        <v>89</v>
      </c>
      <c r="D8" s="38" t="s">
        <v>90</v>
      </c>
      <c r="E8" s="38">
        <v>25.9</v>
      </c>
      <c r="F8" s="38">
        <v>66.7</v>
      </c>
      <c r="G8" s="38">
        <v>46.3</v>
      </c>
      <c r="H8" s="38">
        <v>26.5</v>
      </c>
      <c r="I8" s="38">
        <v>22</v>
      </c>
      <c r="J8" s="38">
        <v>24.3</v>
      </c>
      <c r="K8" s="38">
        <v>73.5</v>
      </c>
      <c r="L8" s="38">
        <v>78</v>
      </c>
      <c r="M8" s="38">
        <v>75.7</v>
      </c>
    </row>
    <row r="9" spans="1:34" s="38" customFormat="1" ht="32.25" customHeight="1" x14ac:dyDescent="0.15">
      <c r="A9" s="38" t="s">
        <v>102</v>
      </c>
      <c r="B9" s="38">
        <v>62</v>
      </c>
      <c r="C9" s="38">
        <v>61</v>
      </c>
      <c r="D9" s="38">
        <v>61.5</v>
      </c>
      <c r="E9" s="38">
        <v>49.4</v>
      </c>
      <c r="F9" s="38">
        <v>68.900000000000006</v>
      </c>
      <c r="G9" s="38">
        <v>58.8</v>
      </c>
      <c r="H9" s="38">
        <v>55</v>
      </c>
      <c r="I9" s="38">
        <v>49</v>
      </c>
      <c r="J9" s="38">
        <v>51.9</v>
      </c>
      <c r="K9" s="38">
        <v>45</v>
      </c>
      <c r="L9" s="38">
        <v>51</v>
      </c>
      <c r="M9" s="38" t="s">
        <v>225</v>
      </c>
      <c r="N9" s="38" t="s">
        <v>103</v>
      </c>
      <c r="O9" s="38" t="s">
        <v>103</v>
      </c>
      <c r="P9" s="38" t="s">
        <v>103</v>
      </c>
      <c r="Q9" s="38" t="s">
        <v>103</v>
      </c>
      <c r="R9" s="38" t="s">
        <v>103</v>
      </c>
      <c r="S9" s="38" t="s">
        <v>103</v>
      </c>
      <c r="T9" s="38">
        <v>31</v>
      </c>
      <c r="U9" s="38">
        <v>29</v>
      </c>
      <c r="V9" s="38">
        <v>24.7</v>
      </c>
      <c r="W9" s="38">
        <v>69</v>
      </c>
      <c r="X9" s="38">
        <v>71</v>
      </c>
      <c r="Y9" s="38">
        <v>75.3</v>
      </c>
      <c r="Z9" s="38">
        <v>0</v>
      </c>
      <c r="AA9" s="38">
        <v>2</v>
      </c>
      <c r="AB9" s="38">
        <v>1.4</v>
      </c>
      <c r="AC9" s="38">
        <v>97</v>
      </c>
      <c r="AD9" s="38">
        <v>86</v>
      </c>
      <c r="AE9" s="38">
        <v>90.9</v>
      </c>
      <c r="AF9" s="38">
        <f>100-Z9-AC9</f>
        <v>3</v>
      </c>
      <c r="AG9" s="38">
        <f>100-AA9-AD9</f>
        <v>12</v>
      </c>
      <c r="AH9" s="38">
        <f>100-AB9-AE9</f>
        <v>7.6999999999999886</v>
      </c>
    </row>
    <row r="10" spans="1:34" s="38" customFormat="1" ht="40.5" x14ac:dyDescent="0.15">
      <c r="A10" s="38" t="s">
        <v>113</v>
      </c>
      <c r="B10" s="38">
        <v>61</v>
      </c>
      <c r="C10" s="38">
        <v>62</v>
      </c>
      <c r="D10" s="38" t="s">
        <v>114</v>
      </c>
      <c r="E10" s="38">
        <v>28.4</v>
      </c>
      <c r="F10" s="38">
        <v>31.8</v>
      </c>
      <c r="G10" s="38">
        <v>30.1</v>
      </c>
      <c r="H10" s="38">
        <v>19</v>
      </c>
      <c r="I10" s="38">
        <v>15</v>
      </c>
      <c r="J10" s="38">
        <v>17</v>
      </c>
      <c r="K10" s="38">
        <v>81</v>
      </c>
      <c r="L10" s="38">
        <v>85</v>
      </c>
      <c r="M10" s="38">
        <v>83</v>
      </c>
      <c r="N10" s="38">
        <v>21</v>
      </c>
      <c r="O10" s="38">
        <v>23</v>
      </c>
      <c r="P10" s="38">
        <v>22</v>
      </c>
      <c r="Q10" s="38">
        <v>79</v>
      </c>
      <c r="R10" s="38">
        <v>77</v>
      </c>
      <c r="S10" s="38">
        <v>78</v>
      </c>
      <c r="T10" s="38">
        <v>17</v>
      </c>
      <c r="U10" s="38">
        <v>22</v>
      </c>
      <c r="V10" s="38">
        <v>20</v>
      </c>
      <c r="W10" s="38">
        <v>83</v>
      </c>
      <c r="X10" s="38">
        <v>78</v>
      </c>
      <c r="Y10" s="38">
        <v>80</v>
      </c>
      <c r="Z10" s="38" t="s">
        <v>115</v>
      </c>
      <c r="AA10" s="38" t="s">
        <v>115</v>
      </c>
      <c r="AB10" s="38" t="s">
        <v>115</v>
      </c>
      <c r="AC10" s="38" t="s">
        <v>115</v>
      </c>
      <c r="AD10" s="38" t="s">
        <v>115</v>
      </c>
      <c r="AE10" s="38" t="s">
        <v>115</v>
      </c>
      <c r="AF10" s="38" t="s">
        <v>115</v>
      </c>
      <c r="AG10" s="38" t="s">
        <v>115</v>
      </c>
      <c r="AH10" s="38" t="s">
        <v>115</v>
      </c>
    </row>
    <row r="11" spans="1:34" s="38" customFormat="1" ht="40.5" x14ac:dyDescent="0.15">
      <c r="A11" s="38" t="s">
        <v>257</v>
      </c>
      <c r="B11" s="38">
        <v>55</v>
      </c>
      <c r="C11" s="38">
        <v>55</v>
      </c>
      <c r="D11" s="38" t="s">
        <v>258</v>
      </c>
      <c r="E11" s="38">
        <v>78.3</v>
      </c>
      <c r="F11" s="38">
        <v>60.9</v>
      </c>
      <c r="G11" s="38">
        <v>69.099999999999994</v>
      </c>
      <c r="N11" s="38">
        <v>53</v>
      </c>
      <c r="O11" s="38">
        <v>55</v>
      </c>
      <c r="P11" s="38">
        <v>54</v>
      </c>
      <c r="Q11" s="38">
        <v>47</v>
      </c>
      <c r="R11" s="38">
        <v>45</v>
      </c>
      <c r="S11" s="38">
        <v>46</v>
      </c>
      <c r="T11" s="38">
        <v>18</v>
      </c>
      <c r="U11" s="38">
        <v>20</v>
      </c>
      <c r="V11" s="38">
        <v>19.3</v>
      </c>
      <c r="W11" s="38">
        <v>82</v>
      </c>
      <c r="X11" s="38">
        <v>80</v>
      </c>
      <c r="Y11" s="38">
        <v>80.7</v>
      </c>
      <c r="Z11" s="38">
        <v>100</v>
      </c>
      <c r="AA11" s="38">
        <v>100</v>
      </c>
      <c r="AB11" s="38">
        <v>100</v>
      </c>
      <c r="AC11" s="38">
        <v>0</v>
      </c>
      <c r="AD11" s="38">
        <v>0</v>
      </c>
      <c r="AE11" s="38">
        <v>0</v>
      </c>
      <c r="AF11" s="38">
        <v>0</v>
      </c>
      <c r="AG11" s="38">
        <v>0</v>
      </c>
      <c r="AH11" s="38">
        <v>0</v>
      </c>
    </row>
    <row r="12" spans="1:34" s="38" customFormat="1" ht="40.5" x14ac:dyDescent="0.15">
      <c r="A12" s="38" t="s">
        <v>127</v>
      </c>
      <c r="B12" s="38">
        <v>60</v>
      </c>
      <c r="C12" s="38">
        <v>60</v>
      </c>
      <c r="D12" s="38" t="s">
        <v>128</v>
      </c>
      <c r="E12" s="38">
        <v>36.4</v>
      </c>
      <c r="F12" s="38">
        <v>33.4</v>
      </c>
      <c r="G12" s="38">
        <v>34.9</v>
      </c>
      <c r="H12" s="38">
        <v>26</v>
      </c>
      <c r="I12" s="38">
        <v>24</v>
      </c>
      <c r="J12" s="38">
        <v>25.4</v>
      </c>
      <c r="K12" s="38">
        <v>74</v>
      </c>
      <c r="L12" s="38">
        <v>76</v>
      </c>
      <c r="M12" s="38">
        <v>74.599999999999994</v>
      </c>
      <c r="N12" s="38">
        <v>18</v>
      </c>
      <c r="O12" s="38">
        <v>17</v>
      </c>
      <c r="P12" s="38">
        <v>17.2</v>
      </c>
      <c r="Q12" s="38">
        <v>82</v>
      </c>
      <c r="R12" s="38">
        <v>83</v>
      </c>
      <c r="S12" s="38">
        <v>81.8</v>
      </c>
      <c r="T12" s="38">
        <v>38</v>
      </c>
      <c r="U12" s="38">
        <v>43</v>
      </c>
      <c r="V12" s="38">
        <v>40.6</v>
      </c>
      <c r="W12" s="38">
        <v>62</v>
      </c>
      <c r="X12" s="38">
        <v>57</v>
      </c>
      <c r="Y12" s="38">
        <v>59.4</v>
      </c>
      <c r="Z12" s="38">
        <v>14</v>
      </c>
      <c r="AA12" s="38">
        <v>15</v>
      </c>
      <c r="AB12" s="38">
        <v>14.8</v>
      </c>
      <c r="AC12" s="38">
        <v>84</v>
      </c>
      <c r="AD12" s="38">
        <v>83</v>
      </c>
      <c r="AE12" s="38">
        <v>84.3</v>
      </c>
      <c r="AF12" s="38">
        <f>100-Z12-AC12</f>
        <v>2</v>
      </c>
      <c r="AG12" s="38">
        <f>100-AA12-AD12</f>
        <v>2</v>
      </c>
      <c r="AH12" s="38">
        <f>100-AB12-AE12</f>
        <v>0.90000000000000568</v>
      </c>
    </row>
    <row r="13" spans="1:34" s="38" customFormat="1" ht="27" x14ac:dyDescent="0.15">
      <c r="A13" s="38" t="s">
        <v>137</v>
      </c>
      <c r="B13" s="38">
        <v>57.9</v>
      </c>
      <c r="C13" s="47">
        <v>59.8</v>
      </c>
      <c r="D13" s="38">
        <v>58.3</v>
      </c>
      <c r="E13" s="38">
        <v>36.299999999999997</v>
      </c>
      <c r="F13" s="47">
        <v>37.200000000000003</v>
      </c>
      <c r="G13" s="38">
        <v>36.9</v>
      </c>
      <c r="H13" s="38">
        <v>9.3000000000000007</v>
      </c>
      <c r="I13" s="47">
        <v>9.1999999999999993</v>
      </c>
      <c r="J13" s="38">
        <v>8.4</v>
      </c>
      <c r="K13" s="38">
        <v>90</v>
      </c>
      <c r="L13" s="47">
        <v>89.7</v>
      </c>
      <c r="M13" s="38">
        <v>89</v>
      </c>
      <c r="N13" s="38">
        <v>11</v>
      </c>
      <c r="O13" s="47">
        <v>7.7</v>
      </c>
      <c r="P13" s="38">
        <v>9.9</v>
      </c>
      <c r="Q13" s="38">
        <v>89</v>
      </c>
      <c r="R13" s="47">
        <v>92.3</v>
      </c>
      <c r="S13" s="38">
        <v>90.1</v>
      </c>
      <c r="T13" s="38">
        <v>22.1</v>
      </c>
      <c r="U13" s="47">
        <v>19.399999999999999</v>
      </c>
      <c r="V13" s="38">
        <v>19.600000000000001</v>
      </c>
      <c r="W13" s="38">
        <v>77.900000000000006</v>
      </c>
      <c r="X13" s="47">
        <v>80.599999999999994</v>
      </c>
      <c r="Y13" s="38">
        <v>80.400000000000006</v>
      </c>
    </row>
    <row r="14" spans="1:34" s="38" customFormat="1" ht="27" x14ac:dyDescent="0.15">
      <c r="A14" s="38" t="s">
        <v>138</v>
      </c>
      <c r="B14" s="38">
        <v>56.6</v>
      </c>
      <c r="C14" s="47"/>
      <c r="D14" s="38">
        <v>58.3</v>
      </c>
      <c r="E14" s="38">
        <v>37.200000000000003</v>
      </c>
      <c r="F14" s="47"/>
      <c r="G14" s="38">
        <v>36.9</v>
      </c>
      <c r="H14" s="38">
        <v>7.4</v>
      </c>
      <c r="I14" s="47"/>
      <c r="J14" s="38">
        <v>8.4</v>
      </c>
      <c r="K14" s="38">
        <v>88.4</v>
      </c>
      <c r="L14" s="47"/>
      <c r="M14" s="38">
        <v>89</v>
      </c>
      <c r="N14" s="38">
        <v>11</v>
      </c>
      <c r="O14" s="47"/>
      <c r="P14" s="38">
        <v>9.9</v>
      </c>
      <c r="Q14" s="38">
        <v>89</v>
      </c>
      <c r="R14" s="47"/>
      <c r="S14" s="38">
        <v>90.1</v>
      </c>
      <c r="T14" s="38">
        <v>17.399999999999999</v>
      </c>
      <c r="U14" s="47"/>
      <c r="V14" s="38">
        <v>19.600000000000001</v>
      </c>
      <c r="W14" s="38">
        <v>82.6</v>
      </c>
      <c r="X14" s="47"/>
      <c r="Y14" s="38">
        <v>80.400000000000006</v>
      </c>
    </row>
    <row r="15" spans="1:34" ht="27" x14ac:dyDescent="0.15">
      <c r="A15" s="38" t="s">
        <v>227</v>
      </c>
    </row>
    <row r="16" spans="1:34" s="38" customFormat="1" ht="27" x14ac:dyDescent="0.15">
      <c r="A16" s="38" t="s">
        <v>149</v>
      </c>
      <c r="B16" s="38">
        <v>65.400000000000006</v>
      </c>
      <c r="C16" s="38">
        <v>65.5</v>
      </c>
      <c r="D16" s="38">
        <v>65.5</v>
      </c>
      <c r="E16" s="38">
        <v>61</v>
      </c>
      <c r="F16" s="38">
        <v>60.8</v>
      </c>
      <c r="G16" s="38">
        <v>60.9</v>
      </c>
      <c r="H16" s="38">
        <v>17.600000000000001</v>
      </c>
      <c r="I16" s="38">
        <v>15.4</v>
      </c>
      <c r="J16" s="38">
        <v>16.5</v>
      </c>
      <c r="K16" s="38">
        <v>82.4</v>
      </c>
      <c r="L16" s="38">
        <v>83.3</v>
      </c>
      <c r="M16" s="38">
        <v>82.8</v>
      </c>
      <c r="N16" s="38" t="s">
        <v>115</v>
      </c>
      <c r="O16" s="38" t="s">
        <v>115</v>
      </c>
      <c r="P16" s="38" t="s">
        <v>115</v>
      </c>
      <c r="Q16" s="38" t="s">
        <v>115</v>
      </c>
      <c r="R16" s="38" t="s">
        <v>115</v>
      </c>
      <c r="S16" s="38" t="s">
        <v>115</v>
      </c>
      <c r="T16" s="38">
        <v>16.3</v>
      </c>
      <c r="U16" s="38">
        <v>18.600000000000001</v>
      </c>
      <c r="V16" s="38">
        <v>17.5</v>
      </c>
      <c r="W16" s="38">
        <v>83.7</v>
      </c>
      <c r="X16" s="38">
        <v>81.400000000000006</v>
      </c>
      <c r="Y16" s="38">
        <v>82.5</v>
      </c>
      <c r="Z16" s="38">
        <v>3.9</v>
      </c>
      <c r="AA16" s="38">
        <v>2.6</v>
      </c>
      <c r="AB16" s="38">
        <v>3.2</v>
      </c>
      <c r="AC16" s="38">
        <v>83.7</v>
      </c>
      <c r="AD16" s="38">
        <v>85.9</v>
      </c>
      <c r="AE16" s="38">
        <v>84.8</v>
      </c>
      <c r="AF16" s="38">
        <f>100-Z16-AC16</f>
        <v>12.399999999999991</v>
      </c>
      <c r="AG16" s="38">
        <f>100-AA16-AD16</f>
        <v>11.5</v>
      </c>
      <c r="AH16" s="38">
        <f>100-AB16-AE16</f>
        <v>12</v>
      </c>
    </row>
    <row r="17" spans="1:34" s="41" customFormat="1" ht="27" x14ac:dyDescent="0.15">
      <c r="A17" s="38" t="s">
        <v>163</v>
      </c>
      <c r="B17" s="38">
        <v>65</v>
      </c>
      <c r="C17" s="48" t="s">
        <v>165</v>
      </c>
      <c r="D17" s="48">
        <v>65</v>
      </c>
      <c r="E17" s="41">
        <v>62.5</v>
      </c>
      <c r="F17" s="48" t="s">
        <v>166</v>
      </c>
      <c r="G17" s="48">
        <v>64</v>
      </c>
      <c r="H17" s="41">
        <v>11.5</v>
      </c>
      <c r="I17" s="48" t="s">
        <v>166</v>
      </c>
      <c r="J17" s="48">
        <v>15.7</v>
      </c>
      <c r="K17" s="41">
        <v>88.5</v>
      </c>
      <c r="L17" s="48" t="s">
        <v>166</v>
      </c>
      <c r="M17" s="48">
        <f>100-J17</f>
        <v>84.3</v>
      </c>
      <c r="N17" s="41">
        <v>34.6</v>
      </c>
      <c r="O17" s="48" t="s">
        <v>167</v>
      </c>
      <c r="P17" s="48">
        <v>31.4</v>
      </c>
      <c r="Q17" s="41">
        <f>100-N17</f>
        <v>65.400000000000006</v>
      </c>
      <c r="R17" s="48" t="s">
        <v>166</v>
      </c>
      <c r="S17" s="48">
        <f>100-P17</f>
        <v>68.599999999999994</v>
      </c>
      <c r="T17" s="48">
        <v>0</v>
      </c>
      <c r="U17" s="48"/>
      <c r="V17" s="48"/>
      <c r="W17" s="41">
        <v>100</v>
      </c>
      <c r="X17" s="48" t="s">
        <v>167</v>
      </c>
      <c r="Y17" s="48">
        <v>100</v>
      </c>
      <c r="Z17" s="41" t="s">
        <v>166</v>
      </c>
      <c r="AA17" s="41" t="s">
        <v>166</v>
      </c>
      <c r="AB17" s="41" t="s">
        <v>166</v>
      </c>
      <c r="AC17" s="41" t="s">
        <v>166</v>
      </c>
      <c r="AD17" s="41" t="s">
        <v>166</v>
      </c>
      <c r="AE17" s="41" t="s">
        <v>166</v>
      </c>
      <c r="AF17" s="41" t="s">
        <v>166</v>
      </c>
      <c r="AG17" s="41" t="s">
        <v>166</v>
      </c>
      <c r="AH17" s="41" t="s">
        <v>166</v>
      </c>
    </row>
    <row r="18" spans="1:34" s="41" customFormat="1" ht="27" x14ac:dyDescent="0.15">
      <c r="A18" s="38" t="s">
        <v>164</v>
      </c>
      <c r="B18" s="38">
        <v>65</v>
      </c>
      <c r="C18" s="48"/>
      <c r="D18" s="48"/>
      <c r="E18" s="41">
        <v>31.6</v>
      </c>
      <c r="F18" s="48"/>
      <c r="G18" s="48"/>
      <c r="H18" s="41">
        <v>20</v>
      </c>
      <c r="I18" s="48"/>
      <c r="J18" s="48"/>
      <c r="K18" s="41">
        <v>80</v>
      </c>
      <c r="L18" s="48"/>
      <c r="M18" s="48"/>
      <c r="N18" s="41">
        <v>28</v>
      </c>
      <c r="O18" s="48"/>
      <c r="P18" s="48"/>
      <c r="Q18" s="41">
        <f>100-N18</f>
        <v>72</v>
      </c>
      <c r="R18" s="48"/>
      <c r="S18" s="48"/>
      <c r="T18" s="48"/>
      <c r="U18" s="48"/>
      <c r="V18" s="48"/>
      <c r="W18" s="41">
        <v>100</v>
      </c>
      <c r="X18" s="48"/>
      <c r="Y18" s="48"/>
      <c r="Z18" s="41" t="s">
        <v>166</v>
      </c>
      <c r="AA18" s="41" t="s">
        <v>166</v>
      </c>
      <c r="AB18" s="41" t="s">
        <v>166</v>
      </c>
      <c r="AC18" s="41" t="s">
        <v>166</v>
      </c>
      <c r="AD18" s="41" t="s">
        <v>166</v>
      </c>
      <c r="AE18" s="41" t="s">
        <v>166</v>
      </c>
      <c r="AF18" s="41" t="s">
        <v>166</v>
      </c>
      <c r="AG18" s="41" t="s">
        <v>166</v>
      </c>
      <c r="AH18" s="41" t="s">
        <v>166</v>
      </c>
    </row>
    <row r="20" spans="1:34" s="42" customFormat="1" x14ac:dyDescent="0.15">
      <c r="A20" s="38" t="s">
        <v>280</v>
      </c>
      <c r="D20" s="42">
        <v>61</v>
      </c>
      <c r="G20" s="42">
        <v>87.5</v>
      </c>
      <c r="J20" s="42" t="s">
        <v>281</v>
      </c>
      <c r="S20" s="42">
        <v>33.299999999999997</v>
      </c>
      <c r="Y20" s="42">
        <v>100</v>
      </c>
      <c r="AB20" s="42">
        <v>100</v>
      </c>
    </row>
    <row r="21" spans="1:34" s="41" customFormat="1" ht="27" x14ac:dyDescent="0.15">
      <c r="A21" s="38" t="s">
        <v>287</v>
      </c>
      <c r="D21" s="41">
        <v>63.5</v>
      </c>
      <c r="G21" s="41">
        <v>50.6</v>
      </c>
      <c r="J21" s="41">
        <v>52.9</v>
      </c>
      <c r="M21" s="41" t="s">
        <v>296</v>
      </c>
      <c r="S21" s="41" t="s">
        <v>297</v>
      </c>
      <c r="V21" s="41">
        <v>23.5</v>
      </c>
      <c r="Y21" s="41">
        <f>100-V21</f>
        <v>76.5</v>
      </c>
      <c r="AB21" s="41" t="s">
        <v>281</v>
      </c>
      <c r="AE21" s="41">
        <v>87.4</v>
      </c>
    </row>
    <row r="22" spans="1:34" s="41" customFormat="1" ht="27" x14ac:dyDescent="0.15">
      <c r="A22" s="38" t="s">
        <v>299</v>
      </c>
      <c r="D22" s="41">
        <v>65.5</v>
      </c>
      <c r="G22" s="41">
        <v>60</v>
      </c>
      <c r="J22" s="41">
        <v>25</v>
      </c>
      <c r="M22" s="41">
        <v>75</v>
      </c>
      <c r="P22" s="41" t="s">
        <v>297</v>
      </c>
      <c r="S22" s="41" t="s">
        <v>281</v>
      </c>
      <c r="AB22" s="41" t="s">
        <v>281</v>
      </c>
      <c r="AE22" s="41" t="s">
        <v>281</v>
      </c>
    </row>
    <row r="23" spans="1:34" s="38" customFormat="1" ht="27" x14ac:dyDescent="0.15">
      <c r="A23" s="38" t="s">
        <v>306</v>
      </c>
      <c r="D23" s="38">
        <v>59</v>
      </c>
      <c r="G23" s="38">
        <v>80</v>
      </c>
      <c r="J23" s="38">
        <v>100</v>
      </c>
      <c r="P23" s="38" t="s">
        <v>311</v>
      </c>
      <c r="S23" s="38" t="s">
        <v>312</v>
      </c>
      <c r="V23" s="38" t="s">
        <v>311</v>
      </c>
      <c r="AB23" s="38" t="s">
        <v>312</v>
      </c>
    </row>
    <row r="24" spans="1:34" s="41" customFormat="1" ht="27" x14ac:dyDescent="0.15">
      <c r="A24" s="38" t="s">
        <v>314</v>
      </c>
      <c r="D24" s="41">
        <v>61.2</v>
      </c>
      <c r="G24" s="41">
        <v>46.5</v>
      </c>
      <c r="J24" s="41">
        <v>60.7</v>
      </c>
      <c r="M24" s="41" t="s">
        <v>325</v>
      </c>
      <c r="S24" s="41">
        <v>93.9</v>
      </c>
      <c r="V24" s="41">
        <v>46.2</v>
      </c>
      <c r="Y24" s="41">
        <f t="shared" ref="Y24:Y31" si="0">100-V24</f>
        <v>53.8</v>
      </c>
      <c r="AB24" s="41">
        <v>4.5999999999999996</v>
      </c>
      <c r="AE24" s="41">
        <v>92.3</v>
      </c>
    </row>
    <row r="25" spans="1:34" s="41" customFormat="1" ht="27.75" customHeight="1" x14ac:dyDescent="0.15">
      <c r="A25" s="38" t="s">
        <v>329</v>
      </c>
      <c r="D25" s="41">
        <v>61</v>
      </c>
      <c r="G25" s="41">
        <v>56</v>
      </c>
      <c r="J25" s="41">
        <v>23.1</v>
      </c>
      <c r="S25" s="41">
        <v>64.2</v>
      </c>
      <c r="V25" s="41">
        <v>17.100000000000001</v>
      </c>
      <c r="Y25" s="41">
        <f t="shared" si="0"/>
        <v>82.9</v>
      </c>
      <c r="AB25" s="41" t="s">
        <v>334</v>
      </c>
    </row>
    <row r="26" spans="1:34" s="41" customFormat="1" ht="27" x14ac:dyDescent="0.15">
      <c r="A26" s="38" t="s">
        <v>345</v>
      </c>
      <c r="D26" s="41">
        <v>65.8</v>
      </c>
      <c r="G26" s="41">
        <v>73.8</v>
      </c>
      <c r="J26" s="38" t="s">
        <v>347</v>
      </c>
      <c r="S26" s="41">
        <v>78.5</v>
      </c>
      <c r="V26" s="41">
        <v>18.3</v>
      </c>
      <c r="Y26" s="41">
        <f t="shared" si="0"/>
        <v>81.7</v>
      </c>
      <c r="AB26" s="41" t="s">
        <v>334</v>
      </c>
      <c r="AE26" s="41">
        <v>96.8</v>
      </c>
    </row>
    <row r="27" spans="1:34" s="41" customFormat="1" ht="27" x14ac:dyDescent="0.15">
      <c r="A27" s="38" t="s">
        <v>349</v>
      </c>
      <c r="D27" s="41">
        <v>62</v>
      </c>
      <c r="G27" s="41">
        <v>7.7</v>
      </c>
      <c r="J27" s="41">
        <v>51.9</v>
      </c>
      <c r="S27" s="41" t="s">
        <v>334</v>
      </c>
      <c r="V27" s="41">
        <v>59.7</v>
      </c>
      <c r="Y27" s="41">
        <f t="shared" si="0"/>
        <v>40.299999999999997</v>
      </c>
      <c r="AB27" s="41" t="s">
        <v>334</v>
      </c>
      <c r="AE27" s="41" t="s">
        <v>357</v>
      </c>
    </row>
    <row r="28" spans="1:34" s="42" customFormat="1" ht="26.25" customHeight="1" x14ac:dyDescent="0.15">
      <c r="A28" s="38" t="s">
        <v>363</v>
      </c>
      <c r="D28" s="41">
        <v>56.7</v>
      </c>
      <c r="G28" s="41">
        <v>70.3</v>
      </c>
      <c r="J28" s="41">
        <v>57.1</v>
      </c>
      <c r="K28" s="41"/>
      <c r="L28" s="41"/>
      <c r="M28" s="41" t="s">
        <v>366</v>
      </c>
      <c r="V28" s="41">
        <v>46</v>
      </c>
      <c r="W28" s="41"/>
      <c r="X28" s="41"/>
      <c r="Y28" s="41">
        <f t="shared" si="0"/>
        <v>54</v>
      </c>
      <c r="Z28" s="41"/>
      <c r="AA28" s="41"/>
      <c r="AB28" s="41">
        <v>100</v>
      </c>
    </row>
    <row r="29" spans="1:34" ht="27" x14ac:dyDescent="0.15">
      <c r="A29" s="38" t="s">
        <v>375</v>
      </c>
      <c r="B29" s="41">
        <v>61.5</v>
      </c>
      <c r="C29" s="41">
        <v>60.5</v>
      </c>
      <c r="D29" s="41">
        <v>61</v>
      </c>
      <c r="G29" s="41">
        <v>73.3</v>
      </c>
      <c r="J29" s="41">
        <v>92.1</v>
      </c>
      <c r="K29" s="43"/>
      <c r="L29" s="43"/>
      <c r="M29" s="43" t="s">
        <v>373</v>
      </c>
      <c r="S29" s="41" t="s">
        <v>374</v>
      </c>
      <c r="V29" s="41">
        <v>27.4</v>
      </c>
      <c r="W29" s="41"/>
      <c r="X29" s="41"/>
      <c r="Y29" s="41">
        <f t="shared" si="0"/>
        <v>72.599999999999994</v>
      </c>
      <c r="Z29" s="41"/>
      <c r="AA29" s="41"/>
      <c r="AB29" s="41">
        <v>7.7</v>
      </c>
      <c r="AE29" s="41">
        <v>88.9</v>
      </c>
      <c r="AF29" s="41"/>
      <c r="AG29" s="41"/>
      <c r="AH29" s="41">
        <f>100-AB29-AE29</f>
        <v>3.3999999999999915</v>
      </c>
    </row>
    <row r="30" spans="1:34" s="41" customFormat="1" ht="27" x14ac:dyDescent="0.15">
      <c r="A30" s="38" t="s">
        <v>381</v>
      </c>
      <c r="D30" s="41" t="s">
        <v>392</v>
      </c>
      <c r="G30" s="41">
        <v>121.7</v>
      </c>
      <c r="J30" s="41" t="s">
        <v>393</v>
      </c>
      <c r="M30" s="41" t="s">
        <v>394</v>
      </c>
      <c r="P30" s="41">
        <v>20.6</v>
      </c>
      <c r="S30" s="41">
        <f>100-P30</f>
        <v>79.400000000000006</v>
      </c>
      <c r="V30" s="41">
        <v>19.600000000000001</v>
      </c>
      <c r="Y30" s="41">
        <f t="shared" si="0"/>
        <v>80.400000000000006</v>
      </c>
      <c r="AB30" s="41" t="s">
        <v>393</v>
      </c>
      <c r="AE30" s="41" t="s">
        <v>395</v>
      </c>
    </row>
    <row r="31" spans="1:34" ht="27" x14ac:dyDescent="0.15">
      <c r="A31" s="38" t="s">
        <v>399</v>
      </c>
      <c r="D31" s="41">
        <v>66</v>
      </c>
      <c r="G31" s="41">
        <v>80</v>
      </c>
      <c r="J31" s="41">
        <v>77.599999999999994</v>
      </c>
      <c r="M31" s="40">
        <v>22.4</v>
      </c>
      <c r="P31" s="40">
        <f>100-S31</f>
        <v>8.2999999999999972</v>
      </c>
      <c r="S31" s="40">
        <v>91.7</v>
      </c>
      <c r="V31" s="41">
        <v>33.200000000000003</v>
      </c>
      <c r="Y31" s="41">
        <f t="shared" si="0"/>
        <v>66.8</v>
      </c>
    </row>
  </sheetData>
  <mergeCells count="45">
    <mergeCell ref="R17:R18"/>
    <mergeCell ref="S17:S18"/>
    <mergeCell ref="T17:V18"/>
    <mergeCell ref="X17:X18"/>
    <mergeCell ref="Y17:Y18"/>
    <mergeCell ref="J17:J18"/>
    <mergeCell ref="L17:L18"/>
    <mergeCell ref="M17:M18"/>
    <mergeCell ref="O17:O18"/>
    <mergeCell ref="P17:P18"/>
    <mergeCell ref="D17:D18"/>
    <mergeCell ref="C17:C18"/>
    <mergeCell ref="F17:F18"/>
    <mergeCell ref="G17:G18"/>
    <mergeCell ref="I17:I18"/>
    <mergeCell ref="A1:A3"/>
    <mergeCell ref="B1:D1"/>
    <mergeCell ref="E1:G1"/>
    <mergeCell ref="H1:M1"/>
    <mergeCell ref="N1:S1"/>
    <mergeCell ref="Q2:S2"/>
    <mergeCell ref="Z2:AB2"/>
    <mergeCell ref="AC2:AE2"/>
    <mergeCell ref="AF2:AH2"/>
    <mergeCell ref="Z1:AH1"/>
    <mergeCell ref="B2:B3"/>
    <mergeCell ref="C2:C3"/>
    <mergeCell ref="D2:D3"/>
    <mergeCell ref="E2:E3"/>
    <mergeCell ref="F2:F3"/>
    <mergeCell ref="G2:G3"/>
    <mergeCell ref="H2:J2"/>
    <mergeCell ref="K2:M2"/>
    <mergeCell ref="N2:P2"/>
    <mergeCell ref="T1:Y1"/>
    <mergeCell ref="T2:V2"/>
    <mergeCell ref="W2:Y2"/>
    <mergeCell ref="R13:R14"/>
    <mergeCell ref="U13:U14"/>
    <mergeCell ref="X13:X14"/>
    <mergeCell ref="C13:C14"/>
    <mergeCell ref="F13:F14"/>
    <mergeCell ref="I13:I14"/>
    <mergeCell ref="L13:L14"/>
    <mergeCell ref="O13:O14"/>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A4" zoomScale="73" zoomScaleNormal="73" workbookViewId="0">
      <selection activeCell="B22" sqref="B22"/>
    </sheetView>
  </sheetViews>
  <sheetFormatPr defaultRowHeight="13.5" x14ac:dyDescent="0.15"/>
  <cols>
    <col min="1" max="1" width="10.125" style="40" customWidth="1"/>
    <col min="2" max="6" width="9" style="40"/>
    <col min="7" max="7" width="15" style="40" customWidth="1"/>
    <col min="8" max="8" width="12.375" style="40" customWidth="1"/>
    <col min="9" max="11" width="9" style="40"/>
    <col min="12" max="13" width="13.75" style="40" customWidth="1"/>
    <col min="14" max="16" width="9" style="40"/>
    <col min="17" max="17" width="16.375" style="40" customWidth="1"/>
    <col min="18" max="16384" width="9" style="40"/>
  </cols>
  <sheetData>
    <row r="1" spans="1:20" s="56" customFormat="1" ht="40.5" customHeight="1" x14ac:dyDescent="0.15">
      <c r="A1" s="55" t="s">
        <v>14</v>
      </c>
      <c r="B1" s="55" t="s">
        <v>33</v>
      </c>
      <c r="C1" s="55"/>
      <c r="D1" s="55" t="s">
        <v>34</v>
      </c>
      <c r="E1" s="55"/>
      <c r="F1" s="55"/>
      <c r="G1" s="55"/>
      <c r="H1" s="55"/>
      <c r="I1" s="55" t="s">
        <v>35</v>
      </c>
      <c r="J1" s="55"/>
      <c r="K1" s="55"/>
      <c r="L1" s="55"/>
      <c r="M1" s="55"/>
      <c r="N1" s="55" t="s">
        <v>36</v>
      </c>
      <c r="O1" s="55"/>
      <c r="P1" s="55"/>
      <c r="Q1" s="55"/>
      <c r="R1" s="55" t="s">
        <v>37</v>
      </c>
      <c r="S1" s="55"/>
      <c r="T1" s="57"/>
    </row>
    <row r="2" spans="1:20" s="56" customFormat="1" ht="27" x14ac:dyDescent="0.15">
      <c r="A2" s="55"/>
      <c r="B2" s="56" t="s">
        <v>38</v>
      </c>
      <c r="C2" s="56" t="s">
        <v>39</v>
      </c>
      <c r="D2" s="56" t="s">
        <v>21</v>
      </c>
      <c r="E2" s="56" t="s">
        <v>22</v>
      </c>
      <c r="F2" s="56" t="s">
        <v>40</v>
      </c>
      <c r="G2" s="56" t="s">
        <v>185</v>
      </c>
      <c r="H2" s="56" t="s">
        <v>188</v>
      </c>
      <c r="I2" s="56" t="s">
        <v>21</v>
      </c>
      <c r="J2" s="56" t="s">
        <v>22</v>
      </c>
      <c r="K2" s="56" t="s">
        <v>40</v>
      </c>
      <c r="L2" s="56" t="s">
        <v>187</v>
      </c>
      <c r="M2" s="56" t="s">
        <v>189</v>
      </c>
      <c r="N2" s="56" t="s">
        <v>21</v>
      </c>
      <c r="O2" s="56" t="s">
        <v>22</v>
      </c>
      <c r="P2" s="56" t="s">
        <v>40</v>
      </c>
      <c r="Q2" s="56" t="s">
        <v>186</v>
      </c>
      <c r="R2" s="56" t="s">
        <v>21</v>
      </c>
      <c r="S2" s="56" t="s">
        <v>22</v>
      </c>
    </row>
    <row r="3" spans="1:20" s="38" customFormat="1" ht="27" x14ac:dyDescent="0.15">
      <c r="A3" s="38" t="s">
        <v>52</v>
      </c>
      <c r="B3" s="38">
        <v>441</v>
      </c>
      <c r="C3" s="38">
        <v>222</v>
      </c>
      <c r="D3" s="38">
        <v>13.4</v>
      </c>
      <c r="E3" s="38">
        <v>10.6</v>
      </c>
      <c r="F3" s="38">
        <v>0.79</v>
      </c>
      <c r="G3" s="38" t="s">
        <v>217</v>
      </c>
      <c r="H3" s="38">
        <v>1.2E-2</v>
      </c>
      <c r="I3" s="38">
        <v>4.3</v>
      </c>
      <c r="J3" s="38">
        <v>2.6</v>
      </c>
      <c r="K3" s="38">
        <v>0.5</v>
      </c>
      <c r="L3" s="38" t="s">
        <v>215</v>
      </c>
      <c r="M3" s="38" t="s">
        <v>216</v>
      </c>
      <c r="R3" s="38">
        <v>6.8</v>
      </c>
      <c r="S3" s="38">
        <v>1.8</v>
      </c>
    </row>
    <row r="4" spans="1:20" s="38" customFormat="1" ht="27" x14ac:dyDescent="0.15">
      <c r="A4" s="38" t="s">
        <v>64</v>
      </c>
      <c r="B4" s="38">
        <v>28</v>
      </c>
      <c r="C4" s="38">
        <v>27</v>
      </c>
      <c r="D4" s="38">
        <v>12.2</v>
      </c>
      <c r="E4" s="38">
        <v>11.8</v>
      </c>
      <c r="F4" s="38">
        <v>1.1299999999999999</v>
      </c>
      <c r="G4" s="38" t="s">
        <v>219</v>
      </c>
      <c r="H4" s="38">
        <v>0.36194999999999999</v>
      </c>
      <c r="I4" s="38">
        <v>3.2</v>
      </c>
      <c r="J4" s="38">
        <v>3.2</v>
      </c>
      <c r="K4" s="38">
        <v>0.76</v>
      </c>
      <c r="L4" s="38" t="s">
        <v>218</v>
      </c>
      <c r="M4" s="38">
        <v>0.18149999999999999</v>
      </c>
    </row>
    <row r="5" spans="1:20" s="38" customFormat="1" ht="27" x14ac:dyDescent="0.15">
      <c r="A5" s="38" t="s">
        <v>71</v>
      </c>
      <c r="B5" s="38">
        <v>359</v>
      </c>
      <c r="C5" s="38">
        <v>180</v>
      </c>
      <c r="D5" s="38">
        <v>13.9</v>
      </c>
      <c r="E5" s="38">
        <v>11</v>
      </c>
      <c r="F5" s="38">
        <v>0.78</v>
      </c>
      <c r="G5" s="38" t="s">
        <v>220</v>
      </c>
      <c r="H5" s="38">
        <v>1.95E-2</v>
      </c>
      <c r="I5" s="38">
        <v>3.9</v>
      </c>
      <c r="J5" s="38">
        <v>2.6</v>
      </c>
      <c r="K5" s="38">
        <v>0.62</v>
      </c>
      <c r="L5" s="38" t="s">
        <v>221</v>
      </c>
      <c r="M5" s="38" t="s">
        <v>222</v>
      </c>
      <c r="R5" s="38">
        <v>71.8</v>
      </c>
      <c r="S5" s="38">
        <v>59.6</v>
      </c>
    </row>
    <row r="6" spans="1:20" s="38" customFormat="1" ht="27" x14ac:dyDescent="0.15">
      <c r="A6" s="38" t="s">
        <v>80</v>
      </c>
      <c r="B6" s="38">
        <v>138</v>
      </c>
      <c r="C6" s="38">
        <v>68</v>
      </c>
      <c r="D6" s="38">
        <v>10.199999999999999</v>
      </c>
      <c r="E6" s="38">
        <v>8.1</v>
      </c>
      <c r="F6" s="18" t="s">
        <v>81</v>
      </c>
      <c r="G6" s="18" t="s">
        <v>214</v>
      </c>
      <c r="H6" s="18"/>
      <c r="N6" s="38">
        <v>3.6</v>
      </c>
      <c r="O6" s="38">
        <v>2</v>
      </c>
      <c r="P6" s="18" t="s">
        <v>82</v>
      </c>
      <c r="Q6" s="18" t="s">
        <v>213</v>
      </c>
      <c r="R6" s="38">
        <v>50.7</v>
      </c>
      <c r="S6" s="38">
        <v>45.6</v>
      </c>
    </row>
    <row r="7" spans="1:20" s="38" customFormat="1" ht="27" x14ac:dyDescent="0.15">
      <c r="A7" s="38" t="s">
        <v>93</v>
      </c>
      <c r="B7" s="38">
        <v>128</v>
      </c>
      <c r="C7" s="38">
        <v>127</v>
      </c>
      <c r="D7" s="38">
        <v>8</v>
      </c>
      <c r="E7" s="38">
        <v>9.3000000000000007</v>
      </c>
      <c r="F7" s="38">
        <v>0.97</v>
      </c>
      <c r="G7" s="38" t="s">
        <v>204</v>
      </c>
      <c r="H7" s="38">
        <v>0.84</v>
      </c>
      <c r="I7" s="38">
        <v>3.9</v>
      </c>
      <c r="J7" s="38">
        <v>3.8</v>
      </c>
      <c r="K7" s="38">
        <v>0.97399999999999998</v>
      </c>
      <c r="L7" s="38" t="s">
        <v>210</v>
      </c>
    </row>
    <row r="8" spans="1:20" s="38" customFormat="1" ht="27" x14ac:dyDescent="0.15">
      <c r="A8" s="38" t="s">
        <v>102</v>
      </c>
      <c r="B8" s="38">
        <v>118</v>
      </c>
      <c r="C8" s="38">
        <v>125</v>
      </c>
      <c r="D8" s="38">
        <v>23</v>
      </c>
      <c r="E8" s="38">
        <v>35</v>
      </c>
      <c r="F8" s="38">
        <v>0.63300000000000001</v>
      </c>
      <c r="G8" s="38" t="s">
        <v>198</v>
      </c>
      <c r="H8" s="38">
        <v>1.2999999999999999E-2</v>
      </c>
      <c r="I8" s="38">
        <v>8.3000000000000007</v>
      </c>
      <c r="J8" s="38">
        <v>11.7</v>
      </c>
      <c r="K8" s="38">
        <v>0.8</v>
      </c>
      <c r="L8" s="38" t="s">
        <v>199</v>
      </c>
      <c r="M8" s="38">
        <v>0.17</v>
      </c>
    </row>
    <row r="9" spans="1:20" s="38" customFormat="1" ht="27" x14ac:dyDescent="0.15">
      <c r="A9" s="38" t="s">
        <v>116</v>
      </c>
      <c r="B9" s="38">
        <v>87</v>
      </c>
      <c r="C9" s="38">
        <v>86</v>
      </c>
      <c r="D9" s="38">
        <v>10.9</v>
      </c>
      <c r="E9" s="38">
        <v>9.4</v>
      </c>
      <c r="F9" s="38">
        <v>0.83</v>
      </c>
      <c r="G9" s="38" t="s">
        <v>200</v>
      </c>
      <c r="H9" s="38">
        <v>0.2</v>
      </c>
      <c r="I9" s="38">
        <v>4.0999999999999996</v>
      </c>
      <c r="J9" s="38">
        <v>2.9</v>
      </c>
      <c r="K9" s="38">
        <v>0.61</v>
      </c>
      <c r="L9" s="38" t="s">
        <v>201</v>
      </c>
      <c r="M9" s="38">
        <v>1.5E-3</v>
      </c>
    </row>
    <row r="10" spans="1:20" s="38" customFormat="1" ht="27" x14ac:dyDescent="0.15">
      <c r="A10" s="38" t="s">
        <v>117</v>
      </c>
      <c r="B10" s="38">
        <v>148</v>
      </c>
      <c r="C10" s="38">
        <v>148</v>
      </c>
      <c r="D10" s="38">
        <v>18.7</v>
      </c>
      <c r="E10" s="38">
        <v>16.899999999999999</v>
      </c>
      <c r="F10" s="38">
        <v>0.84</v>
      </c>
      <c r="G10" s="38" t="s">
        <v>203</v>
      </c>
      <c r="H10" s="38">
        <v>0.26</v>
      </c>
      <c r="I10" s="38">
        <v>4.8</v>
      </c>
      <c r="J10" s="38">
        <v>2.6</v>
      </c>
      <c r="K10" s="38">
        <v>0.42</v>
      </c>
      <c r="L10" s="38" t="s">
        <v>202</v>
      </c>
      <c r="M10" s="38" t="s">
        <v>209</v>
      </c>
      <c r="R10" s="38">
        <v>24</v>
      </c>
      <c r="S10" s="38">
        <v>1</v>
      </c>
    </row>
    <row r="11" spans="1:20" s="38" customFormat="1" x14ac:dyDescent="0.15">
      <c r="A11" s="38" t="s">
        <v>282</v>
      </c>
      <c r="B11" s="38">
        <v>7</v>
      </c>
      <c r="C11" s="38">
        <v>7</v>
      </c>
    </row>
    <row r="12" spans="1:20" s="38" customFormat="1" ht="27" x14ac:dyDescent="0.15">
      <c r="A12" s="38" t="s">
        <v>129</v>
      </c>
      <c r="B12" s="38">
        <v>438</v>
      </c>
      <c r="C12" s="38">
        <v>451</v>
      </c>
      <c r="D12" s="38">
        <v>12</v>
      </c>
      <c r="E12" s="38">
        <v>11</v>
      </c>
      <c r="F12" s="38">
        <v>0.81</v>
      </c>
      <c r="G12" s="38" t="s">
        <v>197</v>
      </c>
      <c r="H12" s="38">
        <v>8.8000000000000005E-3</v>
      </c>
      <c r="I12" s="38">
        <v>3.0750000000000002</v>
      </c>
      <c r="J12" s="38">
        <v>2.7749999999999999</v>
      </c>
      <c r="K12" s="38">
        <v>0.71</v>
      </c>
      <c r="L12" s="38" t="s">
        <v>196</v>
      </c>
      <c r="M12" s="38" t="s">
        <v>209</v>
      </c>
      <c r="R12" s="38">
        <v>11.9</v>
      </c>
      <c r="S12" s="38">
        <v>5.4</v>
      </c>
    </row>
    <row r="13" spans="1:20" s="38" customFormat="1" ht="27" x14ac:dyDescent="0.15">
      <c r="A13" s="38" t="s">
        <v>140</v>
      </c>
      <c r="B13" s="38">
        <v>154</v>
      </c>
      <c r="C13" s="47">
        <v>155</v>
      </c>
      <c r="D13" s="38">
        <v>12.1</v>
      </c>
      <c r="E13" s="47">
        <v>10.8</v>
      </c>
      <c r="F13" s="38">
        <v>0.89</v>
      </c>
      <c r="G13" s="38" t="s">
        <v>194</v>
      </c>
      <c r="H13" s="38" t="s">
        <v>205</v>
      </c>
      <c r="I13" s="38">
        <v>3.8</v>
      </c>
      <c r="J13" s="47">
        <v>1.9</v>
      </c>
      <c r="K13" s="38">
        <v>0.56000000000000005</v>
      </c>
      <c r="L13" s="38" t="s">
        <v>190</v>
      </c>
      <c r="M13" s="38" t="s">
        <v>208</v>
      </c>
    </row>
    <row r="14" spans="1:20" s="38" customFormat="1" ht="27" x14ac:dyDescent="0.15">
      <c r="A14" s="38" t="s">
        <v>141</v>
      </c>
      <c r="B14" s="38">
        <v>155</v>
      </c>
      <c r="C14" s="47"/>
      <c r="D14" s="38">
        <v>11.4</v>
      </c>
      <c r="E14" s="47"/>
      <c r="F14" s="38">
        <v>0.87</v>
      </c>
      <c r="G14" s="38" t="s">
        <v>195</v>
      </c>
      <c r="H14" s="38" t="s">
        <v>206</v>
      </c>
      <c r="I14" s="38">
        <v>2.9</v>
      </c>
      <c r="J14" s="47"/>
      <c r="K14" s="38">
        <v>0.69</v>
      </c>
      <c r="L14" s="38" t="s">
        <v>193</v>
      </c>
      <c r="M14" s="38" t="s">
        <v>207</v>
      </c>
    </row>
    <row r="15" spans="1:20" s="42" customFormat="1" x14ac:dyDescent="0.15">
      <c r="A15" s="38" t="s">
        <v>144</v>
      </c>
      <c r="B15" s="38">
        <v>28</v>
      </c>
      <c r="C15" s="42">
        <v>26</v>
      </c>
      <c r="D15" s="38">
        <v>9.9</v>
      </c>
      <c r="E15" s="42">
        <v>10.5</v>
      </c>
      <c r="I15" s="38">
        <v>3.98</v>
      </c>
      <c r="J15" s="42">
        <v>5.0199999999999996</v>
      </c>
    </row>
    <row r="16" spans="1:20" s="38" customFormat="1" ht="27" x14ac:dyDescent="0.15">
      <c r="A16" s="38" t="s">
        <v>228</v>
      </c>
      <c r="B16" s="38">
        <v>73</v>
      </c>
      <c r="C16" s="38">
        <v>74</v>
      </c>
      <c r="D16" s="38">
        <v>23.2</v>
      </c>
      <c r="E16" s="38">
        <v>21.2</v>
      </c>
      <c r="F16" s="38">
        <v>0.92</v>
      </c>
      <c r="G16" s="38" t="s">
        <v>239</v>
      </c>
      <c r="H16" s="38">
        <v>0.88300000000000001</v>
      </c>
    </row>
    <row r="17" spans="1:19" s="38" customFormat="1" ht="27" x14ac:dyDescent="0.15">
      <c r="A17" s="38" t="s">
        <v>149</v>
      </c>
      <c r="B17" s="38">
        <v>153</v>
      </c>
      <c r="C17" s="38">
        <v>156</v>
      </c>
      <c r="D17" s="38">
        <v>12.3</v>
      </c>
      <c r="E17" s="38">
        <v>9.6999999999999993</v>
      </c>
      <c r="F17" s="18" t="s">
        <v>150</v>
      </c>
      <c r="G17" s="18" t="s">
        <v>211</v>
      </c>
      <c r="H17" s="18"/>
      <c r="I17" s="38">
        <v>5.7</v>
      </c>
      <c r="J17" s="38">
        <v>2.7</v>
      </c>
      <c r="K17" s="18" t="s">
        <v>151</v>
      </c>
      <c r="L17" s="18" t="s">
        <v>212</v>
      </c>
      <c r="M17" s="18"/>
      <c r="R17" s="38" t="s">
        <v>152</v>
      </c>
      <c r="S17" s="38" t="s">
        <v>153</v>
      </c>
    </row>
    <row r="18" spans="1:19" s="41" customFormat="1" ht="27" x14ac:dyDescent="0.15">
      <c r="A18" s="38" t="s">
        <v>163</v>
      </c>
      <c r="B18" s="38">
        <v>26</v>
      </c>
      <c r="C18" s="48" t="s">
        <v>166</v>
      </c>
      <c r="D18" s="41">
        <v>20.6</v>
      </c>
      <c r="E18" s="48" t="s">
        <v>166</v>
      </c>
      <c r="F18" s="49" t="s">
        <v>426</v>
      </c>
      <c r="G18" s="49" t="s">
        <v>191</v>
      </c>
      <c r="H18" s="49">
        <v>0.622</v>
      </c>
      <c r="I18" s="41">
        <v>4.0999999999999996</v>
      </c>
      <c r="J18" s="48" t="s">
        <v>166</v>
      </c>
      <c r="K18" s="48">
        <v>0.56000000000000005</v>
      </c>
      <c r="L18" s="48" t="s">
        <v>192</v>
      </c>
      <c r="M18" s="48">
        <v>8.4000000000000005E-2</v>
      </c>
    </row>
    <row r="19" spans="1:19" s="41" customFormat="1" ht="27" x14ac:dyDescent="0.15">
      <c r="A19" s="38" t="s">
        <v>164</v>
      </c>
      <c r="B19" s="38">
        <v>25</v>
      </c>
      <c r="C19" s="48"/>
      <c r="D19" s="41">
        <v>19.899999999999999</v>
      </c>
      <c r="E19" s="48"/>
      <c r="F19" s="49"/>
      <c r="G19" s="49"/>
      <c r="H19" s="49"/>
      <c r="I19" s="41">
        <v>8.1999999999999993</v>
      </c>
      <c r="J19" s="48"/>
      <c r="K19" s="48"/>
      <c r="L19" s="48"/>
      <c r="M19" s="48"/>
    </row>
    <row r="20" spans="1:19" s="38" customFormat="1" ht="27" x14ac:dyDescent="0.15">
      <c r="A20" s="38" t="s">
        <v>287</v>
      </c>
      <c r="B20" s="38">
        <v>61</v>
      </c>
      <c r="C20" s="38">
        <v>58</v>
      </c>
      <c r="D20" s="38">
        <v>16.100000000000001</v>
      </c>
      <c r="E20" s="38">
        <v>26.9</v>
      </c>
      <c r="I20" s="38">
        <v>8.1999999999999993</v>
      </c>
      <c r="J20" s="38">
        <v>10.199999999999999</v>
      </c>
    </row>
    <row r="21" spans="1:19" s="41" customFormat="1" ht="27" x14ac:dyDescent="0.15">
      <c r="A21" s="38" t="s">
        <v>299</v>
      </c>
      <c r="B21" s="41">
        <v>65</v>
      </c>
      <c r="C21" s="41">
        <v>65</v>
      </c>
      <c r="D21" s="41">
        <v>14.75</v>
      </c>
      <c r="E21" s="41">
        <v>11</v>
      </c>
      <c r="I21" s="41">
        <v>5.5</v>
      </c>
      <c r="J21" s="41">
        <v>3.25</v>
      </c>
    </row>
    <row r="22" spans="1:19" s="41" customFormat="1" ht="27" x14ac:dyDescent="0.15">
      <c r="A22" s="38" t="s">
        <v>306</v>
      </c>
      <c r="B22" s="41">
        <v>88</v>
      </c>
      <c r="C22" s="41">
        <v>83</v>
      </c>
      <c r="D22" s="41">
        <v>17.2</v>
      </c>
      <c r="E22" s="41">
        <v>13</v>
      </c>
      <c r="F22" s="41">
        <v>0.745</v>
      </c>
    </row>
    <row r="23" spans="1:19" s="41" customFormat="1" ht="27" x14ac:dyDescent="0.15">
      <c r="A23" s="38" t="s">
        <v>314</v>
      </c>
      <c r="B23" s="41">
        <v>829</v>
      </c>
      <c r="C23" s="41">
        <v>410</v>
      </c>
      <c r="D23" s="41">
        <v>25.6</v>
      </c>
      <c r="E23" s="41">
        <v>22.3</v>
      </c>
      <c r="F23" s="41">
        <v>0.88</v>
      </c>
      <c r="I23" s="41">
        <v>10</v>
      </c>
      <c r="J23" s="41">
        <v>8.4</v>
      </c>
    </row>
    <row r="24" spans="1:19" s="41" customFormat="1" ht="27" x14ac:dyDescent="0.15">
      <c r="A24" s="38" t="s">
        <v>375</v>
      </c>
      <c r="B24" s="41">
        <v>270</v>
      </c>
      <c r="C24" s="41">
        <v>262</v>
      </c>
      <c r="D24" s="41">
        <v>20.3</v>
      </c>
      <c r="E24" s="41">
        <v>17.8</v>
      </c>
      <c r="F24" s="41">
        <v>0.94</v>
      </c>
      <c r="G24" s="41" t="s">
        <v>376</v>
      </c>
      <c r="H24" s="41">
        <v>0.59399999999999997</v>
      </c>
      <c r="I24" s="41">
        <v>4.3</v>
      </c>
      <c r="J24" s="41">
        <v>4</v>
      </c>
      <c r="K24" s="41">
        <v>0.99</v>
      </c>
      <c r="L24" s="41" t="s">
        <v>377</v>
      </c>
      <c r="M24" s="41">
        <v>0.94699999999999995</v>
      </c>
    </row>
    <row r="25" spans="1:19" s="41" customFormat="1" ht="27" customHeight="1" x14ac:dyDescent="0.15">
      <c r="A25" s="38" t="s">
        <v>381</v>
      </c>
      <c r="B25" s="41">
        <v>50</v>
      </c>
      <c r="C25" s="41">
        <v>52</v>
      </c>
      <c r="D25" s="41">
        <v>17.399999999999999</v>
      </c>
      <c r="E25" s="41">
        <v>12.3</v>
      </c>
      <c r="F25" s="41">
        <v>0.72</v>
      </c>
      <c r="G25" s="41" t="s">
        <v>384</v>
      </c>
      <c r="H25" s="41">
        <v>0.25700000000000001</v>
      </c>
      <c r="I25" s="41">
        <v>4.3</v>
      </c>
      <c r="J25" s="41">
        <v>3.2</v>
      </c>
      <c r="K25" s="41">
        <v>0.67</v>
      </c>
      <c r="L25" s="41" t="s">
        <v>385</v>
      </c>
      <c r="M25" s="41">
        <v>6.8000000000000005E-2</v>
      </c>
    </row>
    <row r="26" spans="1:19" s="41" customFormat="1" ht="27" customHeight="1" x14ac:dyDescent="0.15">
      <c r="A26" s="38" t="s">
        <v>399</v>
      </c>
      <c r="B26" s="41">
        <v>106</v>
      </c>
      <c r="C26" s="41">
        <v>104</v>
      </c>
      <c r="D26" s="41">
        <v>11.7</v>
      </c>
      <c r="E26" s="41">
        <v>11.2</v>
      </c>
      <c r="F26" s="41">
        <v>1.08</v>
      </c>
      <c r="H26" s="41">
        <v>0.63</v>
      </c>
      <c r="I26" s="41">
        <v>4.3</v>
      </c>
      <c r="J26" s="41">
        <v>2.8</v>
      </c>
      <c r="K26" s="41">
        <v>0.59</v>
      </c>
      <c r="M26" s="41">
        <v>8.0000000000000004E-4</v>
      </c>
    </row>
    <row r="27" spans="1:19" s="41" customFormat="1" ht="27" customHeight="1" x14ac:dyDescent="0.15">
      <c r="A27" s="38" t="s">
        <v>329</v>
      </c>
      <c r="B27" s="41">
        <v>75</v>
      </c>
      <c r="C27" s="41">
        <v>42</v>
      </c>
      <c r="D27" s="41">
        <v>15.6</v>
      </c>
      <c r="E27" s="41">
        <v>20.8</v>
      </c>
      <c r="I27" s="41">
        <v>2.7</v>
      </c>
      <c r="J27" s="41">
        <v>1.7</v>
      </c>
      <c r="K27" s="41">
        <v>0.66700000000000004</v>
      </c>
    </row>
    <row r="28" spans="1:19" s="41" customFormat="1" ht="27" x14ac:dyDescent="0.15">
      <c r="A28" s="38" t="s">
        <v>345</v>
      </c>
      <c r="B28" s="41">
        <v>94</v>
      </c>
      <c r="C28" s="41">
        <v>92</v>
      </c>
      <c r="D28" s="41">
        <v>11.4</v>
      </c>
      <c r="E28" s="41">
        <v>10.5</v>
      </c>
      <c r="I28" s="41">
        <v>2.8</v>
      </c>
      <c r="J28" s="41">
        <v>2.4</v>
      </c>
    </row>
    <row r="29" spans="1:19" s="41" customFormat="1" ht="27" x14ac:dyDescent="0.15">
      <c r="A29" s="38" t="s">
        <v>350</v>
      </c>
      <c r="B29" s="41">
        <v>91</v>
      </c>
      <c r="C29" s="41">
        <v>90</v>
      </c>
      <c r="D29" s="41">
        <v>12.3</v>
      </c>
      <c r="E29" s="41">
        <v>12.3</v>
      </c>
      <c r="F29" s="41">
        <v>1.08</v>
      </c>
      <c r="I29" s="41">
        <v>5</v>
      </c>
      <c r="J29" s="41">
        <v>3</v>
      </c>
      <c r="K29" s="41">
        <v>0.77</v>
      </c>
    </row>
    <row r="30" spans="1:19" s="41" customFormat="1" ht="27" customHeight="1" x14ac:dyDescent="0.15">
      <c r="A30" s="38" t="s">
        <v>364</v>
      </c>
      <c r="B30" s="41">
        <v>33</v>
      </c>
      <c r="C30" s="41">
        <v>30</v>
      </c>
      <c r="D30" s="41">
        <v>16.2</v>
      </c>
      <c r="E30" s="41">
        <v>15.8</v>
      </c>
      <c r="I30" s="41">
        <v>8.5</v>
      </c>
      <c r="J30" s="41">
        <v>5</v>
      </c>
    </row>
  </sheetData>
  <mergeCells count="18">
    <mergeCell ref="R1:S1"/>
    <mergeCell ref="N1:Q1"/>
    <mergeCell ref="C18:C19"/>
    <mergeCell ref="J18:J19"/>
    <mergeCell ref="K18:K19"/>
    <mergeCell ref="E18:E19"/>
    <mergeCell ref="F18:F19"/>
    <mergeCell ref="L18:L19"/>
    <mergeCell ref="D1:H1"/>
    <mergeCell ref="I1:M1"/>
    <mergeCell ref="M18:M19"/>
    <mergeCell ref="G18:G19"/>
    <mergeCell ref="H18:H19"/>
    <mergeCell ref="C13:C14"/>
    <mergeCell ref="E13:E14"/>
    <mergeCell ref="J13:J14"/>
    <mergeCell ref="A1:A2"/>
    <mergeCell ref="B1:C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60" zoomScaleNormal="60" workbookViewId="0">
      <selection activeCell="T1" sqref="T1:T1048576"/>
    </sheetView>
  </sheetViews>
  <sheetFormatPr defaultRowHeight="13.5" x14ac:dyDescent="0.15"/>
  <cols>
    <col min="1" max="1" width="10.625" customWidth="1"/>
    <col min="20" max="20" width="9" style="9"/>
  </cols>
  <sheetData>
    <row r="1" spans="1:20" s="1" customFormat="1" ht="13.5" customHeight="1" x14ac:dyDescent="0.15">
      <c r="A1" s="45" t="s">
        <v>41</v>
      </c>
      <c r="B1" s="45" t="s">
        <v>42</v>
      </c>
      <c r="C1" s="45"/>
      <c r="D1" s="45" t="s">
        <v>43</v>
      </c>
      <c r="E1" s="45"/>
      <c r="F1" s="45" t="s">
        <v>44</v>
      </c>
      <c r="G1" s="45"/>
      <c r="H1" s="45" t="s">
        <v>45</v>
      </c>
      <c r="I1" s="45"/>
      <c r="J1" s="45" t="s">
        <v>46</v>
      </c>
      <c r="K1" s="45"/>
      <c r="L1" s="45" t="s">
        <v>47</v>
      </c>
      <c r="M1" s="45"/>
      <c r="N1" s="45" t="s">
        <v>48</v>
      </c>
      <c r="O1" s="45"/>
      <c r="P1" s="45" t="s">
        <v>424</v>
      </c>
      <c r="Q1" s="45"/>
      <c r="R1" s="45" t="s">
        <v>49</v>
      </c>
      <c r="S1" s="45"/>
      <c r="T1" s="44"/>
    </row>
    <row r="2" spans="1:20" s="1" customFormat="1" x14ac:dyDescent="0.15">
      <c r="A2" s="45"/>
      <c r="B2" s="1" t="s">
        <v>50</v>
      </c>
      <c r="C2" s="1" t="s">
        <v>51</v>
      </c>
      <c r="D2" s="1" t="s">
        <v>50</v>
      </c>
      <c r="E2" s="1" t="s">
        <v>51</v>
      </c>
      <c r="F2" s="1" t="s">
        <v>50</v>
      </c>
      <c r="G2" s="1" t="s">
        <v>51</v>
      </c>
      <c r="H2" s="1" t="s">
        <v>50</v>
      </c>
      <c r="I2" s="1" t="s">
        <v>51</v>
      </c>
      <c r="J2" s="1" t="s">
        <v>50</v>
      </c>
      <c r="K2" s="1" t="s">
        <v>51</v>
      </c>
      <c r="L2" s="1" t="s">
        <v>50</v>
      </c>
      <c r="M2" s="1" t="s">
        <v>51</v>
      </c>
      <c r="N2" s="1" t="s">
        <v>50</v>
      </c>
      <c r="O2" s="1" t="s">
        <v>51</v>
      </c>
      <c r="P2" s="1" t="s">
        <v>50</v>
      </c>
      <c r="Q2" s="1" t="s">
        <v>51</v>
      </c>
      <c r="R2" s="1" t="s">
        <v>50</v>
      </c>
      <c r="S2" s="1" t="s">
        <v>51</v>
      </c>
      <c r="T2" s="50"/>
    </row>
    <row r="4" spans="1:20" s="1" customFormat="1" ht="27" x14ac:dyDescent="0.15">
      <c r="A4" s="1" t="s">
        <v>52</v>
      </c>
      <c r="B4" s="1">
        <v>3</v>
      </c>
      <c r="C4" s="1">
        <v>0</v>
      </c>
      <c r="F4" s="1">
        <v>3</v>
      </c>
      <c r="G4" s="1">
        <v>1</v>
      </c>
      <c r="H4" s="1">
        <v>1</v>
      </c>
      <c r="I4" s="1">
        <v>1</v>
      </c>
      <c r="J4" s="1">
        <v>1</v>
      </c>
      <c r="K4" s="1">
        <v>0</v>
      </c>
      <c r="N4" s="1">
        <v>1</v>
      </c>
      <c r="O4" s="1">
        <v>0</v>
      </c>
      <c r="P4" s="1">
        <v>1</v>
      </c>
      <c r="Q4" s="1">
        <v>0</v>
      </c>
      <c r="T4" s="4"/>
    </row>
    <row r="5" spans="1:20" s="1" customFormat="1" ht="27" x14ac:dyDescent="0.15">
      <c r="A5" s="1" t="s">
        <v>63</v>
      </c>
      <c r="B5" s="1">
        <v>7.1</v>
      </c>
      <c r="C5" s="1">
        <v>0</v>
      </c>
      <c r="F5" s="1">
        <v>7.1</v>
      </c>
      <c r="G5" s="1">
        <v>3.7</v>
      </c>
      <c r="H5" s="1">
        <v>0</v>
      </c>
      <c r="I5" s="1">
        <v>0</v>
      </c>
      <c r="J5" s="1">
        <v>0</v>
      </c>
      <c r="K5" s="1">
        <v>0</v>
      </c>
      <c r="T5" s="4"/>
    </row>
    <row r="6" spans="1:20" s="1" customFormat="1" ht="27" x14ac:dyDescent="0.15">
      <c r="A6" s="1" t="s">
        <v>71</v>
      </c>
      <c r="B6" s="1">
        <v>5.8</v>
      </c>
      <c r="C6" s="1">
        <v>0</v>
      </c>
      <c r="D6" s="1">
        <v>1.9</v>
      </c>
      <c r="E6" s="1">
        <v>0</v>
      </c>
      <c r="F6" s="1">
        <v>6.4</v>
      </c>
      <c r="G6" s="1">
        <v>0.6</v>
      </c>
      <c r="H6" s="1">
        <v>0.6</v>
      </c>
      <c r="I6" s="1">
        <v>0</v>
      </c>
      <c r="J6" s="1">
        <v>0.3</v>
      </c>
      <c r="K6" s="1">
        <v>0</v>
      </c>
      <c r="N6" s="1">
        <v>0</v>
      </c>
      <c r="O6" s="1">
        <v>0</v>
      </c>
      <c r="P6" s="1">
        <v>0.3</v>
      </c>
      <c r="Q6" s="1">
        <v>0</v>
      </c>
      <c r="T6" s="4"/>
    </row>
    <row r="8" spans="1:20" x14ac:dyDescent="0.15">
      <c r="A8" s="6"/>
    </row>
    <row r="9" spans="1:20" s="6" customFormat="1" ht="27" x14ac:dyDescent="0.15">
      <c r="A9" s="6" t="s">
        <v>78</v>
      </c>
      <c r="B9" s="6">
        <v>14.9</v>
      </c>
      <c r="D9" s="6">
        <v>1.7</v>
      </c>
      <c r="F9" s="6">
        <v>2.6</v>
      </c>
      <c r="H9" s="6">
        <v>0.8</v>
      </c>
      <c r="L9" s="6">
        <v>4.3</v>
      </c>
      <c r="T9" s="7"/>
    </row>
    <row r="10" spans="1:20" s="6" customFormat="1" ht="27" x14ac:dyDescent="0.15">
      <c r="A10" s="6" t="s">
        <v>89</v>
      </c>
      <c r="B10" s="6">
        <v>13.3</v>
      </c>
      <c r="C10" s="6">
        <v>1.6</v>
      </c>
      <c r="D10" s="6">
        <v>9.4</v>
      </c>
      <c r="E10" s="6">
        <v>1.4</v>
      </c>
      <c r="F10" s="6">
        <v>9.4</v>
      </c>
      <c r="G10" s="6">
        <v>2.4</v>
      </c>
      <c r="H10" s="6">
        <v>0</v>
      </c>
      <c r="I10" s="6" t="s">
        <v>223</v>
      </c>
      <c r="J10" s="6">
        <v>0</v>
      </c>
      <c r="K10" s="6" t="s">
        <v>224</v>
      </c>
      <c r="T10" s="8"/>
    </row>
    <row r="12" spans="1:20" x14ac:dyDescent="0.15">
      <c r="A12" s="6"/>
    </row>
    <row r="13" spans="1:20" s="6" customFormat="1" x14ac:dyDescent="0.15">
      <c r="A13" s="6" t="s">
        <v>102</v>
      </c>
      <c r="J13" s="6">
        <v>2.8</v>
      </c>
      <c r="N13" s="6">
        <v>7.5</v>
      </c>
      <c r="P13" s="6">
        <v>6.5</v>
      </c>
      <c r="R13" s="6">
        <v>2.8</v>
      </c>
      <c r="T13" s="7"/>
    </row>
    <row r="14" spans="1:20" s="6" customFormat="1" ht="27" x14ac:dyDescent="0.15">
      <c r="A14" s="6" t="s">
        <v>116</v>
      </c>
      <c r="J14" s="6">
        <v>1.2</v>
      </c>
      <c r="K14" s="6">
        <v>0</v>
      </c>
      <c r="N14" s="6">
        <v>2.4</v>
      </c>
      <c r="O14" s="6">
        <v>0</v>
      </c>
      <c r="P14" s="6">
        <v>1.2</v>
      </c>
      <c r="Q14" s="6">
        <v>0</v>
      </c>
      <c r="T14" s="7"/>
    </row>
    <row r="15" spans="1:20" s="6" customFormat="1" x14ac:dyDescent="0.15">
      <c r="A15" s="6" t="s">
        <v>117</v>
      </c>
      <c r="N15" s="6">
        <v>0</v>
      </c>
      <c r="O15" s="6">
        <v>0</v>
      </c>
      <c r="P15" s="6">
        <v>0</v>
      </c>
      <c r="Q15" s="6">
        <v>0</v>
      </c>
    </row>
    <row r="16" spans="1:20" s="19" customFormat="1" x14ac:dyDescent="0.15">
      <c r="A16" s="19" t="s">
        <v>286</v>
      </c>
    </row>
    <row r="18" spans="1:20" x14ac:dyDescent="0.15">
      <c r="A18" s="6"/>
    </row>
    <row r="19" spans="1:20" s="6" customFormat="1" ht="27" x14ac:dyDescent="0.15">
      <c r="A19" s="12" t="s">
        <v>130</v>
      </c>
      <c r="F19" s="6">
        <v>1</v>
      </c>
      <c r="G19" s="6">
        <v>1</v>
      </c>
      <c r="N19" s="6">
        <v>9</v>
      </c>
      <c r="O19" s="6">
        <v>0</v>
      </c>
      <c r="P19" s="6">
        <v>2</v>
      </c>
      <c r="Q19" s="6">
        <v>0</v>
      </c>
      <c r="T19" s="7"/>
    </row>
    <row r="20" spans="1:20" s="6" customFormat="1" ht="27" x14ac:dyDescent="0.15">
      <c r="A20" s="6" t="s">
        <v>142</v>
      </c>
      <c r="B20" s="6">
        <v>20.8</v>
      </c>
      <c r="C20" s="45">
        <v>0.6</v>
      </c>
      <c r="D20" s="6">
        <v>6.5</v>
      </c>
      <c r="E20" s="45">
        <v>0</v>
      </c>
      <c r="F20" s="6">
        <v>2.6</v>
      </c>
      <c r="G20" s="45">
        <v>1</v>
      </c>
      <c r="N20" s="6">
        <v>0</v>
      </c>
      <c r="O20" s="45">
        <v>0</v>
      </c>
      <c r="P20" s="6">
        <v>0.6</v>
      </c>
      <c r="Q20" s="45">
        <v>0</v>
      </c>
      <c r="T20" s="7"/>
    </row>
    <row r="21" spans="1:20" s="6" customFormat="1" ht="26.25" customHeight="1" x14ac:dyDescent="0.15">
      <c r="A21" s="6" t="s">
        <v>143</v>
      </c>
      <c r="B21" s="6">
        <v>0.6</v>
      </c>
      <c r="C21" s="45"/>
      <c r="D21" s="6">
        <v>0</v>
      </c>
      <c r="E21" s="45"/>
      <c r="F21" s="6">
        <v>1.3</v>
      </c>
      <c r="G21" s="45"/>
      <c r="N21" s="6">
        <v>9</v>
      </c>
      <c r="O21" s="45"/>
      <c r="P21" s="6">
        <v>0.6</v>
      </c>
      <c r="Q21" s="45"/>
      <c r="T21" s="7"/>
    </row>
    <row r="22" spans="1:20" s="13" customFormat="1" x14ac:dyDescent="0.15">
      <c r="A22" s="6" t="s">
        <v>145</v>
      </c>
      <c r="D22" s="13">
        <v>0</v>
      </c>
      <c r="E22" s="13">
        <v>0</v>
      </c>
      <c r="F22" s="13">
        <v>7.1</v>
      </c>
      <c r="G22" s="13">
        <v>3.8</v>
      </c>
      <c r="H22" s="13">
        <v>0</v>
      </c>
      <c r="I22" s="13">
        <v>0</v>
      </c>
      <c r="J22" s="13">
        <v>0</v>
      </c>
      <c r="K22" s="13">
        <v>0</v>
      </c>
      <c r="N22" s="13">
        <v>67.900000000000006</v>
      </c>
      <c r="O22" s="13">
        <v>51.8</v>
      </c>
      <c r="P22" s="13">
        <v>21.4</v>
      </c>
      <c r="Q22" s="13">
        <v>34.6</v>
      </c>
      <c r="T22" s="14"/>
    </row>
    <row r="24" spans="1:20" x14ac:dyDescent="0.15">
      <c r="A24" s="6"/>
    </row>
    <row r="25" spans="1:20" x14ac:dyDescent="0.15">
      <c r="A25" s="15" t="s">
        <v>228</v>
      </c>
    </row>
    <row r="26" spans="1:20" s="6" customFormat="1" ht="27" x14ac:dyDescent="0.15">
      <c r="A26" s="6" t="s">
        <v>149</v>
      </c>
      <c r="B26" s="6">
        <v>27.6</v>
      </c>
      <c r="C26" s="6">
        <v>28.6</v>
      </c>
      <c r="D26" s="6">
        <v>0</v>
      </c>
      <c r="E26" s="6">
        <v>0</v>
      </c>
      <c r="F26" s="6">
        <v>0.7</v>
      </c>
      <c r="G26" s="6">
        <v>0</v>
      </c>
      <c r="H26" s="6">
        <v>0</v>
      </c>
      <c r="I26" s="6">
        <v>1</v>
      </c>
      <c r="J26" s="6">
        <v>0</v>
      </c>
      <c r="K26" s="6">
        <v>1</v>
      </c>
      <c r="P26" s="6">
        <v>0.7</v>
      </c>
      <c r="Q26" s="6">
        <v>5.0999999999999996</v>
      </c>
      <c r="T26" s="7"/>
    </row>
    <row r="27" spans="1:20" s="11" customFormat="1" ht="27" x14ac:dyDescent="0.15">
      <c r="A27" s="10" t="s">
        <v>163</v>
      </c>
      <c r="B27" s="11">
        <v>12</v>
      </c>
      <c r="C27" s="46" t="s">
        <v>166</v>
      </c>
      <c r="D27" s="11">
        <v>0</v>
      </c>
      <c r="E27" s="46" t="s">
        <v>167</v>
      </c>
      <c r="F27" s="11">
        <v>12</v>
      </c>
      <c r="G27" s="46" t="s">
        <v>167</v>
      </c>
      <c r="H27" s="11">
        <v>0</v>
      </c>
      <c r="I27" s="46" t="s">
        <v>166</v>
      </c>
      <c r="J27" s="11">
        <v>0</v>
      </c>
      <c r="K27" s="46" t="s">
        <v>166</v>
      </c>
      <c r="L27" s="11">
        <v>0</v>
      </c>
      <c r="M27" s="46" t="s">
        <v>166</v>
      </c>
      <c r="N27" s="11">
        <v>0</v>
      </c>
      <c r="O27" s="46" t="s">
        <v>166</v>
      </c>
      <c r="P27" s="11">
        <v>0</v>
      </c>
      <c r="Q27" s="46" t="s">
        <v>166</v>
      </c>
      <c r="T27" s="51"/>
    </row>
    <row r="28" spans="1:20" s="11" customFormat="1" ht="27" x14ac:dyDescent="0.15">
      <c r="A28" s="10" t="s">
        <v>164</v>
      </c>
      <c r="B28" s="11">
        <v>72</v>
      </c>
      <c r="C28" s="46"/>
      <c r="D28" s="11">
        <v>4</v>
      </c>
      <c r="E28" s="46"/>
      <c r="F28" s="11">
        <v>8</v>
      </c>
      <c r="G28" s="46"/>
      <c r="H28" s="11">
        <v>0</v>
      </c>
      <c r="I28" s="46"/>
      <c r="J28" s="11">
        <v>0</v>
      </c>
      <c r="K28" s="46"/>
      <c r="L28" s="11">
        <v>0</v>
      </c>
      <c r="M28" s="46"/>
      <c r="N28" s="11">
        <v>0</v>
      </c>
      <c r="O28" s="46"/>
      <c r="P28" s="11">
        <v>0</v>
      </c>
      <c r="Q28" s="46"/>
      <c r="T28" s="51"/>
    </row>
    <row r="30" spans="1:20" x14ac:dyDescent="0.15">
      <c r="A30" s="19"/>
    </row>
    <row r="31" spans="1:20" s="20" customFormat="1" ht="27" x14ac:dyDescent="0.15">
      <c r="A31" s="19" t="s">
        <v>287</v>
      </c>
      <c r="B31" s="20">
        <v>16.399999999999999</v>
      </c>
      <c r="C31" s="20">
        <v>32.799999999999997</v>
      </c>
      <c r="D31" s="20">
        <v>6.6</v>
      </c>
      <c r="E31" s="20">
        <v>8.6</v>
      </c>
      <c r="H31" s="20">
        <v>0</v>
      </c>
      <c r="I31" s="20">
        <v>3.4</v>
      </c>
      <c r="J31" s="20">
        <v>0</v>
      </c>
      <c r="K31" s="20">
        <v>3.4</v>
      </c>
      <c r="T31" s="21"/>
    </row>
    <row r="32" spans="1:20" ht="27" x14ac:dyDescent="0.15">
      <c r="A32" s="19" t="s">
        <v>299</v>
      </c>
      <c r="T32" s="22"/>
    </row>
    <row r="34" spans="1:20" x14ac:dyDescent="0.15">
      <c r="A34" s="19"/>
    </row>
    <row r="35" spans="1:20" x14ac:dyDescent="0.15">
      <c r="A35" s="19" t="s">
        <v>306</v>
      </c>
      <c r="T35" s="26"/>
    </row>
    <row r="36" spans="1:20" s="23" customFormat="1" ht="27" customHeight="1" x14ac:dyDescent="0.15">
      <c r="A36" s="23" t="s">
        <v>314</v>
      </c>
      <c r="H36" s="23">
        <v>0</v>
      </c>
      <c r="I36" s="23">
        <v>0</v>
      </c>
      <c r="T36" s="26"/>
    </row>
    <row r="37" spans="1:20" s="32" customFormat="1" ht="27" customHeight="1" x14ac:dyDescent="0.15">
      <c r="A37" s="32" t="s">
        <v>372</v>
      </c>
      <c r="H37" s="32">
        <v>14.8</v>
      </c>
      <c r="I37" s="32">
        <v>13.7</v>
      </c>
      <c r="N37" s="32">
        <v>8.5</v>
      </c>
      <c r="O37" s="32">
        <v>3.8</v>
      </c>
      <c r="T37" s="34"/>
    </row>
    <row r="38" spans="1:20" s="32" customFormat="1" ht="27" customHeight="1" x14ac:dyDescent="0.15">
      <c r="T38" s="34"/>
    </row>
    <row r="39" spans="1:20" s="32" customFormat="1" ht="27" customHeight="1" x14ac:dyDescent="0.15">
      <c r="T39" s="34"/>
    </row>
    <row r="40" spans="1:20" s="32" customFormat="1" ht="27" customHeight="1" x14ac:dyDescent="0.15">
      <c r="A40" s="32" t="s">
        <v>399</v>
      </c>
      <c r="B40" s="32">
        <v>5.66</v>
      </c>
      <c r="C40" s="32">
        <v>0.96</v>
      </c>
      <c r="D40" s="32">
        <f>5.66*2</f>
        <v>11.32</v>
      </c>
      <c r="E40" s="32">
        <v>0</v>
      </c>
      <c r="F40" s="32">
        <v>5.66</v>
      </c>
      <c r="G40" s="32">
        <v>0</v>
      </c>
      <c r="N40" s="32">
        <v>10.38</v>
      </c>
      <c r="O40" s="32">
        <v>0</v>
      </c>
      <c r="T40" s="34"/>
    </row>
    <row r="41" spans="1:20" s="32" customFormat="1" ht="27" customHeight="1" x14ac:dyDescent="0.15">
      <c r="T41" s="34"/>
    </row>
    <row r="42" spans="1:20" s="32" customFormat="1" ht="27" customHeight="1" x14ac:dyDescent="0.15">
      <c r="T42" s="34"/>
    </row>
    <row r="43" spans="1:20" s="32" customFormat="1" ht="27" customHeight="1" x14ac:dyDescent="0.15">
      <c r="A43" s="32" t="s">
        <v>381</v>
      </c>
      <c r="H43" s="32">
        <v>40</v>
      </c>
      <c r="I43" s="32">
        <v>26</v>
      </c>
      <c r="J43" s="32">
        <v>24</v>
      </c>
      <c r="K43" s="32">
        <v>18</v>
      </c>
      <c r="N43" s="32">
        <v>14</v>
      </c>
      <c r="O43" s="32">
        <v>16</v>
      </c>
      <c r="T43" s="34"/>
    </row>
    <row r="45" spans="1:20" x14ac:dyDescent="0.15">
      <c r="A45" s="23"/>
    </row>
    <row r="46" spans="1:20" s="24" customFormat="1" ht="27" customHeight="1" x14ac:dyDescent="0.15">
      <c r="A46" s="23" t="s">
        <v>329</v>
      </c>
      <c r="H46" s="24">
        <v>1.3</v>
      </c>
      <c r="I46" s="24">
        <v>0</v>
      </c>
      <c r="N46" s="24">
        <v>13.3</v>
      </c>
      <c r="O46" s="24">
        <v>0</v>
      </c>
      <c r="T46" s="25"/>
    </row>
    <row r="48" spans="1:20" x14ac:dyDescent="0.15">
      <c r="A48" s="23"/>
    </row>
    <row r="49" spans="1:20" s="24" customFormat="1" ht="27" x14ac:dyDescent="0.15">
      <c r="A49" s="23" t="s">
        <v>345</v>
      </c>
      <c r="F49" s="24">
        <v>0</v>
      </c>
      <c r="G49" s="24">
        <v>0</v>
      </c>
      <c r="H49" s="24">
        <v>2.2000000000000002</v>
      </c>
      <c r="I49" s="24">
        <v>0</v>
      </c>
      <c r="J49" s="24">
        <v>3.3</v>
      </c>
      <c r="K49" s="24">
        <v>0</v>
      </c>
      <c r="T49" s="25"/>
    </row>
    <row r="51" spans="1:20" x14ac:dyDescent="0.15">
      <c r="A51" s="23"/>
    </row>
    <row r="52" spans="1:20" s="24" customFormat="1" ht="27" x14ac:dyDescent="0.15">
      <c r="A52" s="23" t="s">
        <v>350</v>
      </c>
      <c r="B52" s="24">
        <v>44</v>
      </c>
      <c r="D52" s="24">
        <v>3.3</v>
      </c>
      <c r="F52" s="24">
        <v>8.8000000000000007</v>
      </c>
      <c r="T52" s="25"/>
    </row>
    <row r="53" spans="1:20" s="28" customFormat="1" ht="27" customHeight="1" x14ac:dyDescent="0.15">
      <c r="A53" s="27" t="s">
        <v>364</v>
      </c>
      <c r="B53" s="28">
        <v>57.6</v>
      </c>
      <c r="D53" s="28">
        <v>6</v>
      </c>
      <c r="F53" s="28">
        <v>9</v>
      </c>
      <c r="H53" s="28">
        <v>45.5</v>
      </c>
      <c r="J53" s="28">
        <v>3</v>
      </c>
      <c r="T53" s="29"/>
    </row>
  </sheetData>
  <mergeCells count="25">
    <mergeCell ref="M27:M28"/>
    <mergeCell ref="O27:O28"/>
    <mergeCell ref="Q27:Q28"/>
    <mergeCell ref="T27:T28"/>
    <mergeCell ref="C27:C28"/>
    <mergeCell ref="E27:E28"/>
    <mergeCell ref="G27:G28"/>
    <mergeCell ref="I27:I28"/>
    <mergeCell ref="K27:K28"/>
    <mergeCell ref="T1:T2"/>
    <mergeCell ref="L1:M1"/>
    <mergeCell ref="N1:O1"/>
    <mergeCell ref="P1:Q1"/>
    <mergeCell ref="R1:S1"/>
    <mergeCell ref="A1:A2"/>
    <mergeCell ref="B1:C1"/>
    <mergeCell ref="D1:E1"/>
    <mergeCell ref="F1:G1"/>
    <mergeCell ref="H1:I1"/>
    <mergeCell ref="Q20:Q21"/>
    <mergeCell ref="J1:K1"/>
    <mergeCell ref="C20:C21"/>
    <mergeCell ref="E20:E21"/>
    <mergeCell ref="G20:G21"/>
    <mergeCell ref="O20:O2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workbookViewId="0">
      <selection activeCell="G9" sqref="G9"/>
    </sheetView>
  </sheetViews>
  <sheetFormatPr defaultRowHeight="13.5" x14ac:dyDescent="0.15"/>
  <cols>
    <col min="1" max="3" width="9" style="39"/>
    <col min="4" max="4" width="11" style="39" customWidth="1"/>
    <col min="5" max="6" width="9" style="39"/>
    <col min="7" max="7" width="13.875" style="39" customWidth="1"/>
    <col min="8" max="8" width="12.75" style="39" bestFit="1" customWidth="1"/>
    <col min="9" max="9" width="14.125" style="39" customWidth="1"/>
    <col min="10" max="16384" width="9" style="39"/>
  </cols>
  <sheetData>
    <row r="1" spans="1:8" s="56" customFormat="1" ht="27" x14ac:dyDescent="0.15">
      <c r="A1" s="56" t="s">
        <v>240</v>
      </c>
      <c r="B1" s="56" t="s">
        <v>11</v>
      </c>
      <c r="C1" s="56" t="s">
        <v>246</v>
      </c>
      <c r="D1" s="56" t="s">
        <v>241</v>
      </c>
      <c r="E1" s="56" t="s">
        <v>242</v>
      </c>
      <c r="F1" s="56" t="s">
        <v>245</v>
      </c>
      <c r="G1" s="56" t="s">
        <v>247</v>
      </c>
      <c r="H1" s="56" t="s">
        <v>248</v>
      </c>
    </row>
    <row r="2" spans="1:8" s="39" customFormat="1" ht="27" x14ac:dyDescent="0.15">
      <c r="A2" s="39" t="s">
        <v>52</v>
      </c>
      <c r="B2" s="39" t="s">
        <v>170</v>
      </c>
      <c r="C2" s="39" t="s">
        <v>171</v>
      </c>
      <c r="D2" s="39">
        <v>0.79</v>
      </c>
      <c r="E2" s="39">
        <v>0.65</v>
      </c>
      <c r="F2" s="39">
        <v>0.95</v>
      </c>
      <c r="G2" s="58">
        <f>((LN(F2)+LN(E2))/2)</f>
        <v>-0.24103810524000241</v>
      </c>
      <c r="H2" s="58">
        <f>((LN(F2)-LN(E2))/(2*1.96))</f>
        <v>9.6808576965536644E-2</v>
      </c>
    </row>
    <row r="3" spans="1:8" s="39" customFormat="1" ht="27" x14ac:dyDescent="0.15">
      <c r="A3" s="39" t="s">
        <v>63</v>
      </c>
      <c r="B3" s="39" t="s">
        <v>172</v>
      </c>
      <c r="C3" s="39" t="s">
        <v>171</v>
      </c>
      <c r="D3" s="39">
        <v>0.95</v>
      </c>
      <c r="E3" s="39">
        <v>0.46</v>
      </c>
      <c r="F3" s="39">
        <v>1.97</v>
      </c>
      <c r="G3" s="58">
        <f t="shared" ref="G3:G23" si="0">((LN(F3)+LN(E3))/2)</f>
        <v>-4.9247623374549576E-2</v>
      </c>
      <c r="H3" s="58">
        <f t="shared" ref="H3:H23" si="1">((LN(F3)-LN(E3))/(2*1.96))</f>
        <v>0.37106181945124833</v>
      </c>
    </row>
    <row r="4" spans="1:8" s="39" customFormat="1" ht="27" x14ac:dyDescent="0.15">
      <c r="A4" s="39" t="s">
        <v>71</v>
      </c>
      <c r="B4" s="39" t="s">
        <v>173</v>
      </c>
      <c r="C4" s="39" t="s">
        <v>171</v>
      </c>
      <c r="D4" s="39">
        <v>0.78</v>
      </c>
      <c r="E4" s="39">
        <v>0.64</v>
      </c>
      <c r="F4" s="39">
        <v>0.96</v>
      </c>
      <c r="G4" s="58">
        <f t="shared" si="0"/>
        <v>-0.24355454857433731</v>
      </c>
      <c r="H4" s="58">
        <f t="shared" si="1"/>
        <v>0.10343497655820519</v>
      </c>
    </row>
    <row r="5" spans="1:8" s="39" customFormat="1" ht="27" x14ac:dyDescent="0.15">
      <c r="A5" s="39" t="s">
        <v>78</v>
      </c>
      <c r="B5" s="39" t="s">
        <v>174</v>
      </c>
      <c r="C5" s="39" t="s">
        <v>171</v>
      </c>
      <c r="D5" s="18" t="s">
        <v>81</v>
      </c>
      <c r="E5" s="18" t="s">
        <v>243</v>
      </c>
      <c r="F5" s="39">
        <v>1.3680000000000001</v>
      </c>
      <c r="G5" s="58">
        <f t="shared" si="0"/>
        <v>-0.17414934715010774</v>
      </c>
      <c r="H5" s="58">
        <f t="shared" si="1"/>
        <v>0.24872406446452375</v>
      </c>
    </row>
    <row r="6" spans="1:8" s="39" customFormat="1" ht="27" x14ac:dyDescent="0.15">
      <c r="A6" s="39" t="s">
        <v>89</v>
      </c>
      <c r="B6" s="39" t="s">
        <v>174</v>
      </c>
      <c r="C6" s="39" t="s">
        <v>171</v>
      </c>
      <c r="D6" s="39">
        <v>0.97</v>
      </c>
      <c r="E6" s="39">
        <v>0.72</v>
      </c>
      <c r="F6" s="39">
        <v>1.3</v>
      </c>
      <c r="G6" s="58">
        <f t="shared" si="0"/>
        <v>-3.3069901252272521E-2</v>
      </c>
      <c r="H6" s="58">
        <f t="shared" si="1"/>
        <v>0.150731717203961</v>
      </c>
    </row>
    <row r="7" spans="1:8" s="39" customFormat="1" ht="27" x14ac:dyDescent="0.15">
      <c r="A7" s="39" t="s">
        <v>102</v>
      </c>
      <c r="B7" s="39" t="s">
        <v>176</v>
      </c>
      <c r="C7" s="39" t="s">
        <v>177</v>
      </c>
      <c r="D7" s="39">
        <v>0.63300000000000001</v>
      </c>
      <c r="E7" s="39">
        <v>0.44</v>
      </c>
      <c r="F7" s="39">
        <v>0.91</v>
      </c>
      <c r="G7" s="58">
        <f t="shared" si="0"/>
        <v>-0.45764561577053575</v>
      </c>
      <c r="H7" s="58">
        <f t="shared" si="1"/>
        <v>0.18537496749964005</v>
      </c>
    </row>
    <row r="8" spans="1:8" s="39" customFormat="1" ht="27" x14ac:dyDescent="0.15">
      <c r="A8" s="39" t="s">
        <v>113</v>
      </c>
      <c r="B8" s="39" t="s">
        <v>176</v>
      </c>
      <c r="C8" s="39" t="s">
        <v>177</v>
      </c>
      <c r="D8" s="39">
        <v>0.83</v>
      </c>
      <c r="E8" s="39">
        <v>0.6</v>
      </c>
      <c r="F8" s="39">
        <v>1.1499999999999999</v>
      </c>
      <c r="G8" s="58">
        <f t="shared" si="0"/>
        <v>-0.18553184069541606</v>
      </c>
      <c r="H8" s="58">
        <f t="shared" si="1"/>
        <v>0.16596621585233401</v>
      </c>
    </row>
    <row r="9" spans="1:8" s="39" customFormat="1" ht="27" x14ac:dyDescent="0.15">
      <c r="A9" s="39" t="s">
        <v>117</v>
      </c>
      <c r="B9" s="39" t="s">
        <v>176</v>
      </c>
      <c r="C9" s="39" t="s">
        <v>177</v>
      </c>
      <c r="D9" s="39">
        <v>0.88</v>
      </c>
      <c r="E9" s="39">
        <v>0.68</v>
      </c>
      <c r="F9" s="39">
        <v>1.1399999999999999</v>
      </c>
      <c r="G9" s="58">
        <f t="shared" si="0"/>
        <v>-0.12731710920279032</v>
      </c>
      <c r="H9" s="58">
        <f t="shared" si="1"/>
        <v>0.13180886306591547</v>
      </c>
    </row>
    <row r="10" spans="1:8" s="39" customFormat="1" ht="27" customHeight="1" x14ac:dyDescent="0.15">
      <c r="A10" s="39" t="s">
        <v>285</v>
      </c>
      <c r="B10" s="39" t="s">
        <v>283</v>
      </c>
      <c r="C10" s="39" t="s">
        <v>284</v>
      </c>
      <c r="D10" s="39">
        <v>0</v>
      </c>
      <c r="E10" s="39">
        <v>0</v>
      </c>
      <c r="G10" s="58"/>
      <c r="H10" s="58"/>
    </row>
    <row r="11" spans="1:8" s="39" customFormat="1" ht="27" x14ac:dyDescent="0.15">
      <c r="A11" s="39" t="s">
        <v>127</v>
      </c>
      <c r="B11" s="39" t="s">
        <v>178</v>
      </c>
      <c r="C11" s="39" t="s">
        <v>177</v>
      </c>
      <c r="D11" s="39">
        <v>0.81</v>
      </c>
      <c r="E11" s="39">
        <v>0.7</v>
      </c>
      <c r="F11" s="39">
        <v>0.95</v>
      </c>
      <c r="G11" s="58">
        <f t="shared" si="0"/>
        <v>-0.20398411916314152</v>
      </c>
      <c r="H11" s="58">
        <f t="shared" si="1"/>
        <v>7.7903482028362725E-2</v>
      </c>
    </row>
    <row r="12" spans="1:8" s="39" customFormat="1" ht="27" x14ac:dyDescent="0.15">
      <c r="A12" s="39" t="s">
        <v>423</v>
      </c>
      <c r="B12" s="39" t="s">
        <v>179</v>
      </c>
      <c r="C12" s="39" t="s">
        <v>177</v>
      </c>
      <c r="D12" s="39">
        <v>0.89</v>
      </c>
      <c r="E12" s="39">
        <v>0.62</v>
      </c>
      <c r="F12" s="39">
        <v>1.28</v>
      </c>
      <c r="G12" s="58">
        <f t="shared" si="0"/>
        <v>-0.11558786150573699</v>
      </c>
      <c r="H12" s="58">
        <f t="shared" si="1"/>
        <v>0.18492241808023616</v>
      </c>
    </row>
    <row r="13" spans="1:8" s="39" customFormat="1" ht="27" x14ac:dyDescent="0.15">
      <c r="A13" s="39" t="s">
        <v>139</v>
      </c>
      <c r="B13" s="39" t="s">
        <v>180</v>
      </c>
      <c r="C13" s="39" t="s">
        <v>171</v>
      </c>
      <c r="D13" s="39">
        <v>0.87</v>
      </c>
      <c r="E13" s="39">
        <v>0.68</v>
      </c>
      <c r="F13" s="39">
        <v>1.1299999999999999</v>
      </c>
      <c r="G13" s="58">
        <f t="shared" si="0"/>
        <v>-0.13172242404386775</v>
      </c>
      <c r="H13" s="58">
        <f t="shared" si="1"/>
        <v>0.12956125345312086</v>
      </c>
    </row>
    <row r="14" spans="1:8" s="39" customFormat="1" ht="27" x14ac:dyDescent="0.15">
      <c r="A14" s="39" t="s">
        <v>139</v>
      </c>
      <c r="B14" s="39" t="s">
        <v>181</v>
      </c>
      <c r="C14" s="39" t="s">
        <v>180</v>
      </c>
      <c r="D14" s="39">
        <v>1.05</v>
      </c>
      <c r="E14" s="39">
        <v>0.72</v>
      </c>
      <c r="F14" s="39">
        <v>1.51</v>
      </c>
      <c r="G14" s="58">
        <f t="shared" si="0"/>
        <v>4.1802791927398442E-2</v>
      </c>
      <c r="H14" s="58">
        <f t="shared" si="1"/>
        <v>0.18893207086705843</v>
      </c>
    </row>
    <row r="15" spans="1:8" s="39" customFormat="1" ht="27" x14ac:dyDescent="0.15">
      <c r="A15" s="39" t="s">
        <v>227</v>
      </c>
      <c r="B15" s="39" t="s">
        <v>229</v>
      </c>
      <c r="C15" s="39" t="s">
        <v>230</v>
      </c>
      <c r="D15" s="39">
        <v>1.06</v>
      </c>
      <c r="E15" s="39">
        <v>0.75</v>
      </c>
      <c r="F15" s="39">
        <v>1.5</v>
      </c>
      <c r="G15" s="58">
        <f t="shared" si="0"/>
        <v>5.8891517828191742E-2</v>
      </c>
      <c r="H15" s="58">
        <f t="shared" si="1"/>
        <v>0.17682326034692483</v>
      </c>
    </row>
    <row r="16" spans="1:8" s="39" customFormat="1" ht="27" x14ac:dyDescent="0.15">
      <c r="A16" s="39" t="s">
        <v>149</v>
      </c>
      <c r="B16" s="39" t="s">
        <v>183</v>
      </c>
      <c r="C16" s="39" t="s">
        <v>272</v>
      </c>
      <c r="D16" s="18" t="s">
        <v>81</v>
      </c>
      <c r="E16" s="18" t="s">
        <v>244</v>
      </c>
      <c r="F16" s="39">
        <v>1.083</v>
      </c>
      <c r="G16" s="58">
        <f t="shared" si="0"/>
        <v>-0.17398787451831527</v>
      </c>
      <c r="H16" s="58">
        <f t="shared" si="1"/>
        <v>0.12945042986590247</v>
      </c>
    </row>
    <row r="17" spans="1:8" s="39" customFormat="1" ht="27" x14ac:dyDescent="0.15">
      <c r="A17" s="39" t="s">
        <v>154</v>
      </c>
      <c r="B17" s="39" t="s">
        <v>184</v>
      </c>
      <c r="C17" s="39" t="s">
        <v>183</v>
      </c>
      <c r="D17" s="39">
        <v>1.266</v>
      </c>
      <c r="E17" s="39">
        <v>0.5</v>
      </c>
      <c r="F17" s="39">
        <v>3.33</v>
      </c>
      <c r="G17" s="58">
        <f t="shared" si="0"/>
        <v>0.25491256171620363</v>
      </c>
      <c r="H17" s="58">
        <f t="shared" si="1"/>
        <v>0.48370395014089235</v>
      </c>
    </row>
    <row r="18" spans="1:8" s="39" customFormat="1" ht="27" x14ac:dyDescent="0.15">
      <c r="A18" s="39" t="s">
        <v>287</v>
      </c>
      <c r="B18" s="39" t="s">
        <v>289</v>
      </c>
      <c r="C18" s="39" t="s">
        <v>284</v>
      </c>
      <c r="D18" s="39">
        <v>1.22</v>
      </c>
      <c r="E18" s="39">
        <v>0.75</v>
      </c>
      <c r="F18" s="39">
        <v>1.99</v>
      </c>
      <c r="G18" s="58">
        <f t="shared" si="0"/>
        <v>0.20022628314231006</v>
      </c>
      <c r="H18" s="58">
        <f t="shared" si="1"/>
        <v>0.24893283448678111</v>
      </c>
    </row>
    <row r="19" spans="1:8" s="39" customFormat="1" ht="27" x14ac:dyDescent="0.15">
      <c r="A19" s="39" t="s">
        <v>299</v>
      </c>
      <c r="B19" s="39" t="s">
        <v>289</v>
      </c>
      <c r="C19" s="39" t="s">
        <v>300</v>
      </c>
      <c r="D19" s="39">
        <v>1.21</v>
      </c>
      <c r="E19" s="39">
        <v>0.72</v>
      </c>
      <c r="F19" s="39">
        <v>2.0299999999999998</v>
      </c>
      <c r="G19" s="58">
        <f t="shared" si="0"/>
        <v>0.1897658630408299</v>
      </c>
      <c r="H19" s="58">
        <f t="shared" si="1"/>
        <v>0.26442343368003368</v>
      </c>
    </row>
    <row r="20" spans="1:8" s="39" customFormat="1" ht="27" x14ac:dyDescent="0.15">
      <c r="A20" s="39" t="s">
        <v>306</v>
      </c>
      <c r="B20" s="39" t="s">
        <v>307</v>
      </c>
      <c r="C20" s="39" t="s">
        <v>300</v>
      </c>
      <c r="D20" s="39">
        <v>0.745</v>
      </c>
      <c r="E20" s="39">
        <v>0.53300000000000003</v>
      </c>
      <c r="F20" s="39">
        <v>1.042</v>
      </c>
      <c r="G20" s="58">
        <f t="shared" si="0"/>
        <v>-0.29404595574255865</v>
      </c>
      <c r="H20" s="58">
        <f t="shared" si="1"/>
        <v>0.17101423422129275</v>
      </c>
    </row>
    <row r="21" spans="1:8" s="39" customFormat="1" ht="27" x14ac:dyDescent="0.15">
      <c r="A21" s="39" t="s">
        <v>314</v>
      </c>
      <c r="B21" s="39" t="s">
        <v>307</v>
      </c>
      <c r="C21" s="39" t="s">
        <v>171</v>
      </c>
      <c r="D21" s="39">
        <v>0.88</v>
      </c>
      <c r="E21" s="39">
        <v>0.75</v>
      </c>
      <c r="F21" s="39">
        <v>1.03</v>
      </c>
      <c r="G21" s="58">
        <f t="shared" si="0"/>
        <v>-0.12906163510511823</v>
      </c>
      <c r="H21" s="58">
        <f t="shared" si="1"/>
        <v>8.0928794564623818E-2</v>
      </c>
    </row>
    <row r="22" spans="1:8" s="39" customFormat="1" ht="27" x14ac:dyDescent="0.15">
      <c r="A22" s="39" t="s">
        <v>375</v>
      </c>
      <c r="B22" s="39" t="s">
        <v>422</v>
      </c>
      <c r="C22" s="39" t="s">
        <v>171</v>
      </c>
      <c r="D22" s="39">
        <v>0.94</v>
      </c>
      <c r="E22" s="39">
        <v>0.73</v>
      </c>
      <c r="F22" s="39">
        <v>1.2</v>
      </c>
      <c r="G22" s="58">
        <f t="shared" si="0"/>
        <v>-6.6194594022872824E-2</v>
      </c>
      <c r="H22" s="58">
        <f t="shared" si="1"/>
        <v>0.12679395449838135</v>
      </c>
    </row>
    <row r="23" spans="1:8" s="39" customFormat="1" ht="27" x14ac:dyDescent="0.15">
      <c r="A23" s="39" t="s">
        <v>381</v>
      </c>
      <c r="B23" s="39" t="s">
        <v>382</v>
      </c>
      <c r="C23" s="39" t="s">
        <v>386</v>
      </c>
      <c r="D23" s="39">
        <v>0.72</v>
      </c>
      <c r="E23" s="39">
        <v>0.4</v>
      </c>
      <c r="F23" s="39">
        <v>1.28</v>
      </c>
      <c r="G23" s="58">
        <f t="shared" si="0"/>
        <v>-0.33471532697131456</v>
      </c>
      <c r="H23" s="58">
        <f t="shared" si="1"/>
        <v>0.29672214535859204</v>
      </c>
    </row>
    <row r="24" spans="1:8" s="39" customFormat="1" ht="27" x14ac:dyDescent="0.15">
      <c r="A24" s="39" t="s">
        <v>399</v>
      </c>
      <c r="B24" s="39" t="s">
        <v>401</v>
      </c>
      <c r="C24" s="39" t="s">
        <v>386</v>
      </c>
      <c r="D24" s="39">
        <v>1.08</v>
      </c>
      <c r="G24" s="58"/>
      <c r="H24" s="58"/>
    </row>
    <row r="25" spans="1:8" s="39" customFormat="1" ht="27" customHeight="1" x14ac:dyDescent="0.15">
      <c r="A25" s="39" t="s">
        <v>329</v>
      </c>
      <c r="B25" s="39" t="s">
        <v>330</v>
      </c>
      <c r="C25" s="39" t="s">
        <v>331</v>
      </c>
      <c r="D25" s="39">
        <v>1.43</v>
      </c>
      <c r="E25" s="39">
        <v>0.77</v>
      </c>
      <c r="F25" s="39">
        <v>2.65</v>
      </c>
      <c r="G25" s="58">
        <f t="shared" ref="G25" si="2">((LN(F25)+LN(E25))/2)</f>
        <v>0.3565974379318616</v>
      </c>
      <c r="H25" s="58">
        <f t="shared" ref="H25" si="3">((LN(F25)-LN(E25))/(2*1.96))</f>
        <v>0.31528683778891287</v>
      </c>
    </row>
    <row r="26" spans="1:8" s="39" customFormat="1" ht="27" x14ac:dyDescent="0.15">
      <c r="A26" s="39" t="s">
        <v>345</v>
      </c>
      <c r="B26" s="39" t="s">
        <v>346</v>
      </c>
      <c r="C26" s="39" t="s">
        <v>331</v>
      </c>
      <c r="D26" s="39">
        <v>1.03</v>
      </c>
      <c r="E26" s="39">
        <v>0.77</v>
      </c>
      <c r="F26" s="39">
        <v>1.37</v>
      </c>
      <c r="G26" s="58">
        <f t="shared" ref="G26:G29" si="4">((LN(F26)+LN(E26))/2)</f>
        <v>2.6722987852813046E-2</v>
      </c>
      <c r="H26" s="58">
        <f t="shared" ref="H26:H29" si="5">((LN(F26)-LN(E26))/(2*1.96))</f>
        <v>0.1469835469322554</v>
      </c>
    </row>
    <row r="27" spans="1:8" s="39" customFormat="1" ht="27" x14ac:dyDescent="0.15">
      <c r="A27" s="39" t="s">
        <v>350</v>
      </c>
      <c r="B27" s="39" t="s">
        <v>351</v>
      </c>
      <c r="C27" s="39" t="s">
        <v>331</v>
      </c>
      <c r="D27" s="39">
        <v>1.08</v>
      </c>
      <c r="E27" s="39">
        <v>0.79</v>
      </c>
      <c r="F27" s="39">
        <v>1.47</v>
      </c>
      <c r="G27" s="58">
        <f t="shared" si="4"/>
        <v>7.4770033634787528E-2</v>
      </c>
      <c r="H27" s="58">
        <f t="shared" si="5"/>
        <v>0.15841447303870274</v>
      </c>
    </row>
    <row r="28" spans="1:8" s="39" customFormat="1" ht="27" customHeight="1" x14ac:dyDescent="0.15">
      <c r="A28" s="39" t="s">
        <v>364</v>
      </c>
      <c r="B28" s="39" t="s">
        <v>351</v>
      </c>
      <c r="C28" s="39" t="s">
        <v>171</v>
      </c>
      <c r="D28" s="39">
        <v>0.89</v>
      </c>
      <c r="E28" s="39">
        <v>0.55000000000000004</v>
      </c>
      <c r="F28" s="39">
        <v>1.43</v>
      </c>
      <c r="G28" s="58">
        <f t="shared" si="4"/>
        <v>-0.12008127824190226</v>
      </c>
      <c r="H28" s="58">
        <f t="shared" si="5"/>
        <v>0.24375291964985618</v>
      </c>
    </row>
    <row r="29" spans="1:8" s="39" customFormat="1" ht="27" customHeight="1" x14ac:dyDescent="0.15">
      <c r="A29" s="39" t="s">
        <v>420</v>
      </c>
      <c r="B29" s="39" t="s">
        <v>421</v>
      </c>
      <c r="C29" s="39" t="s">
        <v>419</v>
      </c>
      <c r="D29" s="39">
        <v>0.63</v>
      </c>
      <c r="E29" s="39">
        <v>0.46</v>
      </c>
      <c r="F29" s="39">
        <v>0.87</v>
      </c>
      <c r="G29" s="58">
        <f t="shared" si="4"/>
        <v>-0.45789542841625197</v>
      </c>
      <c r="H29" s="58">
        <f t="shared" si="5"/>
        <v>0.16256804136874711</v>
      </c>
    </row>
    <row r="30" spans="1:8" s="39" customFormat="1" x14ac:dyDescent="0.15">
      <c r="E30" s="17"/>
    </row>
    <row r="31" spans="1:8" s="39" customFormat="1" ht="27" x14ac:dyDescent="0.15">
      <c r="A31" s="39" t="s">
        <v>253</v>
      </c>
      <c r="B31" s="39" t="s">
        <v>254</v>
      </c>
      <c r="C31" s="39" t="s">
        <v>255</v>
      </c>
      <c r="D31" s="39" t="s">
        <v>256</v>
      </c>
    </row>
    <row r="32" spans="1:8" s="39" customFormat="1" x14ac:dyDescent="0.15">
      <c r="A32" s="39" t="s">
        <v>252</v>
      </c>
      <c r="B32" s="39" t="s">
        <v>174</v>
      </c>
      <c r="C32" s="39">
        <v>-0.11600000000000001</v>
      </c>
      <c r="D32" s="39">
        <f>SQRT(H12*H12-D34*D34)</f>
        <v>0.16295016065412918</v>
      </c>
    </row>
    <row r="33" spans="2:4" s="39" customFormat="1" x14ac:dyDescent="0.15">
      <c r="B33" s="39" t="s">
        <v>178</v>
      </c>
      <c r="C33" s="39">
        <v>-0.13200000000000001</v>
      </c>
      <c r="D33" s="39">
        <f>SQRT(H13*H13-D34*D34)</f>
        <v>9.5616800536875726E-2</v>
      </c>
    </row>
    <row r="34" spans="2:4" s="39" customFormat="1" x14ac:dyDescent="0.15">
      <c r="B34" s="39" t="s">
        <v>251</v>
      </c>
      <c r="C34" s="39">
        <v>0</v>
      </c>
      <c r="D34" s="39">
        <f>SQRT((H12*H12+H13*H13-H14*H14)/2)</f>
        <v>8.7427374725741039E-2</v>
      </c>
    </row>
  </sheetData>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workbookViewId="0">
      <selection activeCell="G16" sqref="G16"/>
    </sheetView>
  </sheetViews>
  <sheetFormatPr defaultRowHeight="13.5" x14ac:dyDescent="0.15"/>
  <cols>
    <col min="1" max="3" width="9" style="39"/>
    <col min="4" max="4" width="12.75" style="39" bestFit="1" customWidth="1"/>
    <col min="5" max="6" width="9" style="39"/>
    <col min="7" max="7" width="13.875" style="39" customWidth="1"/>
    <col min="8" max="8" width="13.25" style="39" customWidth="1"/>
    <col min="9" max="9" width="18.5" style="39" customWidth="1"/>
    <col min="10" max="16384" width="9" style="39"/>
  </cols>
  <sheetData>
    <row r="1" spans="1:8" s="56" customFormat="1" ht="27" x14ac:dyDescent="0.15">
      <c r="A1" s="56" t="s">
        <v>240</v>
      </c>
      <c r="B1" s="56" t="s">
        <v>11</v>
      </c>
      <c r="C1" s="56" t="s">
        <v>246</v>
      </c>
      <c r="D1" s="56" t="s">
        <v>241</v>
      </c>
      <c r="E1" s="56" t="s">
        <v>242</v>
      </c>
      <c r="F1" s="56" t="s">
        <v>245</v>
      </c>
      <c r="G1" s="56" t="s">
        <v>247</v>
      </c>
      <c r="H1" s="56" t="s">
        <v>248</v>
      </c>
    </row>
    <row r="2" spans="1:8" s="39" customFormat="1" ht="27" x14ac:dyDescent="0.15">
      <c r="A2" s="39" t="s">
        <v>52</v>
      </c>
      <c r="B2" s="39" t="s">
        <v>170</v>
      </c>
      <c r="C2" s="39" t="s">
        <v>171</v>
      </c>
      <c r="D2" s="39">
        <v>0.5</v>
      </c>
      <c r="E2" s="39">
        <v>0.42</v>
      </c>
      <c r="F2" s="39">
        <v>0.61</v>
      </c>
      <c r="G2" s="58">
        <f>((LN(F2)+LN(E2))/2)</f>
        <v>-0.68089844475975159</v>
      </c>
      <c r="H2" s="58">
        <f>((LN(F2)-LN(E2))/(2*1.96))</f>
        <v>9.520516476784259E-2</v>
      </c>
    </row>
    <row r="3" spans="1:8" s="39" customFormat="1" ht="27" x14ac:dyDescent="0.15">
      <c r="A3" s="39" t="s">
        <v>63</v>
      </c>
      <c r="B3" s="39" t="s">
        <v>172</v>
      </c>
      <c r="C3" s="39" t="s">
        <v>171</v>
      </c>
      <c r="D3" s="39">
        <v>0.65</v>
      </c>
      <c r="E3" s="39">
        <v>0.35</v>
      </c>
      <c r="F3" s="39">
        <v>1.2</v>
      </c>
      <c r="G3" s="58">
        <f t="shared" ref="G3:G18" si="0">((LN(F3)+LN(E3))/2)</f>
        <v>-0.43375028385236164</v>
      </c>
      <c r="H3" s="58">
        <f t="shared" ref="H3:H18" si="1">((LN(F3)-LN(E3))/(2*1.96))</f>
        <v>0.31432236767669197</v>
      </c>
    </row>
    <row r="4" spans="1:8" s="39" customFormat="1" ht="27" x14ac:dyDescent="0.15">
      <c r="A4" s="39" t="s">
        <v>71</v>
      </c>
      <c r="B4" s="39" t="s">
        <v>173</v>
      </c>
      <c r="C4" s="39" t="s">
        <v>171</v>
      </c>
      <c r="D4" s="39">
        <v>0.62</v>
      </c>
      <c r="E4" s="39">
        <v>0.49</v>
      </c>
      <c r="F4" s="39">
        <v>0.79</v>
      </c>
      <c r="G4" s="58">
        <f t="shared" si="0"/>
        <v>-0.47453611069926732</v>
      </c>
      <c r="H4" s="58">
        <f t="shared" si="1"/>
        <v>0.12184376386642728</v>
      </c>
    </row>
    <row r="5" spans="1:8" s="39" customFormat="1" ht="27" x14ac:dyDescent="0.15">
      <c r="A5" s="39" t="s">
        <v>78</v>
      </c>
      <c r="B5" s="39" t="s">
        <v>174</v>
      </c>
      <c r="C5" s="39" t="s">
        <v>171</v>
      </c>
      <c r="D5" s="18" t="s">
        <v>82</v>
      </c>
      <c r="E5" s="18" t="s">
        <v>249</v>
      </c>
      <c r="F5" s="39">
        <v>0.85499999999999998</v>
      </c>
      <c r="G5" s="58">
        <f t="shared" si="0"/>
        <v>-0.37092192455011486</v>
      </c>
      <c r="H5" s="58">
        <f t="shared" si="1"/>
        <v>0.10932046658405002</v>
      </c>
    </row>
    <row r="6" spans="1:8" s="39" customFormat="1" ht="27" x14ac:dyDescent="0.15">
      <c r="A6" s="39" t="s">
        <v>89</v>
      </c>
      <c r="B6" s="39" t="s">
        <v>174</v>
      </c>
      <c r="C6" s="39" t="s">
        <v>171</v>
      </c>
      <c r="D6" s="39">
        <v>0.97399999999999998</v>
      </c>
      <c r="E6" s="39">
        <v>0.91700000000000004</v>
      </c>
      <c r="F6" s="39">
        <v>1.0349999999999999</v>
      </c>
      <c r="G6" s="58">
        <f t="shared" si="0"/>
        <v>-2.6123190004169926E-2</v>
      </c>
      <c r="H6" s="58">
        <f t="shared" si="1"/>
        <v>3.0879906490562371E-2</v>
      </c>
    </row>
    <row r="7" spans="1:8" s="39" customFormat="1" ht="27" x14ac:dyDescent="0.15">
      <c r="A7" s="39" t="s">
        <v>102</v>
      </c>
      <c r="B7" s="39" t="s">
        <v>176</v>
      </c>
      <c r="C7" s="39" t="s">
        <v>177</v>
      </c>
      <c r="D7" s="39">
        <v>0.8</v>
      </c>
      <c r="E7" s="39">
        <v>0.57999999999999996</v>
      </c>
      <c r="F7" s="39">
        <v>1.1000000000000001</v>
      </c>
      <c r="G7" s="58">
        <f t="shared" si="0"/>
        <v>-0.22470849781867361</v>
      </c>
      <c r="H7" s="58">
        <f t="shared" si="1"/>
        <v>0.16327483552193803</v>
      </c>
    </row>
    <row r="8" spans="1:8" s="39" customFormat="1" ht="27" x14ac:dyDescent="0.15">
      <c r="A8" s="39" t="s">
        <v>113</v>
      </c>
      <c r="B8" s="39" t="s">
        <v>176</v>
      </c>
      <c r="C8" s="39" t="s">
        <v>177</v>
      </c>
      <c r="D8" s="39">
        <v>0.61</v>
      </c>
      <c r="E8" s="39">
        <v>0.45</v>
      </c>
      <c r="F8" s="39">
        <v>0.83</v>
      </c>
      <c r="G8" s="58">
        <f t="shared" si="0"/>
        <v>-0.49241863720463253</v>
      </c>
      <c r="H8" s="58">
        <f t="shared" si="1"/>
        <v>0.15616788725160158</v>
      </c>
    </row>
    <row r="9" spans="1:8" s="39" customFormat="1" ht="27" x14ac:dyDescent="0.15">
      <c r="A9" s="39" t="s">
        <v>117</v>
      </c>
      <c r="B9" s="39" t="s">
        <v>176</v>
      </c>
      <c r="C9" s="39" t="s">
        <v>177</v>
      </c>
      <c r="D9" s="39">
        <v>0.42</v>
      </c>
      <c r="E9" s="39">
        <v>0.33</v>
      </c>
      <c r="F9" s="39">
        <v>0.55000000000000004</v>
      </c>
      <c r="G9" s="58">
        <f t="shared" si="0"/>
        <v>-0.85324981263861577</v>
      </c>
      <c r="H9" s="58">
        <f t="shared" si="1"/>
        <v>0.13031265912397721</v>
      </c>
    </row>
    <row r="10" spans="1:8" s="39" customFormat="1" ht="27" customHeight="1" x14ac:dyDescent="0.15">
      <c r="A10" s="39" t="s">
        <v>282</v>
      </c>
      <c r="B10" s="39" t="s">
        <v>283</v>
      </c>
      <c r="C10" s="39" t="s">
        <v>284</v>
      </c>
      <c r="D10" s="39">
        <v>0.6</v>
      </c>
      <c r="E10" s="39">
        <v>0.03</v>
      </c>
      <c r="F10" s="39">
        <v>11.33</v>
      </c>
      <c r="G10" s="58">
        <f t="shared" si="0"/>
        <v>-0.53955191114003331</v>
      </c>
      <c r="H10" s="58">
        <f t="shared" si="1"/>
        <v>1.5137785643775248</v>
      </c>
    </row>
    <row r="11" spans="1:8" s="39" customFormat="1" ht="27" x14ac:dyDescent="0.15">
      <c r="A11" s="39" t="s">
        <v>127</v>
      </c>
      <c r="B11" s="39" t="s">
        <v>178</v>
      </c>
      <c r="C11" s="39" t="s">
        <v>177</v>
      </c>
      <c r="D11" s="39">
        <v>0.71</v>
      </c>
      <c r="E11" s="39">
        <v>0.62</v>
      </c>
      <c r="F11" s="39">
        <v>0.82</v>
      </c>
      <c r="G11" s="58">
        <f t="shared" si="0"/>
        <v>-0.33824336983341907</v>
      </c>
      <c r="H11" s="58">
        <f t="shared" si="1"/>
        <v>7.1322668933459551E-2</v>
      </c>
    </row>
    <row r="12" spans="1:8" s="39" customFormat="1" ht="27" x14ac:dyDescent="0.15">
      <c r="A12" s="39" t="s">
        <v>139</v>
      </c>
      <c r="B12" s="39" t="s">
        <v>179</v>
      </c>
      <c r="C12" s="39" t="s">
        <v>177</v>
      </c>
      <c r="D12" s="39">
        <v>0.56000000000000005</v>
      </c>
      <c r="E12" s="39">
        <v>0.44</v>
      </c>
      <c r="F12" s="39">
        <v>0.72</v>
      </c>
      <c r="G12" s="58">
        <f t="shared" si="0"/>
        <v>-0.57474230952093319</v>
      </c>
      <c r="H12" s="58">
        <f t="shared" si="1"/>
        <v>0.12563175640249849</v>
      </c>
    </row>
    <row r="13" spans="1:8" s="39" customFormat="1" ht="27" x14ac:dyDescent="0.15">
      <c r="A13" s="39" t="s">
        <v>139</v>
      </c>
      <c r="B13" s="39" t="s">
        <v>180</v>
      </c>
      <c r="C13" s="39" t="s">
        <v>171</v>
      </c>
      <c r="D13" s="39">
        <v>0.69</v>
      </c>
      <c r="E13" s="39">
        <v>0.54</v>
      </c>
      <c r="F13" s="39">
        <v>0.88</v>
      </c>
      <c r="G13" s="58">
        <f t="shared" si="0"/>
        <v>-0.37200975546685089</v>
      </c>
      <c r="H13" s="58">
        <f t="shared" si="1"/>
        <v>0.12457978773314593</v>
      </c>
    </row>
    <row r="14" spans="1:8" s="39" customFormat="1" ht="27" x14ac:dyDescent="0.15">
      <c r="A14" s="39" t="s">
        <v>139</v>
      </c>
      <c r="B14" s="39" t="s">
        <v>181</v>
      </c>
      <c r="C14" s="39" t="s">
        <v>180</v>
      </c>
      <c r="D14" s="39">
        <v>0.89</v>
      </c>
      <c r="E14" s="39">
        <v>0.66</v>
      </c>
      <c r="F14" s="39">
        <v>1.19</v>
      </c>
      <c r="G14" s="58">
        <f t="shared" si="0"/>
        <v>-0.1207810684191139</v>
      </c>
      <c r="H14" s="58">
        <f t="shared" si="1"/>
        <v>0.15037468139926116</v>
      </c>
    </row>
    <row r="15" spans="1:8" s="39" customFormat="1" ht="27" x14ac:dyDescent="0.15">
      <c r="A15" s="39" t="s">
        <v>227</v>
      </c>
      <c r="B15" s="39" t="s">
        <v>229</v>
      </c>
      <c r="C15" s="39" t="s">
        <v>230</v>
      </c>
      <c r="D15" s="39">
        <v>1.01</v>
      </c>
      <c r="E15" s="39">
        <v>0.77</v>
      </c>
      <c r="F15" s="39">
        <v>1.33</v>
      </c>
      <c r="G15" s="58">
        <f t="shared" si="0"/>
        <v>1.1907089049627478E-2</v>
      </c>
      <c r="H15" s="58">
        <f t="shared" si="1"/>
        <v>0.13942441488981377</v>
      </c>
    </row>
    <row r="16" spans="1:8" s="39" customFormat="1" ht="27" x14ac:dyDescent="0.15">
      <c r="A16" s="39" t="s">
        <v>149</v>
      </c>
      <c r="B16" s="39" t="s">
        <v>183</v>
      </c>
      <c r="C16" s="39" t="s">
        <v>171</v>
      </c>
      <c r="D16" s="18" t="s">
        <v>151</v>
      </c>
      <c r="E16" s="18" t="s">
        <v>250</v>
      </c>
      <c r="F16" s="39">
        <v>0.91800000000000004</v>
      </c>
      <c r="G16" s="58">
        <f t="shared" si="0"/>
        <v>-0.34260736291712646</v>
      </c>
      <c r="H16" s="58">
        <f t="shared" si="1"/>
        <v>0.13114769109973465</v>
      </c>
    </row>
    <row r="17" spans="1:8" s="39" customFormat="1" ht="27" x14ac:dyDescent="0.15">
      <c r="A17" s="39" t="s">
        <v>154</v>
      </c>
      <c r="B17" s="39" t="s">
        <v>184</v>
      </c>
      <c r="C17" s="39" t="s">
        <v>183</v>
      </c>
      <c r="D17" s="41">
        <v>1.786</v>
      </c>
      <c r="E17" s="39">
        <v>0.92600000000000005</v>
      </c>
      <c r="F17" s="39">
        <v>3.5710000000000002</v>
      </c>
      <c r="G17" s="58">
        <f t="shared" si="0"/>
        <v>0.59798231213817699</v>
      </c>
      <c r="H17" s="58">
        <f t="shared" si="1"/>
        <v>0.34431803901741559</v>
      </c>
    </row>
    <row r="18" spans="1:8" s="39" customFormat="1" ht="27" x14ac:dyDescent="0.15">
      <c r="A18" s="39" t="s">
        <v>287</v>
      </c>
      <c r="B18" s="39" t="s">
        <v>289</v>
      </c>
      <c r="C18" s="39" t="s">
        <v>284</v>
      </c>
      <c r="D18" s="39">
        <v>1.51</v>
      </c>
      <c r="E18" s="39">
        <v>1.04</v>
      </c>
      <c r="F18" s="39">
        <v>2.19</v>
      </c>
      <c r="G18" s="58">
        <f t="shared" si="0"/>
        <v>0.41156112849084536</v>
      </c>
      <c r="H18" s="58">
        <f t="shared" si="1"/>
        <v>0.18996959966202245</v>
      </c>
    </row>
    <row r="19" spans="1:8" s="39" customFormat="1" ht="27" x14ac:dyDescent="0.15">
      <c r="A19" s="39" t="s">
        <v>299</v>
      </c>
      <c r="B19" s="39" t="s">
        <v>289</v>
      </c>
      <c r="C19" s="39" t="s">
        <v>284</v>
      </c>
      <c r="G19" s="58"/>
      <c r="H19" s="58"/>
    </row>
    <row r="20" spans="1:8" s="39" customFormat="1" ht="27" x14ac:dyDescent="0.15">
      <c r="A20" s="39" t="s">
        <v>306</v>
      </c>
      <c r="B20" s="39" t="s">
        <v>308</v>
      </c>
      <c r="C20" s="39" t="s">
        <v>300</v>
      </c>
      <c r="G20" s="58"/>
      <c r="H20" s="58"/>
    </row>
    <row r="21" spans="1:8" s="39" customFormat="1" ht="27" x14ac:dyDescent="0.15">
      <c r="A21" s="39" t="s">
        <v>314</v>
      </c>
      <c r="B21" s="39" t="s">
        <v>307</v>
      </c>
      <c r="C21" s="39" t="s">
        <v>171</v>
      </c>
      <c r="D21" s="39">
        <v>0.87</v>
      </c>
      <c r="E21" s="39">
        <v>0.75</v>
      </c>
      <c r="F21" s="39">
        <v>1</v>
      </c>
      <c r="G21" s="58">
        <f>((LN(F21)+LN(E21))/2)</f>
        <v>-0.14384103622589045</v>
      </c>
      <c r="H21" s="58">
        <f>((LN(F21)-LN(E21))/(2*1.96))</f>
        <v>7.3388283788719616E-2</v>
      </c>
    </row>
    <row r="22" spans="1:8" s="39" customFormat="1" ht="27" x14ac:dyDescent="0.15">
      <c r="A22" s="39" t="s">
        <v>375</v>
      </c>
      <c r="B22" s="39" t="s">
        <v>422</v>
      </c>
      <c r="C22" s="39" t="s">
        <v>171</v>
      </c>
      <c r="D22" s="39">
        <v>0.99</v>
      </c>
      <c r="E22" s="39">
        <v>0.82</v>
      </c>
      <c r="F22" s="39">
        <v>1.2</v>
      </c>
      <c r="G22" s="58">
        <f t="shared" ref="G22:G23" si="2">((LN(F22)+LN(E22))/2)</f>
        <v>-8.0646909649418619E-3</v>
      </c>
      <c r="H22" s="58">
        <f t="shared" ref="H22:H23" si="3">((LN(F22)-LN(E22))/(2*1.96))</f>
        <v>9.7135840693314518E-2</v>
      </c>
    </row>
    <row r="23" spans="1:8" s="39" customFormat="1" ht="27" x14ac:dyDescent="0.15">
      <c r="A23" s="39" t="s">
        <v>381</v>
      </c>
      <c r="B23" s="39" t="s">
        <v>383</v>
      </c>
      <c r="C23" s="39" t="s">
        <v>386</v>
      </c>
      <c r="D23" s="39">
        <v>0.67</v>
      </c>
      <c r="E23" s="39">
        <v>0.43</v>
      </c>
      <c r="F23" s="39">
        <v>1.03</v>
      </c>
      <c r="G23" s="58">
        <f t="shared" si="2"/>
        <v>-0.40720563402649229</v>
      </c>
      <c r="H23" s="58">
        <f t="shared" si="3"/>
        <v>0.22283899809593707</v>
      </c>
    </row>
    <row r="24" spans="1:8" s="39" customFormat="1" ht="27" x14ac:dyDescent="0.15">
      <c r="A24" s="39" t="s">
        <v>396</v>
      </c>
      <c r="B24" s="39" t="s">
        <v>407</v>
      </c>
      <c r="C24" s="39" t="s">
        <v>386</v>
      </c>
      <c r="D24" s="39">
        <v>0.59</v>
      </c>
      <c r="G24" s="58"/>
      <c r="H24" s="58"/>
    </row>
    <row r="25" spans="1:8" s="39" customFormat="1" ht="27" customHeight="1" x14ac:dyDescent="0.15">
      <c r="A25" s="39" t="s">
        <v>329</v>
      </c>
      <c r="B25" s="39" t="s">
        <v>332</v>
      </c>
      <c r="C25" s="39" t="s">
        <v>333</v>
      </c>
      <c r="D25" s="39">
        <v>0.75</v>
      </c>
      <c r="E25" s="39">
        <v>0.53</v>
      </c>
      <c r="F25" s="39">
        <v>1.05</v>
      </c>
      <c r="G25" s="58">
        <f t="shared" ref="G25" si="4">((LN(F25)+LN(E25))/2)</f>
        <v>-0.29304405413326873</v>
      </c>
      <c r="H25" s="58">
        <f t="shared" ref="H25" si="5">((LN(F25)-LN(E25))/(2*1.96))</f>
        <v>0.1744052134197453</v>
      </c>
    </row>
    <row r="26" spans="1:8" s="39" customFormat="1" ht="27" x14ac:dyDescent="0.15">
      <c r="A26" s="39" t="s">
        <v>345</v>
      </c>
      <c r="B26" s="39" t="s">
        <v>336</v>
      </c>
      <c r="C26" s="39" t="s">
        <v>331</v>
      </c>
      <c r="D26" s="39">
        <v>1.02</v>
      </c>
      <c r="E26" s="39">
        <v>0.82</v>
      </c>
      <c r="F26" s="39">
        <v>1.27</v>
      </c>
      <c r="G26" s="58">
        <f t="shared" ref="G26" si="6">((LN(F26)+LN(E26))/2)</f>
        <v>2.0282980873330803E-2</v>
      </c>
      <c r="H26" s="58">
        <f t="shared" ref="H26" si="7">((LN(F26)-LN(E26))/(2*1.96))</f>
        <v>0.11159893856998425</v>
      </c>
    </row>
    <row r="27" spans="1:8" s="39" customFormat="1" ht="27" x14ac:dyDescent="0.15">
      <c r="A27" s="39" t="s">
        <v>350</v>
      </c>
      <c r="B27" s="39" t="s">
        <v>351</v>
      </c>
      <c r="C27" s="39" t="s">
        <v>331</v>
      </c>
      <c r="D27" s="39">
        <v>0.77</v>
      </c>
      <c r="E27" s="39">
        <v>0.56000000000000005</v>
      </c>
      <c r="F27" s="39">
        <v>1.07</v>
      </c>
      <c r="G27" s="58">
        <f t="shared" ref="G27" si="8">((LN(F27)+LN(E27))/2)</f>
        <v>-0.25607992338956359</v>
      </c>
      <c r="H27" s="58">
        <f t="shared" ref="H27" si="9">((LN(F27)-LN(E27))/(2*1.96))</f>
        <v>0.16517274074662167</v>
      </c>
    </row>
    <row r="28" spans="1:8" s="39" customFormat="1" ht="27" customHeight="1" x14ac:dyDescent="0.15">
      <c r="A28" s="39" t="s">
        <v>365</v>
      </c>
      <c r="B28" s="39" t="s">
        <v>351</v>
      </c>
      <c r="C28" s="39" t="s">
        <v>171</v>
      </c>
      <c r="G28" s="58"/>
      <c r="H28" s="58"/>
    </row>
    <row r="29" spans="1:8" s="39" customFormat="1" ht="27" customHeight="1" x14ac:dyDescent="0.15">
      <c r="A29" s="39" t="s">
        <v>420</v>
      </c>
      <c r="B29" s="39" t="s">
        <v>421</v>
      </c>
      <c r="C29" s="39" t="s">
        <v>419</v>
      </c>
      <c r="D29" s="39">
        <v>0.73</v>
      </c>
      <c r="E29" s="39">
        <v>0.53</v>
      </c>
      <c r="F29" s="39">
        <v>0.99</v>
      </c>
      <c r="G29" s="58">
        <f t="shared" ref="G29" si="10">((LN(F29)+LN(E29))/2)</f>
        <v>-0.32246430414473548</v>
      </c>
      <c r="H29" s="58">
        <f t="shared" ref="H29" si="11">((LN(F29)-LN(E29))/(2*1.96))</f>
        <v>0.15939488178124187</v>
      </c>
    </row>
    <row r="30" spans="1:8" s="39" customFormat="1" x14ac:dyDescent="0.15">
      <c r="D30" s="41"/>
      <c r="G30" s="58"/>
      <c r="H30" s="58"/>
    </row>
    <row r="31" spans="1:8" s="39" customFormat="1" ht="27" x14ac:dyDescent="0.15">
      <c r="A31" s="39" t="s">
        <v>253</v>
      </c>
      <c r="B31" s="39" t="s">
        <v>254</v>
      </c>
      <c r="C31" s="39" t="s">
        <v>255</v>
      </c>
      <c r="D31" s="39" t="s">
        <v>256</v>
      </c>
      <c r="E31" s="43"/>
    </row>
    <row r="32" spans="1:8" s="39" customFormat="1" x14ac:dyDescent="0.15">
      <c r="A32" s="39" t="s">
        <v>252</v>
      </c>
      <c r="B32" s="39" t="s">
        <v>174</v>
      </c>
      <c r="C32" s="39">
        <v>-0.57499999999999996</v>
      </c>
      <c r="D32" s="58">
        <f>SQRT(H12*H12-D34*D34)</f>
        <v>0.1069480236167792</v>
      </c>
    </row>
    <row r="33" spans="2:4" s="39" customFormat="1" x14ac:dyDescent="0.15">
      <c r="B33" s="39" t="s">
        <v>178</v>
      </c>
      <c r="C33" s="39">
        <v>-0.372</v>
      </c>
      <c r="D33" s="58">
        <f>SQRT(H13*H13-D34*D34)</f>
        <v>0.10571028829018554</v>
      </c>
    </row>
    <row r="34" spans="2:4" s="39" customFormat="1" x14ac:dyDescent="0.15">
      <c r="B34" s="39" t="s">
        <v>251</v>
      </c>
      <c r="C34" s="39">
        <v>0</v>
      </c>
      <c r="D34" s="58">
        <f>SQRT((H12*H12+H13*H13-H14*H14)/2)</f>
        <v>6.5920091483868251E-2</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study</vt:lpstr>
      <vt:lpstr>baseline</vt:lpstr>
      <vt:lpstr>outcome</vt:lpstr>
      <vt:lpstr>toxicity</vt:lpstr>
      <vt:lpstr>OS-HR</vt:lpstr>
      <vt:lpstr>PFS-HR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2016-09-24T05:09:08Z</dcterms:modified>
</cp:coreProperties>
</file>