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NIH\Bob Notter\"/>
    </mc:Choice>
  </mc:AlternateContent>
  <bookViews>
    <workbookView xWindow="0" yWindow="0" windowWidth="28800" windowHeight="12435" activeTab="1"/>
  </bookViews>
  <sheets>
    <sheet name="Page 1" sheetId="2" r:id="rId1"/>
    <sheet name="Page 2" sheetId="3" r:id="rId2"/>
    <sheet name="Page 3" sheetId="1" r:id="rId3"/>
    <sheet name="Page 4" sheetId="4" r:id="rId4"/>
  </sheets>
  <externalReferences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6" i="3" l="1"/>
  <c r="B66" i="3"/>
  <c r="G67" i="3"/>
  <c r="G68" i="3"/>
  <c r="G69" i="3"/>
  <c r="G70" i="3"/>
  <c r="G71" i="3"/>
  <c r="G72" i="3"/>
  <c r="G73" i="3"/>
  <c r="G74" i="3"/>
  <c r="G75" i="3"/>
  <c r="G76" i="3"/>
  <c r="D67" i="3"/>
  <c r="D68" i="3"/>
  <c r="D69" i="3"/>
  <c r="D70" i="3"/>
  <c r="D71" i="3"/>
  <c r="D72" i="3"/>
  <c r="D73" i="3"/>
  <c r="D74" i="3"/>
  <c r="D75" i="3"/>
  <c r="D76" i="3"/>
  <c r="G66" i="3"/>
  <c r="D66" i="3"/>
  <c r="F36" i="3"/>
  <c r="G36" i="3" s="1"/>
  <c r="E36" i="3"/>
  <c r="C36" i="3"/>
  <c r="D36" i="3" s="1"/>
  <c r="B36" i="3"/>
  <c r="F66" i="2"/>
  <c r="E66" i="2"/>
  <c r="C66" i="2"/>
  <c r="B66" i="2"/>
  <c r="F76" i="2"/>
  <c r="G76" i="2" s="1"/>
  <c r="E76" i="2"/>
  <c r="C76" i="2"/>
  <c r="D76" i="2" s="1"/>
  <c r="B76" i="2"/>
  <c r="G75" i="2"/>
  <c r="F75" i="2"/>
  <c r="E75" i="2"/>
  <c r="C75" i="2"/>
  <c r="D75" i="2" s="1"/>
  <c r="B75" i="2"/>
  <c r="F74" i="2"/>
  <c r="G74" i="2" s="1"/>
  <c r="E74" i="2"/>
  <c r="C74" i="2"/>
  <c r="D74" i="2" s="1"/>
  <c r="B74" i="2"/>
  <c r="G73" i="2"/>
  <c r="F73" i="2"/>
  <c r="E73" i="2"/>
  <c r="C73" i="2"/>
  <c r="D73" i="2" s="1"/>
  <c r="B73" i="2"/>
  <c r="F72" i="2"/>
  <c r="G72" i="2" s="1"/>
  <c r="E72" i="2"/>
  <c r="C72" i="2"/>
  <c r="D72" i="2" s="1"/>
  <c r="B72" i="2"/>
  <c r="G71" i="2"/>
  <c r="F71" i="2"/>
  <c r="E71" i="2"/>
  <c r="C71" i="2"/>
  <c r="D71" i="2" s="1"/>
  <c r="B71" i="2"/>
  <c r="F70" i="2"/>
  <c r="G70" i="2" s="1"/>
  <c r="E70" i="2"/>
  <c r="C70" i="2"/>
  <c r="D70" i="2" s="1"/>
  <c r="B70" i="2"/>
  <c r="G69" i="2"/>
  <c r="F69" i="2"/>
  <c r="E69" i="2"/>
  <c r="C69" i="2"/>
  <c r="D69" i="2" s="1"/>
  <c r="B69" i="2"/>
  <c r="F68" i="2"/>
  <c r="G68" i="2" s="1"/>
  <c r="E68" i="2"/>
  <c r="C68" i="2"/>
  <c r="D68" i="2" s="1"/>
  <c r="B68" i="2"/>
  <c r="G67" i="2"/>
  <c r="F67" i="2"/>
  <c r="E67" i="2"/>
  <c r="C67" i="2"/>
  <c r="D67" i="2" s="1"/>
  <c r="B67" i="2"/>
  <c r="G66" i="2"/>
  <c r="D66" i="2"/>
  <c r="F36" i="2"/>
  <c r="E36" i="2"/>
  <c r="C36" i="2"/>
  <c r="D36" i="2" s="1"/>
  <c r="B37" i="2"/>
  <c r="B38" i="2"/>
  <c r="B39" i="2"/>
  <c r="B40" i="2"/>
  <c r="B41" i="2"/>
  <c r="B42" i="2"/>
  <c r="B43" i="2"/>
  <c r="B44" i="2"/>
  <c r="B45" i="2"/>
  <c r="B46" i="2"/>
  <c r="B36" i="2"/>
  <c r="F52" i="2"/>
  <c r="G52" i="2" s="1"/>
  <c r="F53" i="2"/>
  <c r="G53" i="2" s="1"/>
  <c r="F54" i="2"/>
  <c r="G54" i="2" s="1"/>
  <c r="F55" i="2"/>
  <c r="G55" i="2" s="1"/>
  <c r="F56" i="2"/>
  <c r="G56" i="2" s="1"/>
  <c r="F57" i="2"/>
  <c r="G57" i="2" s="1"/>
  <c r="F58" i="2"/>
  <c r="G58" i="2" s="1"/>
  <c r="F59" i="2"/>
  <c r="G59" i="2" s="1"/>
  <c r="F60" i="2"/>
  <c r="G60" i="2" s="1"/>
  <c r="F61" i="2"/>
  <c r="G61" i="2" s="1"/>
  <c r="E52" i="2"/>
  <c r="E53" i="2"/>
  <c r="E54" i="2"/>
  <c r="E55" i="2"/>
  <c r="E56" i="2"/>
  <c r="E57" i="2"/>
  <c r="E58" i="2"/>
  <c r="E59" i="2"/>
  <c r="E60" i="2"/>
  <c r="E61" i="2"/>
  <c r="D52" i="2"/>
  <c r="C52" i="2"/>
  <c r="C53" i="2"/>
  <c r="D53" i="2" s="1"/>
  <c r="C54" i="2"/>
  <c r="D54" i="2" s="1"/>
  <c r="C55" i="2"/>
  <c r="D55" i="2" s="1"/>
  <c r="C56" i="2"/>
  <c r="D56" i="2" s="1"/>
  <c r="C57" i="2"/>
  <c r="D57" i="2" s="1"/>
  <c r="C58" i="2"/>
  <c r="D58" i="2" s="1"/>
  <c r="C59" i="2"/>
  <c r="D59" i="2" s="1"/>
  <c r="C60" i="2"/>
  <c r="D60" i="2" s="1"/>
  <c r="C61" i="2"/>
  <c r="D61" i="2" s="1"/>
  <c r="B52" i="2"/>
  <c r="B53" i="2"/>
  <c r="B54" i="2"/>
  <c r="B55" i="2"/>
  <c r="B56" i="2"/>
  <c r="B57" i="2"/>
  <c r="B58" i="2"/>
  <c r="B59" i="2"/>
  <c r="B60" i="2"/>
  <c r="B61" i="2"/>
  <c r="F51" i="2"/>
  <c r="G51" i="2" s="1"/>
  <c r="E51" i="2"/>
  <c r="C51" i="2"/>
  <c r="D51" i="2" s="1"/>
  <c r="B51" i="2"/>
  <c r="F37" i="2"/>
  <c r="G37" i="2" s="1"/>
  <c r="F38" i="2"/>
  <c r="G38" i="2" s="1"/>
  <c r="F39" i="2"/>
  <c r="G39" i="2" s="1"/>
  <c r="F40" i="2"/>
  <c r="G40" i="2" s="1"/>
  <c r="F41" i="2"/>
  <c r="G41" i="2" s="1"/>
  <c r="F42" i="2"/>
  <c r="G42" i="2" s="1"/>
  <c r="F43" i="2"/>
  <c r="G43" i="2" s="1"/>
  <c r="F44" i="2"/>
  <c r="G44" i="2" s="1"/>
  <c r="F45" i="2"/>
  <c r="G45" i="2" s="1"/>
  <c r="F46" i="2"/>
  <c r="G46" i="2" s="1"/>
  <c r="E37" i="2"/>
  <c r="E38" i="2"/>
  <c r="E39" i="2"/>
  <c r="E40" i="2"/>
  <c r="E41" i="2"/>
  <c r="E42" i="2"/>
  <c r="E43" i="2"/>
  <c r="E44" i="2"/>
  <c r="E45" i="2"/>
  <c r="E46" i="2"/>
  <c r="C37" i="2"/>
  <c r="D37" i="2" s="1"/>
  <c r="C38" i="2"/>
  <c r="D38" i="2" s="1"/>
  <c r="C39" i="2"/>
  <c r="D39" i="2" s="1"/>
  <c r="C40" i="2"/>
  <c r="D40" i="2" s="1"/>
  <c r="C41" i="2"/>
  <c r="D41" i="2" s="1"/>
  <c r="C42" i="2"/>
  <c r="D42" i="2" s="1"/>
  <c r="C43" i="2"/>
  <c r="D43" i="2" s="1"/>
  <c r="C44" i="2"/>
  <c r="D44" i="2" s="1"/>
  <c r="C45" i="2"/>
  <c r="D45" i="2" s="1"/>
  <c r="C46" i="2"/>
  <c r="D46" i="2" s="1"/>
  <c r="G36" i="2"/>
  <c r="F22" i="2"/>
  <c r="G22" i="2" s="1"/>
  <c r="F23" i="2"/>
  <c r="G23" i="2" s="1"/>
  <c r="F24" i="2"/>
  <c r="G24" i="2" s="1"/>
  <c r="F25" i="2"/>
  <c r="G25" i="2" s="1"/>
  <c r="F26" i="2"/>
  <c r="G26" i="2" s="1"/>
  <c r="F27" i="2"/>
  <c r="G27" i="2" s="1"/>
  <c r="F28" i="2"/>
  <c r="G28" i="2" s="1"/>
  <c r="F29" i="2"/>
  <c r="G29" i="2" s="1"/>
  <c r="F30" i="2"/>
  <c r="G30" i="2" s="1"/>
  <c r="F31" i="2"/>
  <c r="G31" i="2" s="1"/>
  <c r="E22" i="2"/>
  <c r="E23" i="2"/>
  <c r="E24" i="2"/>
  <c r="E25" i="2"/>
  <c r="E26" i="2"/>
  <c r="E27" i="2"/>
  <c r="E28" i="2"/>
  <c r="E29" i="2"/>
  <c r="E30" i="2"/>
  <c r="E31" i="2"/>
  <c r="C22" i="2"/>
  <c r="D22" i="2" s="1"/>
  <c r="C23" i="2"/>
  <c r="D23" i="2" s="1"/>
  <c r="C24" i="2"/>
  <c r="D24" i="2" s="1"/>
  <c r="C25" i="2"/>
  <c r="D25" i="2" s="1"/>
  <c r="C26" i="2"/>
  <c r="D26" i="2" s="1"/>
  <c r="C27" i="2"/>
  <c r="D27" i="2" s="1"/>
  <c r="C28" i="2"/>
  <c r="D28" i="2" s="1"/>
  <c r="C29" i="2"/>
  <c r="D29" i="2" s="1"/>
  <c r="C30" i="2"/>
  <c r="D30" i="2" s="1"/>
  <c r="C31" i="2"/>
  <c r="D31" i="2" s="1"/>
  <c r="B22" i="2"/>
  <c r="B23" i="2"/>
  <c r="B24" i="2"/>
  <c r="B25" i="2"/>
  <c r="B26" i="2"/>
  <c r="B27" i="2"/>
  <c r="B28" i="2"/>
  <c r="B29" i="2"/>
  <c r="B30" i="2"/>
  <c r="B31" i="2"/>
  <c r="F21" i="2"/>
  <c r="G21" i="2" s="1"/>
  <c r="E21" i="2"/>
  <c r="C21" i="2"/>
  <c r="D21" i="2" s="1"/>
  <c r="B21" i="2"/>
  <c r="U43" i="4"/>
  <c r="U44" i="4" s="1"/>
  <c r="T43" i="4"/>
  <c r="T44" i="4" s="1"/>
  <c r="S43" i="4"/>
  <c r="S44" i="4" s="1"/>
  <c r="R43" i="4"/>
  <c r="R44" i="4" s="1"/>
  <c r="Q43" i="4"/>
  <c r="Q44" i="4" s="1"/>
  <c r="P43" i="4"/>
  <c r="P44" i="4" s="1"/>
  <c r="O43" i="4"/>
  <c r="O44" i="4" s="1"/>
  <c r="N43" i="4"/>
  <c r="N44" i="4" s="1"/>
  <c r="L43" i="4"/>
  <c r="L44" i="4" s="1"/>
  <c r="K43" i="4"/>
  <c r="K44" i="4" s="1"/>
  <c r="J43" i="4"/>
  <c r="J44" i="4" s="1"/>
  <c r="I43" i="4"/>
  <c r="I44" i="4" s="1"/>
  <c r="H43" i="4"/>
  <c r="H44" i="4" s="1"/>
  <c r="G43" i="4"/>
  <c r="G44" i="4" s="1"/>
  <c r="F43" i="4"/>
  <c r="F44" i="4" s="1"/>
  <c r="E43" i="4"/>
  <c r="E44" i="4" s="1"/>
  <c r="U42" i="4"/>
  <c r="T42" i="4"/>
  <c r="S42" i="4"/>
  <c r="R42" i="4"/>
  <c r="Q42" i="4"/>
  <c r="P42" i="4"/>
  <c r="O42" i="4"/>
  <c r="N42" i="4"/>
  <c r="L42" i="4"/>
  <c r="K42" i="4"/>
  <c r="J42" i="4"/>
  <c r="I42" i="4"/>
  <c r="H42" i="4"/>
  <c r="G42" i="4"/>
  <c r="F42" i="4"/>
  <c r="E42" i="4"/>
  <c r="U29" i="4"/>
  <c r="U30" i="4" s="1"/>
  <c r="T29" i="4"/>
  <c r="T30" i="4" s="1"/>
  <c r="S29" i="4"/>
  <c r="S30" i="4" s="1"/>
  <c r="R29" i="4"/>
  <c r="R30" i="4" s="1"/>
  <c r="Q29" i="4"/>
  <c r="Q30" i="4" s="1"/>
  <c r="P29" i="4"/>
  <c r="P30" i="4" s="1"/>
  <c r="O29" i="4"/>
  <c r="O30" i="4" s="1"/>
  <c r="N29" i="4"/>
  <c r="N30" i="4" s="1"/>
  <c r="L29" i="4"/>
  <c r="L30" i="4" s="1"/>
  <c r="K29" i="4"/>
  <c r="K30" i="4" s="1"/>
  <c r="J29" i="4"/>
  <c r="J30" i="4" s="1"/>
  <c r="I29" i="4"/>
  <c r="I30" i="4" s="1"/>
  <c r="H29" i="4"/>
  <c r="H30" i="4" s="1"/>
  <c r="G29" i="4"/>
  <c r="G30" i="4" s="1"/>
  <c r="F29" i="4"/>
  <c r="F30" i="4" s="1"/>
  <c r="E29" i="4"/>
  <c r="E30" i="4" s="1"/>
  <c r="U28" i="4"/>
  <c r="T28" i="4"/>
  <c r="S28" i="4"/>
  <c r="R28" i="4"/>
  <c r="Q28" i="4"/>
  <c r="P28" i="4"/>
  <c r="O28" i="4"/>
  <c r="N28" i="4"/>
  <c r="L28" i="4"/>
  <c r="K28" i="4"/>
  <c r="J28" i="4"/>
  <c r="I28" i="4"/>
  <c r="H28" i="4"/>
  <c r="G28" i="4"/>
  <c r="F28" i="4"/>
  <c r="E28" i="4"/>
  <c r="U16" i="4"/>
  <c r="U17" i="4" s="1"/>
  <c r="T16" i="4"/>
  <c r="T17" i="4" s="1"/>
  <c r="S16" i="4"/>
  <c r="S17" i="4" s="1"/>
  <c r="R16" i="4"/>
  <c r="R17" i="4" s="1"/>
  <c r="Q16" i="4"/>
  <c r="Q17" i="4" s="1"/>
  <c r="P16" i="4"/>
  <c r="P17" i="4" s="1"/>
  <c r="O16" i="4"/>
  <c r="O17" i="4" s="1"/>
  <c r="N16" i="4"/>
  <c r="N17" i="4" s="1"/>
  <c r="L16" i="4"/>
  <c r="L17" i="4" s="1"/>
  <c r="K16" i="4"/>
  <c r="K17" i="4" s="1"/>
  <c r="J16" i="4"/>
  <c r="J17" i="4" s="1"/>
  <c r="I16" i="4"/>
  <c r="I17" i="4" s="1"/>
  <c r="H16" i="4"/>
  <c r="H17" i="4" s="1"/>
  <c r="G16" i="4"/>
  <c r="G17" i="4" s="1"/>
  <c r="F16" i="4"/>
  <c r="F17" i="4" s="1"/>
  <c r="E16" i="4"/>
  <c r="E17" i="4" s="1"/>
  <c r="U15" i="4"/>
  <c r="T15" i="4"/>
  <c r="S15" i="4"/>
  <c r="R15" i="4"/>
  <c r="Q15" i="4"/>
  <c r="P15" i="4"/>
  <c r="O15" i="4"/>
  <c r="N15" i="4"/>
  <c r="L15" i="4"/>
  <c r="K15" i="4"/>
  <c r="J15" i="4"/>
  <c r="I15" i="4"/>
  <c r="H15" i="4"/>
  <c r="G15" i="4"/>
  <c r="F15" i="4"/>
  <c r="E15" i="4"/>
  <c r="F61" i="3" l="1"/>
  <c r="G61" i="3" s="1"/>
  <c r="E61" i="3"/>
  <c r="C61" i="3"/>
  <c r="D61" i="3" s="1"/>
  <c r="B61" i="3"/>
  <c r="F60" i="3"/>
  <c r="G60" i="3" s="1"/>
  <c r="E60" i="3"/>
  <c r="C60" i="3"/>
  <c r="D60" i="3" s="1"/>
  <c r="B60" i="3"/>
  <c r="F59" i="3"/>
  <c r="G59" i="3" s="1"/>
  <c r="E59" i="3"/>
  <c r="C59" i="3"/>
  <c r="D59" i="3" s="1"/>
  <c r="B59" i="3"/>
  <c r="F58" i="3"/>
  <c r="G58" i="3" s="1"/>
  <c r="E58" i="3"/>
  <c r="C58" i="3"/>
  <c r="D58" i="3" s="1"/>
  <c r="B58" i="3"/>
  <c r="F57" i="3"/>
  <c r="G57" i="3" s="1"/>
  <c r="E57" i="3"/>
  <c r="C57" i="3"/>
  <c r="D57" i="3" s="1"/>
  <c r="B57" i="3"/>
  <c r="F56" i="3"/>
  <c r="G56" i="3" s="1"/>
  <c r="E56" i="3"/>
  <c r="C56" i="3"/>
  <c r="D56" i="3" s="1"/>
  <c r="B56" i="3"/>
  <c r="F55" i="3"/>
  <c r="G55" i="3" s="1"/>
  <c r="E55" i="3"/>
  <c r="C55" i="3"/>
  <c r="D55" i="3" s="1"/>
  <c r="B55" i="3"/>
  <c r="F54" i="3"/>
  <c r="G54" i="3" s="1"/>
  <c r="E54" i="3"/>
  <c r="C54" i="3"/>
  <c r="D54" i="3" s="1"/>
  <c r="B54" i="3"/>
  <c r="F53" i="3"/>
  <c r="G53" i="3" s="1"/>
  <c r="E53" i="3"/>
  <c r="C53" i="3"/>
  <c r="D53" i="3" s="1"/>
  <c r="B53" i="3"/>
  <c r="F52" i="3"/>
  <c r="G52" i="3" s="1"/>
  <c r="E52" i="3"/>
  <c r="C52" i="3"/>
  <c r="D52" i="3" s="1"/>
  <c r="B52" i="3"/>
  <c r="F51" i="3"/>
  <c r="G51" i="3" s="1"/>
  <c r="E51" i="3"/>
  <c r="C51" i="3"/>
  <c r="D51" i="3" s="1"/>
  <c r="B51" i="3"/>
  <c r="F76" i="3"/>
  <c r="E76" i="3"/>
  <c r="C76" i="3"/>
  <c r="B76" i="3"/>
  <c r="F75" i="3"/>
  <c r="E75" i="3"/>
  <c r="C75" i="3"/>
  <c r="B75" i="3"/>
  <c r="F74" i="3"/>
  <c r="E74" i="3"/>
  <c r="C74" i="3"/>
  <c r="B74" i="3"/>
  <c r="F73" i="3"/>
  <c r="E73" i="3"/>
  <c r="C73" i="3"/>
  <c r="B73" i="3"/>
  <c r="F72" i="3"/>
  <c r="E72" i="3"/>
  <c r="C72" i="3"/>
  <c r="B72" i="3"/>
  <c r="F71" i="3"/>
  <c r="E71" i="3"/>
  <c r="C71" i="3"/>
  <c r="B71" i="3"/>
  <c r="F70" i="3"/>
  <c r="E70" i="3"/>
  <c r="C70" i="3"/>
  <c r="B70" i="3"/>
  <c r="F69" i="3"/>
  <c r="E69" i="3"/>
  <c r="C69" i="3"/>
  <c r="B69" i="3"/>
  <c r="F68" i="3"/>
  <c r="E68" i="3"/>
  <c r="C68" i="3"/>
  <c r="B68" i="3"/>
  <c r="F67" i="3"/>
  <c r="E67" i="3"/>
  <c r="C67" i="3"/>
  <c r="B67" i="3"/>
  <c r="F66" i="3"/>
  <c r="C66" i="3"/>
  <c r="F46" i="3"/>
  <c r="G46" i="3" s="1"/>
  <c r="E46" i="3"/>
  <c r="C46" i="3"/>
  <c r="D46" i="3" s="1"/>
  <c r="B46" i="3"/>
  <c r="F45" i="3"/>
  <c r="G45" i="3" s="1"/>
  <c r="E45" i="3"/>
  <c r="C45" i="3"/>
  <c r="D45" i="3" s="1"/>
  <c r="B45" i="3"/>
  <c r="F44" i="3"/>
  <c r="G44" i="3" s="1"/>
  <c r="E44" i="3"/>
  <c r="C44" i="3"/>
  <c r="D44" i="3" s="1"/>
  <c r="B44" i="3"/>
  <c r="F43" i="3"/>
  <c r="G43" i="3" s="1"/>
  <c r="E43" i="3"/>
  <c r="C43" i="3"/>
  <c r="D43" i="3" s="1"/>
  <c r="B43" i="3"/>
  <c r="F42" i="3"/>
  <c r="G42" i="3" s="1"/>
  <c r="E42" i="3"/>
  <c r="C42" i="3"/>
  <c r="D42" i="3" s="1"/>
  <c r="B42" i="3"/>
  <c r="F41" i="3"/>
  <c r="G41" i="3" s="1"/>
  <c r="E41" i="3"/>
  <c r="C41" i="3"/>
  <c r="D41" i="3" s="1"/>
  <c r="B41" i="3"/>
  <c r="F40" i="3"/>
  <c r="G40" i="3" s="1"/>
  <c r="E40" i="3"/>
  <c r="C40" i="3"/>
  <c r="D40" i="3" s="1"/>
  <c r="B40" i="3"/>
  <c r="F39" i="3"/>
  <c r="G39" i="3" s="1"/>
  <c r="E39" i="3"/>
  <c r="C39" i="3"/>
  <c r="D39" i="3" s="1"/>
  <c r="B39" i="3"/>
  <c r="F38" i="3"/>
  <c r="G38" i="3" s="1"/>
  <c r="E38" i="3"/>
  <c r="C38" i="3"/>
  <c r="D38" i="3" s="1"/>
  <c r="B38" i="3"/>
  <c r="F37" i="3"/>
  <c r="G37" i="3" s="1"/>
  <c r="E37" i="3"/>
  <c r="C37" i="3"/>
  <c r="D37" i="3" s="1"/>
  <c r="B37" i="3"/>
  <c r="F31" i="3"/>
  <c r="G31" i="3" s="1"/>
  <c r="E31" i="3"/>
  <c r="C31" i="3"/>
  <c r="D31" i="3" s="1"/>
  <c r="B31" i="3"/>
  <c r="F30" i="3"/>
  <c r="G30" i="3" s="1"/>
  <c r="E30" i="3"/>
  <c r="C30" i="3"/>
  <c r="D30" i="3" s="1"/>
  <c r="B30" i="3"/>
  <c r="F29" i="3"/>
  <c r="G29" i="3" s="1"/>
  <c r="E29" i="3"/>
  <c r="C29" i="3"/>
  <c r="D29" i="3" s="1"/>
  <c r="B29" i="3"/>
  <c r="F28" i="3"/>
  <c r="G28" i="3" s="1"/>
  <c r="E28" i="3"/>
  <c r="C28" i="3"/>
  <c r="D28" i="3" s="1"/>
  <c r="B28" i="3"/>
  <c r="F27" i="3"/>
  <c r="G27" i="3" s="1"/>
  <c r="E27" i="3"/>
  <c r="C27" i="3"/>
  <c r="D27" i="3" s="1"/>
  <c r="B27" i="3"/>
  <c r="F26" i="3"/>
  <c r="G26" i="3" s="1"/>
  <c r="E26" i="3"/>
  <c r="C26" i="3"/>
  <c r="D26" i="3" s="1"/>
  <c r="B26" i="3"/>
  <c r="F25" i="3"/>
  <c r="G25" i="3" s="1"/>
  <c r="E25" i="3"/>
  <c r="C25" i="3"/>
  <c r="D25" i="3" s="1"/>
  <c r="B25" i="3"/>
  <c r="F24" i="3"/>
  <c r="G24" i="3" s="1"/>
  <c r="E24" i="3"/>
  <c r="C24" i="3"/>
  <c r="D24" i="3" s="1"/>
  <c r="B24" i="3"/>
  <c r="F23" i="3"/>
  <c r="G23" i="3" s="1"/>
  <c r="E23" i="3"/>
  <c r="C23" i="3"/>
  <c r="D23" i="3" s="1"/>
  <c r="B23" i="3"/>
  <c r="F22" i="3"/>
  <c r="G22" i="3" s="1"/>
  <c r="E22" i="3"/>
  <c r="C22" i="3"/>
  <c r="D22" i="3" s="1"/>
  <c r="B22" i="3"/>
  <c r="F21" i="3"/>
  <c r="G21" i="3" s="1"/>
  <c r="E21" i="3"/>
  <c r="C21" i="3"/>
  <c r="D21" i="3" s="1"/>
  <c r="B21" i="3"/>
  <c r="P16" i="3"/>
  <c r="N16" i="3"/>
  <c r="L16" i="3"/>
  <c r="J16" i="3"/>
  <c r="H16" i="3"/>
  <c r="F16" i="3"/>
  <c r="D16" i="3"/>
  <c r="B16" i="3"/>
  <c r="P15" i="3"/>
  <c r="N15" i="3"/>
  <c r="L15" i="3"/>
  <c r="J15" i="3"/>
  <c r="H15" i="3"/>
  <c r="F15" i="3"/>
  <c r="D15" i="3"/>
  <c r="B15" i="3"/>
  <c r="P14" i="3"/>
  <c r="N14" i="3"/>
  <c r="L14" i="3"/>
  <c r="J14" i="3"/>
  <c r="H14" i="3"/>
  <c r="F14" i="3"/>
  <c r="D14" i="3"/>
  <c r="B14" i="3"/>
  <c r="P13" i="3"/>
  <c r="N13" i="3"/>
  <c r="L13" i="3"/>
  <c r="J13" i="3"/>
  <c r="H13" i="3"/>
  <c r="F13" i="3"/>
  <c r="D13" i="3"/>
  <c r="B13" i="3"/>
  <c r="P12" i="3"/>
  <c r="N12" i="3"/>
  <c r="L12" i="3"/>
  <c r="J12" i="3"/>
  <c r="H12" i="3"/>
  <c r="F12" i="3"/>
  <c r="D12" i="3"/>
  <c r="B12" i="3"/>
  <c r="P11" i="3"/>
  <c r="N11" i="3"/>
  <c r="L11" i="3"/>
  <c r="J11" i="3"/>
  <c r="H11" i="3"/>
  <c r="F11" i="3"/>
  <c r="D11" i="3"/>
  <c r="B11" i="3"/>
  <c r="P10" i="3"/>
  <c r="N10" i="3"/>
  <c r="L10" i="3"/>
  <c r="J10" i="3"/>
  <c r="H10" i="3"/>
  <c r="F10" i="3"/>
  <c r="D10" i="3"/>
  <c r="B10" i="3"/>
  <c r="P9" i="3"/>
  <c r="N9" i="3"/>
  <c r="L9" i="3"/>
  <c r="J9" i="3"/>
  <c r="H9" i="3"/>
  <c r="F9" i="3"/>
  <c r="D9" i="3"/>
  <c r="B9" i="3"/>
  <c r="P8" i="3"/>
  <c r="N8" i="3"/>
  <c r="L8" i="3"/>
  <c r="J8" i="3"/>
  <c r="H8" i="3"/>
  <c r="F8" i="3"/>
  <c r="D8" i="3"/>
  <c r="B8" i="3"/>
  <c r="P7" i="3"/>
  <c r="N7" i="3"/>
  <c r="L7" i="3"/>
  <c r="J7" i="3"/>
  <c r="H7" i="3"/>
  <c r="F7" i="3"/>
  <c r="D7" i="3"/>
  <c r="B7" i="3"/>
  <c r="P6" i="3"/>
  <c r="N6" i="3"/>
  <c r="L6" i="3"/>
  <c r="J6" i="3"/>
  <c r="H6" i="3"/>
  <c r="F6" i="3"/>
  <c r="D6" i="3"/>
  <c r="B6" i="3"/>
  <c r="Y52" i="1"/>
  <c r="Y53" i="1" s="1"/>
  <c r="X52" i="1"/>
  <c r="X53" i="1" s="1"/>
  <c r="W52" i="1"/>
  <c r="W53" i="1" s="1"/>
  <c r="V52" i="1"/>
  <c r="V53" i="1" s="1"/>
  <c r="U52" i="1"/>
  <c r="U53" i="1" s="1"/>
  <c r="T52" i="1"/>
  <c r="T53" i="1" s="1"/>
  <c r="S52" i="1"/>
  <c r="S53" i="1" s="1"/>
  <c r="R52" i="1"/>
  <c r="R53" i="1" s="1"/>
  <c r="Q52" i="1"/>
  <c r="Q53" i="1" s="1"/>
  <c r="P52" i="1"/>
  <c r="P53" i="1" s="1"/>
  <c r="N52" i="1"/>
  <c r="N53" i="1" s="1"/>
  <c r="M52" i="1"/>
  <c r="M53" i="1" s="1"/>
  <c r="L52" i="1"/>
  <c r="L53" i="1" s="1"/>
  <c r="K52" i="1"/>
  <c r="K53" i="1" s="1"/>
  <c r="J52" i="1"/>
  <c r="J53" i="1" s="1"/>
  <c r="I52" i="1"/>
  <c r="I53" i="1" s="1"/>
  <c r="H52" i="1"/>
  <c r="H53" i="1" s="1"/>
  <c r="G52" i="1"/>
  <c r="G53" i="1" s="1"/>
  <c r="F52" i="1"/>
  <c r="F53" i="1" s="1"/>
  <c r="E52" i="1"/>
  <c r="E53" i="1" s="1"/>
  <c r="Y51" i="1"/>
  <c r="X51" i="1"/>
  <c r="W51" i="1"/>
  <c r="V51" i="1"/>
  <c r="U51" i="1"/>
  <c r="T51" i="1"/>
  <c r="S51" i="1"/>
  <c r="R51" i="1"/>
  <c r="Q51" i="1"/>
  <c r="P51" i="1"/>
  <c r="N51" i="1"/>
  <c r="M51" i="1"/>
  <c r="L51" i="1"/>
  <c r="K51" i="1"/>
  <c r="J51" i="1"/>
  <c r="I51" i="1"/>
  <c r="H51" i="1"/>
  <c r="G51" i="1"/>
  <c r="F51" i="1"/>
  <c r="E51" i="1"/>
  <c r="Y38" i="1"/>
  <c r="Y39" i="1" s="1"/>
  <c r="X38" i="1"/>
  <c r="X39" i="1" s="1"/>
  <c r="W38" i="1"/>
  <c r="W39" i="1" s="1"/>
  <c r="V38" i="1"/>
  <c r="V39" i="1" s="1"/>
  <c r="U38" i="1"/>
  <c r="U39" i="1" s="1"/>
  <c r="T38" i="1"/>
  <c r="T39" i="1" s="1"/>
  <c r="S38" i="1"/>
  <c r="S39" i="1" s="1"/>
  <c r="R38" i="1"/>
  <c r="R39" i="1" s="1"/>
  <c r="Q38" i="1"/>
  <c r="Q39" i="1" s="1"/>
  <c r="P38" i="1"/>
  <c r="P39" i="1" s="1"/>
  <c r="N38" i="1"/>
  <c r="N39" i="1" s="1"/>
  <c r="M38" i="1"/>
  <c r="M39" i="1" s="1"/>
  <c r="L38" i="1"/>
  <c r="L39" i="1" s="1"/>
  <c r="K38" i="1"/>
  <c r="K39" i="1" s="1"/>
  <c r="J38" i="1"/>
  <c r="J39" i="1" s="1"/>
  <c r="I38" i="1"/>
  <c r="I39" i="1" s="1"/>
  <c r="H38" i="1"/>
  <c r="H39" i="1" s="1"/>
  <c r="G38" i="1"/>
  <c r="G39" i="1" s="1"/>
  <c r="F38" i="1"/>
  <c r="F39" i="1" s="1"/>
  <c r="E38" i="1"/>
  <c r="E39" i="1" s="1"/>
  <c r="Y37" i="1"/>
  <c r="X37" i="1"/>
  <c r="W37" i="1"/>
  <c r="V37" i="1"/>
  <c r="U37" i="1"/>
  <c r="T37" i="1"/>
  <c r="S37" i="1"/>
  <c r="R37" i="1"/>
  <c r="Q37" i="1"/>
  <c r="P37" i="1"/>
  <c r="N37" i="1"/>
  <c r="M37" i="1"/>
  <c r="L37" i="1"/>
  <c r="K37" i="1"/>
  <c r="J37" i="1"/>
  <c r="I37" i="1"/>
  <c r="H37" i="1"/>
  <c r="G37" i="1"/>
  <c r="F37" i="1"/>
  <c r="E37" i="1"/>
  <c r="Y28" i="1"/>
  <c r="Y29" i="1" s="1"/>
  <c r="X28" i="1"/>
  <c r="X29" i="1" s="1"/>
  <c r="W28" i="1"/>
  <c r="W29" i="1" s="1"/>
  <c r="V28" i="1"/>
  <c r="V29" i="1" s="1"/>
  <c r="U28" i="1"/>
  <c r="U29" i="1" s="1"/>
  <c r="T28" i="1"/>
  <c r="T29" i="1" s="1"/>
  <c r="S28" i="1"/>
  <c r="S29" i="1" s="1"/>
  <c r="R28" i="1"/>
  <c r="R29" i="1" s="1"/>
  <c r="Q28" i="1"/>
  <c r="Q29" i="1" s="1"/>
  <c r="P28" i="1"/>
  <c r="P29" i="1" s="1"/>
  <c r="N28" i="1"/>
  <c r="N29" i="1" s="1"/>
  <c r="M28" i="1"/>
  <c r="M29" i="1" s="1"/>
  <c r="L28" i="1"/>
  <c r="L29" i="1" s="1"/>
  <c r="K28" i="1"/>
  <c r="K29" i="1" s="1"/>
  <c r="J28" i="1"/>
  <c r="J29" i="1" s="1"/>
  <c r="I28" i="1"/>
  <c r="I29" i="1" s="1"/>
  <c r="H28" i="1"/>
  <c r="H29" i="1" s="1"/>
  <c r="G28" i="1"/>
  <c r="G29" i="1" s="1"/>
  <c r="F28" i="1"/>
  <c r="F29" i="1" s="1"/>
  <c r="E28" i="1"/>
  <c r="E29" i="1" s="1"/>
  <c r="Y27" i="1"/>
  <c r="X27" i="1"/>
  <c r="W27" i="1"/>
  <c r="V27" i="1"/>
  <c r="U27" i="1"/>
  <c r="T27" i="1"/>
  <c r="S27" i="1"/>
  <c r="R27" i="1"/>
  <c r="Q27" i="1"/>
  <c r="P27" i="1"/>
  <c r="N27" i="1"/>
  <c r="M27" i="1"/>
  <c r="L27" i="1"/>
  <c r="K27" i="1"/>
  <c r="J27" i="1"/>
  <c r="I27" i="1"/>
  <c r="H27" i="1"/>
  <c r="G27" i="1"/>
  <c r="F27" i="1"/>
  <c r="E27" i="1"/>
  <c r="Y17" i="1"/>
  <c r="Y18" i="1" s="1"/>
  <c r="X17" i="1"/>
  <c r="X18" i="1" s="1"/>
  <c r="W17" i="1"/>
  <c r="W18" i="1" s="1"/>
  <c r="V17" i="1"/>
  <c r="V18" i="1" s="1"/>
  <c r="U17" i="1"/>
  <c r="U18" i="1" s="1"/>
  <c r="T17" i="1"/>
  <c r="T18" i="1" s="1"/>
  <c r="S17" i="1"/>
  <c r="S18" i="1" s="1"/>
  <c r="R17" i="1"/>
  <c r="R18" i="1" s="1"/>
  <c r="Q17" i="1"/>
  <c r="Q18" i="1" s="1"/>
  <c r="P17" i="1"/>
  <c r="P18" i="1" s="1"/>
  <c r="N17" i="1"/>
  <c r="N18" i="1" s="1"/>
  <c r="M17" i="1"/>
  <c r="M18" i="1" s="1"/>
  <c r="L17" i="1"/>
  <c r="L18" i="1" s="1"/>
  <c r="K17" i="1"/>
  <c r="K18" i="1" s="1"/>
  <c r="J17" i="1"/>
  <c r="J18" i="1" s="1"/>
  <c r="I17" i="1"/>
  <c r="I18" i="1" s="1"/>
  <c r="H17" i="1"/>
  <c r="H18" i="1" s="1"/>
  <c r="G17" i="1"/>
  <c r="G18" i="1" s="1"/>
  <c r="F17" i="1"/>
  <c r="F18" i="1" s="1"/>
  <c r="E17" i="1"/>
  <c r="E18" i="1" s="1"/>
  <c r="Y16" i="1"/>
  <c r="X16" i="1"/>
  <c r="W16" i="1"/>
  <c r="V16" i="1"/>
  <c r="U16" i="1"/>
  <c r="T16" i="1"/>
  <c r="S16" i="1"/>
  <c r="R16" i="1"/>
  <c r="Q16" i="1"/>
  <c r="P16" i="1"/>
  <c r="N16" i="1"/>
  <c r="M16" i="1"/>
  <c r="L16" i="1"/>
  <c r="K16" i="1"/>
  <c r="J16" i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<sst xmlns="http://schemas.openxmlformats.org/spreadsheetml/2006/main" count="369" uniqueCount="54">
  <si>
    <t>Rabbit #</t>
  </si>
  <si>
    <t>Surfactant</t>
  </si>
  <si>
    <t>Weight</t>
  </si>
  <si>
    <t>PaO2</t>
  </si>
  <si>
    <t>Cdyn</t>
  </si>
  <si>
    <t>type</t>
  </si>
  <si>
    <t>kg</t>
  </si>
  <si>
    <t>Lipids</t>
  </si>
  <si>
    <t>S-MB DATK 3% in DPPC:POPC:POPG</t>
  </si>
  <si>
    <t>S-MB+SP-Css-ion1 3%in DPPC:POPC:POPG</t>
  </si>
  <si>
    <t>Average</t>
  </si>
  <si>
    <t>SD</t>
  </si>
  <si>
    <t>SEM</t>
  </si>
  <si>
    <t>SP-Css-ion 3% in DPPC:POPC:POPG</t>
  </si>
  <si>
    <t>SP-Css ion-lock 1</t>
  </si>
  <si>
    <t>S-MB DATK + SP-Css ion-lock 1</t>
  </si>
  <si>
    <t>S-MB DATK</t>
  </si>
  <si>
    <t>Cycle #</t>
  </si>
  <si>
    <t>S.D.</t>
  </si>
  <si>
    <t>minima</t>
  </si>
  <si>
    <t>maxima</t>
  </si>
  <si>
    <t>S-MB DATK 3% in DPPC:POPC:POPG 5:3:2</t>
  </si>
  <si>
    <t>DEPN-8</t>
  </si>
  <si>
    <t>S.E.M.</t>
  </si>
  <si>
    <t>Rat #</t>
  </si>
  <si>
    <t>g</t>
  </si>
  <si>
    <t xml:space="preserve">S-MB DATK+SP-Css ion-lock 1 </t>
  </si>
  <si>
    <t xml:space="preserve">S-MB DATK + SP-Css ion-lock 1 in DEPN-8:PG-1 </t>
  </si>
  <si>
    <t>S-MB DATK in DEPN-8:PG-1</t>
  </si>
  <si>
    <t>Surfactant type</t>
  </si>
  <si>
    <t>Figure 6: Lung function data of lavaged rabbits treated with S-MB DATK, SP-Css ion-lock 1, or both in DPPC:POPC:POPG 5:3:2 wt:wt:wt</t>
  </si>
  <si>
    <t>DEPN-8 alone</t>
  </si>
  <si>
    <t>Figure 7: Lung function data of lavaged rats treated with phospholipase-resistant surfactants with S-MB DATK or S-MB DATK + SP-Css ion-lock 1 or DEPN-8 alone</t>
  </si>
  <si>
    <t>S-MB+SP-Css-ion1 3% in DPPC:POPC:POPG</t>
  </si>
  <si>
    <t>S-MB+SP-Cs-sion1 3% in DPPC:POPC:POPG</t>
  </si>
  <si>
    <t>S-MB DATK + SP-Css ion-lock 1 in DPPC:POPC:POPG 5:3:2</t>
  </si>
  <si>
    <t>SP-Css ion-lock 1 in DPPC:POPC:POPG 5:3:2</t>
  </si>
  <si>
    <t>Figure 4: CBS data of S-MB DATK, SP-Css ion-lock 1 or combi in DPPC:POPC:POPG 5:3:2 wt:wt:wt</t>
  </si>
  <si>
    <t>DEPN-8:PG-1</t>
  </si>
  <si>
    <t>S-MB DATK + SP-Css ion-lock 1 in DEPN-8:PG-1</t>
  </si>
  <si>
    <t xml:space="preserve">Figure 5: CBS data of DEPN-8, DEPN-8:PG-1, S-MB DATK in DEPN-8:PG-1 and S-MB DATK + SP-Css ion-lock 1 in DEPN-8:PG-1 </t>
  </si>
  <si>
    <t>15 min</t>
  </si>
  <si>
    <t>30 min</t>
  </si>
  <si>
    <t>45 min</t>
  </si>
  <si>
    <t>60 min</t>
  </si>
  <si>
    <t>75 min</t>
  </si>
  <si>
    <t>90 min</t>
  </si>
  <si>
    <t>0 min</t>
  </si>
  <si>
    <t>120 min</t>
  </si>
  <si>
    <t>105 min</t>
  </si>
  <si>
    <t>DPPC:POPC:POPG 5:3:2</t>
  </si>
  <si>
    <t>mmHg</t>
  </si>
  <si>
    <r>
      <rPr>
        <b/>
        <sz val="12"/>
        <color theme="1"/>
        <rFont val="Calibri"/>
        <family val="2"/>
        <scheme val="minor"/>
      </rPr>
      <t>ml/kg/cm H</t>
    </r>
    <r>
      <rPr>
        <b/>
        <vertAlign val="subscript"/>
        <sz val="12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>O</t>
    </r>
  </si>
  <si>
    <t>Lipids= DPPC:POPC:POPG 5:3:2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</si>
</sst>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8"/>
      <name val="Calibri"/>
      <family val="2"/>
    </font>
    <font>
      <b/>
      <vertAlign val="subscript"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/>
    <xf numFmtId="0" fontId="5" fillId="0" borderId="0" xfId="0" applyFont="1"/>
    <xf numFmtId="1" fontId="5" fillId="0" borderId="0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 vertical="center"/>
    </xf>
    <xf numFmtId="0" fontId="4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1" fontId="5" fillId="0" borderId="0" xfId="0" applyNumberFormat="1" applyFont="1" applyBorder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NumberFormat="1" applyFont="1" applyAlignment="1"/>
    <xf numFmtId="14" fontId="4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7" fillId="0" borderId="0" xfId="0" applyFont="1"/>
    <xf numFmtId="1" fontId="4" fillId="0" borderId="0" xfId="0" applyNumberFormat="1" applyFont="1"/>
    <xf numFmtId="164" fontId="4" fillId="0" borderId="0" xfId="0" applyNumberFormat="1" applyFont="1"/>
    <xf numFmtId="164" fontId="4" fillId="0" borderId="0" xfId="0" applyNumberFormat="1" applyFont="1" applyFill="1"/>
    <xf numFmtId="1" fontId="4" fillId="0" borderId="0" xfId="0" applyNumberFormat="1" applyFont="1" applyFill="1"/>
    <xf numFmtId="164" fontId="4" fillId="2" borderId="0" xfId="0" applyNumberFormat="1" applyFont="1" applyFill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/>
    </xf>
    <xf numFmtId="1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NIH/Bob%20Notter/CBS%20data%202014%20DEPN8+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Data"/>
      <sheetName val="DEPN-8"/>
      <sheetName val="DEPN-8-PG"/>
      <sheetName val="SMBDEPN8PGCion1"/>
      <sheetName val="SMBDEPN8PG"/>
      <sheetName val="SMBDEPN8PGCion1,82"/>
      <sheetName val="Cinon"/>
      <sheetName val="7"/>
      <sheetName val="8"/>
      <sheetName val="9"/>
      <sheetName val="10"/>
      <sheetName val="Sheet3"/>
    </sheetNames>
    <sheetDataSet>
      <sheetData sheetId="0"/>
      <sheetData sheetId="1">
        <row r="4">
          <cell r="B4">
            <v>38.343734999999995</v>
          </cell>
          <cell r="D4">
            <v>38.343734999999995</v>
          </cell>
        </row>
        <row r="5">
          <cell r="B5">
            <v>1.4003825000000001</v>
          </cell>
          <cell r="D5">
            <v>56.573397499999999</v>
          </cell>
        </row>
        <row r="6">
          <cell r="B6">
            <v>1.0945399999999998</v>
          </cell>
          <cell r="D6">
            <v>59.320237499999998</v>
          </cell>
        </row>
        <row r="7">
          <cell r="B7">
            <v>1.0659425</v>
          </cell>
          <cell r="D7">
            <v>62.213594999999998</v>
          </cell>
        </row>
        <row r="8">
          <cell r="B8">
            <v>1.0227474999999999</v>
          </cell>
          <cell r="D8">
            <v>64.777867499999999</v>
          </cell>
        </row>
        <row r="9">
          <cell r="B9">
            <v>0.91064000000000001</v>
          </cell>
          <cell r="D9">
            <v>66.258510000000001</v>
          </cell>
        </row>
        <row r="10">
          <cell r="B10">
            <v>0.81654249999999995</v>
          </cell>
          <cell r="D10">
            <v>66.078400000000002</v>
          </cell>
        </row>
        <row r="11">
          <cell r="B11">
            <v>0.84681000000000006</v>
          </cell>
          <cell r="D11">
            <v>67.077290000000005</v>
          </cell>
        </row>
        <row r="12">
          <cell r="B12">
            <v>0.81518000000000002</v>
          </cell>
          <cell r="D12">
            <v>66.830929999999995</v>
          </cell>
        </row>
        <row r="13">
          <cell r="B13">
            <v>0.79340750000000004</v>
          </cell>
          <cell r="D13">
            <v>66.719934999999992</v>
          </cell>
        </row>
        <row r="14">
          <cell r="B14">
            <v>0.8011299999999999</v>
          </cell>
          <cell r="D14">
            <v>67.509027500000002</v>
          </cell>
        </row>
      </sheetData>
      <sheetData sheetId="2">
        <row r="4">
          <cell r="B4">
            <v>34.306087499999997</v>
          </cell>
          <cell r="D4">
            <v>34.306087499999997</v>
          </cell>
        </row>
        <row r="5">
          <cell r="B5">
            <v>0.86225499999999999</v>
          </cell>
          <cell r="D5">
            <v>63.34626750000001</v>
          </cell>
        </row>
        <row r="6">
          <cell r="B6">
            <v>0.75036749999999997</v>
          </cell>
          <cell r="D6">
            <v>66.7888375</v>
          </cell>
        </row>
        <row r="7">
          <cell r="B7">
            <v>0.65551249999999994</v>
          </cell>
          <cell r="D7">
            <v>67.605215000000001</v>
          </cell>
        </row>
        <row r="8">
          <cell r="B8">
            <v>0.59710249999999998</v>
          </cell>
          <cell r="D8">
            <v>68.447104999999993</v>
          </cell>
        </row>
        <row r="9">
          <cell r="B9">
            <v>0.50578750000000006</v>
          </cell>
          <cell r="D9">
            <v>68.276489999999995</v>
          </cell>
        </row>
        <row r="10">
          <cell r="B10">
            <v>0.46417249999999999</v>
          </cell>
          <cell r="D10">
            <v>68.701497500000002</v>
          </cell>
        </row>
        <row r="11">
          <cell r="B11">
            <v>0.42141000000000001</v>
          </cell>
          <cell r="D11">
            <v>68.334007499999984</v>
          </cell>
        </row>
        <row r="12">
          <cell r="B12">
            <v>0.44268249999999998</v>
          </cell>
          <cell r="D12">
            <v>67.521217500000006</v>
          </cell>
        </row>
        <row r="13">
          <cell r="B13">
            <v>0.41962500000000003</v>
          </cell>
          <cell r="D13">
            <v>67.996987500000003</v>
          </cell>
        </row>
        <row r="14">
          <cell r="B14">
            <v>0.42913999999999997</v>
          </cell>
          <cell r="D14">
            <v>67.687955000000002</v>
          </cell>
        </row>
      </sheetData>
      <sheetData sheetId="3">
        <row r="4">
          <cell r="B4">
            <v>25.772165000000001</v>
          </cell>
          <cell r="D4">
            <v>25.772165000000001</v>
          </cell>
        </row>
        <row r="5">
          <cell r="B5">
            <v>0.21285499999999999</v>
          </cell>
          <cell r="D5">
            <v>41.443840000000002</v>
          </cell>
        </row>
        <row r="6">
          <cell r="B6">
            <v>0.20596500000000001</v>
          </cell>
          <cell r="D6">
            <v>41.800615000000001</v>
          </cell>
        </row>
        <row r="7">
          <cell r="B7">
            <v>0.18135499999999999</v>
          </cell>
          <cell r="D7">
            <v>41.967822500000004</v>
          </cell>
        </row>
        <row r="8">
          <cell r="B8">
            <v>0.17638000000000001</v>
          </cell>
          <cell r="D8">
            <v>42.155362499999995</v>
          </cell>
        </row>
        <row r="9">
          <cell r="B9">
            <v>0.19683</v>
          </cell>
          <cell r="D9">
            <v>42.898314999999997</v>
          </cell>
        </row>
        <row r="10">
          <cell r="B10">
            <v>0.19170750000000003</v>
          </cell>
          <cell r="D10">
            <v>43.296195000000004</v>
          </cell>
        </row>
        <row r="11">
          <cell r="B11">
            <v>0.20833000000000002</v>
          </cell>
          <cell r="D11">
            <v>42.411279999999998</v>
          </cell>
        </row>
        <row r="12">
          <cell r="B12">
            <v>0.17018749999999999</v>
          </cell>
          <cell r="D12">
            <v>42.969782500000001</v>
          </cell>
        </row>
        <row r="13">
          <cell r="B13">
            <v>0.17136000000000001</v>
          </cell>
          <cell r="D13">
            <v>43.095972500000002</v>
          </cell>
        </row>
        <row r="14">
          <cell r="B14">
            <v>0.20476250000000001</v>
          </cell>
          <cell r="D14">
            <v>43.152504999999998</v>
          </cell>
        </row>
      </sheetData>
      <sheetData sheetId="4">
        <row r="4">
          <cell r="B4">
            <v>40.795146666666668</v>
          </cell>
          <cell r="D4">
            <v>40.795146666666668</v>
          </cell>
        </row>
        <row r="5">
          <cell r="B5">
            <v>0.50239</v>
          </cell>
          <cell r="D5">
            <v>52.438653333333342</v>
          </cell>
        </row>
        <row r="6">
          <cell r="B6">
            <v>0.4929033333333333</v>
          </cell>
          <cell r="D6">
            <v>52.329530000000005</v>
          </cell>
        </row>
        <row r="7">
          <cell r="B7">
            <v>0.49231000000000003</v>
          </cell>
          <cell r="D7">
            <v>53.186736666666668</v>
          </cell>
        </row>
        <row r="8">
          <cell r="B8">
            <v>0.44742333333333334</v>
          </cell>
          <cell r="D8">
            <v>53.380806666666665</v>
          </cell>
        </row>
        <row r="9">
          <cell r="B9">
            <v>0.39006333333333337</v>
          </cell>
          <cell r="D9">
            <v>53.26515333333333</v>
          </cell>
        </row>
        <row r="10">
          <cell r="B10">
            <v>0.39553333333333329</v>
          </cell>
          <cell r="D10">
            <v>55.079203333333339</v>
          </cell>
        </row>
        <row r="11">
          <cell r="B11">
            <v>0.38770333333333334</v>
          </cell>
          <cell r="D11">
            <v>55.422863333333339</v>
          </cell>
        </row>
        <row r="12">
          <cell r="B12">
            <v>0.37935666666666662</v>
          </cell>
          <cell r="D12">
            <v>54.968173333333333</v>
          </cell>
        </row>
        <row r="13">
          <cell r="B13">
            <v>0.40616666666666662</v>
          </cell>
          <cell r="D13">
            <v>55.600026666666672</v>
          </cell>
        </row>
        <row r="14">
          <cell r="B14">
            <v>0.37105333333333329</v>
          </cell>
          <cell r="D14">
            <v>56.253510000000006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7"/>
  <sheetViews>
    <sheetView topLeftCell="A42" workbookViewId="0">
      <selection activeCell="A64" sqref="A64"/>
    </sheetView>
  </sheetViews>
  <sheetFormatPr defaultRowHeight="15" x14ac:dyDescent="0.25"/>
  <sheetData>
    <row r="1" spans="1:24" s="3" customFormat="1" ht="15.75" x14ac:dyDescent="0.25">
      <c r="A1" s="3" t="s">
        <v>37</v>
      </c>
    </row>
    <row r="2" spans="1:24" s="5" customFormat="1" ht="15.75" x14ac:dyDescent="0.25"/>
    <row r="3" spans="1:24" s="3" customFormat="1" ht="15.75" x14ac:dyDescent="0.25">
      <c r="B3" s="33" t="s">
        <v>16</v>
      </c>
      <c r="C3" s="33"/>
      <c r="D3" s="33"/>
      <c r="E3" s="33"/>
      <c r="F3" s="33" t="s">
        <v>14</v>
      </c>
      <c r="G3" s="33"/>
      <c r="H3" s="33"/>
      <c r="I3" s="33"/>
      <c r="J3" s="33" t="s">
        <v>15</v>
      </c>
      <c r="K3" s="33"/>
      <c r="L3" s="33"/>
      <c r="M3" s="33"/>
      <c r="N3" s="33" t="s">
        <v>7</v>
      </c>
      <c r="O3" s="33"/>
      <c r="P3" s="33"/>
      <c r="Q3" s="33"/>
    </row>
    <row r="4" spans="1:24" s="3" customFormat="1" ht="15.75" x14ac:dyDescent="0.25">
      <c r="B4" s="31" t="s">
        <v>19</v>
      </c>
      <c r="C4" s="31"/>
      <c r="D4" s="31" t="s">
        <v>20</v>
      </c>
      <c r="E4" s="31"/>
      <c r="F4" s="31" t="s">
        <v>19</v>
      </c>
      <c r="G4" s="31"/>
      <c r="H4" s="31" t="s">
        <v>20</v>
      </c>
      <c r="I4" s="31"/>
      <c r="J4" s="31" t="s">
        <v>19</v>
      </c>
      <c r="K4" s="31"/>
      <c r="L4" s="31" t="s">
        <v>20</v>
      </c>
      <c r="M4" s="31"/>
      <c r="N4" s="31" t="s">
        <v>19</v>
      </c>
      <c r="O4" s="31"/>
      <c r="P4" s="31" t="s">
        <v>20</v>
      </c>
      <c r="Q4" s="31"/>
      <c r="U4" s="5"/>
      <c r="V4" s="5"/>
      <c r="W4" s="5"/>
      <c r="X4" s="5"/>
    </row>
    <row r="5" spans="1:24" s="3" customFormat="1" ht="15.75" x14ac:dyDescent="0.25">
      <c r="A5" s="3" t="s">
        <v>17</v>
      </c>
      <c r="B5" s="3" t="s">
        <v>10</v>
      </c>
      <c r="C5" s="3" t="s">
        <v>12</v>
      </c>
      <c r="D5" s="3" t="s">
        <v>10</v>
      </c>
      <c r="E5" s="3" t="s">
        <v>12</v>
      </c>
      <c r="F5" s="3" t="s">
        <v>10</v>
      </c>
      <c r="G5" s="3" t="s">
        <v>12</v>
      </c>
      <c r="H5" s="3" t="s">
        <v>10</v>
      </c>
      <c r="I5" s="3" t="s">
        <v>12</v>
      </c>
      <c r="J5" s="3" t="s">
        <v>10</v>
      </c>
      <c r="K5" s="3" t="s">
        <v>12</v>
      </c>
      <c r="L5" s="3" t="s">
        <v>10</v>
      </c>
      <c r="M5" s="3" t="s">
        <v>12</v>
      </c>
      <c r="N5" s="3" t="s">
        <v>10</v>
      </c>
      <c r="O5" s="3" t="s">
        <v>12</v>
      </c>
      <c r="P5" s="3" t="s">
        <v>10</v>
      </c>
      <c r="Q5" s="3" t="s">
        <v>12</v>
      </c>
      <c r="U5" s="5"/>
      <c r="V5" s="5"/>
      <c r="W5" s="5"/>
      <c r="X5" s="5"/>
    </row>
    <row r="6" spans="1:24" s="5" customFormat="1" ht="15.75" x14ac:dyDescent="0.25">
      <c r="A6" s="5">
        <v>0</v>
      </c>
      <c r="B6" s="5">
        <v>29.987367500000001</v>
      </c>
      <c r="C6" s="5">
        <v>4.242193439262623</v>
      </c>
      <c r="D6" s="5">
        <v>29.987367500000001</v>
      </c>
      <c r="E6" s="5">
        <v>4.242193439262623</v>
      </c>
      <c r="F6" s="5">
        <v>29.242072499999999</v>
      </c>
      <c r="G6" s="5">
        <v>1.9414938007299845</v>
      </c>
      <c r="H6" s="5">
        <v>29.242072499999999</v>
      </c>
      <c r="I6" s="5">
        <v>1.9414938007299845</v>
      </c>
      <c r="J6" s="5">
        <v>30.066780000000001</v>
      </c>
      <c r="K6" s="5">
        <v>4.8258033719630511</v>
      </c>
      <c r="L6" s="5">
        <v>30.066780000000001</v>
      </c>
      <c r="M6" s="5">
        <v>4.8258033719630511</v>
      </c>
      <c r="N6" s="5">
        <v>57.059141250000003</v>
      </c>
      <c r="O6" s="5">
        <v>1.3701166952349373</v>
      </c>
      <c r="P6" s="5">
        <v>57.059141250000003</v>
      </c>
      <c r="Q6" s="5">
        <v>1.3701166952349373</v>
      </c>
    </row>
    <row r="7" spans="1:24" s="5" customFormat="1" ht="15.75" x14ac:dyDescent="0.25">
      <c r="A7" s="5">
        <v>1</v>
      </c>
      <c r="B7" s="5">
        <v>0.38495249999999998</v>
      </c>
      <c r="C7" s="5">
        <v>0.10190954726087575</v>
      </c>
      <c r="D7" s="5">
        <v>46.972857499999996</v>
      </c>
      <c r="E7" s="5">
        <v>2.0931392732981045</v>
      </c>
      <c r="F7" s="5">
        <v>0.98333999999999999</v>
      </c>
      <c r="G7" s="5">
        <v>0.34846540569569695</v>
      </c>
      <c r="H7" s="5">
        <v>40.265412500000004</v>
      </c>
      <c r="I7" s="5">
        <v>2.5640832453867182</v>
      </c>
      <c r="J7" s="5">
        <v>0.69557249999999993</v>
      </c>
      <c r="K7" s="5">
        <v>0.13440153033447957</v>
      </c>
      <c r="L7" s="5">
        <v>40.962289999999996</v>
      </c>
      <c r="M7" s="5">
        <v>1.3857630617701806</v>
      </c>
      <c r="N7" s="5">
        <v>17.70293375</v>
      </c>
      <c r="O7" s="5">
        <v>0.41353692759405597</v>
      </c>
      <c r="P7" s="5">
        <v>60.249006250000001</v>
      </c>
      <c r="Q7" s="5">
        <v>0.44794451309936112</v>
      </c>
    </row>
    <row r="8" spans="1:24" s="5" customFormat="1" ht="15.75" x14ac:dyDescent="0.25">
      <c r="A8" s="5">
        <v>2</v>
      </c>
      <c r="B8" s="5">
        <v>0.72477250000000004</v>
      </c>
      <c r="C8" s="5">
        <v>0.19672844076607215</v>
      </c>
      <c r="D8" s="5">
        <v>45.347067500000001</v>
      </c>
      <c r="E8" s="5">
        <v>1.4934936364409401</v>
      </c>
      <c r="F8" s="5">
        <v>0.84891749999999999</v>
      </c>
      <c r="G8" s="5">
        <v>0.15741758274173198</v>
      </c>
      <c r="H8" s="5">
        <v>40.700037500000001</v>
      </c>
      <c r="I8" s="5">
        <v>1.8113710408572425</v>
      </c>
      <c r="J8" s="5">
        <v>0.76022749999999994</v>
      </c>
      <c r="K8" s="5">
        <v>0.16652195007340634</v>
      </c>
      <c r="L8" s="5">
        <v>42.794245000000004</v>
      </c>
      <c r="M8" s="5">
        <v>1.734166167598038</v>
      </c>
      <c r="N8" s="5">
        <v>17.91497875</v>
      </c>
      <c r="O8" s="5">
        <v>0.35529202470397997</v>
      </c>
      <c r="P8" s="5">
        <v>59.863437500000003</v>
      </c>
      <c r="Q8" s="5">
        <v>0.40981379130004031</v>
      </c>
    </row>
    <row r="9" spans="1:24" s="5" customFormat="1" ht="15.75" x14ac:dyDescent="0.25">
      <c r="A9" s="5">
        <v>3</v>
      </c>
      <c r="B9" s="5">
        <v>0.38765749999999999</v>
      </c>
      <c r="C9" s="5">
        <v>2.4567877528390906E-2</v>
      </c>
      <c r="D9" s="5">
        <v>45.389107500000001</v>
      </c>
      <c r="E9" s="5">
        <v>2.6920037512212978</v>
      </c>
      <c r="F9" s="5">
        <v>1.2666375000000001</v>
      </c>
      <c r="G9" s="5">
        <v>0.21163611677338198</v>
      </c>
      <c r="H9" s="5">
        <v>39.405320000000003</v>
      </c>
      <c r="I9" s="5">
        <v>2.0901765964905135</v>
      </c>
      <c r="J9" s="5">
        <v>1.38341</v>
      </c>
      <c r="K9" s="5">
        <v>0.2517434679721931</v>
      </c>
      <c r="L9" s="5">
        <v>42.284039999999997</v>
      </c>
      <c r="M9" s="5">
        <v>1.1844700760255618</v>
      </c>
      <c r="N9" s="5">
        <v>18.119518750000001</v>
      </c>
      <c r="O9" s="5">
        <v>0.36357806708953044</v>
      </c>
      <c r="P9" s="5">
        <v>60.520856250000001</v>
      </c>
      <c r="Q9" s="5">
        <v>0.78691738500236774</v>
      </c>
    </row>
    <row r="10" spans="1:24" s="5" customFormat="1" ht="15.75" x14ac:dyDescent="0.25">
      <c r="A10" s="5">
        <v>4</v>
      </c>
      <c r="B10" s="5">
        <v>0.77829250000000005</v>
      </c>
      <c r="C10" s="5">
        <v>0.27209239106031002</v>
      </c>
      <c r="D10" s="5">
        <v>45.009740000000008</v>
      </c>
      <c r="E10" s="5">
        <v>1.5511367312984816</v>
      </c>
      <c r="F10" s="5">
        <v>0.99599249999999984</v>
      </c>
      <c r="G10" s="5">
        <v>0.15764416118667401</v>
      </c>
      <c r="H10" s="5">
        <v>40.263627499999998</v>
      </c>
      <c r="I10" s="5">
        <v>2.0233004858043828</v>
      </c>
      <c r="J10" s="5">
        <v>1.1362549999999998</v>
      </c>
      <c r="K10" s="5">
        <v>0.40290421149656253</v>
      </c>
      <c r="L10" s="5">
        <v>41.705035000000002</v>
      </c>
      <c r="M10" s="5">
        <v>1.803245638547802</v>
      </c>
      <c r="N10" s="5">
        <v>18.046522500000002</v>
      </c>
      <c r="O10" s="5">
        <v>0.26422641403529434</v>
      </c>
      <c r="P10" s="5">
        <v>60.451481249999993</v>
      </c>
      <c r="Q10" s="5">
        <v>0.78459535850471951</v>
      </c>
    </row>
    <row r="11" spans="1:24" s="5" customFormat="1" ht="15.75" x14ac:dyDescent="0.25">
      <c r="A11" s="5">
        <v>5</v>
      </c>
      <c r="B11" s="5">
        <v>0.64608749999999993</v>
      </c>
      <c r="C11" s="5">
        <v>0.14601096827379112</v>
      </c>
      <c r="D11" s="5">
        <v>45.984787499999996</v>
      </c>
      <c r="E11" s="5">
        <v>1.3797113604928084</v>
      </c>
      <c r="F11" s="5">
        <v>1.2682475</v>
      </c>
      <c r="G11" s="5">
        <v>0.23684340232085119</v>
      </c>
      <c r="H11" s="5">
        <v>38.905995000000004</v>
      </c>
      <c r="I11" s="5">
        <v>2.3790942360118743</v>
      </c>
      <c r="J11" s="5">
        <v>0.92501250000000002</v>
      </c>
      <c r="K11" s="5">
        <v>0.37291421956832116</v>
      </c>
      <c r="L11" s="5">
        <v>39.440854999999999</v>
      </c>
      <c r="M11" s="5">
        <v>3.5642899585226027</v>
      </c>
      <c r="N11" s="5">
        <v>17.920323750000001</v>
      </c>
      <c r="O11" s="5">
        <v>0.31431422905251788</v>
      </c>
      <c r="P11" s="5">
        <v>60.698987500000001</v>
      </c>
      <c r="Q11" s="5">
        <v>0.61473037245219408</v>
      </c>
    </row>
    <row r="12" spans="1:24" s="5" customFormat="1" ht="15.75" x14ac:dyDescent="0.25">
      <c r="A12" s="5">
        <v>6</v>
      </c>
      <c r="B12" s="5">
        <v>0.50286249999999999</v>
      </c>
      <c r="C12" s="5">
        <v>0.16879568706846937</v>
      </c>
      <c r="D12" s="5">
        <v>45.736887500000002</v>
      </c>
      <c r="E12" s="5">
        <v>1.1775749038198164</v>
      </c>
      <c r="F12" s="5">
        <v>0.98409499999999994</v>
      </c>
      <c r="G12" s="5">
        <v>0.23102928755535165</v>
      </c>
      <c r="H12" s="5">
        <v>40.512985</v>
      </c>
      <c r="I12" s="5">
        <v>2.7382246042783041</v>
      </c>
      <c r="J12" s="5">
        <v>0.92021749999999991</v>
      </c>
      <c r="K12" s="5">
        <v>0.35904333140014821</v>
      </c>
      <c r="L12" s="5">
        <v>42.906377499999998</v>
      </c>
      <c r="M12" s="5">
        <v>2.3981925839972869</v>
      </c>
      <c r="N12" s="5">
        <v>18.06128125</v>
      </c>
      <c r="O12" s="5">
        <v>0.35065834810105262</v>
      </c>
      <c r="P12" s="5">
        <v>60.617002499999998</v>
      </c>
      <c r="Q12" s="5">
        <v>0.72688636337618584</v>
      </c>
    </row>
    <row r="13" spans="1:24" s="5" customFormat="1" ht="15.75" x14ac:dyDescent="0.25">
      <c r="A13" s="5">
        <v>7</v>
      </c>
      <c r="B13" s="5">
        <v>0.5963449999999999</v>
      </c>
      <c r="C13" s="5">
        <v>0.10995636206392685</v>
      </c>
      <c r="D13" s="5">
        <v>46.566187499999998</v>
      </c>
      <c r="E13" s="5">
        <v>1.5451456803776089</v>
      </c>
      <c r="F13" s="5">
        <v>1.2798350000000001</v>
      </c>
      <c r="G13" s="5">
        <v>0.17159465806079136</v>
      </c>
      <c r="H13" s="5">
        <v>38.133895000000003</v>
      </c>
      <c r="I13" s="5">
        <v>1.286964550667578</v>
      </c>
      <c r="J13" s="5">
        <v>0.77539999999999998</v>
      </c>
      <c r="K13" s="5">
        <v>0.27875432196948385</v>
      </c>
      <c r="L13" s="5">
        <v>42.824232500000001</v>
      </c>
      <c r="M13" s="5">
        <v>2.6053756866601092</v>
      </c>
      <c r="N13" s="5">
        <v>18.415163750000001</v>
      </c>
      <c r="O13" s="5">
        <v>0.41249941268557871</v>
      </c>
      <c r="P13" s="5">
        <v>61.050013750000005</v>
      </c>
      <c r="Q13" s="5">
        <v>0.99495506079598306</v>
      </c>
    </row>
    <row r="14" spans="1:24" s="5" customFormat="1" ht="15.75" x14ac:dyDescent="0.25">
      <c r="A14" s="5">
        <v>8</v>
      </c>
      <c r="B14" s="5">
        <v>0.43940000000000001</v>
      </c>
      <c r="C14" s="5">
        <v>9.8332717851181112E-2</v>
      </c>
      <c r="D14" s="5">
        <v>45.720565000000001</v>
      </c>
      <c r="E14" s="5">
        <v>1.19846254452319</v>
      </c>
      <c r="F14" s="5">
        <v>1.2710175000000001</v>
      </c>
      <c r="G14" s="5">
        <v>0.12454919974150765</v>
      </c>
      <c r="H14" s="5">
        <v>40.590510000000002</v>
      </c>
      <c r="I14" s="5">
        <v>2.5208684028425674</v>
      </c>
      <c r="J14" s="5">
        <v>0.87679250000000009</v>
      </c>
      <c r="K14" s="5">
        <v>0.25873364580764641</v>
      </c>
      <c r="L14" s="5">
        <v>40.375277499999996</v>
      </c>
      <c r="M14" s="5">
        <v>3.1543187799227033</v>
      </c>
      <c r="N14" s="5">
        <v>18.402711249999999</v>
      </c>
      <c r="O14" s="5">
        <v>0.27401936718885822</v>
      </c>
      <c r="P14" s="5">
        <v>61.062235000000001</v>
      </c>
      <c r="Q14" s="5">
        <v>0.94541644682861292</v>
      </c>
    </row>
    <row r="15" spans="1:24" s="5" customFormat="1" ht="15.75" x14ac:dyDescent="0.25">
      <c r="A15" s="5">
        <v>9</v>
      </c>
      <c r="B15" s="5">
        <v>0.46866999999999998</v>
      </c>
      <c r="C15" s="5">
        <v>7.6801062926672284E-2</v>
      </c>
      <c r="D15" s="5">
        <v>46.962697500000004</v>
      </c>
      <c r="E15" s="5">
        <v>1.1038803133445139</v>
      </c>
      <c r="F15" s="5">
        <v>1.4963824999999999</v>
      </c>
      <c r="G15" s="5">
        <v>0.11978676313732137</v>
      </c>
      <c r="H15" s="5">
        <v>40.085045000000001</v>
      </c>
      <c r="I15" s="5">
        <v>2.0812359223808179</v>
      </c>
      <c r="J15" s="5">
        <v>0.82613749999999997</v>
      </c>
      <c r="K15" s="5">
        <v>0.26859847143319709</v>
      </c>
      <c r="L15" s="5">
        <v>42.832574999999999</v>
      </c>
      <c r="M15" s="5">
        <v>2.2561571568506347</v>
      </c>
      <c r="N15" s="5">
        <v>18.300662500000001</v>
      </c>
      <c r="O15" s="5">
        <v>0.22408181228516402</v>
      </c>
      <c r="P15" s="5">
        <v>60.707127499999999</v>
      </c>
      <c r="Q15" s="5">
        <v>0.85686608906320483</v>
      </c>
    </row>
    <row r="16" spans="1:24" s="5" customFormat="1" ht="15.75" x14ac:dyDescent="0.25">
      <c r="A16" s="5">
        <v>10</v>
      </c>
      <c r="B16" s="5">
        <v>0.387295</v>
      </c>
      <c r="C16" s="5">
        <v>0.14224124627430212</v>
      </c>
      <c r="D16" s="5">
        <v>45.967620000000004</v>
      </c>
      <c r="E16" s="5">
        <v>1.4419598479037712</v>
      </c>
      <c r="F16" s="5">
        <v>1.3937524999999999</v>
      </c>
      <c r="G16" s="5">
        <v>0.1341591074915032</v>
      </c>
      <c r="H16" s="5">
        <v>41.022889999999997</v>
      </c>
      <c r="I16" s="5">
        <v>0.59467331739087326</v>
      </c>
      <c r="J16" s="5">
        <v>0.86744250000000001</v>
      </c>
      <c r="K16" s="5">
        <v>0.40896555617751396</v>
      </c>
      <c r="L16" s="5">
        <v>41.933395000000004</v>
      </c>
      <c r="M16" s="5">
        <v>3.003199408670953</v>
      </c>
      <c r="N16" s="5">
        <v>18.383506250000003</v>
      </c>
      <c r="O16" s="5">
        <v>0.31969657875001417</v>
      </c>
      <c r="P16" s="5">
        <v>60.776677499999998</v>
      </c>
      <c r="Q16" s="5">
        <v>1.1063082253708378</v>
      </c>
    </row>
    <row r="17" spans="1:16" s="5" customFormat="1" ht="15.75" x14ac:dyDescent="0.25"/>
    <row r="18" spans="1:16" s="3" customFormat="1" ht="15.75" x14ac:dyDescent="0.25">
      <c r="A18" s="3" t="s">
        <v>21</v>
      </c>
    </row>
    <row r="19" spans="1:16" s="3" customFormat="1" ht="15.75" x14ac:dyDescent="0.25">
      <c r="B19" s="31" t="s">
        <v>19</v>
      </c>
      <c r="C19" s="31"/>
      <c r="D19" s="31"/>
      <c r="E19" s="31" t="s">
        <v>20</v>
      </c>
      <c r="F19" s="31"/>
      <c r="G19" s="31"/>
      <c r="I19" s="31">
        <v>1</v>
      </c>
      <c r="J19" s="31"/>
      <c r="K19" s="31">
        <v>2</v>
      </c>
      <c r="L19" s="31"/>
      <c r="M19" s="31">
        <v>3</v>
      </c>
      <c r="N19" s="31"/>
      <c r="O19" s="31">
        <v>4</v>
      </c>
      <c r="P19" s="31"/>
    </row>
    <row r="20" spans="1:16" s="3" customFormat="1" ht="15.75" x14ac:dyDescent="0.25">
      <c r="A20" s="3" t="s">
        <v>17</v>
      </c>
      <c r="B20" s="3" t="s">
        <v>10</v>
      </c>
      <c r="C20" s="3" t="s">
        <v>18</v>
      </c>
      <c r="D20" s="3" t="s">
        <v>12</v>
      </c>
      <c r="E20" s="3" t="s">
        <v>10</v>
      </c>
      <c r="F20" s="3" t="s">
        <v>18</v>
      </c>
      <c r="G20" s="3" t="s">
        <v>12</v>
      </c>
      <c r="I20" s="3" t="s">
        <v>19</v>
      </c>
      <c r="J20" s="3" t="s">
        <v>20</v>
      </c>
      <c r="K20" s="3" t="s">
        <v>19</v>
      </c>
      <c r="L20" s="3" t="s">
        <v>20</v>
      </c>
      <c r="M20" s="3" t="s">
        <v>19</v>
      </c>
      <c r="N20" s="3" t="s">
        <v>20</v>
      </c>
      <c r="O20" s="3" t="s">
        <v>19</v>
      </c>
      <c r="P20" s="3" t="s">
        <v>20</v>
      </c>
    </row>
    <row r="21" spans="1:16" s="5" customFormat="1" ht="15.75" x14ac:dyDescent="0.25">
      <c r="A21" s="5">
        <v>0</v>
      </c>
      <c r="B21" s="5">
        <f>AVERAGE(I21,K21,M21,O21)</f>
        <v>29.987367500000001</v>
      </c>
      <c r="C21" s="5">
        <f>STDEV(I21,K21,M21,O21)</f>
        <v>8.4843868785252461</v>
      </c>
      <c r="D21" s="5">
        <f>C21/2</f>
        <v>4.242193439262623</v>
      </c>
      <c r="E21" s="5">
        <f>AVERAGE(J21,L21,N21,P21)</f>
        <v>29.987367500000001</v>
      </c>
      <c r="F21" s="5">
        <f>STDEV(J21,L21,N21,P21)</f>
        <v>8.4843868785252461</v>
      </c>
      <c r="G21" s="5">
        <f>F21/2</f>
        <v>4.242193439262623</v>
      </c>
      <c r="I21" s="5">
        <v>42.642919999999997</v>
      </c>
      <c r="J21" s="5">
        <v>42.642919999999997</v>
      </c>
      <c r="K21" s="5">
        <v>24.541879999999999</v>
      </c>
      <c r="L21" s="5">
        <v>24.541879999999999</v>
      </c>
      <c r="M21" s="5">
        <v>26.652149999999999</v>
      </c>
      <c r="N21" s="5">
        <v>26.652149999999999</v>
      </c>
      <c r="O21" s="5">
        <v>26.11252</v>
      </c>
      <c r="P21" s="5">
        <v>26.11252</v>
      </c>
    </row>
    <row r="22" spans="1:16" s="5" customFormat="1" ht="15.75" x14ac:dyDescent="0.25">
      <c r="A22" s="5">
        <v>1</v>
      </c>
      <c r="B22" s="5">
        <f t="shared" ref="B22:B31" si="0">AVERAGE(I22,K22,M22,O22)</f>
        <v>0.38495249999999998</v>
      </c>
      <c r="C22" s="5">
        <f t="shared" ref="C22:C31" si="1">STDEV(I22,K22,M22,O22)</f>
        <v>0.20381909452175151</v>
      </c>
      <c r="D22" s="5">
        <f t="shared" ref="D22:D31" si="2">C22/2</f>
        <v>0.10190954726087575</v>
      </c>
      <c r="E22" s="5">
        <f t="shared" ref="E22:E31" si="3">AVERAGE(J22,L22,N22,P22)</f>
        <v>46.972857499999996</v>
      </c>
      <c r="F22" s="5">
        <f t="shared" ref="F22:F31" si="4">STDEV(J22,L22,N22,P22)</f>
        <v>4.1862785465962089</v>
      </c>
      <c r="G22" s="5">
        <f t="shared" ref="G22:G31" si="5">F22/2</f>
        <v>2.0931392732981045</v>
      </c>
      <c r="I22" s="5">
        <v>0.14022000000000001</v>
      </c>
      <c r="J22" s="5">
        <v>46.7149</v>
      </c>
      <c r="K22" s="5">
        <v>0.30236000000000002</v>
      </c>
      <c r="L22" s="5">
        <v>41.848010000000002</v>
      </c>
      <c r="M22" s="5">
        <v>0.50202999999999998</v>
      </c>
      <c r="N22" s="5">
        <v>47.239710000000002</v>
      </c>
      <c r="O22" s="5">
        <v>0.59519999999999995</v>
      </c>
      <c r="P22" s="5">
        <v>52.088810000000002</v>
      </c>
    </row>
    <row r="23" spans="1:16" s="5" customFormat="1" ht="15.75" x14ac:dyDescent="0.25">
      <c r="A23" s="5">
        <v>2</v>
      </c>
      <c r="B23" s="5">
        <f t="shared" si="0"/>
        <v>0.72477250000000004</v>
      </c>
      <c r="C23" s="5">
        <f t="shared" si="1"/>
        <v>0.39345688153214431</v>
      </c>
      <c r="D23" s="5">
        <f t="shared" si="2"/>
        <v>0.19672844076607215</v>
      </c>
      <c r="E23" s="5">
        <f t="shared" si="3"/>
        <v>45.347067500000001</v>
      </c>
      <c r="F23" s="5">
        <f t="shared" si="4"/>
        <v>2.9869872728818803</v>
      </c>
      <c r="G23" s="5">
        <f t="shared" si="5"/>
        <v>1.4934936364409401</v>
      </c>
      <c r="I23" s="5">
        <v>1.2370699999999999</v>
      </c>
      <c r="J23" s="5">
        <v>46.974580000000003</v>
      </c>
      <c r="K23" s="5">
        <v>0.3251</v>
      </c>
      <c r="L23" s="5">
        <v>40.922080000000001</v>
      </c>
      <c r="M23" s="5">
        <v>0.53449000000000002</v>
      </c>
      <c r="N23" s="5">
        <v>47.304389999999998</v>
      </c>
      <c r="O23" s="5">
        <v>0.80242999999999998</v>
      </c>
      <c r="P23" s="5">
        <v>46.187220000000003</v>
      </c>
    </row>
    <row r="24" spans="1:16" s="5" customFormat="1" ht="15.75" x14ac:dyDescent="0.25">
      <c r="A24" s="5">
        <v>3</v>
      </c>
      <c r="B24" s="5">
        <f t="shared" si="0"/>
        <v>0.38765749999999999</v>
      </c>
      <c r="C24" s="5">
        <f t="shared" si="1"/>
        <v>4.9135755056781812E-2</v>
      </c>
      <c r="D24" s="5">
        <f t="shared" si="2"/>
        <v>2.4567877528390906E-2</v>
      </c>
      <c r="E24" s="5">
        <f t="shared" si="3"/>
        <v>45.389107500000001</v>
      </c>
      <c r="F24" s="5">
        <f t="shared" si="4"/>
        <v>5.3840075024425955</v>
      </c>
      <c r="G24" s="5">
        <f t="shared" si="5"/>
        <v>2.6920037512212978</v>
      </c>
      <c r="I24" s="5">
        <v>0.34192</v>
      </c>
      <c r="J24" s="5">
        <v>51.013809999999999</v>
      </c>
      <c r="K24" s="5">
        <v>0.34988000000000002</v>
      </c>
      <c r="L24" s="5">
        <v>38.078960000000002</v>
      </c>
      <c r="M24" s="5">
        <v>0.41854000000000002</v>
      </c>
      <c r="N24" s="5">
        <v>46.7149</v>
      </c>
      <c r="O24" s="5">
        <v>0.44029000000000001</v>
      </c>
      <c r="P24" s="5">
        <v>45.748759999999997</v>
      </c>
    </row>
    <row r="25" spans="1:16" s="5" customFormat="1" ht="15.75" x14ac:dyDescent="0.25">
      <c r="A25" s="5">
        <v>4</v>
      </c>
      <c r="B25" s="5">
        <f t="shared" si="0"/>
        <v>0.77829250000000005</v>
      </c>
      <c r="C25" s="5">
        <f t="shared" si="1"/>
        <v>0.54418478212062005</v>
      </c>
      <c r="D25" s="5">
        <f t="shared" si="2"/>
        <v>0.27209239106031002</v>
      </c>
      <c r="E25" s="5">
        <f t="shared" si="3"/>
        <v>45.009740000000008</v>
      </c>
      <c r="F25" s="5">
        <f t="shared" si="4"/>
        <v>3.1022734625969632</v>
      </c>
      <c r="G25" s="5">
        <f t="shared" si="5"/>
        <v>1.5511367312984816</v>
      </c>
      <c r="I25" s="5">
        <v>1.5823700000000001</v>
      </c>
      <c r="J25" s="5">
        <v>46.632550000000002</v>
      </c>
      <c r="K25" s="5">
        <v>0.61201000000000005</v>
      </c>
      <c r="L25" s="5">
        <v>41.019779999999997</v>
      </c>
      <c r="M25" s="5">
        <v>0.53298000000000001</v>
      </c>
      <c r="N25" s="5">
        <v>48.132040000000003</v>
      </c>
      <c r="O25" s="5">
        <v>0.38580999999999999</v>
      </c>
      <c r="P25" s="5">
        <v>44.25459</v>
      </c>
    </row>
    <row r="26" spans="1:16" s="5" customFormat="1" ht="15.75" x14ac:dyDescent="0.25">
      <c r="A26" s="5">
        <v>5</v>
      </c>
      <c r="B26" s="5">
        <f t="shared" si="0"/>
        <v>0.64608749999999993</v>
      </c>
      <c r="C26" s="5">
        <f t="shared" si="1"/>
        <v>0.29202193654758224</v>
      </c>
      <c r="D26" s="5">
        <f t="shared" si="2"/>
        <v>0.14601096827379112</v>
      </c>
      <c r="E26" s="5">
        <f t="shared" si="3"/>
        <v>45.984787499999996</v>
      </c>
      <c r="F26" s="5">
        <f t="shared" si="4"/>
        <v>2.7594227209856168</v>
      </c>
      <c r="G26" s="5">
        <f t="shared" si="5"/>
        <v>1.3797113604928084</v>
      </c>
      <c r="I26" s="5">
        <v>1.05575</v>
      </c>
      <c r="J26" s="5">
        <v>46.632550000000002</v>
      </c>
      <c r="K26" s="5">
        <v>0.37541999999999998</v>
      </c>
      <c r="L26" s="5">
        <v>42.070830000000001</v>
      </c>
      <c r="M26" s="5">
        <v>0.62702000000000002</v>
      </c>
      <c r="N26" s="5">
        <v>48.558779999999999</v>
      </c>
      <c r="O26" s="5">
        <v>0.52615999999999996</v>
      </c>
      <c r="P26" s="5">
        <v>46.676990000000004</v>
      </c>
    </row>
    <row r="27" spans="1:16" s="5" customFormat="1" ht="15.75" x14ac:dyDescent="0.25">
      <c r="A27" s="5">
        <v>6</v>
      </c>
      <c r="B27" s="5">
        <f t="shared" si="0"/>
        <v>0.50286249999999999</v>
      </c>
      <c r="C27" s="5">
        <f t="shared" si="1"/>
        <v>0.33759137413693874</v>
      </c>
      <c r="D27" s="5">
        <f t="shared" si="2"/>
        <v>0.16879568706846937</v>
      </c>
      <c r="E27" s="5">
        <f t="shared" si="3"/>
        <v>45.736887500000002</v>
      </c>
      <c r="F27" s="5">
        <f t="shared" si="4"/>
        <v>2.3551498076396329</v>
      </c>
      <c r="G27" s="5">
        <f t="shared" si="5"/>
        <v>1.1775749038198164</v>
      </c>
      <c r="I27" s="5">
        <v>1.0087299999999999</v>
      </c>
      <c r="J27" s="5">
        <v>46.764110000000002</v>
      </c>
      <c r="K27" s="5">
        <v>0.34827999999999998</v>
      </c>
      <c r="L27" s="5">
        <v>42.27861</v>
      </c>
      <c r="M27" s="5">
        <v>0.34145999999999999</v>
      </c>
      <c r="N27" s="5">
        <v>46.373489999999997</v>
      </c>
      <c r="O27" s="5">
        <v>0.31297999999999998</v>
      </c>
      <c r="P27" s="5">
        <v>47.53134</v>
      </c>
    </row>
    <row r="28" spans="1:16" s="5" customFormat="1" ht="15.75" x14ac:dyDescent="0.25">
      <c r="A28" s="5">
        <v>7</v>
      </c>
      <c r="B28" s="5">
        <f t="shared" si="0"/>
        <v>0.5963449999999999</v>
      </c>
      <c r="C28" s="5">
        <f t="shared" si="1"/>
        <v>0.2199127241278537</v>
      </c>
      <c r="D28" s="5">
        <f t="shared" si="2"/>
        <v>0.10995636206392685</v>
      </c>
      <c r="E28" s="5">
        <f t="shared" si="3"/>
        <v>46.566187499999998</v>
      </c>
      <c r="F28" s="5">
        <f t="shared" si="4"/>
        <v>3.0902913607552178</v>
      </c>
      <c r="G28" s="5">
        <f t="shared" si="5"/>
        <v>1.5451456803776089</v>
      </c>
      <c r="I28" s="5">
        <v>0.84092999999999996</v>
      </c>
      <c r="J28" s="5">
        <v>47.106459999999998</v>
      </c>
      <c r="K28" s="5">
        <v>0.67062999999999995</v>
      </c>
      <c r="L28" s="5">
        <v>42.174199999999999</v>
      </c>
      <c r="M28" s="5">
        <v>0.31669000000000003</v>
      </c>
      <c r="N28" s="5">
        <v>49.400449999999999</v>
      </c>
      <c r="O28" s="5">
        <v>0.55713000000000001</v>
      </c>
      <c r="P28" s="5">
        <v>47.583640000000003</v>
      </c>
    </row>
    <row r="29" spans="1:16" s="5" customFormat="1" ht="15.75" x14ac:dyDescent="0.25">
      <c r="A29" s="5">
        <v>8</v>
      </c>
      <c r="B29" s="5">
        <f t="shared" si="0"/>
        <v>0.43940000000000001</v>
      </c>
      <c r="C29" s="5">
        <f t="shared" si="1"/>
        <v>0.19666543570236222</v>
      </c>
      <c r="D29" s="5">
        <f t="shared" si="2"/>
        <v>9.8332717851181112E-2</v>
      </c>
      <c r="E29" s="5">
        <f t="shared" si="3"/>
        <v>45.720565000000001</v>
      </c>
      <c r="F29" s="5">
        <f t="shared" si="4"/>
        <v>2.39692508904638</v>
      </c>
      <c r="G29" s="5">
        <f t="shared" si="5"/>
        <v>1.19846254452319</v>
      </c>
      <c r="I29" s="5">
        <v>0.47058</v>
      </c>
      <c r="J29" s="5">
        <v>45.906149999999997</v>
      </c>
      <c r="K29" s="5">
        <v>0.70555999999999996</v>
      </c>
      <c r="L29" s="5">
        <v>42.27861</v>
      </c>
      <c r="M29" s="5">
        <v>0.29327999999999999</v>
      </c>
      <c r="N29" s="5">
        <v>47.510429999999999</v>
      </c>
      <c r="O29" s="5">
        <v>0.28817999999999999</v>
      </c>
      <c r="P29" s="5">
        <v>47.187069999999999</v>
      </c>
    </row>
    <row r="30" spans="1:16" s="5" customFormat="1" ht="15.75" x14ac:dyDescent="0.25">
      <c r="A30" s="5">
        <v>9</v>
      </c>
      <c r="B30" s="5">
        <f t="shared" si="0"/>
        <v>0.46866999999999998</v>
      </c>
      <c r="C30" s="5">
        <f t="shared" si="1"/>
        <v>0.15360212585334457</v>
      </c>
      <c r="D30" s="5">
        <f t="shared" si="2"/>
        <v>7.6801062926672284E-2</v>
      </c>
      <c r="E30" s="5">
        <f t="shared" si="3"/>
        <v>46.962697500000004</v>
      </c>
      <c r="F30" s="5">
        <f t="shared" si="4"/>
        <v>2.2077606266890277</v>
      </c>
      <c r="G30" s="5">
        <f t="shared" si="5"/>
        <v>1.1038803133445139</v>
      </c>
      <c r="I30" s="5">
        <v>0.62346999999999997</v>
      </c>
      <c r="J30" s="5">
        <v>47.374360000000003</v>
      </c>
      <c r="K30" s="5">
        <v>0.57493000000000005</v>
      </c>
      <c r="L30" s="5">
        <v>44.033990000000003</v>
      </c>
      <c r="M30" s="5">
        <v>0.36507000000000001</v>
      </c>
      <c r="N30" s="5">
        <v>49.38485</v>
      </c>
      <c r="O30" s="5">
        <v>0.31120999999999999</v>
      </c>
      <c r="P30" s="5">
        <v>47.057589999999998</v>
      </c>
    </row>
    <row r="31" spans="1:16" s="5" customFormat="1" ht="15.75" x14ac:dyDescent="0.25">
      <c r="A31" s="5">
        <v>10</v>
      </c>
      <c r="B31" s="5">
        <f t="shared" si="0"/>
        <v>0.387295</v>
      </c>
      <c r="C31" s="5">
        <f t="shared" si="1"/>
        <v>0.28448249254860425</v>
      </c>
      <c r="D31" s="5">
        <f t="shared" si="2"/>
        <v>0.14224124627430212</v>
      </c>
      <c r="E31" s="5">
        <f t="shared" si="3"/>
        <v>45.967620000000004</v>
      </c>
      <c r="F31" s="5">
        <f t="shared" si="4"/>
        <v>2.8839196958075424</v>
      </c>
      <c r="G31" s="5">
        <f t="shared" si="5"/>
        <v>1.4419598479037712</v>
      </c>
      <c r="I31" s="5">
        <v>9.6009999999999998E-2</v>
      </c>
      <c r="J31" s="5">
        <v>48.15869</v>
      </c>
      <c r="K31" s="5">
        <v>0.77737000000000001</v>
      </c>
      <c r="L31" s="5">
        <v>42.712209999999999</v>
      </c>
      <c r="M31" s="5">
        <v>0.31662000000000001</v>
      </c>
      <c r="N31" s="5">
        <v>48.61947</v>
      </c>
      <c r="O31" s="5">
        <v>0.35918</v>
      </c>
      <c r="P31" s="5">
        <v>44.380110000000002</v>
      </c>
    </row>
    <row r="32" spans="1:16" s="5" customFormat="1" ht="15.75" x14ac:dyDescent="0.25"/>
    <row r="33" spans="1:16" s="3" customFormat="1" ht="15.75" x14ac:dyDescent="0.25">
      <c r="A33" s="3" t="s">
        <v>36</v>
      </c>
    </row>
    <row r="34" spans="1:16" s="3" customFormat="1" ht="15.75" x14ac:dyDescent="0.25">
      <c r="B34" s="31" t="s">
        <v>19</v>
      </c>
      <c r="C34" s="31"/>
      <c r="D34" s="31"/>
      <c r="E34" s="31" t="s">
        <v>20</v>
      </c>
      <c r="F34" s="31"/>
      <c r="G34" s="31"/>
      <c r="I34" s="23">
        <v>1</v>
      </c>
      <c r="J34" s="23"/>
      <c r="K34" s="23">
        <v>2</v>
      </c>
      <c r="L34" s="23"/>
      <c r="M34" s="23">
        <v>3</v>
      </c>
      <c r="N34" s="23"/>
      <c r="O34" s="23">
        <v>4</v>
      </c>
      <c r="P34" s="23"/>
    </row>
    <row r="35" spans="1:16" s="3" customFormat="1" ht="15.75" x14ac:dyDescent="0.25">
      <c r="A35" s="3" t="s">
        <v>17</v>
      </c>
      <c r="B35" s="3" t="s">
        <v>10</v>
      </c>
      <c r="C35" s="3" t="s">
        <v>18</v>
      </c>
      <c r="D35" s="3" t="s">
        <v>12</v>
      </c>
      <c r="E35" s="3" t="s">
        <v>10</v>
      </c>
      <c r="F35" s="3" t="s">
        <v>18</v>
      </c>
      <c r="G35" s="3" t="s">
        <v>12</v>
      </c>
      <c r="I35" s="3" t="s">
        <v>19</v>
      </c>
      <c r="J35" s="3" t="s">
        <v>20</v>
      </c>
      <c r="K35" s="3" t="s">
        <v>19</v>
      </c>
      <c r="L35" s="3" t="s">
        <v>20</v>
      </c>
      <c r="M35" s="3" t="s">
        <v>19</v>
      </c>
      <c r="N35" s="3" t="s">
        <v>20</v>
      </c>
      <c r="O35" s="3" t="s">
        <v>19</v>
      </c>
      <c r="P35" s="3" t="s">
        <v>20</v>
      </c>
    </row>
    <row r="36" spans="1:16" s="5" customFormat="1" ht="15.75" x14ac:dyDescent="0.25">
      <c r="A36" s="5">
        <v>0</v>
      </c>
      <c r="B36" s="5">
        <f>AVERAGE(I36,K36,M36,O36)</f>
        <v>29.242072499999999</v>
      </c>
      <c r="C36" s="5">
        <f>STDEV(I36,K36,M36,O36)</f>
        <v>3.8829876014599689</v>
      </c>
      <c r="D36" s="5">
        <f>C36/2</f>
        <v>1.9414938007299845</v>
      </c>
      <c r="E36" s="5">
        <f>AVERAGE(J36, L36,N36,P36)</f>
        <v>29.242072499999999</v>
      </c>
      <c r="F36" s="5">
        <f>STDEV(J36,L36,N36,P36)</f>
        <v>3.8829876014599689</v>
      </c>
      <c r="G36" s="5">
        <f>F36/2</f>
        <v>1.9414938007299845</v>
      </c>
      <c r="I36" s="5">
        <v>26.94023</v>
      </c>
      <c r="J36" s="5">
        <v>26.94023</v>
      </c>
      <c r="K36" s="5">
        <v>33.199770000000001</v>
      </c>
      <c r="L36" s="5">
        <v>33.199770000000001</v>
      </c>
      <c r="M36" s="5">
        <v>25.030360000000002</v>
      </c>
      <c r="N36" s="5">
        <v>25.030360000000002</v>
      </c>
      <c r="O36" s="5">
        <v>31.797930000000001</v>
      </c>
      <c r="P36" s="5">
        <v>31.797930000000001</v>
      </c>
    </row>
    <row r="37" spans="1:16" s="5" customFormat="1" ht="15.75" x14ac:dyDescent="0.25">
      <c r="A37" s="5">
        <v>1</v>
      </c>
      <c r="B37" s="5">
        <f t="shared" ref="B37:B46" si="6">AVERAGE(I37,K37,M37,O37)</f>
        <v>0.98333999999999999</v>
      </c>
      <c r="C37" s="5">
        <f t="shared" ref="C37:C46" si="7">STDEV(I37,K37,M37,O37)</f>
        <v>0.6969308113913939</v>
      </c>
      <c r="D37" s="5">
        <f t="shared" ref="D37:D46" si="8">C37/2</f>
        <v>0.34846540569569695</v>
      </c>
      <c r="E37" s="5">
        <f t="shared" ref="E37:E46" si="9">AVERAGE(J37, L37,N37,P37)</f>
        <v>40.265412500000004</v>
      </c>
      <c r="F37" s="5">
        <f t="shared" ref="F37:F46" si="10">STDEV(J37,L37,N37,P37)</f>
        <v>5.1281664907734363</v>
      </c>
      <c r="G37" s="5">
        <f t="shared" ref="G37:G46" si="11">F37/2</f>
        <v>2.5640832453867182</v>
      </c>
      <c r="I37" s="5">
        <v>0.77331000000000005</v>
      </c>
      <c r="J37" s="5">
        <v>41.714149999999997</v>
      </c>
      <c r="K37" s="5">
        <v>1.88737</v>
      </c>
      <c r="L37" s="5">
        <v>44.879890000000003</v>
      </c>
      <c r="M37" s="5">
        <v>0.21507000000000001</v>
      </c>
      <c r="N37" s="5">
        <v>32.925629999999998</v>
      </c>
      <c r="O37" s="5">
        <v>1.0576099999999999</v>
      </c>
      <c r="P37" s="5">
        <v>41.541980000000002</v>
      </c>
    </row>
    <row r="38" spans="1:16" s="5" customFormat="1" ht="15.75" x14ac:dyDescent="0.25">
      <c r="A38" s="5">
        <v>2</v>
      </c>
      <c r="B38" s="5">
        <f t="shared" si="6"/>
        <v>0.84891749999999999</v>
      </c>
      <c r="C38" s="5">
        <f t="shared" si="7"/>
        <v>0.31483516548346396</v>
      </c>
      <c r="D38" s="5">
        <f t="shared" si="8"/>
        <v>0.15741758274173198</v>
      </c>
      <c r="E38" s="5">
        <f t="shared" si="9"/>
        <v>40.700037500000001</v>
      </c>
      <c r="F38" s="5">
        <f t="shared" si="10"/>
        <v>3.6227420817144851</v>
      </c>
      <c r="G38" s="5">
        <f t="shared" si="11"/>
        <v>1.8113710408572425</v>
      </c>
      <c r="I38" s="5">
        <v>0.63451999999999997</v>
      </c>
      <c r="J38" s="5">
        <v>41.152230000000003</v>
      </c>
      <c r="K38" s="5">
        <v>0.56259000000000003</v>
      </c>
      <c r="L38" s="5">
        <v>44.641109999999998</v>
      </c>
      <c r="M38" s="5">
        <v>0.95086999999999999</v>
      </c>
      <c r="N38" s="5">
        <v>35.858989999999999</v>
      </c>
      <c r="O38" s="5">
        <v>1.24769</v>
      </c>
      <c r="P38" s="5">
        <v>41.147820000000003</v>
      </c>
    </row>
    <row r="39" spans="1:16" s="5" customFormat="1" ht="15.75" x14ac:dyDescent="0.25">
      <c r="A39" s="5">
        <v>3</v>
      </c>
      <c r="B39" s="5">
        <f t="shared" si="6"/>
        <v>1.2666375000000001</v>
      </c>
      <c r="C39" s="5">
        <f t="shared" si="7"/>
        <v>0.42327223354676397</v>
      </c>
      <c r="D39" s="5">
        <f t="shared" si="8"/>
        <v>0.21163611677338198</v>
      </c>
      <c r="E39" s="5">
        <f t="shared" si="9"/>
        <v>39.405320000000003</v>
      </c>
      <c r="F39" s="5">
        <f t="shared" si="10"/>
        <v>4.1803531929810269</v>
      </c>
      <c r="G39" s="5">
        <f t="shared" si="11"/>
        <v>2.0901765964905135</v>
      </c>
      <c r="I39" s="5">
        <v>1.8890100000000001</v>
      </c>
      <c r="J39" s="5">
        <v>40.845410000000001</v>
      </c>
      <c r="K39" s="5">
        <v>0.97782000000000002</v>
      </c>
      <c r="L39" s="5">
        <v>40.20138</v>
      </c>
      <c r="M39" s="5">
        <v>1.0254099999999999</v>
      </c>
      <c r="N39" s="5">
        <v>33.428319999999999</v>
      </c>
      <c r="O39" s="5">
        <v>1.17431</v>
      </c>
      <c r="P39" s="5">
        <v>43.146169999999998</v>
      </c>
    </row>
    <row r="40" spans="1:16" s="5" customFormat="1" ht="15.75" x14ac:dyDescent="0.25">
      <c r="A40" s="5">
        <v>4</v>
      </c>
      <c r="B40" s="5">
        <f t="shared" si="6"/>
        <v>0.99599249999999984</v>
      </c>
      <c r="C40" s="5">
        <f t="shared" si="7"/>
        <v>0.31528832237334803</v>
      </c>
      <c r="D40" s="5">
        <f t="shared" si="8"/>
        <v>0.15764416118667401</v>
      </c>
      <c r="E40" s="5">
        <f t="shared" si="9"/>
        <v>40.263627499999998</v>
      </c>
      <c r="F40" s="5">
        <f t="shared" si="10"/>
        <v>4.0466009716087656</v>
      </c>
      <c r="G40" s="5">
        <f t="shared" si="11"/>
        <v>2.0233004858043828</v>
      </c>
      <c r="I40" s="5">
        <v>1.1835599999999999</v>
      </c>
      <c r="J40" s="5">
        <v>39.983800000000002</v>
      </c>
      <c r="K40" s="5">
        <v>0.92818999999999996</v>
      </c>
      <c r="L40" s="5">
        <v>41.878929999999997</v>
      </c>
      <c r="M40" s="5">
        <v>0.58165999999999995</v>
      </c>
      <c r="N40" s="5">
        <v>34.823799999999999</v>
      </c>
      <c r="O40" s="5">
        <v>1.2905599999999999</v>
      </c>
      <c r="P40" s="5">
        <v>44.367980000000003</v>
      </c>
    </row>
    <row r="41" spans="1:16" s="5" customFormat="1" ht="15.75" x14ac:dyDescent="0.25">
      <c r="A41" s="5">
        <v>5</v>
      </c>
      <c r="B41" s="5">
        <f t="shared" si="6"/>
        <v>1.2682475</v>
      </c>
      <c r="C41" s="5">
        <f t="shared" si="7"/>
        <v>0.47368680464170237</v>
      </c>
      <c r="D41" s="5">
        <f t="shared" si="8"/>
        <v>0.23684340232085119</v>
      </c>
      <c r="E41" s="5">
        <f t="shared" si="9"/>
        <v>38.905995000000004</v>
      </c>
      <c r="F41" s="5">
        <f t="shared" si="10"/>
        <v>4.7581884720237486</v>
      </c>
      <c r="G41" s="5">
        <f t="shared" si="11"/>
        <v>2.3790942360118743</v>
      </c>
      <c r="I41" s="5">
        <v>1.2776099999999999</v>
      </c>
      <c r="J41" s="5">
        <v>39.627899999999997</v>
      </c>
      <c r="K41" s="5">
        <v>1.8420799999999999</v>
      </c>
      <c r="L41" s="5">
        <v>44.061660000000003</v>
      </c>
      <c r="M41" s="5">
        <v>0.68193999999999999</v>
      </c>
      <c r="N41" s="5">
        <v>32.536020000000001</v>
      </c>
      <c r="O41" s="5">
        <v>1.27136</v>
      </c>
      <c r="P41" s="5">
        <v>39.398400000000002</v>
      </c>
    </row>
    <row r="42" spans="1:16" s="5" customFormat="1" ht="15.75" x14ac:dyDescent="0.25">
      <c r="A42" s="5">
        <v>6</v>
      </c>
      <c r="B42" s="5">
        <f t="shared" si="6"/>
        <v>0.98409499999999994</v>
      </c>
      <c r="C42" s="5">
        <f t="shared" si="7"/>
        <v>0.46205857511070331</v>
      </c>
      <c r="D42" s="5">
        <f t="shared" si="8"/>
        <v>0.23102928755535165</v>
      </c>
      <c r="E42" s="5">
        <f t="shared" si="9"/>
        <v>40.512985</v>
      </c>
      <c r="F42" s="5">
        <f t="shared" si="10"/>
        <v>5.4764492085566081</v>
      </c>
      <c r="G42" s="5">
        <f t="shared" si="11"/>
        <v>2.7382246042783041</v>
      </c>
      <c r="I42" s="5">
        <v>1.43136</v>
      </c>
      <c r="J42" s="5">
        <v>39.983800000000002</v>
      </c>
      <c r="K42" s="5">
        <v>0.55813000000000001</v>
      </c>
      <c r="L42" s="5">
        <v>45</v>
      </c>
      <c r="M42" s="5">
        <v>0.61373999999999995</v>
      </c>
      <c r="N42" s="5">
        <v>32.978490000000001</v>
      </c>
      <c r="O42" s="5">
        <v>1.3331500000000001</v>
      </c>
      <c r="P42" s="5">
        <v>44.089649999999999</v>
      </c>
    </row>
    <row r="43" spans="1:16" s="5" customFormat="1" ht="15.75" x14ac:dyDescent="0.25">
      <c r="A43" s="5">
        <v>7</v>
      </c>
      <c r="B43" s="5">
        <f t="shared" si="6"/>
        <v>1.2798350000000001</v>
      </c>
      <c r="C43" s="5">
        <f t="shared" si="7"/>
        <v>0.34318931612158271</v>
      </c>
      <c r="D43" s="5">
        <f t="shared" si="8"/>
        <v>0.17159465806079136</v>
      </c>
      <c r="E43" s="5">
        <f t="shared" si="9"/>
        <v>38.133895000000003</v>
      </c>
      <c r="F43" s="5">
        <f t="shared" si="10"/>
        <v>2.573929101335156</v>
      </c>
      <c r="G43" s="5">
        <f t="shared" si="11"/>
        <v>1.286964550667578</v>
      </c>
      <c r="I43" s="5">
        <v>1.5871200000000001</v>
      </c>
      <c r="J43" s="5">
        <v>39.983800000000002</v>
      </c>
      <c r="K43" s="5">
        <v>1.3925700000000001</v>
      </c>
      <c r="L43" s="5">
        <v>39.469790000000003</v>
      </c>
      <c r="M43" s="5">
        <v>0.78876000000000002</v>
      </c>
      <c r="N43" s="5">
        <v>34.3508</v>
      </c>
      <c r="O43" s="5">
        <v>1.3508899999999999</v>
      </c>
      <c r="P43" s="5">
        <v>38.731189999999998</v>
      </c>
    </row>
    <row r="44" spans="1:16" s="5" customFormat="1" ht="15.75" x14ac:dyDescent="0.25">
      <c r="A44" s="5">
        <v>8</v>
      </c>
      <c r="B44" s="5">
        <f t="shared" si="6"/>
        <v>1.2710175000000001</v>
      </c>
      <c r="C44" s="5">
        <f t="shared" si="7"/>
        <v>0.24909839948301529</v>
      </c>
      <c r="D44" s="5">
        <f t="shared" si="8"/>
        <v>0.12454919974150765</v>
      </c>
      <c r="E44" s="5">
        <f t="shared" si="9"/>
        <v>40.590510000000002</v>
      </c>
      <c r="F44" s="5">
        <f t="shared" si="10"/>
        <v>5.0417368056851348</v>
      </c>
      <c r="G44" s="5">
        <f t="shared" si="11"/>
        <v>2.5208684028425674</v>
      </c>
      <c r="I44" s="5">
        <v>1.27807</v>
      </c>
      <c r="J44" s="5">
        <v>40.524520000000003</v>
      </c>
      <c r="K44" s="5">
        <v>1.58901</v>
      </c>
      <c r="L44" s="5">
        <v>44.264470000000003</v>
      </c>
      <c r="M44" s="5">
        <v>0.98170000000000002</v>
      </c>
      <c r="N44" s="5">
        <v>33.483400000000003</v>
      </c>
      <c r="O44" s="5">
        <v>1.23529</v>
      </c>
      <c r="P44" s="5">
        <v>44.089649999999999</v>
      </c>
    </row>
    <row r="45" spans="1:16" s="5" customFormat="1" ht="15.75" x14ac:dyDescent="0.25">
      <c r="A45" s="5">
        <v>9</v>
      </c>
      <c r="B45" s="5">
        <f t="shared" si="6"/>
        <v>1.4963824999999999</v>
      </c>
      <c r="C45" s="5">
        <f t="shared" si="7"/>
        <v>0.23957352627464273</v>
      </c>
      <c r="D45" s="5">
        <f t="shared" si="8"/>
        <v>0.11978676313732137</v>
      </c>
      <c r="E45" s="5">
        <f t="shared" si="9"/>
        <v>40.085045000000001</v>
      </c>
      <c r="F45" s="5">
        <f t="shared" si="10"/>
        <v>4.1624718447616358</v>
      </c>
      <c r="G45" s="5">
        <f t="shared" si="11"/>
        <v>2.0812359223808179</v>
      </c>
      <c r="I45" s="5">
        <v>1.27881</v>
      </c>
      <c r="J45" s="5">
        <v>40.056849999999997</v>
      </c>
      <c r="K45" s="5">
        <v>1.7940199999999999</v>
      </c>
      <c r="L45" s="5">
        <v>40.459530000000001</v>
      </c>
      <c r="M45" s="5">
        <v>1.58491</v>
      </c>
      <c r="N45" s="5">
        <v>34.823799999999999</v>
      </c>
      <c r="O45" s="5">
        <v>1.32779</v>
      </c>
      <c r="P45" s="5">
        <v>45</v>
      </c>
    </row>
    <row r="46" spans="1:16" s="5" customFormat="1" ht="15.75" x14ac:dyDescent="0.25">
      <c r="A46" s="5">
        <v>10</v>
      </c>
      <c r="B46" s="5">
        <f t="shared" si="6"/>
        <v>1.3937524999999999</v>
      </c>
      <c r="C46" s="5">
        <f t="shared" si="7"/>
        <v>0.2683182149830064</v>
      </c>
      <c r="D46" s="5">
        <f t="shared" si="8"/>
        <v>0.1341591074915032</v>
      </c>
      <c r="E46" s="5">
        <f t="shared" si="9"/>
        <v>41.022889999999997</v>
      </c>
      <c r="F46" s="5">
        <f t="shared" si="10"/>
        <v>1.1893466347817465</v>
      </c>
      <c r="G46" s="5">
        <f t="shared" si="11"/>
        <v>0.59467331739087326</v>
      </c>
      <c r="I46" s="5">
        <v>1.27834</v>
      </c>
      <c r="J46" s="5">
        <v>41.714149999999997</v>
      </c>
      <c r="K46" s="5">
        <v>1.7485200000000001</v>
      </c>
      <c r="L46" s="5">
        <v>42.065820000000002</v>
      </c>
      <c r="M46" s="5">
        <v>1.1189</v>
      </c>
      <c r="N46" s="5">
        <v>39.389510000000001</v>
      </c>
      <c r="O46" s="5">
        <v>1.4292499999999999</v>
      </c>
      <c r="P46" s="5">
        <v>40.922080000000001</v>
      </c>
    </row>
    <row r="47" spans="1:16" s="5" customFormat="1" ht="15.75" x14ac:dyDescent="0.25"/>
    <row r="48" spans="1:16" s="3" customFormat="1" ht="15.75" x14ac:dyDescent="0.25">
      <c r="A48" s="3" t="s">
        <v>35</v>
      </c>
    </row>
    <row r="49" spans="1:24" s="3" customFormat="1" ht="15.75" x14ac:dyDescent="0.25">
      <c r="B49" s="31" t="s">
        <v>19</v>
      </c>
      <c r="C49" s="31"/>
      <c r="D49" s="31"/>
      <c r="E49" s="31" t="s">
        <v>20</v>
      </c>
      <c r="F49" s="31"/>
      <c r="G49" s="31"/>
      <c r="I49" s="31">
        <v>1</v>
      </c>
      <c r="J49" s="31"/>
      <c r="K49" s="31">
        <v>2</v>
      </c>
      <c r="L49" s="31"/>
      <c r="M49" s="31">
        <v>3</v>
      </c>
      <c r="N49" s="31"/>
      <c r="O49" s="31">
        <v>4</v>
      </c>
      <c r="P49" s="31"/>
    </row>
    <row r="50" spans="1:24" s="3" customFormat="1" ht="15.75" x14ac:dyDescent="0.25">
      <c r="A50" s="3" t="s">
        <v>17</v>
      </c>
      <c r="B50" s="3" t="s">
        <v>10</v>
      </c>
      <c r="C50" s="3" t="s">
        <v>18</v>
      </c>
      <c r="D50" s="3" t="s">
        <v>12</v>
      </c>
      <c r="E50" s="3" t="s">
        <v>10</v>
      </c>
      <c r="F50" s="3" t="s">
        <v>18</v>
      </c>
      <c r="G50" s="3" t="s">
        <v>12</v>
      </c>
      <c r="I50" s="3" t="s">
        <v>19</v>
      </c>
      <c r="J50" s="3" t="s">
        <v>20</v>
      </c>
      <c r="K50" s="3" t="s">
        <v>19</v>
      </c>
      <c r="L50" s="3" t="s">
        <v>20</v>
      </c>
      <c r="M50" s="3" t="s">
        <v>19</v>
      </c>
      <c r="N50" s="3" t="s">
        <v>20</v>
      </c>
      <c r="O50" s="3" t="s">
        <v>19</v>
      </c>
      <c r="P50" s="3" t="s">
        <v>20</v>
      </c>
    </row>
    <row r="51" spans="1:24" s="5" customFormat="1" ht="15.75" x14ac:dyDescent="0.25">
      <c r="A51" s="5">
        <v>0</v>
      </c>
      <c r="B51" s="5">
        <f>AVERAGE(I51,K51,M51,O51)</f>
        <v>30.066780000000001</v>
      </c>
      <c r="C51" s="5">
        <f>STDEV(I51,K51,M51,O51)</f>
        <v>9.6516067439261022</v>
      </c>
      <c r="D51" s="5">
        <f>C51/2</f>
        <v>4.8258033719630511</v>
      </c>
      <c r="E51" s="5">
        <f>AVERAGE(J51,L51,N51,P51)</f>
        <v>30.066780000000001</v>
      </c>
      <c r="F51" s="5">
        <f>STDEV(J51,L51,N51,P51)</f>
        <v>9.6516067439261022</v>
      </c>
      <c r="G51" s="5">
        <f>F51/2</f>
        <v>4.8258033719630511</v>
      </c>
      <c r="I51" s="5">
        <v>44.50553</v>
      </c>
      <c r="J51" s="5">
        <v>44.50553</v>
      </c>
      <c r="K51" s="5">
        <v>24.297979999999999</v>
      </c>
      <c r="L51" s="5">
        <v>24.297979999999999</v>
      </c>
      <c r="M51" s="5">
        <v>25.486889999999999</v>
      </c>
      <c r="N51" s="5">
        <v>25.486889999999999</v>
      </c>
      <c r="O51" s="5">
        <v>25.97672</v>
      </c>
      <c r="P51" s="5">
        <v>25.97672</v>
      </c>
    </row>
    <row r="52" spans="1:24" s="5" customFormat="1" ht="15.75" x14ac:dyDescent="0.25">
      <c r="A52" s="5">
        <v>1</v>
      </c>
      <c r="B52" s="5">
        <f t="shared" ref="B52:B61" si="12">AVERAGE(I52,K52,M52,O52)</f>
        <v>0.69557249999999993</v>
      </c>
      <c r="C52" s="5">
        <f t="shared" ref="C52:C61" si="13">STDEV(I52,K52,M52,O52)</f>
        <v>0.26880306066895915</v>
      </c>
      <c r="D52" s="5">
        <f t="shared" ref="D52:D61" si="14">C52/2</f>
        <v>0.13440153033447957</v>
      </c>
      <c r="E52" s="5">
        <f t="shared" ref="E52:E61" si="15">AVERAGE(J52,L52,N52,P52)</f>
        <v>40.962289999999996</v>
      </c>
      <c r="F52" s="5">
        <f t="shared" ref="F52:F61" si="16">STDEV(J52,L52,N52,P52)</f>
        <v>2.7715261235403612</v>
      </c>
      <c r="G52" s="5">
        <f t="shared" ref="G52:G61" si="17">F52/2</f>
        <v>1.3857630617701806</v>
      </c>
      <c r="I52" s="5">
        <v>0.69179999999999997</v>
      </c>
      <c r="J52" s="5">
        <v>44.046379999999999</v>
      </c>
      <c r="K52" s="5">
        <v>0.31677</v>
      </c>
      <c r="L52" s="5">
        <v>37.480800000000002</v>
      </c>
      <c r="M52" s="5">
        <v>0.88061999999999996</v>
      </c>
      <c r="N52" s="5">
        <v>40.344679999999997</v>
      </c>
      <c r="O52" s="5">
        <v>0.8931</v>
      </c>
      <c r="P52" s="5">
        <v>41.9773</v>
      </c>
    </row>
    <row r="53" spans="1:24" s="5" customFormat="1" ht="15.75" x14ac:dyDescent="0.25">
      <c r="A53" s="5">
        <v>2</v>
      </c>
      <c r="B53" s="5">
        <f t="shared" si="12"/>
        <v>0.76022749999999994</v>
      </c>
      <c r="C53" s="5">
        <f t="shared" si="13"/>
        <v>0.33304390014681268</v>
      </c>
      <c r="D53" s="5">
        <f t="shared" si="14"/>
        <v>0.16652195007340634</v>
      </c>
      <c r="E53" s="5">
        <f t="shared" si="15"/>
        <v>42.794245000000004</v>
      </c>
      <c r="F53" s="5">
        <f t="shared" si="16"/>
        <v>3.468332335196076</v>
      </c>
      <c r="G53" s="5">
        <f t="shared" si="17"/>
        <v>1.734166167598038</v>
      </c>
      <c r="I53" s="5">
        <v>0.76717999999999997</v>
      </c>
      <c r="J53" s="5">
        <v>42.598990000000001</v>
      </c>
      <c r="K53" s="5">
        <v>0.29176999999999997</v>
      </c>
      <c r="L53" s="5">
        <v>39.944020000000002</v>
      </c>
      <c r="M53" s="5">
        <v>1.0491200000000001</v>
      </c>
      <c r="N53" s="5">
        <v>40.904609999999998</v>
      </c>
      <c r="O53" s="5">
        <v>0.93284</v>
      </c>
      <c r="P53" s="5">
        <v>47.72936</v>
      </c>
    </row>
    <row r="54" spans="1:24" s="5" customFormat="1" ht="15.75" x14ac:dyDescent="0.25">
      <c r="A54" s="5">
        <v>3</v>
      </c>
      <c r="B54" s="5">
        <f t="shared" si="12"/>
        <v>1.38341</v>
      </c>
      <c r="C54" s="5">
        <f t="shared" si="13"/>
        <v>0.5034869359443862</v>
      </c>
      <c r="D54" s="5">
        <f t="shared" si="14"/>
        <v>0.2517434679721931</v>
      </c>
      <c r="E54" s="5">
        <f t="shared" si="15"/>
        <v>42.284039999999997</v>
      </c>
      <c r="F54" s="5">
        <f t="shared" si="16"/>
        <v>2.3689401520511235</v>
      </c>
      <c r="G54" s="5">
        <f t="shared" si="17"/>
        <v>1.1844700760255618</v>
      </c>
      <c r="I54" s="5">
        <v>1.1200699999999999</v>
      </c>
      <c r="J54" s="5">
        <v>42.937600000000003</v>
      </c>
      <c r="K54" s="5">
        <v>1.2889299999999999</v>
      </c>
      <c r="L54" s="5">
        <v>39.398260000000001</v>
      </c>
      <c r="M54" s="5">
        <v>1.0063500000000001</v>
      </c>
      <c r="N54" s="5">
        <v>41.72842</v>
      </c>
      <c r="O54" s="5">
        <v>2.11829</v>
      </c>
      <c r="P54" s="5">
        <v>45.07188</v>
      </c>
    </row>
    <row r="55" spans="1:24" s="5" customFormat="1" ht="15.75" x14ac:dyDescent="0.25">
      <c r="A55" s="5">
        <v>4</v>
      </c>
      <c r="B55" s="5">
        <f t="shared" si="12"/>
        <v>1.1362549999999998</v>
      </c>
      <c r="C55" s="5">
        <f t="shared" si="13"/>
        <v>0.80580842299312505</v>
      </c>
      <c r="D55" s="5">
        <f t="shared" si="14"/>
        <v>0.40290421149656253</v>
      </c>
      <c r="E55" s="5">
        <f t="shared" si="15"/>
        <v>41.705035000000002</v>
      </c>
      <c r="F55" s="5">
        <f t="shared" si="16"/>
        <v>3.6064912770956039</v>
      </c>
      <c r="G55" s="5">
        <f t="shared" si="17"/>
        <v>1.803245638547802</v>
      </c>
      <c r="I55" s="5">
        <v>0.55867999999999995</v>
      </c>
      <c r="J55" s="5">
        <v>42.598990000000001</v>
      </c>
      <c r="K55" s="5">
        <v>1.2026300000000001</v>
      </c>
      <c r="L55" s="5">
        <v>36.730359999999997</v>
      </c>
      <c r="M55" s="5">
        <v>0.53181999999999996</v>
      </c>
      <c r="N55" s="5">
        <v>42.141080000000002</v>
      </c>
      <c r="O55" s="5">
        <v>2.2518899999999999</v>
      </c>
      <c r="P55" s="5">
        <v>45.349710000000002</v>
      </c>
    </row>
    <row r="56" spans="1:24" s="5" customFormat="1" ht="15.75" x14ac:dyDescent="0.25">
      <c r="A56" s="5">
        <v>5</v>
      </c>
      <c r="B56" s="5">
        <f t="shared" si="12"/>
        <v>0.92501250000000002</v>
      </c>
      <c r="C56" s="5">
        <f t="shared" si="13"/>
        <v>0.74582843913664232</v>
      </c>
      <c r="D56" s="5">
        <f t="shared" si="14"/>
        <v>0.37291421956832116</v>
      </c>
      <c r="E56" s="5">
        <f t="shared" si="15"/>
        <v>39.440854999999999</v>
      </c>
      <c r="F56" s="5">
        <f t="shared" si="16"/>
        <v>7.1285799170452053</v>
      </c>
      <c r="G56" s="5">
        <f t="shared" si="17"/>
        <v>3.5642899585226027</v>
      </c>
      <c r="I56" s="5">
        <v>0.35746</v>
      </c>
      <c r="J56" s="5">
        <v>41.023760000000003</v>
      </c>
      <c r="K56" s="5">
        <v>0.47027999999999998</v>
      </c>
      <c r="L56" s="5">
        <v>29.135539999999999</v>
      </c>
      <c r="M56" s="5">
        <v>0.88056999999999996</v>
      </c>
      <c r="N56" s="5">
        <v>42.11318</v>
      </c>
      <c r="O56" s="5">
        <v>1.9917400000000001</v>
      </c>
      <c r="P56" s="5">
        <v>45.490940000000002</v>
      </c>
    </row>
    <row r="57" spans="1:24" s="5" customFormat="1" ht="15.75" x14ac:dyDescent="0.25">
      <c r="A57" s="5">
        <v>6</v>
      </c>
      <c r="B57" s="5">
        <f t="shared" si="12"/>
        <v>0.92021749999999991</v>
      </c>
      <c r="C57" s="5">
        <f t="shared" si="13"/>
        <v>0.71808666280029643</v>
      </c>
      <c r="D57" s="5">
        <f t="shared" si="14"/>
        <v>0.35904333140014821</v>
      </c>
      <c r="E57" s="5">
        <f t="shared" si="15"/>
        <v>42.906377499999998</v>
      </c>
      <c r="F57" s="5">
        <f t="shared" si="16"/>
        <v>4.7963851679945737</v>
      </c>
      <c r="G57" s="5">
        <f t="shared" si="17"/>
        <v>2.3981925839972869</v>
      </c>
      <c r="I57" s="5">
        <v>0.43706</v>
      </c>
      <c r="J57" s="5">
        <v>46.933979999999998</v>
      </c>
      <c r="K57" s="5">
        <v>0.38708999999999999</v>
      </c>
      <c r="L57" s="5">
        <v>36.235939999999999</v>
      </c>
      <c r="M57" s="5">
        <v>0.92196999999999996</v>
      </c>
      <c r="N57" s="5">
        <v>42.677419999999998</v>
      </c>
      <c r="O57" s="5">
        <v>1.93475</v>
      </c>
      <c r="P57" s="5">
        <v>45.778170000000003</v>
      </c>
    </row>
    <row r="58" spans="1:24" s="5" customFormat="1" ht="15.75" x14ac:dyDescent="0.25">
      <c r="A58" s="5">
        <v>7</v>
      </c>
      <c r="B58" s="5">
        <f t="shared" si="12"/>
        <v>0.77539999999999998</v>
      </c>
      <c r="C58" s="5">
        <f t="shared" si="13"/>
        <v>0.55750864393896771</v>
      </c>
      <c r="D58" s="5">
        <f t="shared" si="14"/>
        <v>0.27875432196948385</v>
      </c>
      <c r="E58" s="5">
        <f t="shared" si="15"/>
        <v>42.824232500000001</v>
      </c>
      <c r="F58" s="5">
        <f t="shared" si="16"/>
        <v>5.2107513733202184</v>
      </c>
      <c r="G58" s="5">
        <f t="shared" si="17"/>
        <v>2.6053756866601092</v>
      </c>
      <c r="I58" s="5">
        <v>0.4783</v>
      </c>
      <c r="J58" s="5">
        <v>42.000430000000001</v>
      </c>
      <c r="K58" s="5">
        <v>0.34710000000000002</v>
      </c>
      <c r="L58" s="5">
        <v>35.774500000000003</v>
      </c>
      <c r="M58" s="5">
        <v>0.69220999999999999</v>
      </c>
      <c r="N58" s="5">
        <v>46.963650000000001</v>
      </c>
      <c r="O58" s="5">
        <v>1.58399</v>
      </c>
      <c r="P58" s="5">
        <v>46.558349999999997</v>
      </c>
    </row>
    <row r="59" spans="1:24" s="5" customFormat="1" ht="15.75" x14ac:dyDescent="0.25">
      <c r="A59" s="5">
        <v>8</v>
      </c>
      <c r="B59" s="5">
        <f t="shared" si="12"/>
        <v>0.87679250000000009</v>
      </c>
      <c r="C59" s="5">
        <f t="shared" si="13"/>
        <v>0.51746729161529281</v>
      </c>
      <c r="D59" s="5">
        <f t="shared" si="14"/>
        <v>0.25873364580764641</v>
      </c>
      <c r="E59" s="5">
        <f t="shared" si="15"/>
        <v>40.375277499999996</v>
      </c>
      <c r="F59" s="5">
        <f t="shared" si="16"/>
        <v>6.3086375598454065</v>
      </c>
      <c r="G59" s="5">
        <f t="shared" si="17"/>
        <v>3.1543187799227033</v>
      </c>
      <c r="I59" s="5">
        <v>0.71021000000000001</v>
      </c>
      <c r="J59" s="5">
        <v>41.407519999999998</v>
      </c>
      <c r="K59" s="5">
        <v>0.65681</v>
      </c>
      <c r="L59" s="5">
        <v>31.308160000000001</v>
      </c>
      <c r="M59" s="5">
        <v>0.49891000000000002</v>
      </c>
      <c r="N59" s="5">
        <v>43.007260000000002</v>
      </c>
      <c r="O59" s="5">
        <v>1.64124</v>
      </c>
      <c r="P59" s="5">
        <v>45.778170000000003</v>
      </c>
    </row>
    <row r="60" spans="1:24" s="5" customFormat="1" ht="15.75" x14ac:dyDescent="0.25">
      <c r="A60" s="5">
        <v>9</v>
      </c>
      <c r="B60" s="5">
        <f t="shared" si="12"/>
        <v>0.82613749999999997</v>
      </c>
      <c r="C60" s="5">
        <f t="shared" si="13"/>
        <v>0.53719694286639419</v>
      </c>
      <c r="D60" s="5">
        <f t="shared" si="14"/>
        <v>0.26859847143319709</v>
      </c>
      <c r="E60" s="5">
        <f t="shared" si="15"/>
        <v>42.832574999999999</v>
      </c>
      <c r="F60" s="5">
        <f t="shared" si="16"/>
        <v>4.5123143137012693</v>
      </c>
      <c r="G60" s="5">
        <f t="shared" si="17"/>
        <v>2.2561571568506347</v>
      </c>
      <c r="I60" s="5">
        <v>0.62161</v>
      </c>
      <c r="J60" s="5">
        <v>42.333820000000003</v>
      </c>
      <c r="K60" s="5">
        <v>0.33279999999999998</v>
      </c>
      <c r="L60" s="5">
        <v>37.672849999999997</v>
      </c>
      <c r="M60" s="5">
        <v>0.76456999999999997</v>
      </c>
      <c r="N60" s="5">
        <v>42.645009999999999</v>
      </c>
      <c r="O60" s="5">
        <v>1.5855699999999999</v>
      </c>
      <c r="P60" s="5">
        <v>48.678620000000002</v>
      </c>
    </row>
    <row r="61" spans="1:24" s="5" customFormat="1" ht="15.75" x14ac:dyDescent="0.25">
      <c r="A61" s="5">
        <v>10</v>
      </c>
      <c r="B61" s="5">
        <f t="shared" si="12"/>
        <v>0.86744250000000001</v>
      </c>
      <c r="C61" s="5">
        <f t="shared" si="13"/>
        <v>0.81793111235502791</v>
      </c>
      <c r="D61" s="5">
        <f t="shared" si="14"/>
        <v>0.40896555617751396</v>
      </c>
      <c r="E61" s="5">
        <f t="shared" si="15"/>
        <v>41.933395000000004</v>
      </c>
      <c r="F61" s="5">
        <f t="shared" si="16"/>
        <v>6.0063988173419061</v>
      </c>
      <c r="G61" s="5">
        <f t="shared" si="17"/>
        <v>3.003199408670953</v>
      </c>
      <c r="I61" s="5">
        <v>0.27129999999999999</v>
      </c>
      <c r="J61" s="5">
        <v>45</v>
      </c>
      <c r="K61" s="5">
        <v>0.40936</v>
      </c>
      <c r="L61" s="5">
        <v>35.494570000000003</v>
      </c>
      <c r="M61" s="5">
        <v>0.72892999999999997</v>
      </c>
      <c r="N61" s="5">
        <v>38.536099999999998</v>
      </c>
      <c r="O61" s="5">
        <v>2.0601799999999999</v>
      </c>
      <c r="P61" s="5">
        <v>48.702910000000003</v>
      </c>
    </row>
    <row r="62" spans="1:24" s="5" customFormat="1" ht="15.75" x14ac:dyDescent="0.25"/>
    <row r="63" spans="1:24" s="3" customFormat="1" ht="15.75" x14ac:dyDescent="0.25">
      <c r="A63" s="3" t="s">
        <v>53</v>
      </c>
    </row>
    <row r="64" spans="1:24" s="3" customFormat="1" ht="15.75" x14ac:dyDescent="0.25">
      <c r="B64" s="33" t="s">
        <v>19</v>
      </c>
      <c r="C64" s="33"/>
      <c r="E64" s="33" t="s">
        <v>20</v>
      </c>
      <c r="F64" s="33"/>
      <c r="I64" s="31">
        <v>1</v>
      </c>
      <c r="J64" s="31"/>
      <c r="K64" s="31">
        <v>2</v>
      </c>
      <c r="L64" s="31"/>
      <c r="M64" s="31">
        <v>3</v>
      </c>
      <c r="N64" s="31"/>
      <c r="O64" s="31">
        <v>4</v>
      </c>
      <c r="P64" s="31"/>
      <c r="Q64" s="31">
        <v>5</v>
      </c>
      <c r="R64" s="31"/>
      <c r="S64" s="31">
        <v>6</v>
      </c>
      <c r="T64" s="31"/>
      <c r="U64" s="31">
        <v>7</v>
      </c>
      <c r="V64" s="31"/>
      <c r="W64" s="32">
        <v>8</v>
      </c>
      <c r="X64" s="32"/>
    </row>
    <row r="65" spans="1:24" s="3" customFormat="1" ht="15.75" x14ac:dyDescent="0.25">
      <c r="A65" s="3" t="s">
        <v>17</v>
      </c>
      <c r="B65" s="3" t="s">
        <v>10</v>
      </c>
      <c r="C65" s="3" t="s">
        <v>18</v>
      </c>
      <c r="D65" s="3" t="s">
        <v>23</v>
      </c>
      <c r="E65" s="3" t="s">
        <v>10</v>
      </c>
      <c r="F65" s="3" t="s">
        <v>18</v>
      </c>
      <c r="G65" s="3" t="s">
        <v>23</v>
      </c>
      <c r="I65" s="3" t="s">
        <v>19</v>
      </c>
      <c r="J65" s="3" t="s">
        <v>20</v>
      </c>
      <c r="K65" s="3" t="s">
        <v>19</v>
      </c>
      <c r="L65" s="3" t="s">
        <v>20</v>
      </c>
      <c r="M65" s="3" t="s">
        <v>19</v>
      </c>
      <c r="N65" s="3" t="s">
        <v>20</v>
      </c>
      <c r="O65" s="3" t="s">
        <v>19</v>
      </c>
      <c r="P65" s="3" t="s">
        <v>20</v>
      </c>
      <c r="Q65" s="3" t="s">
        <v>19</v>
      </c>
      <c r="R65" s="3" t="s">
        <v>20</v>
      </c>
      <c r="S65" s="3" t="s">
        <v>19</v>
      </c>
      <c r="T65" s="3" t="s">
        <v>20</v>
      </c>
      <c r="U65" s="3" t="s">
        <v>19</v>
      </c>
      <c r="V65" s="3" t="s">
        <v>20</v>
      </c>
      <c r="W65" s="3" t="s">
        <v>19</v>
      </c>
      <c r="X65" s="3" t="s">
        <v>20</v>
      </c>
    </row>
    <row r="66" spans="1:24" s="5" customFormat="1" ht="15.75" x14ac:dyDescent="0.25">
      <c r="A66" s="4">
        <v>0</v>
      </c>
      <c r="B66" s="5">
        <f>AVERAGE(I66,K66,M66,O66,Q66,S66,U66,W66)</f>
        <v>57.059141250000003</v>
      </c>
      <c r="C66" s="5">
        <f>STDEV(I66,K66,M66,O66,Q66,S66,U66,W66)</f>
        <v>3.8746900141244023</v>
      </c>
      <c r="D66" s="5">
        <f>C66/2.828</f>
        <v>1.3701166952349373</v>
      </c>
      <c r="E66" s="5">
        <f>AVERAGE(J66,L66,N66,P66,R66,T66,V66,X66)</f>
        <v>57.059141250000003</v>
      </c>
      <c r="F66" s="5">
        <f>STDEV(J66,L66,N66,P66,R66,T66,V66,X66)</f>
        <v>3.8746900141244023</v>
      </c>
      <c r="G66" s="5">
        <f>F66/2.828</f>
        <v>1.3701166952349373</v>
      </c>
      <c r="I66" s="5">
        <v>48.422249999999998</v>
      </c>
      <c r="J66" s="5">
        <v>48.422249999999998</v>
      </c>
      <c r="K66" s="5">
        <v>57.932929999999999</v>
      </c>
      <c r="L66" s="5">
        <v>57.932929999999999</v>
      </c>
      <c r="M66" s="5">
        <v>58.345489999999998</v>
      </c>
      <c r="N66" s="5">
        <v>58.345489999999998</v>
      </c>
      <c r="O66" s="5">
        <v>57.71904</v>
      </c>
      <c r="P66" s="5">
        <v>57.71904</v>
      </c>
      <c r="Q66" s="5">
        <v>61.333530000000003</v>
      </c>
      <c r="R66" s="5">
        <v>61.333530000000003</v>
      </c>
      <c r="S66" s="5">
        <v>57.112749999999998</v>
      </c>
      <c r="T66" s="5">
        <v>57.112749999999998</v>
      </c>
      <c r="U66" s="5">
        <v>59.835979999999999</v>
      </c>
      <c r="V66" s="5">
        <v>59.835979999999999</v>
      </c>
      <c r="W66" s="5">
        <v>55.771160000000002</v>
      </c>
      <c r="X66" s="5">
        <v>55.771160000000002</v>
      </c>
    </row>
    <row r="67" spans="1:24" s="5" customFormat="1" ht="15.75" x14ac:dyDescent="0.25">
      <c r="A67" s="4">
        <v>1</v>
      </c>
      <c r="B67" s="5">
        <f t="shared" ref="B67:B76" si="18">AVERAGE(I67,K67,M67,O67,Q67,S67,U67,W67)</f>
        <v>17.70293375</v>
      </c>
      <c r="C67" s="5">
        <f t="shared" ref="C67:C76" si="19">STDEV(I67,K67,M67,O67,Q67,S67,U67,W67)</f>
        <v>1.1694824312359902</v>
      </c>
      <c r="D67" s="5">
        <f t="shared" ref="D67:D76" si="20">C67/2.828</f>
        <v>0.41353692759405597</v>
      </c>
      <c r="E67" s="5">
        <f t="shared" ref="E67:E76" si="21">AVERAGE(J67,L67,N67,P67,R67,T67,V67,X67)</f>
        <v>60.249006250000001</v>
      </c>
      <c r="F67" s="5">
        <f t="shared" ref="F67:F76" si="22">STDEV(J67,L67,N67,P67,R67,T67,V67,X67)</f>
        <v>1.2667870830449932</v>
      </c>
      <c r="G67" s="5">
        <f t="shared" ref="G67:G76" si="23">F67/2.828</f>
        <v>0.44794451309936112</v>
      </c>
      <c r="I67" s="5">
        <v>18.710540000000002</v>
      </c>
      <c r="J67" s="5">
        <v>57.98854</v>
      </c>
      <c r="K67" s="5">
        <v>17.970880000000001</v>
      </c>
      <c r="L67" s="5">
        <v>59.835999999999999</v>
      </c>
      <c r="M67" s="5">
        <v>17.903120000000001</v>
      </c>
      <c r="N67" s="5">
        <v>60.908619999999999</v>
      </c>
      <c r="O67" s="5">
        <v>19.090499999999999</v>
      </c>
      <c r="P67" s="5">
        <v>61.857729999999997</v>
      </c>
      <c r="Q67" s="5">
        <v>18.216889999999999</v>
      </c>
      <c r="R67" s="5">
        <v>61.713230000000003</v>
      </c>
      <c r="S67" s="5">
        <v>15.425280000000001</v>
      </c>
      <c r="T67" s="5">
        <v>60.04318</v>
      </c>
      <c r="U67" s="5">
        <v>17.635269999999998</v>
      </c>
      <c r="V67" s="5">
        <v>59.386749999999999</v>
      </c>
      <c r="W67" s="5">
        <v>16.67099</v>
      </c>
      <c r="X67" s="5">
        <v>60.258000000000003</v>
      </c>
    </row>
    <row r="68" spans="1:24" s="5" customFormat="1" ht="15.75" x14ac:dyDescent="0.25">
      <c r="A68" s="4">
        <v>2</v>
      </c>
      <c r="B68" s="5">
        <f t="shared" si="18"/>
        <v>17.91497875</v>
      </c>
      <c r="C68" s="5">
        <f t="shared" si="19"/>
        <v>1.0047658458628552</v>
      </c>
      <c r="D68" s="5">
        <f t="shared" si="20"/>
        <v>0.35529202470397997</v>
      </c>
      <c r="E68" s="5">
        <f t="shared" si="21"/>
        <v>59.863437500000003</v>
      </c>
      <c r="F68" s="5">
        <f t="shared" si="22"/>
        <v>1.158953401796514</v>
      </c>
      <c r="G68" s="5">
        <f t="shared" si="23"/>
        <v>0.40981379130004031</v>
      </c>
      <c r="I68" s="5">
        <v>18.452279999999998</v>
      </c>
      <c r="J68" s="5">
        <v>57.458320000000001</v>
      </c>
      <c r="K68" s="5">
        <v>18.890899999999998</v>
      </c>
      <c r="L68" s="5">
        <v>59.505839999999999</v>
      </c>
      <c r="M68" s="5">
        <v>19.108260000000001</v>
      </c>
      <c r="N68" s="5">
        <v>59.927959999999999</v>
      </c>
      <c r="O68" s="5">
        <v>18.220140000000001</v>
      </c>
      <c r="P68" s="5">
        <v>60.500369999999997</v>
      </c>
      <c r="Q68" s="5">
        <v>17.962789999999998</v>
      </c>
      <c r="R68" s="5">
        <v>61.385289999999998</v>
      </c>
      <c r="S68" s="5">
        <v>16.091090000000001</v>
      </c>
      <c r="T68" s="5">
        <v>60.270470000000003</v>
      </c>
      <c r="U68" s="5">
        <v>17.62622</v>
      </c>
      <c r="V68" s="5">
        <v>59.386749999999999</v>
      </c>
      <c r="W68" s="5">
        <v>16.968150000000001</v>
      </c>
      <c r="X68" s="5">
        <v>60.472499999999997</v>
      </c>
    </row>
    <row r="69" spans="1:24" s="5" customFormat="1" ht="15.75" x14ac:dyDescent="0.25">
      <c r="A69" s="4">
        <v>3</v>
      </c>
      <c r="B69" s="5">
        <f t="shared" si="18"/>
        <v>18.119518750000001</v>
      </c>
      <c r="C69" s="5">
        <f t="shared" si="19"/>
        <v>1.028198773729192</v>
      </c>
      <c r="D69" s="5">
        <f t="shared" si="20"/>
        <v>0.36357806708953044</v>
      </c>
      <c r="E69" s="5">
        <f t="shared" si="21"/>
        <v>60.520856250000001</v>
      </c>
      <c r="F69" s="5">
        <f t="shared" si="22"/>
        <v>2.2254023647866958</v>
      </c>
      <c r="G69" s="5">
        <f t="shared" si="23"/>
        <v>0.78691738500236774</v>
      </c>
      <c r="I69" s="5">
        <v>18.580249999999999</v>
      </c>
      <c r="J69" s="5">
        <v>56.730269999999997</v>
      </c>
      <c r="K69" s="5">
        <v>18.532710000000002</v>
      </c>
      <c r="L69" s="5">
        <v>59.71575</v>
      </c>
      <c r="M69" s="5">
        <v>18.605450000000001</v>
      </c>
      <c r="N69" s="5">
        <v>59.927959999999999</v>
      </c>
      <c r="O69" s="5">
        <v>18.942810000000001</v>
      </c>
      <c r="P69" s="5">
        <v>60.500369999999997</v>
      </c>
      <c r="Q69" s="5">
        <v>17.988949999999999</v>
      </c>
      <c r="R69" s="5">
        <v>64.070250000000001</v>
      </c>
      <c r="S69" s="5">
        <v>15.676920000000001</v>
      </c>
      <c r="T69" s="5">
        <v>60.04318</v>
      </c>
      <c r="U69" s="5">
        <v>18.462879999999998</v>
      </c>
      <c r="V69" s="5">
        <v>60.142519999999998</v>
      </c>
      <c r="W69" s="5">
        <v>18.166180000000001</v>
      </c>
      <c r="X69" s="5">
        <v>63.036549999999998</v>
      </c>
    </row>
    <row r="70" spans="1:24" s="5" customFormat="1" ht="15.75" x14ac:dyDescent="0.25">
      <c r="A70" s="4">
        <v>4</v>
      </c>
      <c r="B70" s="5">
        <f t="shared" si="18"/>
        <v>18.046522500000002</v>
      </c>
      <c r="C70" s="5">
        <f t="shared" si="19"/>
        <v>0.74723229889181242</v>
      </c>
      <c r="D70" s="5">
        <f t="shared" si="20"/>
        <v>0.26422641403529434</v>
      </c>
      <c r="E70" s="5">
        <f t="shared" si="21"/>
        <v>60.451481249999993</v>
      </c>
      <c r="F70" s="5">
        <f t="shared" si="22"/>
        <v>2.2188356738513466</v>
      </c>
      <c r="G70" s="5">
        <f t="shared" si="23"/>
        <v>0.78459535850471951</v>
      </c>
      <c r="I70" s="5">
        <v>18.347370000000002</v>
      </c>
      <c r="J70" s="5">
        <v>56.730269999999997</v>
      </c>
      <c r="K70" s="5">
        <v>18.607600000000001</v>
      </c>
      <c r="L70" s="5">
        <v>59.71575</v>
      </c>
      <c r="M70" s="5">
        <v>19.007439999999999</v>
      </c>
      <c r="N70" s="5">
        <v>59.1768</v>
      </c>
      <c r="O70" s="5">
        <v>18.55312</v>
      </c>
      <c r="P70" s="5">
        <v>60.826160000000002</v>
      </c>
      <c r="Q70" s="5">
        <v>17.718250000000001</v>
      </c>
      <c r="R70" s="5">
        <v>63.490349999999999</v>
      </c>
      <c r="S70" s="5">
        <v>16.65391</v>
      </c>
      <c r="T70" s="5">
        <v>59.493369999999999</v>
      </c>
      <c r="U70" s="5">
        <v>17.52909</v>
      </c>
      <c r="V70" s="5">
        <v>60.908619999999999</v>
      </c>
      <c r="W70" s="5">
        <v>17.955400000000001</v>
      </c>
      <c r="X70" s="5">
        <v>63.270530000000001</v>
      </c>
    </row>
    <row r="71" spans="1:24" s="5" customFormat="1" ht="15.75" x14ac:dyDescent="0.25">
      <c r="A71" s="4">
        <v>5</v>
      </c>
      <c r="B71" s="5">
        <f t="shared" si="18"/>
        <v>17.920323750000001</v>
      </c>
      <c r="C71" s="5">
        <f t="shared" si="19"/>
        <v>0.88888063976052045</v>
      </c>
      <c r="D71" s="5">
        <f t="shared" si="20"/>
        <v>0.31431422905251788</v>
      </c>
      <c r="E71" s="5">
        <f t="shared" si="21"/>
        <v>60.698987500000001</v>
      </c>
      <c r="F71" s="5">
        <f t="shared" si="22"/>
        <v>1.7384574932948049</v>
      </c>
      <c r="G71" s="5">
        <f t="shared" si="23"/>
        <v>0.61473037245219408</v>
      </c>
      <c r="I71" s="5">
        <v>18.977820000000001</v>
      </c>
      <c r="J71" s="5">
        <v>57.871789999999997</v>
      </c>
      <c r="K71" s="5">
        <v>17.970880000000001</v>
      </c>
      <c r="L71" s="5">
        <v>59.599040000000002</v>
      </c>
      <c r="M71" s="5">
        <v>18.945180000000001</v>
      </c>
      <c r="N71" s="5">
        <v>59.71575</v>
      </c>
      <c r="O71" s="5">
        <v>18.16882</v>
      </c>
      <c r="P71" s="5">
        <v>60.270470000000003</v>
      </c>
      <c r="Q71" s="5">
        <v>17.315519999999999</v>
      </c>
      <c r="R71" s="5">
        <v>63.242019999999997</v>
      </c>
      <c r="S71" s="5">
        <v>16.43111</v>
      </c>
      <c r="T71" s="5">
        <v>61.058529999999998</v>
      </c>
      <c r="U71" s="5">
        <v>17.196549999999998</v>
      </c>
      <c r="V71" s="5">
        <v>61.130319999999998</v>
      </c>
      <c r="W71" s="5">
        <v>18.35671</v>
      </c>
      <c r="X71" s="5">
        <v>62.703980000000001</v>
      </c>
    </row>
    <row r="72" spans="1:24" s="5" customFormat="1" ht="15.75" x14ac:dyDescent="0.25">
      <c r="A72" s="4">
        <v>6</v>
      </c>
      <c r="B72" s="5">
        <f t="shared" si="18"/>
        <v>18.06128125</v>
      </c>
      <c r="C72" s="5">
        <f t="shared" si="19"/>
        <v>0.9916618084297768</v>
      </c>
      <c r="D72" s="5">
        <f t="shared" si="20"/>
        <v>0.35065834810105262</v>
      </c>
      <c r="E72" s="5">
        <f t="shared" si="21"/>
        <v>60.617002499999998</v>
      </c>
      <c r="F72" s="5">
        <f t="shared" si="22"/>
        <v>2.0556346356278534</v>
      </c>
      <c r="G72" s="5">
        <f t="shared" si="23"/>
        <v>0.72688636337618584</v>
      </c>
      <c r="I72" s="5">
        <v>19.34543</v>
      </c>
      <c r="J72" s="5">
        <v>57.340400000000002</v>
      </c>
      <c r="K72" s="5">
        <v>18.258130000000001</v>
      </c>
      <c r="L72" s="5">
        <v>59.386749999999999</v>
      </c>
      <c r="M72" s="5">
        <v>19.42032</v>
      </c>
      <c r="N72" s="5">
        <v>58.763689999999997</v>
      </c>
      <c r="O72" s="5">
        <v>18.07</v>
      </c>
      <c r="P72" s="5">
        <v>60.500369999999997</v>
      </c>
      <c r="Q72" s="5">
        <v>17.003789999999999</v>
      </c>
      <c r="R72" s="5">
        <v>63.490349999999999</v>
      </c>
      <c r="S72" s="5">
        <v>16.65391</v>
      </c>
      <c r="T72" s="5">
        <v>61.620159999999998</v>
      </c>
      <c r="U72" s="5">
        <v>17.572489999999998</v>
      </c>
      <c r="V72" s="5">
        <v>61.130319999999998</v>
      </c>
      <c r="W72" s="5">
        <v>18.166180000000001</v>
      </c>
      <c r="X72" s="5">
        <v>62.703980000000001</v>
      </c>
    </row>
    <row r="73" spans="1:24" s="5" customFormat="1" ht="15.75" x14ac:dyDescent="0.25">
      <c r="A73" s="4">
        <v>7</v>
      </c>
      <c r="B73" s="5">
        <f t="shared" si="18"/>
        <v>18.415163750000001</v>
      </c>
      <c r="C73" s="5">
        <f t="shared" si="19"/>
        <v>1.1665483390748166</v>
      </c>
      <c r="D73" s="5">
        <f t="shared" si="20"/>
        <v>0.41249941268557871</v>
      </c>
      <c r="E73" s="5">
        <f t="shared" si="21"/>
        <v>61.050013750000005</v>
      </c>
      <c r="F73" s="5">
        <f t="shared" si="22"/>
        <v>2.8137329119310399</v>
      </c>
      <c r="G73" s="5">
        <f t="shared" si="23"/>
        <v>0.99495506079598306</v>
      </c>
      <c r="I73" s="5">
        <v>18.843070000000001</v>
      </c>
      <c r="J73" s="5">
        <v>56.407769999999999</v>
      </c>
      <c r="K73" s="5">
        <v>19.007439999999999</v>
      </c>
      <c r="L73" s="5">
        <v>59.1768</v>
      </c>
      <c r="M73" s="5">
        <v>18.971820000000001</v>
      </c>
      <c r="N73" s="5">
        <v>58.763689999999997</v>
      </c>
      <c r="O73" s="5">
        <v>19.7178</v>
      </c>
      <c r="P73" s="5">
        <v>60.732930000000003</v>
      </c>
      <c r="Q73" s="5">
        <v>17.988949999999999</v>
      </c>
      <c r="R73" s="5">
        <v>63.242019999999997</v>
      </c>
      <c r="S73" s="5">
        <v>16.190270000000002</v>
      </c>
      <c r="T73" s="5">
        <v>64.070250000000001</v>
      </c>
      <c r="U73" s="5">
        <v>17.345120000000001</v>
      </c>
      <c r="V73" s="5">
        <v>61.685200000000002</v>
      </c>
      <c r="W73" s="5">
        <v>19.25684</v>
      </c>
      <c r="X73" s="5">
        <v>64.321449999999999</v>
      </c>
    </row>
    <row r="74" spans="1:24" s="5" customFormat="1" ht="15.75" x14ac:dyDescent="0.25">
      <c r="A74" s="4">
        <v>8</v>
      </c>
      <c r="B74" s="5">
        <f t="shared" si="18"/>
        <v>18.402711249999999</v>
      </c>
      <c r="C74" s="5">
        <f t="shared" si="19"/>
        <v>0.77492677041009095</v>
      </c>
      <c r="D74" s="5">
        <f t="shared" si="20"/>
        <v>0.27401936718885822</v>
      </c>
      <c r="E74" s="5">
        <f t="shared" si="21"/>
        <v>61.062235000000001</v>
      </c>
      <c r="F74" s="5">
        <f t="shared" si="22"/>
        <v>2.6736377116313172</v>
      </c>
      <c r="G74" s="5">
        <f t="shared" si="23"/>
        <v>0.94541644682861292</v>
      </c>
      <c r="I74" s="5">
        <v>18.843070000000001</v>
      </c>
      <c r="J74" s="5">
        <v>56.608919999999998</v>
      </c>
      <c r="K74" s="5">
        <v>18.015229999999999</v>
      </c>
      <c r="L74" s="5">
        <v>59.599040000000002</v>
      </c>
      <c r="M74" s="5">
        <v>19.089939999999999</v>
      </c>
      <c r="N74" s="5">
        <v>59.71575</v>
      </c>
      <c r="O74" s="5">
        <v>18.595960000000002</v>
      </c>
      <c r="P74" s="5">
        <v>60.643970000000003</v>
      </c>
      <c r="Q74" s="5">
        <v>18.82076</v>
      </c>
      <c r="R74" s="5">
        <v>64.581000000000003</v>
      </c>
      <c r="S74" s="5">
        <v>17.218070000000001</v>
      </c>
      <c r="T74" s="5">
        <v>62.668280000000003</v>
      </c>
      <c r="U74" s="5">
        <v>17.381820000000001</v>
      </c>
      <c r="V74" s="5">
        <v>60.359470000000002</v>
      </c>
      <c r="W74" s="5">
        <v>19.25684</v>
      </c>
      <c r="X74" s="5">
        <v>64.321449999999999</v>
      </c>
    </row>
    <row r="75" spans="1:24" s="5" customFormat="1" ht="15.75" x14ac:dyDescent="0.25">
      <c r="A75" s="4">
        <v>9</v>
      </c>
      <c r="B75" s="5">
        <f t="shared" si="18"/>
        <v>18.300662500000001</v>
      </c>
      <c r="C75" s="5">
        <f t="shared" si="19"/>
        <v>0.63370336514244385</v>
      </c>
      <c r="D75" s="5">
        <f t="shared" si="20"/>
        <v>0.22408181228516402</v>
      </c>
      <c r="E75" s="5">
        <f t="shared" si="21"/>
        <v>60.707127499999999</v>
      </c>
      <c r="F75" s="5">
        <f t="shared" si="22"/>
        <v>2.4232172998707431</v>
      </c>
      <c r="G75" s="5">
        <f t="shared" si="23"/>
        <v>0.85686608906320483</v>
      </c>
      <c r="I75" s="5">
        <v>18.977820000000001</v>
      </c>
      <c r="J75" s="5">
        <v>57.340400000000002</v>
      </c>
      <c r="K75" s="5">
        <v>18.673719999999999</v>
      </c>
      <c r="L75" s="5">
        <v>59.599040000000002</v>
      </c>
      <c r="M75" s="5">
        <v>18.96153</v>
      </c>
      <c r="N75" s="5">
        <v>59.1768</v>
      </c>
      <c r="O75" s="5">
        <v>18.57274</v>
      </c>
      <c r="P75" s="5">
        <v>58.94303</v>
      </c>
      <c r="Q75" s="5">
        <v>17.858319999999999</v>
      </c>
      <c r="R75" s="5">
        <v>63.490349999999999</v>
      </c>
      <c r="S75" s="5">
        <v>17.325800000000001</v>
      </c>
      <c r="T75" s="5">
        <v>62.668280000000003</v>
      </c>
      <c r="U75" s="5">
        <v>17.572489999999998</v>
      </c>
      <c r="V75" s="5">
        <v>60.359470000000002</v>
      </c>
      <c r="W75" s="5">
        <v>18.462879999999998</v>
      </c>
      <c r="X75" s="5">
        <v>64.079650000000001</v>
      </c>
    </row>
    <row r="76" spans="1:24" s="5" customFormat="1" ht="15.75" x14ac:dyDescent="0.25">
      <c r="A76" s="4">
        <v>10</v>
      </c>
      <c r="B76" s="5">
        <f t="shared" si="18"/>
        <v>18.383506250000003</v>
      </c>
      <c r="C76" s="5">
        <f t="shared" si="19"/>
        <v>0.90410192470504003</v>
      </c>
      <c r="D76" s="5">
        <f t="shared" si="20"/>
        <v>0.31969657875001417</v>
      </c>
      <c r="E76" s="5">
        <f t="shared" si="21"/>
        <v>60.776677499999998</v>
      </c>
      <c r="F76" s="5">
        <f t="shared" si="22"/>
        <v>3.1286396613487293</v>
      </c>
      <c r="G76" s="5">
        <f t="shared" si="23"/>
        <v>1.1063082253708378</v>
      </c>
      <c r="I76" s="5">
        <v>18.710540000000002</v>
      </c>
      <c r="J76" s="5">
        <v>56.407769999999999</v>
      </c>
      <c r="K76" s="5">
        <v>18.673719999999999</v>
      </c>
      <c r="L76" s="5">
        <v>59.599040000000002</v>
      </c>
      <c r="M76" s="5">
        <v>19.713290000000001</v>
      </c>
      <c r="N76" s="5">
        <v>59.505839999999999</v>
      </c>
      <c r="O76" s="5">
        <v>19.194130000000001</v>
      </c>
      <c r="P76" s="5">
        <v>57.610399999999998</v>
      </c>
      <c r="Q76" s="5">
        <v>17.789860000000001</v>
      </c>
      <c r="R76" s="5">
        <v>64.581000000000003</v>
      </c>
      <c r="S76" s="5">
        <v>16.863669999999999</v>
      </c>
      <c r="T76" s="5">
        <v>64.070250000000001</v>
      </c>
      <c r="U76" s="5">
        <v>17.718350000000001</v>
      </c>
      <c r="V76" s="5">
        <v>60.359470000000002</v>
      </c>
      <c r="W76" s="5">
        <v>18.404489999999999</v>
      </c>
      <c r="X76" s="5">
        <v>64.079650000000001</v>
      </c>
    </row>
    <row r="77" spans="1:24" s="5" customFormat="1" ht="15.75" x14ac:dyDescent="0.25"/>
  </sheetData>
  <mergeCells count="36">
    <mergeCell ref="B49:D49"/>
    <mergeCell ref="E49:G49"/>
    <mergeCell ref="B64:C64"/>
    <mergeCell ref="E64:F64"/>
    <mergeCell ref="I64:J64"/>
    <mergeCell ref="I49:J49"/>
    <mergeCell ref="N3:Q3"/>
    <mergeCell ref="B3:E3"/>
    <mergeCell ref="F3:I3"/>
    <mergeCell ref="J3:M3"/>
    <mergeCell ref="B34:D34"/>
    <mergeCell ref="E34:G34"/>
    <mergeCell ref="B4:C4"/>
    <mergeCell ref="D4:E4"/>
    <mergeCell ref="F4:G4"/>
    <mergeCell ref="H4:I4"/>
    <mergeCell ref="B19:D19"/>
    <mergeCell ref="E19:G19"/>
    <mergeCell ref="I19:J19"/>
    <mergeCell ref="K19:L19"/>
    <mergeCell ref="M19:N19"/>
    <mergeCell ref="O19:P19"/>
    <mergeCell ref="J4:K4"/>
    <mergeCell ref="L4:M4"/>
    <mergeCell ref="N4:O4"/>
    <mergeCell ref="P4:Q4"/>
    <mergeCell ref="W64:X64"/>
    <mergeCell ref="Q64:R64"/>
    <mergeCell ref="S64:T64"/>
    <mergeCell ref="U64:V64"/>
    <mergeCell ref="K64:L64"/>
    <mergeCell ref="M64:N64"/>
    <mergeCell ref="O64:P64"/>
    <mergeCell ref="K49:L49"/>
    <mergeCell ref="M49:N49"/>
    <mergeCell ref="O49:P49"/>
  </mergeCells>
  <pageMargins left="0.7" right="0.7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3"/>
  <sheetViews>
    <sheetView tabSelected="1" workbookViewId="0">
      <selection activeCell="S6" sqref="S6"/>
    </sheetView>
  </sheetViews>
  <sheetFormatPr defaultRowHeight="15" x14ac:dyDescent="0.25"/>
  <sheetData>
    <row r="1" spans="1:18" s="1" customFormat="1" ht="15.75" x14ac:dyDescent="0.25">
      <c r="A1" s="3" t="s">
        <v>40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s="2" customFormat="1" ht="15.7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s="2" customFormat="1" ht="15.75" x14ac:dyDescent="0.25">
      <c r="A3" s="19"/>
      <c r="B3" s="18" t="s">
        <v>22</v>
      </c>
      <c r="C3" s="18"/>
      <c r="D3" s="18"/>
      <c r="E3" s="18"/>
      <c r="F3" s="18" t="s">
        <v>38</v>
      </c>
      <c r="G3" s="18"/>
      <c r="H3" s="18"/>
      <c r="I3" s="18"/>
      <c r="K3" s="18" t="s">
        <v>39</v>
      </c>
      <c r="L3" s="18"/>
      <c r="M3" s="18"/>
      <c r="N3" s="18" t="s">
        <v>28</v>
      </c>
      <c r="O3" s="18"/>
      <c r="P3" s="18"/>
      <c r="Q3" s="18"/>
      <c r="R3" s="5"/>
    </row>
    <row r="4" spans="1:18" s="2" customFormat="1" ht="15.75" x14ac:dyDescent="0.25">
      <c r="A4" s="16"/>
      <c r="B4" s="18" t="s">
        <v>19</v>
      </c>
      <c r="C4" s="17"/>
      <c r="D4" s="18" t="s">
        <v>20</v>
      </c>
      <c r="E4" s="17"/>
      <c r="F4" s="18" t="s">
        <v>19</v>
      </c>
      <c r="G4" s="17"/>
      <c r="H4" s="18" t="s">
        <v>20</v>
      </c>
      <c r="I4" s="17"/>
      <c r="J4" s="18" t="s">
        <v>19</v>
      </c>
      <c r="K4" s="17"/>
      <c r="L4" s="18" t="s">
        <v>20</v>
      </c>
      <c r="M4" s="17"/>
      <c r="N4" s="18" t="s">
        <v>19</v>
      </c>
      <c r="O4" s="17"/>
      <c r="P4" s="18" t="s">
        <v>20</v>
      </c>
      <c r="Q4" s="17"/>
      <c r="R4" s="5"/>
    </row>
    <row r="5" spans="1:18" s="2" customFormat="1" ht="15.75" x14ac:dyDescent="0.25">
      <c r="A5" s="15" t="s">
        <v>17</v>
      </c>
      <c r="B5" s="15" t="s">
        <v>10</v>
      </c>
      <c r="C5" s="15" t="s">
        <v>12</v>
      </c>
      <c r="D5" s="15" t="s">
        <v>10</v>
      </c>
      <c r="E5" s="15" t="s">
        <v>12</v>
      </c>
      <c r="F5" s="15" t="s">
        <v>10</v>
      </c>
      <c r="G5" s="15" t="s">
        <v>12</v>
      </c>
      <c r="H5" s="15" t="s">
        <v>10</v>
      </c>
      <c r="I5" s="15" t="s">
        <v>12</v>
      </c>
      <c r="J5" s="15" t="s">
        <v>10</v>
      </c>
      <c r="K5" s="15" t="s">
        <v>12</v>
      </c>
      <c r="L5" s="15" t="s">
        <v>10</v>
      </c>
      <c r="M5" s="15" t="s">
        <v>12</v>
      </c>
      <c r="N5" s="15" t="s">
        <v>10</v>
      </c>
      <c r="O5" s="15" t="s">
        <v>12</v>
      </c>
      <c r="P5" s="15" t="s">
        <v>10</v>
      </c>
      <c r="Q5" s="15" t="s">
        <v>12</v>
      </c>
      <c r="R5" s="5"/>
    </row>
    <row r="6" spans="1:18" s="2" customFormat="1" ht="15.75" x14ac:dyDescent="0.25">
      <c r="A6" s="21">
        <v>0</v>
      </c>
      <c r="B6" s="22">
        <f>'[1]DEPN-8'!B4</f>
        <v>38.343734999999995</v>
      </c>
      <c r="C6" s="22">
        <v>4.1830557578531469</v>
      </c>
      <c r="D6" s="22">
        <f>'[1]DEPN-8'!D4</f>
        <v>38.343734999999995</v>
      </c>
      <c r="E6" s="22">
        <v>4.1830557578531469</v>
      </c>
      <c r="F6" s="21">
        <f>'[1]DEPN-8-PG'!B4</f>
        <v>34.306087499999997</v>
      </c>
      <c r="G6" s="21">
        <v>0.55391720564200686</v>
      </c>
      <c r="H6" s="21">
        <f>'[1]DEPN-8-PG'!D4</f>
        <v>34.306087499999997</v>
      </c>
      <c r="I6" s="21">
        <v>0.55391720564200686</v>
      </c>
      <c r="J6" s="21">
        <f>[1]SMBDEPN8PGCion1!B4</f>
        <v>25.772165000000001</v>
      </c>
      <c r="K6" s="21">
        <v>1.2653618030593721</v>
      </c>
      <c r="L6" s="21">
        <f>[1]SMBDEPN8PGCion1!D4</f>
        <v>25.772165000000001</v>
      </c>
      <c r="M6" s="21">
        <v>1.2653618030593721</v>
      </c>
      <c r="N6" s="21">
        <f>[1]SMBDEPN8PG!B4</f>
        <v>40.795146666666668</v>
      </c>
      <c r="O6" s="21">
        <v>0.64254992558943014</v>
      </c>
      <c r="P6" s="21">
        <f>[1]SMBDEPN8PG!D4</f>
        <v>40.795146666666668</v>
      </c>
      <c r="Q6" s="21">
        <v>0.64254992558943014</v>
      </c>
      <c r="R6" s="5"/>
    </row>
    <row r="7" spans="1:18" s="2" customFormat="1" ht="15.75" x14ac:dyDescent="0.25">
      <c r="A7" s="21">
        <v>1</v>
      </c>
      <c r="B7" s="22">
        <f>'[1]DEPN-8'!B5</f>
        <v>1.4003825000000001</v>
      </c>
      <c r="C7" s="22">
        <v>0.55887387736970673</v>
      </c>
      <c r="D7" s="22">
        <f>'[1]DEPN-8'!D5</f>
        <v>56.573397499999999</v>
      </c>
      <c r="E7" s="22">
        <v>3.7541916627448795</v>
      </c>
      <c r="F7" s="21">
        <f>'[1]DEPN-8-PG'!B5</f>
        <v>0.86225499999999999</v>
      </c>
      <c r="G7" s="21">
        <v>5.1864280338206011E-2</v>
      </c>
      <c r="H7" s="21">
        <f>'[1]DEPN-8-PG'!D5</f>
        <v>63.34626750000001</v>
      </c>
      <c r="I7" s="21">
        <v>1.348421256466088</v>
      </c>
      <c r="J7" s="21">
        <f>[1]SMBDEPN8PGCion1!B5</f>
        <v>0.21285499999999999</v>
      </c>
      <c r="K7" s="21">
        <v>4.9456451972080116E-2</v>
      </c>
      <c r="L7" s="21">
        <f>[1]SMBDEPN8PGCion1!D5</f>
        <v>41.443840000000002</v>
      </c>
      <c r="M7" s="21">
        <v>1.3050852226515062</v>
      </c>
      <c r="N7" s="21">
        <f>[1]SMBDEPN8PG!B5</f>
        <v>0.50239</v>
      </c>
      <c r="O7" s="21">
        <v>5.4518097946916429E-2</v>
      </c>
      <c r="P7" s="21">
        <f>[1]SMBDEPN8PG!D5</f>
        <v>52.438653333333342</v>
      </c>
      <c r="Q7" s="21">
        <v>0.39188033891675772</v>
      </c>
      <c r="R7" s="5"/>
    </row>
    <row r="8" spans="1:18" s="2" customFormat="1" ht="15.75" x14ac:dyDescent="0.25">
      <c r="A8" s="21">
        <v>2</v>
      </c>
      <c r="B8" s="22">
        <f>'[1]DEPN-8'!B6</f>
        <v>1.0945399999999998</v>
      </c>
      <c r="C8" s="22">
        <v>0.30813839333974602</v>
      </c>
      <c r="D8" s="22">
        <f>'[1]DEPN-8'!D6</f>
        <v>59.320237499999998</v>
      </c>
      <c r="E8" s="22">
        <v>2.3407930684826126</v>
      </c>
      <c r="F8" s="21">
        <f>'[1]DEPN-8-PG'!B6</f>
        <v>0.75036749999999997</v>
      </c>
      <c r="G8" s="21">
        <v>4.1474792218687877E-2</v>
      </c>
      <c r="H8" s="21">
        <f>'[1]DEPN-8-PG'!D6</f>
        <v>66.7888375</v>
      </c>
      <c r="I8" s="21">
        <v>0.60699542859858813</v>
      </c>
      <c r="J8" s="21">
        <f>[1]SMBDEPN8PGCion1!B6</f>
        <v>0.20596500000000001</v>
      </c>
      <c r="K8" s="21">
        <v>5.5535571558536535E-2</v>
      </c>
      <c r="L8" s="21">
        <f>[1]SMBDEPN8PGCion1!D6</f>
        <v>41.800615000000001</v>
      </c>
      <c r="M8" s="21">
        <v>1.2294960231228895</v>
      </c>
      <c r="N8" s="21">
        <f>[1]SMBDEPN8PG!B6</f>
        <v>0.4929033333333333</v>
      </c>
      <c r="O8" s="21">
        <v>5.202082377461302E-2</v>
      </c>
      <c r="P8" s="21">
        <f>[1]SMBDEPN8PG!D6</f>
        <v>52.329530000000005</v>
      </c>
      <c r="Q8" s="21">
        <v>0.64843546108159544</v>
      </c>
      <c r="R8" s="5"/>
    </row>
    <row r="9" spans="1:18" s="2" customFormat="1" ht="15.75" x14ac:dyDescent="0.25">
      <c r="A9" s="21">
        <v>3</v>
      </c>
      <c r="B9" s="22">
        <f>'[1]DEPN-8'!B7</f>
        <v>1.0659425</v>
      </c>
      <c r="C9" s="22">
        <v>0.28179429679510903</v>
      </c>
      <c r="D9" s="22">
        <f>'[1]DEPN-8'!D7</f>
        <v>62.213594999999998</v>
      </c>
      <c r="E9" s="22">
        <v>1.5390311592064463</v>
      </c>
      <c r="F9" s="21">
        <f>'[1]DEPN-8-PG'!B7</f>
        <v>0.65551249999999994</v>
      </c>
      <c r="G9" s="21">
        <v>4.3802926533699722E-2</v>
      </c>
      <c r="H9" s="21">
        <f>'[1]DEPN-8-PG'!D7</f>
        <v>67.605215000000001</v>
      </c>
      <c r="I9" s="21">
        <v>0.34914907220985281</v>
      </c>
      <c r="J9" s="21">
        <f>[1]SMBDEPN8PGCion1!B7</f>
        <v>0.18135499999999999</v>
      </c>
      <c r="K9" s="21">
        <v>5.1374983130573079E-2</v>
      </c>
      <c r="L9" s="21">
        <f>[1]SMBDEPN8PGCion1!D7</f>
        <v>41.967822500000004</v>
      </c>
      <c r="M9" s="21">
        <v>1.0941198387240703</v>
      </c>
      <c r="N9" s="21">
        <f>[1]SMBDEPN8PG!B7</f>
        <v>0.49231000000000003</v>
      </c>
      <c r="O9" s="21">
        <v>5.202769778722139E-2</v>
      </c>
      <c r="P9" s="21">
        <f>[1]SMBDEPN8PG!D7</f>
        <v>53.186736666666668</v>
      </c>
      <c r="Q9" s="21">
        <v>1.0908416918903141</v>
      </c>
      <c r="R9" s="5"/>
    </row>
    <row r="10" spans="1:18" s="2" customFormat="1" ht="15.75" x14ac:dyDescent="0.25">
      <c r="A10" s="21">
        <v>4</v>
      </c>
      <c r="B10" s="22">
        <f>'[1]DEPN-8'!B8</f>
        <v>1.0227474999999999</v>
      </c>
      <c r="C10" s="22">
        <v>0.24165385028227879</v>
      </c>
      <c r="D10" s="22">
        <f>'[1]DEPN-8'!D8</f>
        <v>64.777867499999999</v>
      </c>
      <c r="E10" s="22">
        <v>1.648115039645671</v>
      </c>
      <c r="F10" s="21">
        <f>'[1]DEPN-8-PG'!B8</f>
        <v>0.59710249999999998</v>
      </c>
      <c r="G10" s="21">
        <v>2.9588711072242858E-2</v>
      </c>
      <c r="H10" s="21">
        <f>'[1]DEPN-8-PG'!D8</f>
        <v>68.447104999999993</v>
      </c>
      <c r="I10" s="21">
        <v>0.56541745983977798</v>
      </c>
      <c r="J10" s="21">
        <f>[1]SMBDEPN8PGCion1!B8</f>
        <v>0.17638000000000001</v>
      </c>
      <c r="K10" s="21">
        <v>4.7796467617039096E-2</v>
      </c>
      <c r="L10" s="21">
        <f>[1]SMBDEPN8PGCion1!D8</f>
        <v>42.155362499999995</v>
      </c>
      <c r="M10" s="21">
        <v>0.90142274252405297</v>
      </c>
      <c r="N10" s="21">
        <f>[1]SMBDEPN8PG!B8</f>
        <v>0.44742333333333334</v>
      </c>
      <c r="O10" s="21">
        <v>6.6449881807290639E-2</v>
      </c>
      <c r="P10" s="21">
        <f>[1]SMBDEPN8PG!D8</f>
        <v>53.380806666666665</v>
      </c>
      <c r="Q10" s="21">
        <v>1.1812845663205256</v>
      </c>
      <c r="R10" s="5"/>
    </row>
    <row r="11" spans="1:18" s="2" customFormat="1" ht="15.75" x14ac:dyDescent="0.25">
      <c r="A11" s="21">
        <v>5</v>
      </c>
      <c r="B11" s="22">
        <f>'[1]DEPN-8'!B9</f>
        <v>0.91064000000000001</v>
      </c>
      <c r="C11" s="22">
        <v>0.15270137824088756</v>
      </c>
      <c r="D11" s="22">
        <f>'[1]DEPN-8'!D9</f>
        <v>66.258510000000001</v>
      </c>
      <c r="E11" s="22">
        <v>1.4679323908363997</v>
      </c>
      <c r="F11" s="21">
        <f>'[1]DEPN-8-PG'!B9</f>
        <v>0.50578750000000006</v>
      </c>
      <c r="G11" s="21">
        <v>4.4106856680679152E-2</v>
      </c>
      <c r="H11" s="21">
        <f>'[1]DEPN-8-PG'!D9</f>
        <v>68.276489999999995</v>
      </c>
      <c r="I11" s="21">
        <v>1.0232838931433768</v>
      </c>
      <c r="J11" s="21">
        <f>[1]SMBDEPN8PGCion1!B9</f>
        <v>0.19683</v>
      </c>
      <c r="K11" s="21">
        <v>6.4851789104079474E-2</v>
      </c>
      <c r="L11" s="21">
        <f>[1]SMBDEPN8PGCion1!D9</f>
        <v>42.898314999999997</v>
      </c>
      <c r="M11" s="21">
        <v>1.1550180298556683</v>
      </c>
      <c r="N11" s="21">
        <f>[1]SMBDEPN8PG!B9</f>
        <v>0.39006333333333337</v>
      </c>
      <c r="O11" s="21">
        <v>4.7755803563146536E-2</v>
      </c>
      <c r="P11" s="21">
        <f>[1]SMBDEPN8PG!D9</f>
        <v>53.26515333333333</v>
      </c>
      <c r="Q11" s="21">
        <v>1.2953867548803084</v>
      </c>
      <c r="R11" s="5"/>
    </row>
    <row r="12" spans="1:18" s="2" customFormat="1" ht="15.75" x14ac:dyDescent="0.25">
      <c r="A12" s="21">
        <v>6</v>
      </c>
      <c r="B12" s="22">
        <f>'[1]DEPN-8'!B10</f>
        <v>0.81654249999999995</v>
      </c>
      <c r="C12" s="22">
        <v>0.10868912283626493</v>
      </c>
      <c r="D12" s="22">
        <f>'[1]DEPN-8'!D10</f>
        <v>66.078400000000002</v>
      </c>
      <c r="E12" s="22">
        <v>1.2000730771012786</v>
      </c>
      <c r="F12" s="21">
        <f>'[1]DEPN-8-PG'!B10</f>
        <v>0.46417249999999999</v>
      </c>
      <c r="G12" s="21">
        <v>5.4534178942353892E-2</v>
      </c>
      <c r="H12" s="21">
        <f>'[1]DEPN-8-PG'!D10</f>
        <v>68.701497500000002</v>
      </c>
      <c r="I12" s="21">
        <v>1.3844111578776923</v>
      </c>
      <c r="J12" s="21">
        <f>[1]SMBDEPN8PGCion1!B10</f>
        <v>0.19170750000000003</v>
      </c>
      <c r="K12" s="21">
        <v>6.0521869239556665E-2</v>
      </c>
      <c r="L12" s="21">
        <f>[1]SMBDEPN8PGCion1!D10</f>
        <v>43.296195000000004</v>
      </c>
      <c r="M12" s="21">
        <v>1.2430592520639021</v>
      </c>
      <c r="N12" s="21">
        <f>[1]SMBDEPN8PG!B10</f>
        <v>0.39553333333333329</v>
      </c>
      <c r="O12" s="21">
        <v>1.5560458946109456E-2</v>
      </c>
      <c r="P12" s="21">
        <f>[1]SMBDEPN8PG!D10</f>
        <v>55.079203333333339</v>
      </c>
      <c r="Q12" s="21">
        <v>1.4072597050641582</v>
      </c>
      <c r="R12" s="5"/>
    </row>
    <row r="13" spans="1:18" s="2" customFormat="1" ht="15.75" x14ac:dyDescent="0.25">
      <c r="A13" s="21">
        <v>7</v>
      </c>
      <c r="B13" s="22">
        <f>'[1]DEPN-8'!B11</f>
        <v>0.84681000000000006</v>
      </c>
      <c r="C13" s="22">
        <v>0.11913303551072628</v>
      </c>
      <c r="D13" s="22">
        <f>'[1]DEPN-8'!D11</f>
        <v>67.077290000000005</v>
      </c>
      <c r="E13" s="22">
        <v>1.9143073661118271</v>
      </c>
      <c r="F13" s="21">
        <f>'[1]DEPN-8-PG'!B11</f>
        <v>0.42141000000000001</v>
      </c>
      <c r="G13" s="21">
        <v>4.7237495170679926E-2</v>
      </c>
      <c r="H13" s="21">
        <f>'[1]DEPN-8-PG'!D11</f>
        <v>68.334007499999984</v>
      </c>
      <c r="I13" s="21">
        <v>0.86080098626584334</v>
      </c>
      <c r="J13" s="21">
        <f>[1]SMBDEPN8PGCion1!B11</f>
        <v>0.20833000000000002</v>
      </c>
      <c r="K13" s="21">
        <v>5.776845563684966E-2</v>
      </c>
      <c r="L13" s="21">
        <f>[1]SMBDEPN8PGCion1!D11</f>
        <v>42.411279999999998</v>
      </c>
      <c r="M13" s="21">
        <v>1.2634526366732819</v>
      </c>
      <c r="N13" s="21">
        <f>[1]SMBDEPN8PG!B11</f>
        <v>0.38770333333333334</v>
      </c>
      <c r="O13" s="21">
        <v>2.3541456854996059E-2</v>
      </c>
      <c r="P13" s="21">
        <f>[1]SMBDEPN8PG!D11</f>
        <v>55.422863333333339</v>
      </c>
      <c r="Q13" s="21">
        <v>1.7039028640338294</v>
      </c>
      <c r="R13" s="5"/>
    </row>
    <row r="14" spans="1:18" s="2" customFormat="1" ht="15.75" x14ac:dyDescent="0.25">
      <c r="A14" s="21">
        <v>8</v>
      </c>
      <c r="B14" s="22">
        <f>'[1]DEPN-8'!B12</f>
        <v>0.81518000000000002</v>
      </c>
      <c r="C14" s="22">
        <v>0.10363073779852493</v>
      </c>
      <c r="D14" s="22">
        <f>'[1]DEPN-8'!D12</f>
        <v>66.830929999999995</v>
      </c>
      <c r="E14" s="22">
        <v>1.6272155810924378</v>
      </c>
      <c r="F14" s="21">
        <f>'[1]DEPN-8-PG'!B12</f>
        <v>0.44268249999999998</v>
      </c>
      <c r="G14" s="21">
        <v>5.226115357430091E-2</v>
      </c>
      <c r="H14" s="21">
        <f>'[1]DEPN-8-PG'!D12</f>
        <v>67.521217500000006</v>
      </c>
      <c r="I14" s="21">
        <v>0.72522705664473242</v>
      </c>
      <c r="J14" s="21">
        <f>[1]SMBDEPN8PGCion1!B12</f>
        <v>0.17018749999999999</v>
      </c>
      <c r="K14" s="21">
        <v>5.1098769615813645E-2</v>
      </c>
      <c r="L14" s="21">
        <f>[1]SMBDEPN8PGCion1!D12</f>
        <v>42.969782500000001</v>
      </c>
      <c r="M14" s="21">
        <v>1.3679697611995127</v>
      </c>
      <c r="N14" s="21">
        <f>[1]SMBDEPN8PG!B12</f>
        <v>0.37935666666666662</v>
      </c>
      <c r="O14" s="21">
        <v>1.8039030876602809E-2</v>
      </c>
      <c r="P14" s="21">
        <f>[1]SMBDEPN8PG!D12</f>
        <v>54.968173333333333</v>
      </c>
      <c r="Q14" s="21">
        <v>1.4941199880277489</v>
      </c>
      <c r="R14" s="5"/>
    </row>
    <row r="15" spans="1:18" s="2" customFormat="1" ht="15.75" x14ac:dyDescent="0.25">
      <c r="A15" s="21">
        <v>9</v>
      </c>
      <c r="B15" s="22">
        <f>'[1]DEPN-8'!B13</f>
        <v>0.79340750000000004</v>
      </c>
      <c r="C15" s="22">
        <v>8.7344421914529305E-2</v>
      </c>
      <c r="D15" s="22">
        <f>'[1]DEPN-8'!D13</f>
        <v>66.719934999999992</v>
      </c>
      <c r="E15" s="22">
        <v>1.9288825837968984</v>
      </c>
      <c r="F15" s="21">
        <f>'[1]DEPN-8-PG'!B13</f>
        <v>0.41962500000000003</v>
      </c>
      <c r="G15" s="21">
        <v>3.5492436870409344E-2</v>
      </c>
      <c r="H15" s="21">
        <f>'[1]DEPN-8-PG'!D13</f>
        <v>67.996987500000003</v>
      </c>
      <c r="I15" s="21">
        <v>0.94102375208577171</v>
      </c>
      <c r="J15" s="21">
        <f>[1]SMBDEPN8PGCion1!B13</f>
        <v>0.17136000000000001</v>
      </c>
      <c r="K15" s="21">
        <v>4.5378279128528716E-2</v>
      </c>
      <c r="L15" s="21">
        <f>[1]SMBDEPN8PGCion1!D13</f>
        <v>43.095972500000002</v>
      </c>
      <c r="M15" s="21">
        <v>1.4026709387473071</v>
      </c>
      <c r="N15" s="21">
        <f>[1]SMBDEPN8PG!B13</f>
        <v>0.40616666666666662</v>
      </c>
      <c r="O15" s="21">
        <v>2.4565263014476344E-2</v>
      </c>
      <c r="P15" s="21">
        <f>[1]SMBDEPN8PG!D13</f>
        <v>55.600026666666672</v>
      </c>
      <c r="Q15" s="21">
        <v>1.3073170599670787</v>
      </c>
      <c r="R15" s="5"/>
    </row>
    <row r="16" spans="1:18" s="2" customFormat="1" ht="15.75" x14ac:dyDescent="0.25">
      <c r="A16" s="21">
        <v>10</v>
      </c>
      <c r="B16" s="22">
        <f>'[1]DEPN-8'!B14</f>
        <v>0.8011299999999999</v>
      </c>
      <c r="C16" s="22">
        <v>7.8010275177910926E-2</v>
      </c>
      <c r="D16" s="22">
        <f>'[1]DEPN-8'!D14</f>
        <v>67.509027500000002</v>
      </c>
      <c r="E16" s="22">
        <v>1.6865744123339432</v>
      </c>
      <c r="F16" s="21">
        <f>'[1]DEPN-8-PG'!B14</f>
        <v>0.42913999999999997</v>
      </c>
      <c r="G16" s="21">
        <v>5.0902967005863511E-2</v>
      </c>
      <c r="H16" s="21">
        <f>'[1]DEPN-8-PG'!D14</f>
        <v>67.687955000000002</v>
      </c>
      <c r="I16" s="21">
        <v>1.1171613651012995</v>
      </c>
      <c r="J16" s="21">
        <f>[1]SMBDEPN8PGCion1!B14</f>
        <v>0.20476250000000001</v>
      </c>
      <c r="K16" s="21">
        <v>7.0991092912538453E-2</v>
      </c>
      <c r="L16" s="21">
        <f>[1]SMBDEPN8PGCion1!D14</f>
        <v>43.152504999999998</v>
      </c>
      <c r="M16" s="21">
        <v>1.7186847566307799</v>
      </c>
      <c r="N16" s="21">
        <f>[1]SMBDEPN8PG!B14</f>
        <v>0.37105333333333329</v>
      </c>
      <c r="O16" s="21">
        <v>2.9881664312044282E-2</v>
      </c>
      <c r="P16" s="21">
        <f>[1]SMBDEPN8PG!D14</f>
        <v>56.253510000000006</v>
      </c>
      <c r="Q16" s="21">
        <v>1.3557095001255219</v>
      </c>
      <c r="R16" s="5"/>
    </row>
    <row r="17" spans="1:20" s="2" customFormat="1" ht="15.75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1:20" s="2" customFormat="1" ht="15.75" x14ac:dyDescent="0.25">
      <c r="A18" s="7" t="s">
        <v>22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1:20" s="2" customFormat="1" ht="15.75" x14ac:dyDescent="0.25">
      <c r="A19" s="15"/>
      <c r="B19" s="18" t="s">
        <v>19</v>
      </c>
      <c r="C19" s="17"/>
      <c r="D19" s="17"/>
      <c r="E19" s="18" t="s">
        <v>20</v>
      </c>
      <c r="F19" s="17"/>
      <c r="G19" s="17"/>
      <c r="H19" s="7"/>
      <c r="I19" s="34">
        <v>1</v>
      </c>
      <c r="J19" s="34"/>
      <c r="K19" s="34">
        <v>2</v>
      </c>
      <c r="L19" s="34"/>
      <c r="M19" s="34">
        <v>3</v>
      </c>
      <c r="N19" s="34"/>
      <c r="O19" s="34">
        <v>4</v>
      </c>
      <c r="P19" s="34"/>
      <c r="Q19" s="5"/>
      <c r="R19" s="7"/>
      <c r="S19" s="5"/>
      <c r="T19" s="5"/>
    </row>
    <row r="20" spans="1:20" s="2" customFormat="1" ht="15.75" x14ac:dyDescent="0.25">
      <c r="A20" s="15" t="s">
        <v>17</v>
      </c>
      <c r="B20" s="15" t="s">
        <v>10</v>
      </c>
      <c r="C20" s="15" t="s">
        <v>18</v>
      </c>
      <c r="D20" s="15" t="s">
        <v>12</v>
      </c>
      <c r="E20" s="15" t="s">
        <v>10</v>
      </c>
      <c r="F20" s="15" t="s">
        <v>18</v>
      </c>
      <c r="G20" s="15" t="s">
        <v>12</v>
      </c>
      <c r="H20" s="7"/>
      <c r="I20" s="7" t="s">
        <v>19</v>
      </c>
      <c r="J20" s="7" t="s">
        <v>20</v>
      </c>
      <c r="K20" s="7" t="s">
        <v>19</v>
      </c>
      <c r="L20" s="7" t="s">
        <v>20</v>
      </c>
      <c r="M20" s="7" t="s">
        <v>19</v>
      </c>
      <c r="N20" s="7" t="s">
        <v>20</v>
      </c>
      <c r="O20" s="7" t="s">
        <v>19</v>
      </c>
      <c r="P20" s="7" t="s">
        <v>20</v>
      </c>
      <c r="Q20" s="5"/>
      <c r="R20" s="7"/>
      <c r="S20" s="5"/>
      <c r="T20" s="5"/>
    </row>
    <row r="21" spans="1:20" s="2" customFormat="1" ht="15.75" x14ac:dyDescent="0.25">
      <c r="A21" s="16">
        <v>0</v>
      </c>
      <c r="B21" s="5">
        <f t="shared" ref="B21:B31" si="0">AVERAGE(I21,K21,M21,O21)</f>
        <v>38.343734999999995</v>
      </c>
      <c r="C21" s="5">
        <f t="shared" ref="C21:C31" si="1">STDEV(I21,K21,M21,O21)</f>
        <v>8.3661115157062937</v>
      </c>
      <c r="D21" s="5">
        <f>C21/2</f>
        <v>4.1830557578531469</v>
      </c>
      <c r="E21" s="5">
        <f t="shared" ref="E21:E31" si="2">AVERAGE(J21,L21,N21,P21)</f>
        <v>38.343734999999995</v>
      </c>
      <c r="F21" s="5">
        <f t="shared" ref="F21:F31" si="3">STDEV(J21,L21,N21,P21)</f>
        <v>8.3661115157062937</v>
      </c>
      <c r="G21" s="5">
        <f>F21/2</f>
        <v>4.1830557578531469</v>
      </c>
      <c r="H21" s="5"/>
      <c r="I21" s="5">
        <v>38.163969999999999</v>
      </c>
      <c r="J21" s="5">
        <v>38.163969999999999</v>
      </c>
      <c r="K21" s="5">
        <v>31.40738</v>
      </c>
      <c r="L21" s="5">
        <v>31.40738</v>
      </c>
      <c r="M21" s="5">
        <v>50.163469999999997</v>
      </c>
      <c r="N21" s="5">
        <v>50.163469999999997</v>
      </c>
      <c r="O21" s="5">
        <v>33.640120000000003</v>
      </c>
      <c r="P21" s="5">
        <v>33.640120000000003</v>
      </c>
      <c r="Q21" s="5"/>
      <c r="R21" s="5"/>
      <c r="S21" s="5"/>
      <c r="T21" s="5"/>
    </row>
    <row r="22" spans="1:20" s="2" customFormat="1" ht="15.75" x14ac:dyDescent="0.25">
      <c r="A22" s="16">
        <v>1</v>
      </c>
      <c r="B22" s="5">
        <f t="shared" si="0"/>
        <v>1.4003825000000001</v>
      </c>
      <c r="C22" s="5">
        <f t="shared" si="1"/>
        <v>1.1177477547394135</v>
      </c>
      <c r="D22" s="5">
        <f t="shared" ref="D22:D31" si="4">C22/2</f>
        <v>0.55887387736970673</v>
      </c>
      <c r="E22" s="5">
        <f t="shared" si="2"/>
        <v>56.573397499999999</v>
      </c>
      <c r="F22" s="5">
        <f t="shared" si="3"/>
        <v>7.508383325489759</v>
      </c>
      <c r="G22" s="5">
        <f t="shared" ref="G22:G31" si="5">F22/2</f>
        <v>3.7541916627448795</v>
      </c>
      <c r="H22" s="5"/>
      <c r="I22" s="5">
        <v>0.67442000000000002</v>
      </c>
      <c r="J22" s="5">
        <v>57.910829999999997</v>
      </c>
      <c r="K22" s="5">
        <v>0.93115000000000003</v>
      </c>
      <c r="L22" s="5">
        <v>49.229390000000002</v>
      </c>
      <c r="M22" s="5">
        <v>3.06724</v>
      </c>
      <c r="N22" s="5">
        <v>66.481930000000006</v>
      </c>
      <c r="O22" s="5">
        <v>0.92871999999999999</v>
      </c>
      <c r="P22" s="5">
        <v>52.671439999999997</v>
      </c>
      <c r="Q22" s="5"/>
      <c r="R22" s="5"/>
      <c r="S22" s="5"/>
      <c r="T22" s="5"/>
    </row>
    <row r="23" spans="1:20" s="2" customFormat="1" ht="15.75" x14ac:dyDescent="0.25">
      <c r="A23" s="16">
        <v>2</v>
      </c>
      <c r="B23" s="5">
        <f t="shared" si="0"/>
        <v>1.0945399999999998</v>
      </c>
      <c r="C23" s="5">
        <f t="shared" si="1"/>
        <v>0.61627678667949204</v>
      </c>
      <c r="D23" s="5">
        <f t="shared" si="4"/>
        <v>0.30813839333974602</v>
      </c>
      <c r="E23" s="5">
        <f t="shared" si="2"/>
        <v>59.320237499999998</v>
      </c>
      <c r="F23" s="5">
        <f t="shared" si="3"/>
        <v>4.6815861369652252</v>
      </c>
      <c r="G23" s="5">
        <f t="shared" si="5"/>
        <v>2.3407930684826126</v>
      </c>
      <c r="H23" s="5"/>
      <c r="I23" s="5">
        <v>0.57243999999999995</v>
      </c>
      <c r="J23" s="5">
        <v>56.698650000000001</v>
      </c>
      <c r="K23" s="5">
        <v>0.85157000000000005</v>
      </c>
      <c r="L23" s="5">
        <v>56.047220000000003</v>
      </c>
      <c r="M23" s="5">
        <v>1.9845699999999999</v>
      </c>
      <c r="N23" s="5">
        <v>66.191389999999998</v>
      </c>
      <c r="O23" s="5">
        <v>0.96958</v>
      </c>
      <c r="P23" s="5">
        <v>58.343690000000002</v>
      </c>
      <c r="Q23" s="5"/>
      <c r="R23" s="5"/>
      <c r="S23" s="5"/>
      <c r="T23" s="5"/>
    </row>
    <row r="24" spans="1:20" s="2" customFormat="1" ht="15.75" x14ac:dyDescent="0.25">
      <c r="A24" s="16">
        <v>3</v>
      </c>
      <c r="B24" s="5">
        <f t="shared" si="0"/>
        <v>1.0659425</v>
      </c>
      <c r="C24" s="5">
        <f t="shared" si="1"/>
        <v>0.56358859359021807</v>
      </c>
      <c r="D24" s="5">
        <f t="shared" si="4"/>
        <v>0.28179429679510903</v>
      </c>
      <c r="E24" s="5">
        <f t="shared" si="2"/>
        <v>62.213594999999998</v>
      </c>
      <c r="F24" s="5">
        <f t="shared" si="3"/>
        <v>3.0780623184128926</v>
      </c>
      <c r="G24" s="5">
        <f t="shared" si="5"/>
        <v>1.5390311592064463</v>
      </c>
      <c r="H24" s="5"/>
      <c r="I24" s="5">
        <v>0.53983999999999999</v>
      </c>
      <c r="J24" s="5">
        <v>59.319189999999999</v>
      </c>
      <c r="K24" s="5">
        <v>0.97343999999999997</v>
      </c>
      <c r="L24" s="5">
        <v>59.919589999999999</v>
      </c>
      <c r="M24" s="5">
        <v>1.86321</v>
      </c>
      <c r="N24" s="5">
        <v>65.621300000000005</v>
      </c>
      <c r="O24" s="5">
        <v>0.88727999999999996</v>
      </c>
      <c r="P24" s="5">
        <v>63.994300000000003</v>
      </c>
      <c r="Q24" s="5"/>
      <c r="R24" s="5"/>
      <c r="S24" s="5"/>
      <c r="T24" s="5"/>
    </row>
    <row r="25" spans="1:20" s="2" customFormat="1" ht="15.75" x14ac:dyDescent="0.25">
      <c r="A25" s="16">
        <v>4</v>
      </c>
      <c r="B25" s="5">
        <f t="shared" si="0"/>
        <v>1.0227474999999999</v>
      </c>
      <c r="C25" s="5">
        <f t="shared" si="1"/>
        <v>0.48330770056455757</v>
      </c>
      <c r="D25" s="5">
        <f t="shared" si="4"/>
        <v>0.24165385028227879</v>
      </c>
      <c r="E25" s="5">
        <f t="shared" si="2"/>
        <v>64.777867499999999</v>
      </c>
      <c r="F25" s="5">
        <f t="shared" si="3"/>
        <v>3.2962300792913419</v>
      </c>
      <c r="G25" s="5">
        <f t="shared" si="5"/>
        <v>1.648115039645671</v>
      </c>
      <c r="H25" s="5"/>
      <c r="I25" s="5">
        <v>0.53869999999999996</v>
      </c>
      <c r="J25" s="5">
        <v>62.781840000000003</v>
      </c>
      <c r="K25" s="5">
        <v>0.93284</v>
      </c>
      <c r="L25" s="5">
        <v>62.36777</v>
      </c>
      <c r="M25" s="5">
        <v>1.6929099999999999</v>
      </c>
      <c r="N25" s="5">
        <v>64.422049999999999</v>
      </c>
      <c r="O25" s="5">
        <v>0.92654000000000003</v>
      </c>
      <c r="P25" s="5">
        <v>69.539810000000003</v>
      </c>
      <c r="Q25" s="5"/>
      <c r="R25" s="5"/>
      <c r="S25" s="5"/>
      <c r="T25" s="5"/>
    </row>
    <row r="26" spans="1:20" s="2" customFormat="1" ht="15.75" x14ac:dyDescent="0.25">
      <c r="A26" s="16">
        <v>5</v>
      </c>
      <c r="B26" s="5">
        <f t="shared" si="0"/>
        <v>0.91064000000000001</v>
      </c>
      <c r="C26" s="5">
        <f t="shared" si="1"/>
        <v>0.30540275648177512</v>
      </c>
      <c r="D26" s="5">
        <f t="shared" si="4"/>
        <v>0.15270137824088756</v>
      </c>
      <c r="E26" s="5">
        <f t="shared" si="2"/>
        <v>66.258510000000001</v>
      </c>
      <c r="F26" s="5">
        <f t="shared" si="3"/>
        <v>2.9358647816727994</v>
      </c>
      <c r="G26" s="5">
        <f t="shared" si="5"/>
        <v>1.4679323908363997</v>
      </c>
      <c r="H26" s="5"/>
      <c r="I26" s="5">
        <v>0.53817000000000004</v>
      </c>
      <c r="J26" s="5">
        <v>66.535529999999994</v>
      </c>
      <c r="K26" s="5">
        <v>0.93252999999999997</v>
      </c>
      <c r="L26" s="5">
        <v>64.422049999999999</v>
      </c>
      <c r="M26" s="5">
        <v>1.2848599999999999</v>
      </c>
      <c r="N26" s="5">
        <v>63.783029999999997</v>
      </c>
      <c r="O26" s="5">
        <v>0.88700000000000001</v>
      </c>
      <c r="P26" s="5">
        <v>70.293430000000001</v>
      </c>
      <c r="Q26" s="5"/>
      <c r="R26" s="5"/>
      <c r="S26" s="5"/>
      <c r="T26" s="5"/>
    </row>
    <row r="27" spans="1:20" s="2" customFormat="1" ht="15.75" x14ac:dyDescent="0.25">
      <c r="A27" s="16">
        <v>6</v>
      </c>
      <c r="B27" s="5">
        <f t="shared" si="0"/>
        <v>0.81654249999999995</v>
      </c>
      <c r="C27" s="5">
        <f t="shared" si="1"/>
        <v>0.21737824567252986</v>
      </c>
      <c r="D27" s="5">
        <f t="shared" si="4"/>
        <v>0.10868912283626493</v>
      </c>
      <c r="E27" s="5">
        <f t="shared" si="2"/>
        <v>66.078400000000002</v>
      </c>
      <c r="F27" s="5">
        <f t="shared" si="3"/>
        <v>2.4001461542025573</v>
      </c>
      <c r="G27" s="5">
        <f t="shared" si="5"/>
        <v>1.2000730771012786</v>
      </c>
      <c r="H27" s="5"/>
      <c r="I27" s="5">
        <v>0.50817999999999997</v>
      </c>
      <c r="J27" s="5">
        <v>65.862679999999997</v>
      </c>
      <c r="K27" s="5">
        <v>0.85407</v>
      </c>
      <c r="L27" s="5">
        <v>65.621300000000005</v>
      </c>
      <c r="M27" s="5">
        <v>1.01749</v>
      </c>
      <c r="N27" s="5">
        <v>63.516509999999997</v>
      </c>
      <c r="O27" s="5">
        <v>0.88643000000000005</v>
      </c>
      <c r="P27" s="5">
        <v>69.313109999999995</v>
      </c>
      <c r="Q27" s="5"/>
      <c r="R27" s="5"/>
      <c r="S27" s="5"/>
      <c r="T27" s="5"/>
    </row>
    <row r="28" spans="1:20" s="2" customFormat="1" ht="15.75" x14ac:dyDescent="0.25">
      <c r="A28" s="16">
        <v>7</v>
      </c>
      <c r="B28" s="5">
        <f t="shared" si="0"/>
        <v>0.84681000000000006</v>
      </c>
      <c r="C28" s="5">
        <f t="shared" si="1"/>
        <v>0.23826607102145256</v>
      </c>
      <c r="D28" s="5">
        <f t="shared" si="4"/>
        <v>0.11913303551072628</v>
      </c>
      <c r="E28" s="5">
        <f t="shared" si="2"/>
        <v>67.077290000000005</v>
      </c>
      <c r="F28" s="5">
        <f t="shared" si="3"/>
        <v>3.8286147322236541</v>
      </c>
      <c r="G28" s="5">
        <f t="shared" si="5"/>
        <v>1.9143073661118271</v>
      </c>
      <c r="H28" s="5"/>
      <c r="I28" s="5">
        <v>0.50695999999999997</v>
      </c>
      <c r="J28" s="5">
        <v>68.51925</v>
      </c>
      <c r="K28" s="5">
        <v>0.93298999999999999</v>
      </c>
      <c r="L28" s="5">
        <v>65.621300000000005</v>
      </c>
      <c r="M28" s="5">
        <v>1.0608599999999999</v>
      </c>
      <c r="N28" s="5">
        <v>62.62473</v>
      </c>
      <c r="O28" s="5">
        <v>0.88643000000000005</v>
      </c>
      <c r="P28" s="5">
        <v>71.543880000000001</v>
      </c>
      <c r="Q28" s="5"/>
      <c r="R28" s="5"/>
      <c r="S28" s="5"/>
      <c r="T28" s="5"/>
    </row>
    <row r="29" spans="1:20" s="2" customFormat="1" ht="15.75" x14ac:dyDescent="0.25">
      <c r="A29" s="16">
        <v>8</v>
      </c>
      <c r="B29" s="5">
        <f t="shared" si="0"/>
        <v>0.81518000000000002</v>
      </c>
      <c r="C29" s="5">
        <f t="shared" si="1"/>
        <v>0.20726147559704985</v>
      </c>
      <c r="D29" s="5">
        <f t="shared" si="4"/>
        <v>0.10363073779852493</v>
      </c>
      <c r="E29" s="5">
        <f t="shared" si="2"/>
        <v>66.830929999999995</v>
      </c>
      <c r="F29" s="5">
        <f t="shared" si="3"/>
        <v>3.2544311621848756</v>
      </c>
      <c r="G29" s="5">
        <f t="shared" si="5"/>
        <v>1.6272155810924378</v>
      </c>
      <c r="H29" s="5"/>
      <c r="I29" s="5">
        <v>0.50558000000000003</v>
      </c>
      <c r="J29" s="5">
        <v>69.558329999999998</v>
      </c>
      <c r="K29" s="5">
        <v>0.89234999999999998</v>
      </c>
      <c r="L29" s="5">
        <v>65.904539999999997</v>
      </c>
      <c r="M29" s="5">
        <v>0.93652999999999997</v>
      </c>
      <c r="N29" s="5">
        <v>62.62473</v>
      </c>
      <c r="O29" s="5">
        <v>0.92625999999999997</v>
      </c>
      <c r="P29" s="5">
        <v>69.23612</v>
      </c>
      <c r="Q29" s="5"/>
      <c r="R29" s="5"/>
      <c r="S29" s="5"/>
      <c r="T29" s="5"/>
    </row>
    <row r="30" spans="1:20" s="2" customFormat="1" ht="15.75" x14ac:dyDescent="0.25">
      <c r="A30" s="16">
        <v>9</v>
      </c>
      <c r="B30" s="5">
        <f t="shared" si="0"/>
        <v>0.79340750000000004</v>
      </c>
      <c r="C30" s="5">
        <f t="shared" si="1"/>
        <v>0.17468884382905861</v>
      </c>
      <c r="D30" s="5">
        <f t="shared" si="4"/>
        <v>8.7344421914529305E-2</v>
      </c>
      <c r="E30" s="5">
        <f t="shared" si="2"/>
        <v>66.719934999999992</v>
      </c>
      <c r="F30" s="5">
        <f t="shared" si="3"/>
        <v>3.8577651675937967</v>
      </c>
      <c r="G30" s="5">
        <f t="shared" si="5"/>
        <v>1.9288825837968984</v>
      </c>
      <c r="H30" s="5"/>
      <c r="I30" s="5">
        <v>0.53619000000000006</v>
      </c>
      <c r="J30" s="5">
        <v>70.970299999999995</v>
      </c>
      <c r="K30" s="5">
        <v>0.85407</v>
      </c>
      <c r="L30" s="5">
        <v>66.191389999999998</v>
      </c>
      <c r="M30" s="5">
        <v>0.85711000000000004</v>
      </c>
      <c r="N30" s="5">
        <v>61.746459999999999</v>
      </c>
      <c r="O30" s="5">
        <v>0.92625999999999997</v>
      </c>
      <c r="P30" s="5">
        <v>67.971590000000006</v>
      </c>
      <c r="Q30" s="5"/>
      <c r="R30" s="5"/>
      <c r="S30" s="5"/>
      <c r="T30" s="5"/>
    </row>
    <row r="31" spans="1:20" s="2" customFormat="1" ht="15.75" x14ac:dyDescent="0.25">
      <c r="A31" s="16">
        <v>10</v>
      </c>
      <c r="B31" s="5">
        <f t="shared" si="0"/>
        <v>0.8011299999999999</v>
      </c>
      <c r="C31" s="5">
        <f t="shared" si="1"/>
        <v>0.15602055035582185</v>
      </c>
      <c r="D31" s="5">
        <f t="shared" si="4"/>
        <v>7.8010275177910926E-2</v>
      </c>
      <c r="E31" s="5">
        <f t="shared" si="2"/>
        <v>67.509027500000002</v>
      </c>
      <c r="F31" s="5">
        <f t="shared" si="3"/>
        <v>3.3731488246678865</v>
      </c>
      <c r="G31" s="5">
        <f t="shared" si="5"/>
        <v>1.6865744123339432</v>
      </c>
      <c r="H31" s="5"/>
      <c r="I31" s="5">
        <v>0.56862000000000001</v>
      </c>
      <c r="J31" s="5">
        <v>68.857089999999999</v>
      </c>
      <c r="K31" s="5">
        <v>0.85421999999999998</v>
      </c>
      <c r="L31" s="5">
        <v>65.904539999999997</v>
      </c>
      <c r="M31" s="5">
        <v>0.89593999999999996</v>
      </c>
      <c r="N31" s="5">
        <v>63.783029999999997</v>
      </c>
      <c r="O31" s="5">
        <v>0.88573999999999997</v>
      </c>
      <c r="P31" s="5">
        <v>71.49145</v>
      </c>
      <c r="Q31" s="5"/>
      <c r="R31" s="5"/>
      <c r="S31" s="5"/>
      <c r="T31" s="5"/>
    </row>
    <row r="32" spans="1:20" s="2" customFormat="1" ht="15.7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</row>
    <row r="33" spans="1:20" s="2" customFormat="1" ht="15.75" x14ac:dyDescent="0.25">
      <c r="A33" s="7" t="s">
        <v>38</v>
      </c>
      <c r="B33" s="5"/>
      <c r="C33" s="5"/>
      <c r="D33" s="5"/>
      <c r="E33" s="5"/>
      <c r="F33" s="20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</row>
    <row r="34" spans="1:20" s="2" customFormat="1" ht="15.75" x14ac:dyDescent="0.25">
      <c r="A34" s="15"/>
      <c r="B34" s="18" t="s">
        <v>19</v>
      </c>
      <c r="C34" s="17"/>
      <c r="D34" s="17"/>
      <c r="E34" s="18" t="s">
        <v>20</v>
      </c>
      <c r="F34" s="17"/>
      <c r="G34" s="17"/>
      <c r="H34" s="7"/>
      <c r="I34" s="34">
        <v>1</v>
      </c>
      <c r="J34" s="34"/>
      <c r="K34" s="34">
        <v>2</v>
      </c>
      <c r="L34" s="34"/>
      <c r="M34" s="31">
        <v>3</v>
      </c>
      <c r="N34" s="31"/>
      <c r="O34" s="31">
        <v>4</v>
      </c>
      <c r="P34" s="31"/>
      <c r="Q34" s="5"/>
      <c r="R34" s="5"/>
      <c r="S34" s="5"/>
      <c r="T34" s="5"/>
    </row>
    <row r="35" spans="1:20" s="2" customFormat="1" ht="15.75" x14ac:dyDescent="0.25">
      <c r="A35" s="15" t="s">
        <v>17</v>
      </c>
      <c r="B35" s="15" t="s">
        <v>10</v>
      </c>
      <c r="C35" s="15" t="s">
        <v>18</v>
      </c>
      <c r="D35" s="15" t="s">
        <v>12</v>
      </c>
      <c r="E35" s="15" t="s">
        <v>10</v>
      </c>
      <c r="F35" s="15" t="s">
        <v>18</v>
      </c>
      <c r="G35" s="15" t="s">
        <v>12</v>
      </c>
      <c r="H35" s="7"/>
      <c r="I35" s="7" t="s">
        <v>19</v>
      </c>
      <c r="J35" s="7" t="s">
        <v>20</v>
      </c>
      <c r="K35" s="7" t="s">
        <v>19</v>
      </c>
      <c r="L35" s="7" t="s">
        <v>20</v>
      </c>
      <c r="M35" s="7" t="s">
        <v>19</v>
      </c>
      <c r="N35" s="7" t="s">
        <v>20</v>
      </c>
      <c r="O35" s="7" t="s">
        <v>19</v>
      </c>
      <c r="P35" s="7" t="s">
        <v>20</v>
      </c>
      <c r="Q35" s="5"/>
      <c r="R35" s="5"/>
      <c r="S35" s="5"/>
      <c r="T35" s="5"/>
    </row>
    <row r="36" spans="1:20" s="2" customFormat="1" ht="15.75" x14ac:dyDescent="0.25">
      <c r="A36" s="16">
        <v>0</v>
      </c>
      <c r="B36" s="5">
        <f t="shared" ref="B36:B46" si="6">AVERAGE(I36,K36,M36,O36)</f>
        <v>34.306087499999997</v>
      </c>
      <c r="C36" s="5">
        <f t="shared" ref="C36:C46" si="7">STDEV(I36,K36,M36,O36)</f>
        <v>1.1078344112840137</v>
      </c>
      <c r="D36" s="5">
        <f>C36/2</f>
        <v>0.55391720564200686</v>
      </c>
      <c r="E36" s="5">
        <f t="shared" ref="E36:E46" si="8">AVERAGE(J36,L36,N36,P36)</f>
        <v>34.306087499999997</v>
      </c>
      <c r="F36" s="5">
        <f t="shared" ref="F36:F46" si="9">STDEV(J36,L36,N36,P36)</f>
        <v>1.1078344112840137</v>
      </c>
      <c r="G36" s="5">
        <f>F36/2</f>
        <v>0.55391720564200686</v>
      </c>
      <c r="H36" s="5"/>
      <c r="I36" s="5">
        <v>35.819029999999998</v>
      </c>
      <c r="J36" s="5">
        <v>35.819029999999998</v>
      </c>
      <c r="K36" s="5">
        <v>34.418729999999996</v>
      </c>
      <c r="L36" s="5">
        <v>34.418729999999996</v>
      </c>
      <c r="M36" s="5">
        <v>33.664969999999997</v>
      </c>
      <c r="N36" s="5">
        <v>33.664969999999997</v>
      </c>
      <c r="O36" s="5">
        <v>33.321620000000003</v>
      </c>
      <c r="P36" s="5">
        <v>33.321620000000003</v>
      </c>
      <c r="Q36" s="5"/>
      <c r="R36" s="5"/>
      <c r="S36" s="5"/>
      <c r="T36" s="5"/>
    </row>
    <row r="37" spans="1:20" s="2" customFormat="1" ht="15.75" x14ac:dyDescent="0.25">
      <c r="A37" s="16">
        <v>1</v>
      </c>
      <c r="B37" s="5">
        <f t="shared" si="6"/>
        <v>0.86225499999999999</v>
      </c>
      <c r="C37" s="5">
        <f t="shared" si="7"/>
        <v>0.10372856067641202</v>
      </c>
      <c r="D37" s="5">
        <f t="shared" ref="D37:D46" si="10">C37/2</f>
        <v>5.1864280338206011E-2</v>
      </c>
      <c r="E37" s="5">
        <f t="shared" si="8"/>
        <v>63.34626750000001</v>
      </c>
      <c r="F37" s="5">
        <f t="shared" si="9"/>
        <v>2.696842512932176</v>
      </c>
      <c r="G37" s="5">
        <f t="shared" ref="G37:G46" si="11">F37/2</f>
        <v>1.348421256466088</v>
      </c>
      <c r="H37" s="5"/>
      <c r="I37" s="5">
        <v>0.77583999999999997</v>
      </c>
      <c r="J37" s="5">
        <v>64.475480000000005</v>
      </c>
      <c r="K37" s="5">
        <v>1.01119</v>
      </c>
      <c r="L37" s="5">
        <v>65.065399999999997</v>
      </c>
      <c r="M37" s="5">
        <v>0.84936999999999996</v>
      </c>
      <c r="N37" s="5">
        <v>59.320959999999999</v>
      </c>
      <c r="O37" s="5">
        <v>0.81262000000000001</v>
      </c>
      <c r="P37" s="5">
        <v>64.523229999999998</v>
      </c>
      <c r="Q37" s="5"/>
      <c r="R37" s="5"/>
      <c r="S37" s="5"/>
      <c r="T37" s="5"/>
    </row>
    <row r="38" spans="1:20" s="2" customFormat="1" ht="15.75" x14ac:dyDescent="0.25">
      <c r="A38" s="16">
        <v>2</v>
      </c>
      <c r="B38" s="5">
        <f t="shared" si="6"/>
        <v>0.75036749999999997</v>
      </c>
      <c r="C38" s="5">
        <f t="shared" si="7"/>
        <v>8.2949584437375753E-2</v>
      </c>
      <c r="D38" s="5">
        <f t="shared" si="10"/>
        <v>4.1474792218687877E-2</v>
      </c>
      <c r="E38" s="5">
        <f t="shared" si="8"/>
        <v>66.7888375</v>
      </c>
      <c r="F38" s="5">
        <f t="shared" si="9"/>
        <v>1.2139908571971763</v>
      </c>
      <c r="G38" s="5">
        <f t="shared" si="11"/>
        <v>0.60699542859858813</v>
      </c>
      <c r="H38" s="5"/>
      <c r="I38" s="5">
        <v>0.63680000000000003</v>
      </c>
      <c r="J38" s="5">
        <v>66.398600000000002</v>
      </c>
      <c r="K38" s="5">
        <v>0.81247000000000003</v>
      </c>
      <c r="L38" s="5">
        <v>68.487660000000005</v>
      </c>
      <c r="M38" s="5">
        <v>0.81189999999999996</v>
      </c>
      <c r="N38" s="5">
        <v>65.621300000000005</v>
      </c>
      <c r="O38" s="5">
        <v>0.74029999999999996</v>
      </c>
      <c r="P38" s="5">
        <v>66.647790000000001</v>
      </c>
      <c r="Q38" s="5"/>
      <c r="R38" s="5"/>
      <c r="S38" s="5"/>
      <c r="T38" s="5"/>
    </row>
    <row r="39" spans="1:20" s="2" customFormat="1" ht="15.75" x14ac:dyDescent="0.25">
      <c r="A39" s="16">
        <v>3</v>
      </c>
      <c r="B39" s="5">
        <f t="shared" si="6"/>
        <v>0.65551249999999994</v>
      </c>
      <c r="C39" s="5">
        <f t="shared" si="7"/>
        <v>8.7605853067399445E-2</v>
      </c>
      <c r="D39" s="5">
        <f t="shared" si="10"/>
        <v>4.3802926533699722E-2</v>
      </c>
      <c r="E39" s="5">
        <f t="shared" si="8"/>
        <v>67.605215000000001</v>
      </c>
      <c r="F39" s="5">
        <f t="shared" si="9"/>
        <v>0.69829814441970561</v>
      </c>
      <c r="G39" s="5">
        <f t="shared" si="11"/>
        <v>0.34914907220985281</v>
      </c>
      <c r="H39" s="5"/>
      <c r="I39" s="5">
        <v>0.54074</v>
      </c>
      <c r="J39" s="5">
        <v>67.773600000000002</v>
      </c>
      <c r="K39" s="5">
        <v>0.74056999999999995</v>
      </c>
      <c r="L39" s="5">
        <v>68.487660000000005</v>
      </c>
      <c r="M39" s="5">
        <v>0.70335000000000003</v>
      </c>
      <c r="N39" s="5">
        <v>66.852119999999999</v>
      </c>
      <c r="O39" s="5">
        <v>0.63739000000000001</v>
      </c>
      <c r="P39" s="5">
        <v>67.307479999999998</v>
      </c>
      <c r="Q39" s="5"/>
      <c r="R39" s="5"/>
      <c r="S39" s="5"/>
      <c r="T39" s="5"/>
    </row>
    <row r="40" spans="1:20" s="2" customFormat="1" ht="15.75" x14ac:dyDescent="0.25">
      <c r="A40" s="16">
        <v>4</v>
      </c>
      <c r="B40" s="5">
        <f t="shared" si="6"/>
        <v>0.59710249999999998</v>
      </c>
      <c r="C40" s="5">
        <f t="shared" si="7"/>
        <v>5.9177422144485715E-2</v>
      </c>
      <c r="D40" s="5">
        <f t="shared" si="10"/>
        <v>2.9588711072242858E-2</v>
      </c>
      <c r="E40" s="5">
        <f t="shared" si="8"/>
        <v>68.447104999999993</v>
      </c>
      <c r="F40" s="5">
        <f t="shared" si="9"/>
        <v>1.130834919679556</v>
      </c>
      <c r="G40" s="5">
        <f t="shared" si="11"/>
        <v>0.56541745983977798</v>
      </c>
      <c r="H40" s="5"/>
      <c r="I40" s="5">
        <v>0.51166</v>
      </c>
      <c r="J40" s="5">
        <v>67.021609999999995</v>
      </c>
      <c r="K40" s="5">
        <v>0.60292999999999997</v>
      </c>
      <c r="L40" s="5">
        <v>69.785269999999997</v>
      </c>
      <c r="M40" s="5">
        <v>0.63585000000000003</v>
      </c>
      <c r="N40" s="5">
        <v>68.420670000000001</v>
      </c>
      <c r="O40" s="5">
        <v>0.63797000000000004</v>
      </c>
      <c r="P40" s="5">
        <v>68.560869999999994</v>
      </c>
      <c r="Q40" s="5"/>
      <c r="R40" s="5"/>
      <c r="S40" s="5"/>
      <c r="T40" s="5"/>
    </row>
    <row r="41" spans="1:20" s="2" customFormat="1" ht="15.75" x14ac:dyDescent="0.25">
      <c r="A41" s="16">
        <v>5</v>
      </c>
      <c r="B41" s="5">
        <f t="shared" si="6"/>
        <v>0.50578750000000006</v>
      </c>
      <c r="C41" s="5">
        <f t="shared" si="7"/>
        <v>8.8213713361358304E-2</v>
      </c>
      <c r="D41" s="5">
        <f t="shared" si="10"/>
        <v>4.4106856680679152E-2</v>
      </c>
      <c r="E41" s="5">
        <f t="shared" si="8"/>
        <v>68.276489999999995</v>
      </c>
      <c r="F41" s="5">
        <f t="shared" si="9"/>
        <v>2.0465677862867535</v>
      </c>
      <c r="G41" s="5">
        <f t="shared" si="11"/>
        <v>1.0232838931433768</v>
      </c>
      <c r="H41" s="5"/>
      <c r="I41" s="5">
        <v>0.39812999999999998</v>
      </c>
      <c r="J41" s="5">
        <v>66.275440000000003</v>
      </c>
      <c r="K41" s="5">
        <v>0.48000999999999999</v>
      </c>
      <c r="L41" s="5">
        <v>71.11788</v>
      </c>
      <c r="M41" s="5">
        <v>0.53942999999999997</v>
      </c>
      <c r="N41" s="5">
        <v>68.115679999999998</v>
      </c>
      <c r="O41" s="5">
        <v>0.60558000000000001</v>
      </c>
      <c r="P41" s="5">
        <v>67.596959999999996</v>
      </c>
      <c r="Q41" s="5"/>
      <c r="R41" s="5"/>
      <c r="S41" s="5"/>
      <c r="T41" s="5"/>
    </row>
    <row r="42" spans="1:20" s="2" customFormat="1" ht="15.75" x14ac:dyDescent="0.25">
      <c r="A42" s="16">
        <v>6</v>
      </c>
      <c r="B42" s="5">
        <f t="shared" si="6"/>
        <v>0.46417249999999999</v>
      </c>
      <c r="C42" s="5">
        <f t="shared" si="7"/>
        <v>0.10906835788470778</v>
      </c>
      <c r="D42" s="5">
        <f t="shared" si="10"/>
        <v>5.4534178942353892E-2</v>
      </c>
      <c r="E42" s="5">
        <f t="shared" si="8"/>
        <v>68.701497500000002</v>
      </c>
      <c r="F42" s="5">
        <f t="shared" si="9"/>
        <v>2.7688223157553846</v>
      </c>
      <c r="G42" s="5">
        <f t="shared" si="11"/>
        <v>1.3844111578776923</v>
      </c>
      <c r="H42" s="5"/>
      <c r="I42" s="5">
        <v>0.34706999999999999</v>
      </c>
      <c r="J42" s="5">
        <v>65.341610000000003</v>
      </c>
      <c r="K42" s="5">
        <v>0.42370999999999998</v>
      </c>
      <c r="L42" s="5">
        <v>71.445930000000004</v>
      </c>
      <c r="M42" s="5">
        <v>0.48000999999999999</v>
      </c>
      <c r="N42" s="5">
        <v>70.421490000000006</v>
      </c>
      <c r="O42" s="5">
        <v>0.60589999999999999</v>
      </c>
      <c r="P42" s="5">
        <v>67.596959999999996</v>
      </c>
      <c r="Q42" s="5"/>
      <c r="R42" s="5"/>
      <c r="S42" s="5"/>
      <c r="T42" s="5"/>
    </row>
    <row r="43" spans="1:20" s="2" customFormat="1" ht="15.75" x14ac:dyDescent="0.25">
      <c r="A43" s="16">
        <v>7</v>
      </c>
      <c r="B43" s="5">
        <f t="shared" si="6"/>
        <v>0.42141000000000001</v>
      </c>
      <c r="C43" s="5">
        <f t="shared" si="7"/>
        <v>9.4474990341359852E-2</v>
      </c>
      <c r="D43" s="5">
        <f t="shared" si="10"/>
        <v>4.7237495170679926E-2</v>
      </c>
      <c r="E43" s="5">
        <f t="shared" si="8"/>
        <v>68.334007499999984</v>
      </c>
      <c r="F43" s="5">
        <f t="shared" si="9"/>
        <v>1.7216019725316867</v>
      </c>
      <c r="G43" s="5">
        <f t="shared" si="11"/>
        <v>0.86080098626584334</v>
      </c>
      <c r="H43" s="5"/>
      <c r="I43" s="5">
        <v>0.34692000000000001</v>
      </c>
      <c r="J43" s="5">
        <v>66.275440000000003</v>
      </c>
      <c r="K43" s="5">
        <v>0.34525</v>
      </c>
      <c r="L43" s="5">
        <v>69.413169999999994</v>
      </c>
      <c r="M43" s="5">
        <v>0.45157000000000003</v>
      </c>
      <c r="N43" s="5">
        <v>70.050460000000001</v>
      </c>
      <c r="O43" s="5">
        <v>0.54190000000000005</v>
      </c>
      <c r="P43" s="5">
        <v>67.596959999999996</v>
      </c>
      <c r="Q43" s="5"/>
      <c r="R43" s="5"/>
      <c r="S43" s="5"/>
      <c r="T43" s="5"/>
    </row>
    <row r="44" spans="1:20" s="2" customFormat="1" ht="15.75" x14ac:dyDescent="0.25">
      <c r="A44" s="16">
        <v>8</v>
      </c>
      <c r="B44" s="5">
        <f t="shared" si="6"/>
        <v>0.44268249999999998</v>
      </c>
      <c r="C44" s="5">
        <f t="shared" si="7"/>
        <v>0.10452230714860182</v>
      </c>
      <c r="D44" s="5">
        <f t="shared" si="10"/>
        <v>5.226115357430091E-2</v>
      </c>
      <c r="E44" s="5">
        <f t="shared" si="8"/>
        <v>67.521217500000006</v>
      </c>
      <c r="F44" s="5">
        <f t="shared" si="9"/>
        <v>1.4504541132894648</v>
      </c>
      <c r="G44" s="5">
        <f t="shared" si="11"/>
        <v>0.72522705664473242</v>
      </c>
      <c r="H44" s="5"/>
      <c r="I44" s="5">
        <v>0.34702</v>
      </c>
      <c r="J44" s="5">
        <v>65.992509999999996</v>
      </c>
      <c r="K44" s="5">
        <v>0.37062</v>
      </c>
      <c r="L44" s="5">
        <v>69.413169999999994</v>
      </c>
      <c r="M44" s="5">
        <v>0.47982999999999998</v>
      </c>
      <c r="N44" s="5">
        <v>67.74521</v>
      </c>
      <c r="O44" s="5">
        <v>0.57325999999999999</v>
      </c>
      <c r="P44" s="5">
        <v>66.933980000000005</v>
      </c>
      <c r="Q44" s="5"/>
      <c r="R44" s="5"/>
      <c r="S44" s="5"/>
      <c r="T44" s="5"/>
    </row>
    <row r="45" spans="1:20" s="2" customFormat="1" ht="15.75" x14ac:dyDescent="0.25">
      <c r="A45" s="16">
        <v>9</v>
      </c>
      <c r="B45" s="5">
        <f t="shared" si="6"/>
        <v>0.41962500000000003</v>
      </c>
      <c r="C45" s="5">
        <f t="shared" si="7"/>
        <v>7.0984873740818688E-2</v>
      </c>
      <c r="D45" s="5">
        <f t="shared" si="10"/>
        <v>3.5492436870409344E-2</v>
      </c>
      <c r="E45" s="5">
        <f t="shared" si="8"/>
        <v>67.996987500000003</v>
      </c>
      <c r="F45" s="5">
        <f t="shared" si="9"/>
        <v>1.8820475041715434</v>
      </c>
      <c r="G45" s="5">
        <f t="shared" si="11"/>
        <v>0.94102375208577171</v>
      </c>
      <c r="H45" s="5"/>
      <c r="I45" s="5">
        <v>0.34727999999999998</v>
      </c>
      <c r="J45" s="5">
        <v>65.341610000000003</v>
      </c>
      <c r="K45" s="5">
        <v>0.37008999999999997</v>
      </c>
      <c r="L45" s="5">
        <v>69.729740000000007</v>
      </c>
      <c r="M45" s="5">
        <v>0.47965000000000002</v>
      </c>
      <c r="N45" s="5">
        <v>68.729619999999997</v>
      </c>
      <c r="O45" s="5">
        <v>0.48148000000000002</v>
      </c>
      <c r="P45" s="5">
        <v>68.186980000000005</v>
      </c>
      <c r="Q45" s="5"/>
      <c r="R45" s="5"/>
      <c r="S45" s="5"/>
      <c r="T45" s="5"/>
    </row>
    <row r="46" spans="1:20" s="2" customFormat="1" ht="15.75" x14ac:dyDescent="0.25">
      <c r="A46" s="16">
        <v>10</v>
      </c>
      <c r="B46" s="5">
        <f t="shared" si="6"/>
        <v>0.42913999999999997</v>
      </c>
      <c r="C46" s="5">
        <f t="shared" si="7"/>
        <v>0.10180593401172702</v>
      </c>
      <c r="D46" s="5">
        <f t="shared" si="10"/>
        <v>5.0902967005863511E-2</v>
      </c>
      <c r="E46" s="5">
        <f t="shared" si="8"/>
        <v>67.687955000000002</v>
      </c>
      <c r="F46" s="5">
        <f t="shared" si="9"/>
        <v>2.234322730202599</v>
      </c>
      <c r="G46" s="5">
        <f t="shared" si="11"/>
        <v>1.1171613651012995</v>
      </c>
      <c r="H46" s="5"/>
      <c r="I46" s="5">
        <v>0.29892999999999997</v>
      </c>
      <c r="J46" s="5">
        <v>64.422049999999999</v>
      </c>
      <c r="K46" s="5">
        <v>0.39733000000000002</v>
      </c>
      <c r="L46" s="5">
        <v>69.413169999999994</v>
      </c>
      <c r="M46" s="5">
        <v>0.50926000000000005</v>
      </c>
      <c r="N46" s="5">
        <v>68.729619999999997</v>
      </c>
      <c r="O46" s="5">
        <v>0.51104000000000005</v>
      </c>
      <c r="P46" s="5">
        <v>68.186980000000005</v>
      </c>
      <c r="Q46" s="5"/>
      <c r="R46" s="5"/>
      <c r="S46" s="5"/>
      <c r="T46" s="5"/>
    </row>
    <row r="47" spans="1:20" s="2" customFormat="1" ht="15.75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</row>
    <row r="48" spans="1:20" s="2" customFormat="1" ht="15.75" x14ac:dyDescent="0.25">
      <c r="A48" s="7" t="s">
        <v>28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</row>
    <row r="49" spans="1:20" s="2" customFormat="1" ht="15.75" x14ac:dyDescent="0.25">
      <c r="A49" s="15"/>
      <c r="B49" s="18" t="s">
        <v>19</v>
      </c>
      <c r="C49" s="17"/>
      <c r="D49" s="17"/>
      <c r="E49" s="18" t="s">
        <v>20</v>
      </c>
      <c r="F49" s="17"/>
      <c r="G49" s="17"/>
      <c r="H49" s="7"/>
      <c r="I49" s="7">
        <v>1</v>
      </c>
      <c r="J49" s="7"/>
      <c r="K49" s="7">
        <v>2</v>
      </c>
      <c r="L49" s="7"/>
      <c r="M49" s="7">
        <v>3</v>
      </c>
      <c r="N49" s="5"/>
      <c r="O49" s="7"/>
      <c r="P49" s="5"/>
      <c r="Q49" s="5"/>
      <c r="R49" s="5"/>
      <c r="S49" s="5"/>
      <c r="T49" s="5"/>
    </row>
    <row r="50" spans="1:20" s="2" customFormat="1" ht="15.75" x14ac:dyDescent="0.25">
      <c r="A50" s="15" t="s">
        <v>17</v>
      </c>
      <c r="B50" s="15" t="s">
        <v>10</v>
      </c>
      <c r="C50" s="15" t="s">
        <v>18</v>
      </c>
      <c r="D50" s="15" t="s">
        <v>12</v>
      </c>
      <c r="E50" s="15" t="s">
        <v>10</v>
      </c>
      <c r="F50" s="15" t="s">
        <v>18</v>
      </c>
      <c r="G50" s="15" t="s">
        <v>12</v>
      </c>
      <c r="H50" s="7"/>
      <c r="I50" s="7" t="s">
        <v>19</v>
      </c>
      <c r="J50" s="7" t="s">
        <v>20</v>
      </c>
      <c r="K50" s="7" t="s">
        <v>19</v>
      </c>
      <c r="L50" s="7" t="s">
        <v>20</v>
      </c>
      <c r="M50" s="7" t="s">
        <v>19</v>
      </c>
      <c r="N50" s="7" t="s">
        <v>20</v>
      </c>
      <c r="O50" s="7"/>
      <c r="P50" s="7"/>
      <c r="Q50" s="5"/>
      <c r="R50" s="5"/>
      <c r="S50" s="5"/>
      <c r="T50" s="5"/>
    </row>
    <row r="51" spans="1:20" s="2" customFormat="1" ht="15.75" x14ac:dyDescent="0.25">
      <c r="A51" s="16">
        <v>0</v>
      </c>
      <c r="B51" s="5">
        <f>AVERAGE(I51,K51,M51,O51)</f>
        <v>40.795146666666668</v>
      </c>
      <c r="C51" s="5">
        <f>STDEV(I51,K51,M51,O51)</f>
        <v>1.1128964711208931</v>
      </c>
      <c r="D51" s="5">
        <f>C51/1.732</f>
        <v>0.64254992558943014</v>
      </c>
      <c r="E51" s="5">
        <f>AVERAGE(J51,L51,N51,P51)</f>
        <v>40.795146666666668</v>
      </c>
      <c r="F51" s="5">
        <f>STDEV(J51,L51,N51,P51)</f>
        <v>1.1128964711208931</v>
      </c>
      <c r="G51" s="5">
        <f>F51/1.732</f>
        <v>0.64254992558943014</v>
      </c>
      <c r="H51" s="5"/>
      <c r="I51" s="5">
        <v>40.481639999999999</v>
      </c>
      <c r="J51" s="5">
        <v>40.481639999999999</v>
      </c>
      <c r="K51" s="5">
        <v>39.872630000000001</v>
      </c>
      <c r="L51" s="5">
        <v>39.872630000000001</v>
      </c>
      <c r="M51" s="5">
        <v>42.031170000000003</v>
      </c>
      <c r="N51" s="5">
        <v>42.031170000000003</v>
      </c>
      <c r="O51" s="5"/>
      <c r="P51" s="5"/>
      <c r="Q51" s="5"/>
      <c r="R51" s="5"/>
      <c r="S51" s="5"/>
      <c r="T51" s="5"/>
    </row>
    <row r="52" spans="1:20" s="2" customFormat="1" ht="15.75" x14ac:dyDescent="0.25">
      <c r="A52" s="16">
        <v>1</v>
      </c>
      <c r="B52" s="5">
        <f t="shared" ref="B52:B61" si="12">AVERAGE(I52,K52,M52,O52)</f>
        <v>0.50239</v>
      </c>
      <c r="C52" s="5">
        <f t="shared" ref="C52:C61" si="13">STDEV(I52,K52,M52,O52)</f>
        <v>9.4425345644059258E-2</v>
      </c>
      <c r="D52" s="5">
        <f t="shared" ref="D52:D61" si="14">C52/1.732</f>
        <v>5.4518097946916429E-2</v>
      </c>
      <c r="E52" s="5">
        <f t="shared" ref="E52:E61" si="15">AVERAGE(J52,L52,N52,P52)</f>
        <v>52.438653333333342</v>
      </c>
      <c r="F52" s="5">
        <f t="shared" ref="F52:F61" si="16">STDEV(J52,L52,N52,P52)</f>
        <v>0.67873674700382436</v>
      </c>
      <c r="G52" s="5">
        <f t="shared" ref="G52:G61" si="17">F52/1.732</f>
        <v>0.39188033891675772</v>
      </c>
      <c r="H52" s="5"/>
      <c r="I52" s="5">
        <v>0.54152</v>
      </c>
      <c r="J52" s="5">
        <v>52.137920000000001</v>
      </c>
      <c r="K52" s="5">
        <v>0.39468999999999999</v>
      </c>
      <c r="L52" s="5">
        <v>53.215800000000002</v>
      </c>
      <c r="M52" s="5">
        <v>0.57096000000000002</v>
      </c>
      <c r="N52" s="5">
        <v>51.962240000000001</v>
      </c>
      <c r="O52" s="5"/>
      <c r="P52" s="5"/>
      <c r="Q52" s="5"/>
      <c r="R52" s="5"/>
      <c r="S52" s="5"/>
      <c r="T52" s="5"/>
    </row>
    <row r="53" spans="1:20" s="2" customFormat="1" ht="15.75" x14ac:dyDescent="0.25">
      <c r="A53" s="16">
        <v>2</v>
      </c>
      <c r="B53" s="5">
        <f t="shared" si="12"/>
        <v>0.4929033333333333</v>
      </c>
      <c r="C53" s="5">
        <f t="shared" si="13"/>
        <v>9.0100066777629745E-2</v>
      </c>
      <c r="D53" s="5">
        <f t="shared" si="14"/>
        <v>5.202082377461302E-2</v>
      </c>
      <c r="E53" s="5">
        <f t="shared" si="15"/>
        <v>52.329530000000005</v>
      </c>
      <c r="F53" s="5">
        <f t="shared" si="16"/>
        <v>1.1230902185933234</v>
      </c>
      <c r="G53" s="5">
        <f t="shared" si="17"/>
        <v>0.64843546108159544</v>
      </c>
      <c r="H53" s="5"/>
      <c r="I53" s="5">
        <v>0.57203000000000004</v>
      </c>
      <c r="J53" s="5">
        <v>51.436070000000001</v>
      </c>
      <c r="K53" s="5">
        <v>0.39484000000000002</v>
      </c>
      <c r="L53" s="5">
        <v>53.59028</v>
      </c>
      <c r="M53" s="5">
        <v>0.51183999999999996</v>
      </c>
      <c r="N53" s="5">
        <v>51.962240000000001</v>
      </c>
      <c r="O53" s="5"/>
      <c r="P53" s="5"/>
      <c r="Q53" s="5"/>
      <c r="R53" s="5"/>
      <c r="S53" s="5"/>
      <c r="T53" s="5"/>
    </row>
    <row r="54" spans="1:20" s="2" customFormat="1" ht="15.75" x14ac:dyDescent="0.25">
      <c r="A54" s="16">
        <v>3</v>
      </c>
      <c r="B54" s="5">
        <f t="shared" si="12"/>
        <v>0.49231000000000003</v>
      </c>
      <c r="C54" s="5">
        <f t="shared" si="13"/>
        <v>9.0111972567467447E-2</v>
      </c>
      <c r="D54" s="5">
        <f t="shared" si="14"/>
        <v>5.202769778722139E-2</v>
      </c>
      <c r="E54" s="5">
        <f t="shared" si="15"/>
        <v>53.186736666666668</v>
      </c>
      <c r="F54" s="5">
        <f t="shared" si="16"/>
        <v>1.8893378103540239</v>
      </c>
      <c r="G54" s="5">
        <f t="shared" si="17"/>
        <v>1.0908416918903141</v>
      </c>
      <c r="H54" s="5"/>
      <c r="I54" s="5">
        <v>0.57171000000000005</v>
      </c>
      <c r="J54" s="5">
        <v>51.609580000000001</v>
      </c>
      <c r="K54" s="5">
        <v>0.39437</v>
      </c>
      <c r="L54" s="5">
        <v>55.280700000000003</v>
      </c>
      <c r="M54" s="5">
        <v>0.51085000000000003</v>
      </c>
      <c r="N54" s="5">
        <v>52.669930000000001</v>
      </c>
      <c r="O54" s="5"/>
      <c r="P54" s="5"/>
      <c r="Q54" s="5"/>
      <c r="R54" s="5"/>
      <c r="S54" s="5"/>
      <c r="T54" s="5"/>
    </row>
    <row r="55" spans="1:20" s="2" customFormat="1" ht="15.75" x14ac:dyDescent="0.25">
      <c r="A55" s="16">
        <v>4</v>
      </c>
      <c r="B55" s="5">
        <f t="shared" si="12"/>
        <v>0.44742333333333334</v>
      </c>
      <c r="C55" s="5">
        <f t="shared" si="13"/>
        <v>0.11509119529022739</v>
      </c>
      <c r="D55" s="5">
        <f t="shared" si="14"/>
        <v>6.6449881807290639E-2</v>
      </c>
      <c r="E55" s="5">
        <f t="shared" si="15"/>
        <v>53.380806666666665</v>
      </c>
      <c r="F55" s="5">
        <f t="shared" si="16"/>
        <v>2.0459848688671505</v>
      </c>
      <c r="G55" s="5">
        <f t="shared" si="17"/>
        <v>1.1812845663205256</v>
      </c>
      <c r="H55" s="5"/>
      <c r="I55" s="5">
        <v>0.54074</v>
      </c>
      <c r="J55" s="5">
        <v>51.785080000000001</v>
      </c>
      <c r="K55" s="5">
        <v>0.31881999999999999</v>
      </c>
      <c r="L55" s="5">
        <v>55.68741</v>
      </c>
      <c r="M55" s="5">
        <v>0.48270999999999997</v>
      </c>
      <c r="N55" s="5">
        <v>52.669930000000001</v>
      </c>
      <c r="O55" s="5"/>
      <c r="P55" s="5"/>
      <c r="Q55" s="5"/>
      <c r="R55" s="5"/>
      <c r="S55" s="5"/>
      <c r="T55" s="5"/>
    </row>
    <row r="56" spans="1:20" s="2" customFormat="1" ht="15.75" x14ac:dyDescent="0.25">
      <c r="A56" s="16">
        <v>5</v>
      </c>
      <c r="B56" s="5">
        <f t="shared" si="12"/>
        <v>0.39006333333333337</v>
      </c>
      <c r="C56" s="5">
        <f t="shared" si="13"/>
        <v>8.2713051771369797E-2</v>
      </c>
      <c r="D56" s="5">
        <f t="shared" si="14"/>
        <v>4.7755803563146536E-2</v>
      </c>
      <c r="E56" s="5">
        <f t="shared" si="15"/>
        <v>53.26515333333333</v>
      </c>
      <c r="F56" s="5">
        <f t="shared" si="16"/>
        <v>2.2436098594526941</v>
      </c>
      <c r="G56" s="5">
        <f t="shared" si="17"/>
        <v>1.2953867548803084</v>
      </c>
      <c r="H56" s="5"/>
      <c r="I56" s="5">
        <v>0.48088999999999998</v>
      </c>
      <c r="J56" s="5">
        <v>51.258229999999998</v>
      </c>
      <c r="K56" s="5">
        <v>0.31907000000000002</v>
      </c>
      <c r="L56" s="5">
        <v>55.68741</v>
      </c>
      <c r="M56" s="5">
        <v>0.37023</v>
      </c>
      <c r="N56" s="5">
        <v>52.849820000000001</v>
      </c>
      <c r="O56" s="5"/>
      <c r="P56" s="5"/>
      <c r="Q56" s="5"/>
      <c r="R56" s="5"/>
      <c r="S56" s="5"/>
      <c r="T56" s="5"/>
    </row>
    <row r="57" spans="1:20" s="2" customFormat="1" ht="15.75" x14ac:dyDescent="0.25">
      <c r="A57" s="16">
        <v>6</v>
      </c>
      <c r="B57" s="5">
        <f t="shared" si="12"/>
        <v>0.39553333333333329</v>
      </c>
      <c r="C57" s="5">
        <f t="shared" si="13"/>
        <v>2.6950714894661578E-2</v>
      </c>
      <c r="D57" s="5">
        <f t="shared" si="14"/>
        <v>1.5560458946109456E-2</v>
      </c>
      <c r="E57" s="5">
        <f t="shared" si="15"/>
        <v>55.079203333333339</v>
      </c>
      <c r="F57" s="5">
        <f t="shared" si="16"/>
        <v>2.4373738091711221</v>
      </c>
      <c r="G57" s="5">
        <f t="shared" si="17"/>
        <v>1.4072597050641582</v>
      </c>
      <c r="H57" s="5"/>
      <c r="I57" s="5">
        <v>0.39576</v>
      </c>
      <c r="J57" s="5">
        <v>52.860979999999998</v>
      </c>
      <c r="K57" s="5">
        <v>0.36847000000000002</v>
      </c>
      <c r="L57" s="5">
        <v>57.688450000000003</v>
      </c>
      <c r="M57" s="5">
        <v>0.42237000000000002</v>
      </c>
      <c r="N57" s="5">
        <v>54.688180000000003</v>
      </c>
      <c r="O57" s="5"/>
      <c r="P57" s="5"/>
      <c r="Q57" s="5"/>
      <c r="R57" s="5"/>
      <c r="S57" s="5"/>
      <c r="T57" s="5"/>
    </row>
    <row r="58" spans="1:20" s="2" customFormat="1" ht="15.75" x14ac:dyDescent="0.25">
      <c r="A58" s="16">
        <v>7</v>
      </c>
      <c r="B58" s="5">
        <f t="shared" si="12"/>
        <v>0.38770333333333334</v>
      </c>
      <c r="C58" s="5">
        <f t="shared" si="13"/>
        <v>4.0773803272853175E-2</v>
      </c>
      <c r="D58" s="5">
        <f t="shared" si="14"/>
        <v>2.3541456854996059E-2</v>
      </c>
      <c r="E58" s="5">
        <f t="shared" si="15"/>
        <v>55.422863333333339</v>
      </c>
      <c r="F58" s="5">
        <f t="shared" si="16"/>
        <v>2.9511597605065925</v>
      </c>
      <c r="G58" s="5">
        <f t="shared" si="17"/>
        <v>1.7039028640338294</v>
      </c>
      <c r="H58" s="5"/>
      <c r="I58" s="5">
        <v>0.39726</v>
      </c>
      <c r="J58" s="5">
        <v>53.046990000000001</v>
      </c>
      <c r="K58" s="5">
        <v>0.34300000000000003</v>
      </c>
      <c r="L58" s="5">
        <v>58.726399999999998</v>
      </c>
      <c r="M58" s="5">
        <v>0.42285</v>
      </c>
      <c r="N58" s="5">
        <v>54.495199999999997</v>
      </c>
      <c r="O58" s="5"/>
      <c r="P58" s="5"/>
      <c r="Q58" s="5"/>
      <c r="R58" s="5"/>
      <c r="S58" s="5"/>
      <c r="T58" s="5"/>
    </row>
    <row r="59" spans="1:20" s="2" customFormat="1" ht="15.75" x14ac:dyDescent="0.25">
      <c r="A59" s="16">
        <v>8</v>
      </c>
      <c r="B59" s="5">
        <f t="shared" si="12"/>
        <v>0.37935666666666662</v>
      </c>
      <c r="C59" s="5">
        <f t="shared" si="13"/>
        <v>3.1243601478276064E-2</v>
      </c>
      <c r="D59" s="5">
        <f t="shared" si="14"/>
        <v>1.8039030876602809E-2</v>
      </c>
      <c r="E59" s="5">
        <f t="shared" si="15"/>
        <v>54.968173333333333</v>
      </c>
      <c r="F59" s="5">
        <f t="shared" si="16"/>
        <v>2.587815819264061</v>
      </c>
      <c r="G59" s="5">
        <f t="shared" si="17"/>
        <v>1.4941199880277489</v>
      </c>
      <c r="H59" s="5"/>
      <c r="I59" s="5">
        <v>0.39752999999999999</v>
      </c>
      <c r="J59" s="5">
        <v>53.046990000000001</v>
      </c>
      <c r="K59" s="5">
        <v>0.34327999999999997</v>
      </c>
      <c r="L59" s="5">
        <v>57.910829999999997</v>
      </c>
      <c r="M59" s="5">
        <v>0.39726</v>
      </c>
      <c r="N59" s="5">
        <v>53.9467</v>
      </c>
      <c r="O59" s="5"/>
      <c r="P59" s="5"/>
      <c r="Q59" s="5"/>
      <c r="R59" s="5"/>
      <c r="S59" s="5"/>
      <c r="T59" s="5"/>
    </row>
    <row r="60" spans="1:20" s="2" customFormat="1" ht="15.75" x14ac:dyDescent="0.25">
      <c r="A60" s="16">
        <v>9</v>
      </c>
      <c r="B60" s="5">
        <f t="shared" si="12"/>
        <v>0.40616666666666662</v>
      </c>
      <c r="C60" s="5">
        <f t="shared" si="13"/>
        <v>4.2547035541073031E-2</v>
      </c>
      <c r="D60" s="5">
        <f t="shared" si="14"/>
        <v>2.4565263014476344E-2</v>
      </c>
      <c r="E60" s="5">
        <f t="shared" si="15"/>
        <v>55.600026666666672</v>
      </c>
      <c r="F60" s="5">
        <f t="shared" si="16"/>
        <v>2.2642731478629803</v>
      </c>
      <c r="G60" s="5">
        <f t="shared" si="17"/>
        <v>1.3073170599670787</v>
      </c>
      <c r="H60" s="5"/>
      <c r="I60" s="5">
        <v>0.45229999999999998</v>
      </c>
      <c r="J60" s="5">
        <v>53.78078</v>
      </c>
      <c r="K60" s="5">
        <v>0.36847000000000002</v>
      </c>
      <c r="L60" s="5">
        <v>58.135899999999999</v>
      </c>
      <c r="M60" s="5">
        <v>0.39772999999999997</v>
      </c>
      <c r="N60" s="5">
        <v>54.883400000000002</v>
      </c>
      <c r="O60" s="5"/>
      <c r="P60" s="5"/>
      <c r="Q60" s="5"/>
      <c r="R60" s="5"/>
      <c r="S60" s="5"/>
      <c r="T60" s="5"/>
    </row>
    <row r="61" spans="1:20" s="2" customFormat="1" ht="15.75" x14ac:dyDescent="0.25">
      <c r="A61" s="16">
        <v>10</v>
      </c>
      <c r="B61" s="5">
        <f t="shared" si="12"/>
        <v>0.37105333333333329</v>
      </c>
      <c r="C61" s="5">
        <f t="shared" si="13"/>
        <v>5.1755042588460698E-2</v>
      </c>
      <c r="D61" s="5">
        <f t="shared" si="14"/>
        <v>2.9881664312044282E-2</v>
      </c>
      <c r="E61" s="5">
        <f t="shared" si="15"/>
        <v>56.253510000000006</v>
      </c>
      <c r="F61" s="5">
        <f t="shared" si="16"/>
        <v>2.3480888542174041</v>
      </c>
      <c r="G61" s="5">
        <f t="shared" si="17"/>
        <v>1.3557095001255219</v>
      </c>
      <c r="H61" s="5"/>
      <c r="I61" s="5">
        <v>0.42276999999999998</v>
      </c>
      <c r="J61" s="5">
        <v>54.722679999999997</v>
      </c>
      <c r="K61" s="5">
        <v>0.31925999999999999</v>
      </c>
      <c r="L61" s="5">
        <v>58.956949999999999</v>
      </c>
      <c r="M61" s="5">
        <v>0.37113000000000002</v>
      </c>
      <c r="N61" s="5">
        <v>55.0809</v>
      </c>
      <c r="O61" s="5"/>
      <c r="P61" s="5"/>
      <c r="Q61" s="5"/>
      <c r="R61" s="5"/>
      <c r="S61" s="5"/>
      <c r="T61" s="5"/>
    </row>
    <row r="62" spans="1:20" s="2" customFormat="1" ht="15.75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</row>
    <row r="63" spans="1:20" s="2" customFormat="1" ht="15.75" x14ac:dyDescent="0.25">
      <c r="A63" s="7" t="s">
        <v>39</v>
      </c>
      <c r="B63" s="5"/>
      <c r="C63" s="5"/>
      <c r="D63" s="5"/>
      <c r="E63" s="5"/>
      <c r="F63" s="5"/>
      <c r="G63" s="5"/>
      <c r="H63" s="7"/>
      <c r="I63" s="5"/>
      <c r="J63" s="5"/>
      <c r="K63" s="5"/>
      <c r="L63" s="5"/>
      <c r="M63" s="5"/>
      <c r="N63" s="5"/>
      <c r="O63" s="5"/>
      <c r="P63" s="5"/>
      <c r="Q63" s="5"/>
      <c r="R63" s="5"/>
    </row>
    <row r="64" spans="1:20" s="2" customFormat="1" ht="15.75" x14ac:dyDescent="0.25">
      <c r="A64" s="15"/>
      <c r="B64" s="18" t="s">
        <v>19</v>
      </c>
      <c r="C64" s="17"/>
      <c r="D64" s="17"/>
      <c r="E64" s="18" t="s">
        <v>20</v>
      </c>
      <c r="F64" s="17"/>
      <c r="G64" s="17"/>
      <c r="H64" s="7"/>
      <c r="I64" s="34">
        <v>1</v>
      </c>
      <c r="J64" s="34"/>
      <c r="K64" s="34">
        <v>2</v>
      </c>
      <c r="L64" s="34"/>
      <c r="M64" s="34">
        <v>3</v>
      </c>
      <c r="N64" s="34"/>
      <c r="O64" s="34">
        <v>4</v>
      </c>
      <c r="P64" s="34"/>
      <c r="Q64" s="5"/>
      <c r="R64" s="5"/>
      <c r="S64" s="5"/>
      <c r="T64" s="5"/>
    </row>
    <row r="65" spans="1:20" s="2" customFormat="1" ht="15.75" x14ac:dyDescent="0.25">
      <c r="A65" s="15" t="s">
        <v>17</v>
      </c>
      <c r="B65" s="15" t="s">
        <v>10</v>
      </c>
      <c r="C65" s="15" t="s">
        <v>18</v>
      </c>
      <c r="D65" s="15" t="s">
        <v>12</v>
      </c>
      <c r="E65" s="15" t="s">
        <v>10</v>
      </c>
      <c r="F65" s="15" t="s">
        <v>18</v>
      </c>
      <c r="G65" s="15" t="s">
        <v>12</v>
      </c>
      <c r="H65" s="7"/>
      <c r="I65" s="7" t="s">
        <v>19</v>
      </c>
      <c r="J65" s="7" t="s">
        <v>20</v>
      </c>
      <c r="K65" s="7" t="s">
        <v>19</v>
      </c>
      <c r="L65" s="7" t="s">
        <v>20</v>
      </c>
      <c r="M65" s="7" t="s">
        <v>19</v>
      </c>
      <c r="N65" s="7" t="s">
        <v>20</v>
      </c>
      <c r="O65" s="7" t="s">
        <v>19</v>
      </c>
      <c r="P65" s="7" t="s">
        <v>20</v>
      </c>
      <c r="Q65" s="7"/>
      <c r="R65" s="5"/>
      <c r="S65" s="5"/>
      <c r="T65" s="5"/>
    </row>
    <row r="66" spans="1:20" s="2" customFormat="1" ht="15.75" x14ac:dyDescent="0.25">
      <c r="A66" s="16">
        <v>0</v>
      </c>
      <c r="B66" s="5">
        <f>AVERAGE(I66,K66,M66,O66)</f>
        <v>25.772165000000001</v>
      </c>
      <c r="C66" s="5">
        <f>STDEV(I66,K66,M66,O66)</f>
        <v>2.5307236061187441</v>
      </c>
      <c r="D66" s="5">
        <f>C66/2</f>
        <v>1.2653618030593721</v>
      </c>
      <c r="E66" s="5">
        <f>AVERAGE(J66,L66,N66,P66)</f>
        <v>25.772165000000001</v>
      </c>
      <c r="F66" s="5">
        <f>STDEV(J66,L66,N66,P66)</f>
        <v>2.5307236061187441</v>
      </c>
      <c r="G66" s="5">
        <f>F66/2</f>
        <v>1.2653618030593721</v>
      </c>
      <c r="H66" s="5"/>
      <c r="I66" s="5">
        <v>29.236999999999998</v>
      </c>
      <c r="J66" s="5">
        <v>29.236999999999998</v>
      </c>
      <c r="K66" s="5">
        <v>25.20074</v>
      </c>
      <c r="L66" s="5">
        <v>25.20074</v>
      </c>
      <c r="M66" s="5">
        <v>23.164390000000001</v>
      </c>
      <c r="N66" s="5">
        <v>23.164390000000001</v>
      </c>
      <c r="O66" s="5">
        <v>25.486529999999998</v>
      </c>
      <c r="P66" s="5">
        <v>25.486529999999998</v>
      </c>
      <c r="Q66" s="5"/>
      <c r="R66" s="5"/>
      <c r="S66" s="5"/>
      <c r="T66" s="5"/>
    </row>
    <row r="67" spans="1:20" s="2" customFormat="1" ht="15.75" x14ac:dyDescent="0.25">
      <c r="A67" s="16">
        <v>1</v>
      </c>
      <c r="B67" s="5">
        <f t="shared" ref="B67:B76" si="18">AVERAGE(I67,K67,M67,O67)</f>
        <v>0.21285499999999999</v>
      </c>
      <c r="C67" s="5">
        <f t="shared" ref="C67:C76" si="19">STDEV(I67,K67,M67,O67)</f>
        <v>9.8912903944160233E-2</v>
      </c>
      <c r="D67" s="5">
        <f t="shared" ref="D67:D76" si="20">C67/2</f>
        <v>4.9456451972080116E-2</v>
      </c>
      <c r="E67" s="5">
        <f t="shared" ref="E67:E76" si="21">AVERAGE(J67,L67,N67,P67)</f>
        <v>41.443840000000002</v>
      </c>
      <c r="F67" s="5">
        <f t="shared" ref="F67:F76" si="22">STDEV(J67,L67,N67,P67)</f>
        <v>2.6101704453030123</v>
      </c>
      <c r="G67" s="5">
        <f t="shared" ref="G67:G76" si="23">F67/2</f>
        <v>1.3050852226515062</v>
      </c>
      <c r="H67" s="5"/>
      <c r="I67" s="5">
        <v>9.6269999999999994E-2</v>
      </c>
      <c r="J67" s="5">
        <v>41.653080000000003</v>
      </c>
      <c r="K67" s="5">
        <v>0.17573</v>
      </c>
      <c r="L67" s="5">
        <v>40.804340000000003</v>
      </c>
      <c r="M67" s="5">
        <v>0.32554</v>
      </c>
      <c r="N67" s="5">
        <v>38.505110000000002</v>
      </c>
      <c r="O67" s="5">
        <v>0.25387999999999999</v>
      </c>
      <c r="P67" s="5">
        <v>44.812829999999998</v>
      </c>
      <c r="Q67" s="5"/>
      <c r="R67" s="5"/>
      <c r="S67" s="5"/>
      <c r="T67" s="5"/>
    </row>
    <row r="68" spans="1:20" s="2" customFormat="1" ht="15.75" x14ac:dyDescent="0.25">
      <c r="A68" s="16">
        <v>2</v>
      </c>
      <c r="B68" s="5">
        <f t="shared" si="18"/>
        <v>0.20596500000000001</v>
      </c>
      <c r="C68" s="5">
        <f t="shared" si="19"/>
        <v>0.11107114311707307</v>
      </c>
      <c r="D68" s="5">
        <f t="shared" si="20"/>
        <v>5.5535571558536535E-2</v>
      </c>
      <c r="E68" s="5">
        <f t="shared" si="21"/>
        <v>41.800615000000001</v>
      </c>
      <c r="F68" s="5">
        <f t="shared" si="22"/>
        <v>2.4589920462457791</v>
      </c>
      <c r="G68" s="5">
        <f t="shared" si="23"/>
        <v>1.2294960231228895</v>
      </c>
      <c r="H68" s="5"/>
      <c r="I68" s="5">
        <v>8.3379999999999996E-2</v>
      </c>
      <c r="J68" s="5">
        <v>41.214460000000003</v>
      </c>
      <c r="K68" s="5">
        <v>0.17612</v>
      </c>
      <c r="L68" s="5">
        <v>42.051029999999997</v>
      </c>
      <c r="M68" s="5">
        <v>0.35100999999999999</v>
      </c>
      <c r="N68" s="5">
        <v>38.9955</v>
      </c>
      <c r="O68" s="5">
        <v>0.21335000000000001</v>
      </c>
      <c r="P68" s="5">
        <v>44.941470000000002</v>
      </c>
      <c r="Q68" s="5"/>
      <c r="R68" s="5"/>
      <c r="S68" s="5"/>
      <c r="T68" s="5"/>
    </row>
    <row r="69" spans="1:20" s="2" customFormat="1" ht="15.75" x14ac:dyDescent="0.25">
      <c r="A69" s="16">
        <v>3</v>
      </c>
      <c r="B69" s="5">
        <f t="shared" si="18"/>
        <v>0.18135499999999999</v>
      </c>
      <c r="C69" s="5">
        <f t="shared" si="19"/>
        <v>0.10274996626114616</v>
      </c>
      <c r="D69" s="5">
        <f t="shared" si="20"/>
        <v>5.1374983130573079E-2</v>
      </c>
      <c r="E69" s="5">
        <f t="shared" si="21"/>
        <v>41.967822500000004</v>
      </c>
      <c r="F69" s="5">
        <f t="shared" si="22"/>
        <v>2.1882396774481405</v>
      </c>
      <c r="G69" s="5">
        <f t="shared" si="23"/>
        <v>1.0941198387240703</v>
      </c>
      <c r="H69" s="5"/>
      <c r="I69" s="5">
        <v>8.3280000000000007E-2</v>
      </c>
      <c r="J69" s="5">
        <v>41.770330000000001</v>
      </c>
      <c r="K69" s="5">
        <v>0.15842000000000001</v>
      </c>
      <c r="L69" s="5">
        <v>41.48254</v>
      </c>
      <c r="M69" s="5">
        <v>0.32613999999999999</v>
      </c>
      <c r="N69" s="5">
        <v>39.676949999999998</v>
      </c>
      <c r="O69" s="5">
        <v>0.15758</v>
      </c>
      <c r="P69" s="5">
        <v>44.941470000000002</v>
      </c>
      <c r="Q69" s="5"/>
      <c r="R69" s="5"/>
      <c r="S69" s="5"/>
      <c r="T69" s="5"/>
    </row>
    <row r="70" spans="1:20" s="2" customFormat="1" ht="15.75" x14ac:dyDescent="0.25">
      <c r="A70" s="16">
        <v>4</v>
      </c>
      <c r="B70" s="5">
        <f t="shared" si="18"/>
        <v>0.17638000000000001</v>
      </c>
      <c r="C70" s="5">
        <f t="shared" si="19"/>
        <v>9.5592935234078191E-2</v>
      </c>
      <c r="D70" s="5">
        <f t="shared" si="20"/>
        <v>4.7796467617039096E-2</v>
      </c>
      <c r="E70" s="5">
        <f t="shared" si="21"/>
        <v>42.155362499999995</v>
      </c>
      <c r="F70" s="5">
        <f t="shared" si="22"/>
        <v>1.8028454850481059</v>
      </c>
      <c r="G70" s="5">
        <f t="shared" si="23"/>
        <v>0.90142274252405297</v>
      </c>
      <c r="H70" s="5"/>
      <c r="I70" s="5">
        <v>8.3400000000000002E-2</v>
      </c>
      <c r="J70" s="5">
        <v>41.33014</v>
      </c>
      <c r="K70" s="5">
        <v>0.19505</v>
      </c>
      <c r="L70" s="5">
        <v>42.755360000000003</v>
      </c>
      <c r="M70" s="5">
        <v>0.30202000000000001</v>
      </c>
      <c r="N70" s="5">
        <v>40.184179999999998</v>
      </c>
      <c r="O70" s="5">
        <v>0.12504999999999999</v>
      </c>
      <c r="P70" s="5">
        <v>44.351770000000002</v>
      </c>
      <c r="Q70" s="5"/>
      <c r="R70" s="5"/>
      <c r="S70" s="5"/>
      <c r="T70" s="5"/>
    </row>
    <row r="71" spans="1:20" s="2" customFormat="1" ht="15.75" x14ac:dyDescent="0.25">
      <c r="A71" s="16">
        <v>5</v>
      </c>
      <c r="B71" s="5">
        <f t="shared" si="18"/>
        <v>0.19683</v>
      </c>
      <c r="C71" s="5">
        <f t="shared" si="19"/>
        <v>0.12970357820815895</v>
      </c>
      <c r="D71" s="5">
        <f t="shared" si="20"/>
        <v>6.4851789104079474E-2</v>
      </c>
      <c r="E71" s="5">
        <f t="shared" si="21"/>
        <v>42.898314999999997</v>
      </c>
      <c r="F71" s="5">
        <f t="shared" si="22"/>
        <v>2.3100360597113365</v>
      </c>
      <c r="G71" s="5">
        <f t="shared" si="23"/>
        <v>1.1550180298556683</v>
      </c>
      <c r="H71" s="5"/>
      <c r="I71" s="5">
        <v>8.3330000000000001E-2</v>
      </c>
      <c r="J71" s="5">
        <v>41.565249999999999</v>
      </c>
      <c r="K71" s="5">
        <v>0.35141</v>
      </c>
      <c r="L71" s="5">
        <v>45.299010000000003</v>
      </c>
      <c r="M71" s="5">
        <v>0.25644</v>
      </c>
      <c r="N71" s="5">
        <v>40.377229999999997</v>
      </c>
      <c r="O71" s="5">
        <v>9.6140000000000003E-2</v>
      </c>
      <c r="P71" s="5">
        <v>44.351770000000002</v>
      </c>
      <c r="Q71" s="5"/>
      <c r="R71" s="5"/>
      <c r="S71" s="5"/>
      <c r="T71" s="5"/>
    </row>
    <row r="72" spans="1:20" s="2" customFormat="1" ht="15.75" x14ac:dyDescent="0.25">
      <c r="A72" s="16">
        <v>6</v>
      </c>
      <c r="B72" s="5">
        <f t="shared" si="18"/>
        <v>0.19170750000000003</v>
      </c>
      <c r="C72" s="5">
        <f t="shared" si="19"/>
        <v>0.12104373847911333</v>
      </c>
      <c r="D72" s="5">
        <f t="shared" si="20"/>
        <v>6.0521869239556665E-2</v>
      </c>
      <c r="E72" s="5">
        <f t="shared" si="21"/>
        <v>43.296195000000004</v>
      </c>
      <c r="F72" s="5">
        <f t="shared" si="22"/>
        <v>2.4861185041278042</v>
      </c>
      <c r="G72" s="5">
        <f t="shared" si="23"/>
        <v>1.2430592520639021</v>
      </c>
      <c r="H72" s="5"/>
      <c r="I72" s="5">
        <v>5.9799999999999999E-2</v>
      </c>
      <c r="J72" s="5">
        <v>42.129719999999999</v>
      </c>
      <c r="K72" s="5">
        <v>0.32554</v>
      </c>
      <c r="L72" s="5">
        <v>45.736359999999998</v>
      </c>
      <c r="M72" s="5">
        <v>0.25647999999999999</v>
      </c>
      <c r="N72" s="5">
        <v>40.377229999999997</v>
      </c>
      <c r="O72" s="5">
        <v>0.12501000000000001</v>
      </c>
      <c r="P72" s="5">
        <v>44.941470000000002</v>
      </c>
      <c r="Q72" s="5"/>
      <c r="R72" s="5"/>
      <c r="S72" s="5"/>
      <c r="T72" s="5"/>
    </row>
    <row r="73" spans="1:20" s="2" customFormat="1" ht="15.75" x14ac:dyDescent="0.25">
      <c r="A73" s="16">
        <v>7</v>
      </c>
      <c r="B73" s="5">
        <f t="shared" si="18"/>
        <v>0.20833000000000002</v>
      </c>
      <c r="C73" s="5">
        <f t="shared" si="19"/>
        <v>0.11553691127369932</v>
      </c>
      <c r="D73" s="5">
        <f t="shared" si="20"/>
        <v>5.776845563684966E-2</v>
      </c>
      <c r="E73" s="5">
        <f t="shared" si="21"/>
        <v>42.411279999999998</v>
      </c>
      <c r="F73" s="5">
        <f t="shared" si="22"/>
        <v>2.5269052733465638</v>
      </c>
      <c r="G73" s="5">
        <f t="shared" si="23"/>
        <v>1.2634526366732819</v>
      </c>
      <c r="H73" s="5"/>
      <c r="I73" s="5">
        <v>7.1129999999999999E-2</v>
      </c>
      <c r="J73" s="5">
        <v>41.805489999999999</v>
      </c>
      <c r="K73" s="5">
        <v>0.32527</v>
      </c>
      <c r="L73" s="5">
        <v>45.254930000000002</v>
      </c>
      <c r="M73" s="5">
        <v>0.27905000000000002</v>
      </c>
      <c r="N73" s="5">
        <v>39.267699999999998</v>
      </c>
      <c r="O73" s="5">
        <v>0.15787000000000001</v>
      </c>
      <c r="P73" s="5">
        <v>43.317</v>
      </c>
      <c r="Q73" s="5"/>
      <c r="R73" s="5"/>
      <c r="S73" s="5"/>
      <c r="T73" s="5"/>
    </row>
    <row r="74" spans="1:20" s="2" customFormat="1" ht="15.75" x14ac:dyDescent="0.25">
      <c r="A74" s="16">
        <v>8</v>
      </c>
      <c r="B74" s="5">
        <f t="shared" si="18"/>
        <v>0.17018749999999999</v>
      </c>
      <c r="C74" s="5">
        <f t="shared" si="19"/>
        <v>0.10219753923162729</v>
      </c>
      <c r="D74" s="5">
        <f t="shared" si="20"/>
        <v>5.1098769615813645E-2</v>
      </c>
      <c r="E74" s="5">
        <f t="shared" si="21"/>
        <v>42.969782500000001</v>
      </c>
      <c r="F74" s="5">
        <f t="shared" si="22"/>
        <v>2.7359395223990255</v>
      </c>
      <c r="G74" s="5">
        <f t="shared" si="23"/>
        <v>1.3679697611995127</v>
      </c>
      <c r="H74" s="5"/>
      <c r="I74" s="5">
        <v>7.0999999999999994E-2</v>
      </c>
      <c r="J74" s="5">
        <v>41.805489999999999</v>
      </c>
      <c r="K74" s="5">
        <v>0.23474</v>
      </c>
      <c r="L74" s="5">
        <v>46.188870000000001</v>
      </c>
      <c r="M74" s="5">
        <v>0.27895999999999999</v>
      </c>
      <c r="N74" s="5">
        <v>39.865499999999997</v>
      </c>
      <c r="O74" s="5">
        <v>9.6049999999999996E-2</v>
      </c>
      <c r="P74" s="5">
        <v>44.019269999999999</v>
      </c>
      <c r="Q74" s="5"/>
      <c r="R74" s="5"/>
      <c r="S74" s="5"/>
      <c r="T74" s="5"/>
    </row>
    <row r="75" spans="1:20" s="2" customFormat="1" ht="15.75" x14ac:dyDescent="0.25">
      <c r="A75" s="16">
        <v>9</v>
      </c>
      <c r="B75" s="5">
        <f t="shared" si="18"/>
        <v>0.17136000000000001</v>
      </c>
      <c r="C75" s="5">
        <f t="shared" si="19"/>
        <v>9.0756558257057432E-2</v>
      </c>
      <c r="D75" s="5">
        <f t="shared" si="20"/>
        <v>4.5378279128528716E-2</v>
      </c>
      <c r="E75" s="5">
        <f t="shared" si="21"/>
        <v>43.095972500000002</v>
      </c>
      <c r="F75" s="5">
        <f t="shared" si="22"/>
        <v>2.8053418774946142</v>
      </c>
      <c r="G75" s="5">
        <f t="shared" si="23"/>
        <v>1.4026709387473071</v>
      </c>
      <c r="H75" s="5"/>
      <c r="I75" s="5">
        <v>9.6269999999999994E-2</v>
      </c>
      <c r="J75" s="5">
        <v>42.500990000000002</v>
      </c>
      <c r="K75" s="5">
        <v>0.21412</v>
      </c>
      <c r="L75" s="5">
        <v>46.188870000000001</v>
      </c>
      <c r="M75" s="5">
        <v>0.27895999999999999</v>
      </c>
      <c r="N75" s="5">
        <v>39.548099999999998</v>
      </c>
      <c r="O75" s="5">
        <v>9.6089999999999995E-2</v>
      </c>
      <c r="P75" s="5">
        <v>44.14593</v>
      </c>
      <c r="Q75" s="5"/>
      <c r="R75" s="5"/>
      <c r="S75" s="5"/>
      <c r="T75" s="5"/>
    </row>
    <row r="76" spans="1:20" s="2" customFormat="1" ht="15.75" x14ac:dyDescent="0.25">
      <c r="A76" s="16">
        <v>10</v>
      </c>
      <c r="B76" s="5">
        <f t="shared" si="18"/>
        <v>0.20476250000000001</v>
      </c>
      <c r="C76" s="5">
        <f t="shared" si="19"/>
        <v>0.14198218582507691</v>
      </c>
      <c r="D76" s="5">
        <f t="shared" si="20"/>
        <v>7.0991092912538453E-2</v>
      </c>
      <c r="E76" s="5">
        <f t="shared" si="21"/>
        <v>43.152504999999998</v>
      </c>
      <c r="F76" s="5">
        <f t="shared" si="22"/>
        <v>3.4373695132615598</v>
      </c>
      <c r="G76" s="5">
        <f t="shared" si="23"/>
        <v>1.7186847566307799</v>
      </c>
      <c r="H76" s="5"/>
      <c r="I76" s="5">
        <v>7.0940000000000003E-2</v>
      </c>
      <c r="J76" s="5">
        <v>42.175829999999998</v>
      </c>
      <c r="K76" s="5">
        <v>0.30060999999999999</v>
      </c>
      <c r="L76" s="5">
        <v>46.836060000000003</v>
      </c>
      <c r="M76" s="5">
        <v>0.35154000000000002</v>
      </c>
      <c r="N76" s="5">
        <v>38.861339999999998</v>
      </c>
      <c r="O76" s="5">
        <v>9.5960000000000004E-2</v>
      </c>
      <c r="P76" s="5">
        <v>44.736789999999999</v>
      </c>
      <c r="Q76" s="5"/>
      <c r="R76" s="5"/>
      <c r="S76" s="5"/>
      <c r="T76" s="5"/>
    </row>
    <row r="77" spans="1:20" ht="15.75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</row>
    <row r="78" spans="1:20" ht="15.75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</row>
    <row r="79" spans="1:20" ht="15.75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</row>
    <row r="80" spans="1:20" ht="15.75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</row>
    <row r="81" spans="1:18" ht="15.75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</row>
    <row r="82" spans="1:18" ht="15.75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</row>
    <row r="83" spans="1:18" ht="15.75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</row>
    <row r="84" spans="1:18" ht="15.75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</row>
    <row r="85" spans="1:18" ht="15.75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</row>
    <row r="86" spans="1:18" ht="15.75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</row>
    <row r="87" spans="1:18" ht="15.75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</row>
    <row r="88" spans="1:18" ht="15.75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</row>
    <row r="89" spans="1:18" ht="15.75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</row>
    <row r="90" spans="1:18" ht="15.75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</row>
    <row r="91" spans="1:18" ht="15.75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</row>
    <row r="92" spans="1:18" ht="15.75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</row>
    <row r="93" spans="1:18" ht="15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</row>
  </sheetData>
  <mergeCells count="12">
    <mergeCell ref="I64:J64"/>
    <mergeCell ref="K64:L64"/>
    <mergeCell ref="M64:N64"/>
    <mergeCell ref="O64:P64"/>
    <mergeCell ref="I19:J19"/>
    <mergeCell ref="K19:L19"/>
    <mergeCell ref="M19:N19"/>
    <mergeCell ref="O19:P19"/>
    <mergeCell ref="I34:J34"/>
    <mergeCell ref="K34:L34"/>
    <mergeCell ref="M34:N34"/>
    <mergeCell ref="O34:P34"/>
  </mergeCells>
  <pageMargins left="0.7" right="0.7" top="0.75" bottom="0.75" header="0.3" footer="0.3"/>
  <pageSetup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workbookViewId="0">
      <selection activeCell="E5" sqref="E5:P5"/>
    </sheetView>
  </sheetViews>
  <sheetFormatPr defaultRowHeight="15" x14ac:dyDescent="0.25"/>
  <cols>
    <col min="2" max="2" width="38.7109375" bestFit="1" customWidth="1"/>
  </cols>
  <sheetData>
    <row r="1" spans="1:25" s="5" customFormat="1" ht="15.75" x14ac:dyDescent="0.25">
      <c r="A1" s="25" t="s">
        <v>30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spans="1:25" s="5" customFormat="1" ht="15.75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</row>
    <row r="3" spans="1:25" s="5" customFormat="1" ht="15.75" x14ac:dyDescent="0.25">
      <c r="A3" s="25" t="s">
        <v>0</v>
      </c>
      <c r="B3" s="25" t="s">
        <v>1</v>
      </c>
      <c r="C3" s="25" t="s">
        <v>2</v>
      </c>
      <c r="D3" s="25"/>
      <c r="E3" s="25" t="s">
        <v>3</v>
      </c>
      <c r="F3" s="25" t="s">
        <v>3</v>
      </c>
      <c r="G3" s="25" t="s">
        <v>3</v>
      </c>
      <c r="H3" s="25" t="s">
        <v>3</v>
      </c>
      <c r="I3" s="25" t="s">
        <v>3</v>
      </c>
      <c r="J3" s="25" t="s">
        <v>3</v>
      </c>
      <c r="K3" s="25" t="s">
        <v>3</v>
      </c>
      <c r="L3" s="25" t="s">
        <v>3</v>
      </c>
      <c r="M3" s="25" t="s">
        <v>3</v>
      </c>
      <c r="N3" s="25" t="s">
        <v>3</v>
      </c>
      <c r="O3" s="25"/>
      <c r="P3" s="25" t="s">
        <v>4</v>
      </c>
      <c r="Q3" s="25" t="s">
        <v>4</v>
      </c>
      <c r="R3" s="25" t="s">
        <v>4</v>
      </c>
      <c r="S3" s="25" t="s">
        <v>4</v>
      </c>
      <c r="T3" s="25" t="s">
        <v>4</v>
      </c>
      <c r="U3" s="25" t="s">
        <v>4</v>
      </c>
      <c r="V3" s="25" t="s">
        <v>4</v>
      </c>
      <c r="W3" s="25" t="s">
        <v>4</v>
      </c>
      <c r="X3" s="25" t="s">
        <v>4</v>
      </c>
      <c r="Y3" s="25" t="s">
        <v>4</v>
      </c>
    </row>
    <row r="4" spans="1:25" s="5" customFormat="1" ht="15.75" x14ac:dyDescent="0.25">
      <c r="A4" s="25"/>
      <c r="B4" s="25" t="s">
        <v>5</v>
      </c>
      <c r="C4" s="25" t="s">
        <v>6</v>
      </c>
      <c r="D4" s="25"/>
      <c r="E4" s="25">
        <v>-15</v>
      </c>
      <c r="F4" s="25" t="s">
        <v>47</v>
      </c>
      <c r="G4" s="25" t="s">
        <v>41</v>
      </c>
      <c r="H4" s="25" t="s">
        <v>42</v>
      </c>
      <c r="I4" s="25" t="s">
        <v>43</v>
      </c>
      <c r="J4" s="25" t="s">
        <v>44</v>
      </c>
      <c r="K4" s="25" t="s">
        <v>45</v>
      </c>
      <c r="L4" s="25" t="s">
        <v>46</v>
      </c>
      <c r="M4" s="25" t="s">
        <v>49</v>
      </c>
      <c r="N4" s="25" t="s">
        <v>48</v>
      </c>
      <c r="O4" s="25"/>
      <c r="P4" s="25">
        <v>-15</v>
      </c>
      <c r="Q4" s="25" t="s">
        <v>47</v>
      </c>
      <c r="R4" s="25" t="s">
        <v>41</v>
      </c>
      <c r="S4" s="25" t="s">
        <v>42</v>
      </c>
      <c r="T4" s="25" t="s">
        <v>43</v>
      </c>
      <c r="U4" s="25" t="s">
        <v>44</v>
      </c>
      <c r="V4" s="25" t="s">
        <v>45</v>
      </c>
      <c r="W4" s="25" t="s">
        <v>46</v>
      </c>
      <c r="X4" s="25" t="s">
        <v>49</v>
      </c>
      <c r="Y4" s="25" t="s">
        <v>48</v>
      </c>
    </row>
    <row r="5" spans="1:25" s="5" customFormat="1" ht="18.75" x14ac:dyDescent="0.35">
      <c r="E5" s="24" t="s">
        <v>51</v>
      </c>
      <c r="P5" s="24" t="s">
        <v>52</v>
      </c>
    </row>
    <row r="6" spans="1:25" s="5" customFormat="1" ht="15.75" x14ac:dyDescent="0.25">
      <c r="A6" s="5">
        <v>1</v>
      </c>
      <c r="B6" s="5" t="s">
        <v>8</v>
      </c>
      <c r="C6" s="5">
        <v>1.4</v>
      </c>
      <c r="E6" s="26">
        <v>530.1</v>
      </c>
      <c r="F6" s="26">
        <v>54.2</v>
      </c>
      <c r="G6" s="26">
        <v>349.7</v>
      </c>
      <c r="H6" s="26">
        <v>456.3</v>
      </c>
      <c r="I6" s="26">
        <v>476.9</v>
      </c>
      <c r="J6" s="26">
        <v>460</v>
      </c>
      <c r="K6" s="26">
        <v>500.7</v>
      </c>
      <c r="L6" s="26">
        <v>567.20000000000005</v>
      </c>
      <c r="M6" s="26">
        <v>568.6</v>
      </c>
      <c r="N6" s="26">
        <v>567.9</v>
      </c>
      <c r="P6" s="27">
        <v>0.66702819956616077</v>
      </c>
      <c r="Q6" s="27">
        <v>0.45481437657151325</v>
      </c>
      <c r="R6" s="27">
        <v>0.46494007439041202</v>
      </c>
      <c r="S6" s="27">
        <v>0.49327011318446012</v>
      </c>
      <c r="T6" s="27">
        <v>0.49071819841752923</v>
      </c>
      <c r="U6" s="27">
        <v>0.49246381137143697</v>
      </c>
      <c r="V6" s="27">
        <v>0.55699481865284983</v>
      </c>
      <c r="W6" s="27">
        <v>0.58615049073064396</v>
      </c>
      <c r="X6" s="27">
        <v>0.59035198406109901</v>
      </c>
      <c r="Y6" s="28">
        <v>0.62850191031570501</v>
      </c>
    </row>
    <row r="7" spans="1:25" s="5" customFormat="1" ht="15.75" x14ac:dyDescent="0.25">
      <c r="A7" s="5">
        <v>2</v>
      </c>
      <c r="B7" s="5" t="s">
        <v>8</v>
      </c>
      <c r="C7" s="5">
        <v>1.2</v>
      </c>
      <c r="E7" s="26">
        <v>536.70000000000005</v>
      </c>
      <c r="F7" s="26">
        <v>36.200000000000003</v>
      </c>
      <c r="G7" s="26">
        <v>231.6</v>
      </c>
      <c r="H7" s="26">
        <v>258.10000000000002</v>
      </c>
      <c r="I7" s="26">
        <v>308.10000000000002</v>
      </c>
      <c r="J7" s="26">
        <v>341.3</v>
      </c>
      <c r="K7" s="26">
        <v>409.8</v>
      </c>
      <c r="L7" s="26">
        <v>415.3</v>
      </c>
      <c r="M7" s="26">
        <v>388.6</v>
      </c>
      <c r="N7" s="26">
        <v>396.4</v>
      </c>
      <c r="P7" s="27">
        <v>0.71395402832598054</v>
      </c>
      <c r="Q7" s="27">
        <v>0.31267765776009082</v>
      </c>
      <c r="R7" s="27">
        <v>0.42435672908527566</v>
      </c>
      <c r="S7" s="27">
        <v>0.44591634505058914</v>
      </c>
      <c r="T7" s="27">
        <v>0.45398266611638449</v>
      </c>
      <c r="U7" s="27">
        <v>0.48183755623963997</v>
      </c>
      <c r="V7" s="27">
        <v>0.4904097646033132</v>
      </c>
      <c r="W7" s="27">
        <v>0.48764633089964099</v>
      </c>
      <c r="X7" s="27">
        <v>0.48859934853420184</v>
      </c>
      <c r="Y7" s="27">
        <v>0.49492917847025503</v>
      </c>
    </row>
    <row r="8" spans="1:25" s="5" customFormat="1" ht="15.75" x14ac:dyDescent="0.25">
      <c r="A8" s="5">
        <v>3</v>
      </c>
      <c r="B8" s="5" t="s">
        <v>8</v>
      </c>
      <c r="C8" s="5">
        <v>1.3</v>
      </c>
      <c r="E8" s="26">
        <v>518.20000000000005</v>
      </c>
      <c r="F8" s="26">
        <v>37.9</v>
      </c>
      <c r="G8" s="26">
        <v>282.89999999999998</v>
      </c>
      <c r="H8" s="26">
        <v>414.8</v>
      </c>
      <c r="I8" s="26">
        <v>486</v>
      </c>
      <c r="J8" s="26">
        <v>474.3</v>
      </c>
      <c r="K8" s="26">
        <v>467.4</v>
      </c>
      <c r="L8" s="26">
        <v>455.3</v>
      </c>
      <c r="M8" s="26">
        <v>476.3</v>
      </c>
      <c r="N8" s="26">
        <v>498.8</v>
      </c>
      <c r="P8" s="27">
        <v>0.59842166472836</v>
      </c>
      <c r="Q8" s="27">
        <v>0.28105906313645629</v>
      </c>
      <c r="R8" s="27">
        <v>0.37242472266244075</v>
      </c>
      <c r="S8" s="27">
        <v>0.38097493036211699</v>
      </c>
      <c r="T8" s="27">
        <v>0.38322532402791631</v>
      </c>
      <c r="U8" s="27">
        <v>0.41854903002923205</v>
      </c>
      <c r="V8" s="27">
        <v>0.47924059942998998</v>
      </c>
      <c r="W8" s="27">
        <v>0.56563117256239903</v>
      </c>
      <c r="X8" s="27">
        <v>0.56449661529598205</v>
      </c>
      <c r="Y8" s="28">
        <v>0.52113800848515102</v>
      </c>
    </row>
    <row r="9" spans="1:25" s="5" customFormat="1" ht="15.75" x14ac:dyDescent="0.25">
      <c r="A9" s="5">
        <v>4</v>
      </c>
      <c r="B9" s="5" t="s">
        <v>8</v>
      </c>
      <c r="C9" s="5">
        <v>1.2</v>
      </c>
      <c r="E9" s="26">
        <v>544.6</v>
      </c>
      <c r="F9" s="26">
        <v>64.8</v>
      </c>
      <c r="G9" s="26">
        <v>258.2</v>
      </c>
      <c r="H9" s="26">
        <v>292.39999999999998</v>
      </c>
      <c r="I9" s="26">
        <v>289.39999999999998</v>
      </c>
      <c r="J9" s="26">
        <v>353</v>
      </c>
      <c r="K9" s="26">
        <v>381.6</v>
      </c>
      <c r="L9" s="26">
        <v>415.9</v>
      </c>
      <c r="M9" s="26">
        <v>434.4</v>
      </c>
      <c r="N9" s="26">
        <v>453.7</v>
      </c>
      <c r="P9" s="27">
        <v>0.64990995626447101</v>
      </c>
      <c r="Q9" s="27">
        <v>0.36049237983587351</v>
      </c>
      <c r="R9" s="27">
        <v>0.379084830756373</v>
      </c>
      <c r="S9" s="27">
        <v>0.38664539094145089</v>
      </c>
      <c r="T9" s="27">
        <v>0.42698998418555612</v>
      </c>
      <c r="U9" s="27">
        <v>0.44102386717398817</v>
      </c>
      <c r="V9" s="27">
        <v>0.44323804288070351</v>
      </c>
      <c r="W9" s="27">
        <v>0.44241573033707876</v>
      </c>
      <c r="X9" s="27">
        <v>0.470682708449916</v>
      </c>
      <c r="Y9" s="27">
        <v>0.46220485396956001</v>
      </c>
    </row>
    <row r="10" spans="1:25" s="5" customFormat="1" ht="15.75" x14ac:dyDescent="0.25">
      <c r="A10" s="11">
        <v>5</v>
      </c>
      <c r="B10" s="11" t="s">
        <v>8</v>
      </c>
      <c r="C10" s="11">
        <v>1.1000000000000001</v>
      </c>
      <c r="D10" s="11"/>
      <c r="E10" s="29">
        <v>550.20000000000005</v>
      </c>
      <c r="F10" s="29">
        <v>85.8</v>
      </c>
      <c r="G10" s="29">
        <v>227.8</v>
      </c>
      <c r="H10" s="29">
        <v>291.5</v>
      </c>
      <c r="I10" s="29">
        <v>270.10000000000002</v>
      </c>
      <c r="J10" s="29">
        <v>282.7</v>
      </c>
      <c r="K10" s="29">
        <v>342.4</v>
      </c>
      <c r="L10" s="29">
        <v>366.1</v>
      </c>
      <c r="M10" s="29">
        <v>375.5</v>
      </c>
      <c r="N10" s="29">
        <v>395.4</v>
      </c>
      <c r="O10" s="11"/>
      <c r="P10" s="28">
        <v>0.65271446332366334</v>
      </c>
      <c r="Q10" s="28">
        <v>0.43335618450690422</v>
      </c>
      <c r="R10" s="28">
        <v>0.39554840439796191</v>
      </c>
      <c r="S10" s="28">
        <v>0.43340576995129299</v>
      </c>
      <c r="T10" s="28">
        <v>0.45171309192200598</v>
      </c>
      <c r="U10" s="28">
        <v>0.47996343135761083</v>
      </c>
      <c r="V10" s="28">
        <v>0.486955946553777</v>
      </c>
      <c r="W10" s="28">
        <v>0.46969160768453</v>
      </c>
      <c r="X10" s="28">
        <v>0.46439516631369099</v>
      </c>
      <c r="Y10" s="28">
        <v>0.48143603133159302</v>
      </c>
    </row>
    <row r="11" spans="1:25" s="5" customFormat="1" ht="15.75" x14ac:dyDescent="0.25">
      <c r="A11" s="5">
        <v>6</v>
      </c>
      <c r="B11" s="5" t="s">
        <v>8</v>
      </c>
      <c r="C11" s="5">
        <v>1.3</v>
      </c>
      <c r="E11" s="26">
        <v>537.29999999999995</v>
      </c>
      <c r="F11" s="26">
        <v>68.900000000000006</v>
      </c>
      <c r="G11" s="26">
        <v>255.8</v>
      </c>
      <c r="H11" s="26">
        <v>299.89999999999998</v>
      </c>
      <c r="I11" s="29">
        <v>396.7</v>
      </c>
      <c r="J11" s="29">
        <v>484.3</v>
      </c>
      <c r="K11" s="29">
        <v>492.9</v>
      </c>
      <c r="L11" s="26">
        <v>472.4</v>
      </c>
      <c r="M11" s="26">
        <v>477.8</v>
      </c>
      <c r="N11" s="26">
        <v>455.9</v>
      </c>
      <c r="P11" s="28">
        <v>0.74474663612940095</v>
      </c>
      <c r="Q11" s="28">
        <v>0.39491373515572487</v>
      </c>
      <c r="R11" s="28">
        <v>0.42761300000000002</v>
      </c>
      <c r="S11" s="28">
        <v>0.492950924155513</v>
      </c>
      <c r="T11" s="28">
        <v>0.51458160729080404</v>
      </c>
      <c r="U11" s="28">
        <v>0.50236565420560797</v>
      </c>
      <c r="V11" s="28">
        <v>0.52152149944873205</v>
      </c>
      <c r="W11" s="28">
        <v>0.51307901907356901</v>
      </c>
      <c r="X11" s="28">
        <v>0.52299550469963196</v>
      </c>
      <c r="Y11" s="28">
        <v>0.52030554931476103</v>
      </c>
    </row>
    <row r="12" spans="1:25" s="5" customFormat="1" ht="15.75" x14ac:dyDescent="0.25">
      <c r="A12" s="5">
        <v>7</v>
      </c>
      <c r="B12" s="5" t="s">
        <v>8</v>
      </c>
      <c r="C12" s="5">
        <v>1.1000000000000001</v>
      </c>
      <c r="E12" s="26">
        <v>569.5</v>
      </c>
      <c r="F12" s="26">
        <v>82.4</v>
      </c>
      <c r="G12" s="26">
        <v>365.4</v>
      </c>
      <c r="H12" s="26">
        <v>499.3</v>
      </c>
      <c r="I12" s="29">
        <v>413.5</v>
      </c>
      <c r="J12" s="29">
        <v>394.4</v>
      </c>
      <c r="K12" s="29">
        <v>363.5</v>
      </c>
      <c r="L12" s="26">
        <v>374.4</v>
      </c>
      <c r="M12" s="26">
        <v>417.5</v>
      </c>
      <c r="N12" s="26">
        <v>406.8</v>
      </c>
      <c r="P12" s="27">
        <v>0.59463305549908507</v>
      </c>
      <c r="Q12" s="27">
        <v>0.33019350875396741</v>
      </c>
      <c r="R12" s="27">
        <v>0.38990521327014199</v>
      </c>
      <c r="S12" s="27">
        <v>0.42102728731942202</v>
      </c>
      <c r="T12" s="27">
        <v>0.41447833593685801</v>
      </c>
      <c r="U12" s="27">
        <v>0.46485430874147599</v>
      </c>
      <c r="V12" s="27">
        <v>0.51387665198237897</v>
      </c>
      <c r="W12" s="27">
        <v>0.49941652165011802</v>
      </c>
      <c r="X12" s="27">
        <v>0.50648858766072002</v>
      </c>
      <c r="Y12" s="27">
        <v>0.50449546024950198</v>
      </c>
    </row>
    <row r="13" spans="1:25" s="5" customFormat="1" ht="15.75" x14ac:dyDescent="0.25">
      <c r="A13" s="5">
        <v>8</v>
      </c>
      <c r="B13" s="5" t="s">
        <v>8</v>
      </c>
      <c r="C13" s="5">
        <v>1.2</v>
      </c>
      <c r="E13" s="26">
        <v>517.20000000000005</v>
      </c>
      <c r="F13" s="26">
        <v>68.900000000000006</v>
      </c>
      <c r="G13" s="26">
        <v>219.7</v>
      </c>
      <c r="H13" s="29">
        <v>261.10000000000002</v>
      </c>
      <c r="I13" s="29">
        <v>303.7</v>
      </c>
      <c r="J13" s="26">
        <v>310.60000000000002</v>
      </c>
      <c r="K13" s="26">
        <v>356.8</v>
      </c>
      <c r="L13" s="26">
        <v>369.5</v>
      </c>
      <c r="M13" s="26">
        <v>384.4</v>
      </c>
      <c r="N13" s="26">
        <v>386.2</v>
      </c>
      <c r="P13" s="27">
        <v>0.65180722891566301</v>
      </c>
      <c r="Q13" s="27">
        <v>0.34443168771526983</v>
      </c>
      <c r="R13" s="27">
        <v>0.37679835578899307</v>
      </c>
      <c r="S13" s="27">
        <v>0.47659603246167698</v>
      </c>
      <c r="T13" s="27">
        <v>0.488900040689</v>
      </c>
      <c r="U13" s="27">
        <v>0.47437944450448499</v>
      </c>
      <c r="V13" s="27">
        <v>0.49652875014346398</v>
      </c>
      <c r="W13" s="27">
        <v>0.50308663280903299</v>
      </c>
      <c r="X13" s="27">
        <v>0.52240730789897905</v>
      </c>
      <c r="Y13" s="27">
        <v>0.50988534242330297</v>
      </c>
    </row>
    <row r="14" spans="1:25" s="5" customFormat="1" ht="15.75" x14ac:dyDescent="0.25">
      <c r="A14" s="5">
        <v>9</v>
      </c>
      <c r="B14" s="5" t="s">
        <v>8</v>
      </c>
      <c r="C14" s="5">
        <v>1.2</v>
      </c>
      <c r="E14" s="26">
        <v>516.29999999999995</v>
      </c>
      <c r="F14" s="26">
        <v>57.6</v>
      </c>
      <c r="G14" s="29">
        <v>295.10000000000002</v>
      </c>
      <c r="H14" s="29">
        <v>313.7</v>
      </c>
      <c r="I14" s="29">
        <v>385.2</v>
      </c>
      <c r="J14" s="26">
        <v>439.3</v>
      </c>
      <c r="K14" s="26">
        <v>432</v>
      </c>
      <c r="L14" s="26">
        <v>454</v>
      </c>
      <c r="M14" s="26">
        <v>467.7</v>
      </c>
      <c r="N14" s="26">
        <v>458.8</v>
      </c>
      <c r="P14" s="27">
        <v>0.629141104294479</v>
      </c>
      <c r="Q14" s="27">
        <v>0.33459736783403954</v>
      </c>
      <c r="R14" s="27">
        <v>0.34764067859460457</v>
      </c>
      <c r="S14" s="27">
        <v>0.39682984850381903</v>
      </c>
      <c r="T14" s="27">
        <v>0.47942664418212499</v>
      </c>
      <c r="U14" s="27">
        <v>0.49318929074682943</v>
      </c>
      <c r="V14" s="27">
        <v>0.44970769000149896</v>
      </c>
      <c r="W14" s="27">
        <v>0.46547832777635301</v>
      </c>
      <c r="X14" s="27">
        <v>0.52123189883744603</v>
      </c>
      <c r="Y14" s="27">
        <v>0.56134070940449066</v>
      </c>
    </row>
    <row r="15" spans="1:25" s="5" customFormat="1" ht="15.75" x14ac:dyDescent="0.25">
      <c r="E15" s="26"/>
      <c r="F15" s="26"/>
      <c r="G15" s="26"/>
      <c r="H15" s="26"/>
      <c r="I15" s="26"/>
      <c r="J15" s="26"/>
      <c r="K15" s="26"/>
      <c r="L15" s="26"/>
      <c r="M15" s="26"/>
      <c r="N15" s="26"/>
      <c r="P15" s="27"/>
      <c r="Q15" s="27"/>
      <c r="R15" s="27"/>
      <c r="S15" s="27"/>
      <c r="T15" s="27"/>
      <c r="U15" s="27"/>
      <c r="V15" s="27"/>
      <c r="W15" s="27"/>
      <c r="X15" s="27"/>
      <c r="Y15" s="27"/>
    </row>
    <row r="16" spans="1:25" s="5" customFormat="1" ht="15.75" x14ac:dyDescent="0.25">
      <c r="A16" s="12" t="s">
        <v>10</v>
      </c>
      <c r="B16" s="11"/>
      <c r="C16" s="11"/>
      <c r="D16" s="11"/>
      <c r="E16" s="29">
        <f>AVERAGE(E6:E14)</f>
        <v>535.56666666666672</v>
      </c>
      <c r="F16" s="29">
        <f t="shared" ref="F16:X16" si="0">AVERAGE(F6:F14)</f>
        <v>61.855555555555561</v>
      </c>
      <c r="G16" s="29">
        <f t="shared" si="0"/>
        <v>276.24444444444435</v>
      </c>
      <c r="H16" s="29">
        <f t="shared" si="0"/>
        <v>343.01111111111112</v>
      </c>
      <c r="I16" s="29">
        <f t="shared" si="0"/>
        <v>369.95555555555552</v>
      </c>
      <c r="J16" s="29">
        <f t="shared" si="0"/>
        <v>393.32222222222225</v>
      </c>
      <c r="K16" s="29">
        <f t="shared" si="0"/>
        <v>416.34444444444449</v>
      </c>
      <c r="L16" s="29">
        <f t="shared" si="0"/>
        <v>432.23333333333335</v>
      </c>
      <c r="M16" s="29">
        <f t="shared" si="0"/>
        <v>443.42222222222222</v>
      </c>
      <c r="N16" s="29">
        <f t="shared" si="0"/>
        <v>446.65555555555557</v>
      </c>
      <c r="O16" s="11"/>
      <c r="P16" s="28">
        <f t="shared" si="0"/>
        <v>0.65581737078302937</v>
      </c>
      <c r="Q16" s="28">
        <f t="shared" si="0"/>
        <v>0.36072621791887111</v>
      </c>
      <c r="R16" s="28">
        <f t="shared" si="0"/>
        <v>0.39759022321624476</v>
      </c>
      <c r="S16" s="28">
        <f t="shared" si="0"/>
        <v>0.43640184910337132</v>
      </c>
      <c r="T16" s="28">
        <f t="shared" si="0"/>
        <v>0.4560017658631309</v>
      </c>
      <c r="U16" s="28">
        <f t="shared" si="0"/>
        <v>0.47206959937447857</v>
      </c>
      <c r="V16" s="28">
        <f>AVERAGE(V6:V14)</f>
        <v>0.49316375152185643</v>
      </c>
      <c r="W16" s="28">
        <f t="shared" si="0"/>
        <v>0.503621759280374</v>
      </c>
      <c r="X16" s="28">
        <f t="shared" si="0"/>
        <v>0.51684990241685191</v>
      </c>
      <c r="Y16" s="28">
        <f>AVERAGE(Y6:Y14)</f>
        <v>0.52047078266270219</v>
      </c>
    </row>
    <row r="17" spans="1:25" s="5" customFormat="1" ht="15.75" x14ac:dyDescent="0.25">
      <c r="A17" s="12" t="s">
        <v>11</v>
      </c>
      <c r="B17" s="11"/>
      <c r="C17" s="11"/>
      <c r="D17" s="11"/>
      <c r="E17" s="29">
        <f>STDEV(E6:E14)</f>
        <v>17.647662734764623</v>
      </c>
      <c r="F17" s="29">
        <f t="shared" ref="F17:X17" si="1">STDEV(F6:F14)</f>
        <v>17.364195281606822</v>
      </c>
      <c r="G17" s="29">
        <f t="shared" si="1"/>
        <v>52.470351416564867</v>
      </c>
      <c r="H17" s="29">
        <f t="shared" si="1"/>
        <v>89.628503340796087</v>
      </c>
      <c r="I17" s="29">
        <f t="shared" si="1"/>
        <v>80.95017157349227</v>
      </c>
      <c r="J17" s="29">
        <f t="shared" si="1"/>
        <v>74.83969163782325</v>
      </c>
      <c r="K17" s="29">
        <f t="shared" si="1"/>
        <v>60.087688237922372</v>
      </c>
      <c r="L17" s="29">
        <f t="shared" si="1"/>
        <v>64.267526792308033</v>
      </c>
      <c r="M17" s="29">
        <f t="shared" si="1"/>
        <v>61.621379767451153</v>
      </c>
      <c r="N17" s="29">
        <f t="shared" si="1"/>
        <v>59.264156771000685</v>
      </c>
      <c r="O17" s="11"/>
      <c r="P17" s="28">
        <f t="shared" si="1"/>
        <v>4.9020385287851888E-2</v>
      </c>
      <c r="Q17" s="28">
        <f t="shared" si="1"/>
        <v>5.6824872629653043E-2</v>
      </c>
      <c r="R17" s="28">
        <f t="shared" si="1"/>
        <v>3.5566934336234181E-2</v>
      </c>
      <c r="S17" s="28">
        <f t="shared" si="1"/>
        <v>4.4012840000921087E-2</v>
      </c>
      <c r="T17" s="28">
        <f t="shared" si="1"/>
        <v>4.206038606111135E-2</v>
      </c>
      <c r="U17" s="28">
        <f t="shared" si="1"/>
        <v>2.6979683059702129E-2</v>
      </c>
      <c r="V17" s="28">
        <f>STDEV(V6:V14)</f>
        <v>3.5248928311016399E-2</v>
      </c>
      <c r="W17" s="28">
        <f t="shared" si="1"/>
        <v>4.6598199860897672E-2</v>
      </c>
      <c r="X17" s="28">
        <f t="shared" si="1"/>
        <v>4.1153645200865729E-2</v>
      </c>
      <c r="Y17" s="28">
        <f>STDEV(Y6:Y14)</f>
        <v>4.9091514312764692E-2</v>
      </c>
    </row>
    <row r="18" spans="1:25" s="5" customFormat="1" ht="15.75" x14ac:dyDescent="0.25">
      <c r="A18" s="12" t="s">
        <v>12</v>
      </c>
      <c r="B18" s="11"/>
      <c r="C18" s="11"/>
      <c r="D18" s="11"/>
      <c r="E18" s="29">
        <f>E17/3</f>
        <v>5.8825542449215407</v>
      </c>
      <c r="F18" s="29">
        <f t="shared" ref="F18:Y18" si="2">F17/3</f>
        <v>5.7880650938689406</v>
      </c>
      <c r="G18" s="29">
        <f t="shared" si="2"/>
        <v>17.490117138854956</v>
      </c>
      <c r="H18" s="29">
        <f t="shared" si="2"/>
        <v>29.876167780265362</v>
      </c>
      <c r="I18" s="29">
        <f t="shared" si="2"/>
        <v>26.983390524497423</v>
      </c>
      <c r="J18" s="29">
        <f t="shared" si="2"/>
        <v>24.946563879274418</v>
      </c>
      <c r="K18" s="29">
        <f t="shared" si="2"/>
        <v>20.029229412640792</v>
      </c>
      <c r="L18" s="29">
        <f t="shared" si="2"/>
        <v>21.422508930769343</v>
      </c>
      <c r="M18" s="29">
        <f t="shared" si="2"/>
        <v>20.540459922483716</v>
      </c>
      <c r="N18" s="29">
        <f t="shared" si="2"/>
        <v>19.754718923666896</v>
      </c>
      <c r="O18" s="29"/>
      <c r="P18" s="28">
        <f t="shared" si="2"/>
        <v>1.6340128429283961E-2</v>
      </c>
      <c r="Q18" s="28">
        <f t="shared" si="2"/>
        <v>1.8941624209884347E-2</v>
      </c>
      <c r="R18" s="28">
        <f t="shared" si="2"/>
        <v>1.1855644778744727E-2</v>
      </c>
      <c r="S18" s="28">
        <f t="shared" si="2"/>
        <v>1.4670946666973696E-2</v>
      </c>
      <c r="T18" s="28">
        <f t="shared" si="2"/>
        <v>1.4020128687037116E-2</v>
      </c>
      <c r="U18" s="28">
        <f t="shared" si="2"/>
        <v>8.9932276865673771E-3</v>
      </c>
      <c r="V18" s="28">
        <f t="shared" si="2"/>
        <v>1.1749642770338799E-2</v>
      </c>
      <c r="W18" s="28">
        <f t="shared" si="2"/>
        <v>1.553273328696589E-2</v>
      </c>
      <c r="X18" s="28">
        <f t="shared" si="2"/>
        <v>1.3717881733621909E-2</v>
      </c>
      <c r="Y18" s="28">
        <f t="shared" si="2"/>
        <v>1.6363838104254898E-2</v>
      </c>
    </row>
    <row r="19" spans="1:25" s="5" customFormat="1" ht="15.75" x14ac:dyDescent="0.25">
      <c r="E19" s="26"/>
      <c r="F19" s="26"/>
      <c r="G19" s="26"/>
      <c r="H19" s="26"/>
      <c r="I19" s="26"/>
      <c r="J19" s="26"/>
      <c r="K19" s="26"/>
      <c r="L19" s="26"/>
      <c r="M19" s="26"/>
      <c r="N19" s="26"/>
      <c r="P19" s="27"/>
      <c r="Q19" s="27"/>
      <c r="R19" s="27"/>
      <c r="S19" s="27"/>
      <c r="T19" s="27"/>
      <c r="U19" s="27"/>
      <c r="V19" s="27"/>
      <c r="W19" s="27"/>
      <c r="X19" s="27"/>
      <c r="Y19" s="27"/>
    </row>
    <row r="20" spans="1:25" s="5" customFormat="1" ht="15.75" x14ac:dyDescent="0.25">
      <c r="A20" s="11">
        <v>10</v>
      </c>
      <c r="B20" s="11" t="s">
        <v>13</v>
      </c>
      <c r="C20" s="11">
        <v>1</v>
      </c>
      <c r="D20" s="11"/>
      <c r="E20" s="29">
        <v>549</v>
      </c>
      <c r="F20" s="29">
        <v>78.3</v>
      </c>
      <c r="G20" s="29">
        <v>243.1</v>
      </c>
      <c r="H20" s="29">
        <v>284.60000000000002</v>
      </c>
      <c r="I20" s="29">
        <v>287.10000000000002</v>
      </c>
      <c r="J20" s="29">
        <v>318</v>
      </c>
      <c r="K20" s="29">
        <v>352.2</v>
      </c>
      <c r="L20" s="29">
        <v>423.7</v>
      </c>
      <c r="M20" s="29">
        <v>469.8</v>
      </c>
      <c r="N20" s="29">
        <v>457.4</v>
      </c>
      <c r="O20" s="11"/>
      <c r="P20" s="28">
        <v>0.64184852374839541</v>
      </c>
      <c r="Q20" s="28">
        <v>0.39394697348674329</v>
      </c>
      <c r="R20" s="28">
        <v>0.40652211066011501</v>
      </c>
      <c r="S20" s="28">
        <v>0.44054441260744953</v>
      </c>
      <c r="T20" s="28">
        <v>0.46079350203061537</v>
      </c>
      <c r="U20" s="28">
        <v>0.47162748914508162</v>
      </c>
      <c r="V20" s="28">
        <v>0.47622563496751341</v>
      </c>
      <c r="W20" s="28">
        <v>0.46499612503229143</v>
      </c>
      <c r="X20" s="28">
        <v>0.45768273716951802</v>
      </c>
      <c r="Y20" s="28">
        <v>0.44773774612484307</v>
      </c>
    </row>
    <row r="21" spans="1:25" s="5" customFormat="1" ht="15.75" x14ac:dyDescent="0.25">
      <c r="A21" s="11">
        <v>11</v>
      </c>
      <c r="B21" s="11" t="s">
        <v>13</v>
      </c>
      <c r="C21" s="11">
        <v>0.9</v>
      </c>
      <c r="D21" s="11"/>
      <c r="E21" s="29">
        <v>525.70000000000005</v>
      </c>
      <c r="F21" s="29">
        <v>36.4</v>
      </c>
      <c r="G21" s="29">
        <v>230</v>
      </c>
      <c r="H21" s="29">
        <v>229.6</v>
      </c>
      <c r="I21" s="29">
        <v>232.5</v>
      </c>
      <c r="J21" s="29">
        <v>234.2</v>
      </c>
      <c r="K21" s="29">
        <v>236.1</v>
      </c>
      <c r="L21" s="29">
        <v>246.8</v>
      </c>
      <c r="M21" s="29">
        <v>234.3</v>
      </c>
      <c r="N21" s="29">
        <v>237.9</v>
      </c>
      <c r="O21" s="11"/>
      <c r="P21" s="28">
        <v>0.69660074165636598</v>
      </c>
      <c r="Q21" s="28">
        <v>0.32580242276270099</v>
      </c>
      <c r="R21" s="28">
        <v>0.34329188809786398</v>
      </c>
      <c r="S21" s="28">
        <v>0.39362042886377802</v>
      </c>
      <c r="T21" s="28">
        <v>0.39677003772890401</v>
      </c>
      <c r="U21" s="28">
        <v>0.394005163017497</v>
      </c>
      <c r="V21" s="28">
        <v>0.39462312791554099</v>
      </c>
      <c r="W21" s="28">
        <v>0.41141367323290901</v>
      </c>
      <c r="X21" s="28">
        <v>0.39642821243089299</v>
      </c>
      <c r="Y21" s="28">
        <v>0.416051791415395</v>
      </c>
    </row>
    <row r="22" spans="1:25" s="5" customFormat="1" ht="15.75" x14ac:dyDescent="0.25">
      <c r="A22" s="11">
        <v>12</v>
      </c>
      <c r="B22" s="11" t="s">
        <v>13</v>
      </c>
      <c r="C22" s="11">
        <v>1</v>
      </c>
      <c r="D22" s="11"/>
      <c r="E22" s="29">
        <v>548.1</v>
      </c>
      <c r="F22" s="29">
        <v>66.5</v>
      </c>
      <c r="G22" s="29">
        <v>247.3</v>
      </c>
      <c r="H22" s="29">
        <v>251.7</v>
      </c>
      <c r="I22" s="29">
        <v>251.1</v>
      </c>
      <c r="J22" s="29">
        <v>250.9</v>
      </c>
      <c r="K22" s="29">
        <v>271.7</v>
      </c>
      <c r="L22" s="29">
        <v>261.7</v>
      </c>
      <c r="M22" s="29">
        <v>265</v>
      </c>
      <c r="N22" s="29">
        <v>332.3</v>
      </c>
      <c r="O22" s="11"/>
      <c r="P22" s="28">
        <v>0.62120266628846998</v>
      </c>
      <c r="Q22" s="28">
        <v>0.3156361281968274</v>
      </c>
      <c r="R22" s="28">
        <v>0.33953363598844399</v>
      </c>
      <c r="S22" s="28">
        <v>0.33169523991954802</v>
      </c>
      <c r="T22" s="28">
        <v>0.37827989725049999</v>
      </c>
      <c r="U22" s="28">
        <v>0.46324586327929101</v>
      </c>
      <c r="V22" s="28">
        <v>0.41737021364433902</v>
      </c>
      <c r="W22" s="28">
        <v>0.46727996021879697</v>
      </c>
      <c r="X22" s="28">
        <v>0.43743016759776499</v>
      </c>
      <c r="Y22" s="28">
        <v>0.42364513263104497</v>
      </c>
    </row>
    <row r="23" spans="1:25" s="5" customFormat="1" ht="15.75" x14ac:dyDescent="0.25">
      <c r="A23" s="11">
        <v>13</v>
      </c>
      <c r="B23" s="11" t="s">
        <v>13</v>
      </c>
      <c r="C23" s="11">
        <v>1.1000000000000001</v>
      </c>
      <c r="D23" s="11"/>
      <c r="E23" s="29">
        <v>515.79999999999995</v>
      </c>
      <c r="F23" s="29">
        <v>53.5</v>
      </c>
      <c r="G23" s="29">
        <v>270.2</v>
      </c>
      <c r="H23" s="29">
        <v>251.6</v>
      </c>
      <c r="I23" s="29">
        <v>261.5</v>
      </c>
      <c r="J23" s="29">
        <v>278.3</v>
      </c>
      <c r="K23" s="29">
        <v>301.2</v>
      </c>
      <c r="L23" s="29">
        <v>352.8</v>
      </c>
      <c r="M23" s="29">
        <v>295.5</v>
      </c>
      <c r="N23" s="29">
        <v>307.3</v>
      </c>
      <c r="O23" s="11"/>
      <c r="P23" s="28">
        <v>0.63368121442125203</v>
      </c>
      <c r="Q23" s="28">
        <v>0.33868935097668562</v>
      </c>
      <c r="R23" s="28">
        <v>0.37197768133911951</v>
      </c>
      <c r="S23" s="28">
        <v>0.37336085478387554</v>
      </c>
      <c r="T23" s="28">
        <v>0.39211935730680958</v>
      </c>
      <c r="U23" s="28">
        <v>0.40167656304575627</v>
      </c>
      <c r="V23" s="28">
        <v>0.43138178859583698</v>
      </c>
      <c r="W23" s="28">
        <v>0.423843958135109</v>
      </c>
      <c r="X23" s="28">
        <v>0.46637271214642301</v>
      </c>
      <c r="Y23" s="28">
        <v>0.49495187942618502</v>
      </c>
    </row>
    <row r="24" spans="1:25" s="5" customFormat="1" ht="15.75" x14ac:dyDescent="0.25">
      <c r="A24" s="11">
        <v>14</v>
      </c>
      <c r="B24" s="11" t="s">
        <v>13</v>
      </c>
      <c r="C24" s="11">
        <v>1.2</v>
      </c>
      <c r="D24" s="11"/>
      <c r="E24" s="29">
        <v>541.4</v>
      </c>
      <c r="F24" s="29">
        <v>57.9</v>
      </c>
      <c r="G24" s="29">
        <v>297.89999999999998</v>
      </c>
      <c r="H24" s="29">
        <v>370.6</v>
      </c>
      <c r="I24" s="29">
        <v>439</v>
      </c>
      <c r="J24" s="29">
        <v>451.2</v>
      </c>
      <c r="K24" s="29">
        <v>484</v>
      </c>
      <c r="L24" s="29">
        <v>392.4</v>
      </c>
      <c r="M24" s="29">
        <v>394</v>
      </c>
      <c r="N24" s="29">
        <v>400.7</v>
      </c>
      <c r="O24" s="11"/>
      <c r="P24" s="28">
        <v>0.70083333333333298</v>
      </c>
      <c r="Q24" s="28">
        <v>0.391997196916608</v>
      </c>
      <c r="R24" s="28">
        <v>0.43701260192735297</v>
      </c>
      <c r="S24" s="28">
        <v>0.46202325928134802</v>
      </c>
      <c r="T24" s="28">
        <v>0.47877078384798094</v>
      </c>
      <c r="U24" s="28">
        <v>0.55314358538657604</v>
      </c>
      <c r="V24" s="28">
        <v>0.56755149630781199</v>
      </c>
      <c r="W24" s="28">
        <v>0.56851961950059482</v>
      </c>
      <c r="X24" s="28">
        <v>0.53376906318082762</v>
      </c>
      <c r="Y24" s="28">
        <v>0.51859250153657044</v>
      </c>
    </row>
    <row r="25" spans="1:25" s="5" customFormat="1" ht="15.75" x14ac:dyDescent="0.25">
      <c r="A25" s="11">
        <v>15</v>
      </c>
      <c r="B25" s="11" t="s">
        <v>13</v>
      </c>
      <c r="C25" s="11">
        <v>1.1000000000000001</v>
      </c>
      <c r="D25" s="11"/>
      <c r="E25" s="29">
        <v>526.79999999999995</v>
      </c>
      <c r="F25" s="29">
        <v>52.1</v>
      </c>
      <c r="G25" s="29">
        <v>236.4</v>
      </c>
      <c r="H25" s="29">
        <v>333.7</v>
      </c>
      <c r="I25" s="29">
        <v>329.9</v>
      </c>
      <c r="J25" s="29">
        <v>328.3</v>
      </c>
      <c r="K25" s="29">
        <v>327.7</v>
      </c>
      <c r="L25" s="29">
        <v>331.4</v>
      </c>
      <c r="M25" s="29">
        <v>342.2</v>
      </c>
      <c r="N25" s="29">
        <v>363.8</v>
      </c>
      <c r="O25" s="11"/>
      <c r="P25" s="28">
        <v>0.632409369771333</v>
      </c>
      <c r="Q25" s="28">
        <v>0.34200000000000003</v>
      </c>
      <c r="R25" s="28">
        <v>0.33834586466165434</v>
      </c>
      <c r="S25" s="28">
        <v>0.37581800099453</v>
      </c>
      <c r="T25" s="28">
        <v>0.38698979591836702</v>
      </c>
      <c r="U25" s="28">
        <v>0.38344200340545698</v>
      </c>
      <c r="V25" s="28">
        <v>0.401120944872074</v>
      </c>
      <c r="W25" s="28">
        <v>0.409086812856714</v>
      </c>
      <c r="X25" s="28">
        <v>0.44818401937045999</v>
      </c>
      <c r="Y25" s="28">
        <v>0.45101183063511802</v>
      </c>
    </row>
    <row r="26" spans="1:25" s="5" customFormat="1" ht="15.75" x14ac:dyDescent="0.25">
      <c r="E26" s="26"/>
      <c r="F26" s="26"/>
      <c r="G26" s="26"/>
      <c r="H26" s="26"/>
      <c r="I26" s="26"/>
      <c r="J26" s="26"/>
      <c r="K26" s="26"/>
      <c r="L26" s="26"/>
      <c r="M26" s="26"/>
      <c r="N26" s="26"/>
      <c r="P26" s="27"/>
      <c r="Q26" s="27"/>
      <c r="R26" s="27"/>
      <c r="S26" s="27"/>
      <c r="T26" s="27"/>
      <c r="U26" s="27"/>
      <c r="V26" s="27"/>
      <c r="W26" s="27"/>
      <c r="X26" s="27"/>
      <c r="Y26" s="27"/>
    </row>
    <row r="27" spans="1:25" s="5" customFormat="1" ht="15.75" x14ac:dyDescent="0.25">
      <c r="A27" s="12" t="s">
        <v>10</v>
      </c>
      <c r="B27" s="11"/>
      <c r="C27" s="11"/>
      <c r="D27" s="11"/>
      <c r="E27" s="29">
        <f>AVERAGE(E20:E25)</f>
        <v>534.4666666666667</v>
      </c>
      <c r="F27" s="29">
        <f t="shared" ref="F27:Y27" si="3">AVERAGE(F20:F25)</f>
        <v>57.449999999999996</v>
      </c>
      <c r="G27" s="29">
        <f t="shared" si="3"/>
        <v>254.15</v>
      </c>
      <c r="H27" s="29">
        <f t="shared" si="3"/>
        <v>286.9666666666667</v>
      </c>
      <c r="I27" s="29">
        <f t="shared" si="3"/>
        <v>300.18333333333334</v>
      </c>
      <c r="J27" s="29">
        <f t="shared" si="3"/>
        <v>310.15000000000003</v>
      </c>
      <c r="K27" s="29">
        <f t="shared" si="3"/>
        <v>328.81666666666666</v>
      </c>
      <c r="L27" s="29">
        <f t="shared" si="3"/>
        <v>334.8</v>
      </c>
      <c r="M27" s="29">
        <f t="shared" si="3"/>
        <v>333.46666666666664</v>
      </c>
      <c r="N27" s="29">
        <f t="shared" si="3"/>
        <v>349.90000000000003</v>
      </c>
      <c r="O27" s="11"/>
      <c r="P27" s="28">
        <f t="shared" si="3"/>
        <v>0.65442930820319156</v>
      </c>
      <c r="Q27" s="28">
        <f t="shared" si="3"/>
        <v>0.35134534538992757</v>
      </c>
      <c r="R27" s="28">
        <f t="shared" si="3"/>
        <v>0.37278063044575832</v>
      </c>
      <c r="S27" s="28">
        <f t="shared" si="3"/>
        <v>0.39617703274175486</v>
      </c>
      <c r="T27" s="28">
        <f t="shared" si="3"/>
        <v>0.41562056234719619</v>
      </c>
      <c r="U27" s="28">
        <f t="shared" si="3"/>
        <v>0.4445234445466098</v>
      </c>
      <c r="V27" s="28">
        <f t="shared" si="3"/>
        <v>0.44804553438385275</v>
      </c>
      <c r="W27" s="28">
        <f t="shared" si="3"/>
        <v>0.45752335816273587</v>
      </c>
      <c r="X27" s="28">
        <f t="shared" si="3"/>
        <v>0.45664448531598106</v>
      </c>
      <c r="Y27" s="28">
        <f t="shared" si="3"/>
        <v>0.4586651469615261</v>
      </c>
    </row>
    <row r="28" spans="1:25" s="5" customFormat="1" ht="15.75" x14ac:dyDescent="0.25">
      <c r="A28" s="12" t="s">
        <v>11</v>
      </c>
      <c r="B28" s="11"/>
      <c r="C28" s="11"/>
      <c r="D28" s="11"/>
      <c r="E28" s="29">
        <f>STDEV(E20:E25)</f>
        <v>13.632559065218352</v>
      </c>
      <c r="F28" s="29">
        <f t="shared" ref="F28:Y28" si="4">STDEV(F20:F25)</f>
        <v>14.171485454954952</v>
      </c>
      <c r="G28" s="29">
        <f t="shared" si="4"/>
        <v>25.451817223923314</v>
      </c>
      <c r="H28" s="29">
        <f t="shared" si="4"/>
        <v>54.716749416121615</v>
      </c>
      <c r="I28" s="29">
        <f t="shared" si="4"/>
        <v>75.909061821805523</v>
      </c>
      <c r="J28" s="29">
        <f t="shared" si="4"/>
        <v>78.204264589598694</v>
      </c>
      <c r="K28" s="29">
        <f t="shared" si="4"/>
        <v>86.314851947197724</v>
      </c>
      <c r="L28" s="29">
        <f t="shared" si="4"/>
        <v>70.205612311267387</v>
      </c>
      <c r="M28" s="29">
        <f t="shared" si="4"/>
        <v>87.510586026301326</v>
      </c>
      <c r="N28" s="29">
        <f t="shared" si="4"/>
        <v>76.155919008308047</v>
      </c>
      <c r="O28" s="11"/>
      <c r="P28" s="28">
        <f t="shared" si="4"/>
        <v>3.4955429627823165E-2</v>
      </c>
      <c r="Q28" s="28">
        <f t="shared" si="4"/>
        <v>3.35933639666414E-2</v>
      </c>
      <c r="R28" s="28">
        <f t="shared" si="4"/>
        <v>4.1050164518665604E-2</v>
      </c>
      <c r="S28" s="28">
        <f t="shared" si="4"/>
        <v>4.7757085180934584E-2</v>
      </c>
      <c r="T28" s="28">
        <f t="shared" si="4"/>
        <v>4.27790601302575E-2</v>
      </c>
      <c r="U28" s="28">
        <f t="shared" si="4"/>
        <v>6.481109113072385E-2</v>
      </c>
      <c r="V28" s="28">
        <f t="shared" si="4"/>
        <v>6.5345725712016106E-2</v>
      </c>
      <c r="W28" s="28">
        <f t="shared" si="4"/>
        <v>6.0129373040270905E-2</v>
      </c>
      <c r="X28" s="28">
        <f t="shared" si="4"/>
        <v>4.4968179604182222E-2</v>
      </c>
      <c r="Y28" s="28">
        <f t="shared" si="4"/>
        <v>4.0319463274628327E-2</v>
      </c>
    </row>
    <row r="29" spans="1:25" s="5" customFormat="1" ht="15.75" x14ac:dyDescent="0.25">
      <c r="A29" s="12" t="s">
        <v>12</v>
      </c>
      <c r="B29" s="11"/>
      <c r="C29" s="11"/>
      <c r="D29" s="11"/>
      <c r="E29" s="29">
        <f>E28/2.449</f>
        <v>5.5665818967816874</v>
      </c>
      <c r="F29" s="29">
        <f t="shared" ref="F29:Y29" si="5">F28/2.449</f>
        <v>5.7866416720926717</v>
      </c>
      <c r="G29" s="29">
        <f t="shared" si="5"/>
        <v>10.392738760279018</v>
      </c>
      <c r="H29" s="29">
        <f t="shared" si="5"/>
        <v>22.342486490862239</v>
      </c>
      <c r="I29" s="29">
        <f t="shared" si="5"/>
        <v>30.99594194438772</v>
      </c>
      <c r="J29" s="29">
        <f t="shared" si="5"/>
        <v>31.933141931236708</v>
      </c>
      <c r="K29" s="29">
        <f t="shared" si="5"/>
        <v>35.244937503959875</v>
      </c>
      <c r="L29" s="29">
        <f t="shared" si="5"/>
        <v>28.667052801660837</v>
      </c>
      <c r="M29" s="29">
        <f t="shared" si="5"/>
        <v>35.733191517477067</v>
      </c>
      <c r="N29" s="29">
        <f t="shared" si="5"/>
        <v>31.096741122216436</v>
      </c>
      <c r="O29" s="29"/>
      <c r="P29" s="28">
        <f t="shared" si="5"/>
        <v>1.4273348153459847E-2</v>
      </c>
      <c r="Q29" s="28">
        <f t="shared" si="5"/>
        <v>1.3717175976578767E-2</v>
      </c>
      <c r="R29" s="28">
        <f t="shared" si="5"/>
        <v>1.6762010828364888E-2</v>
      </c>
      <c r="S29" s="28">
        <f t="shared" si="5"/>
        <v>1.9500647276820982E-2</v>
      </c>
      <c r="T29" s="28">
        <f t="shared" si="5"/>
        <v>1.7467970653433036E-2</v>
      </c>
      <c r="U29" s="28">
        <f t="shared" si="5"/>
        <v>2.6464308342476053E-2</v>
      </c>
      <c r="V29" s="28">
        <f t="shared" si="5"/>
        <v>2.6682615643942878E-2</v>
      </c>
      <c r="W29" s="28">
        <f t="shared" si="5"/>
        <v>2.4552622719587958E-2</v>
      </c>
      <c r="X29" s="28">
        <f t="shared" si="5"/>
        <v>1.8361853656260606E-2</v>
      </c>
      <c r="Y29" s="28">
        <f t="shared" si="5"/>
        <v>1.6463643640109566E-2</v>
      </c>
    </row>
    <row r="30" spans="1:25" s="5" customFormat="1" ht="15.75" x14ac:dyDescent="0.25">
      <c r="E30" s="26"/>
      <c r="F30" s="26"/>
      <c r="G30" s="26"/>
      <c r="H30" s="26"/>
      <c r="I30" s="26"/>
      <c r="J30" s="26"/>
      <c r="K30" s="26"/>
      <c r="L30" s="26"/>
      <c r="M30" s="26"/>
      <c r="N30" s="26"/>
      <c r="P30" s="27"/>
      <c r="Q30" s="27"/>
      <c r="R30" s="27"/>
      <c r="S30" s="27"/>
      <c r="T30" s="27"/>
      <c r="U30" s="27"/>
      <c r="V30" s="27"/>
      <c r="W30" s="27"/>
      <c r="X30" s="27"/>
      <c r="Y30" s="27"/>
    </row>
    <row r="31" spans="1:25" s="5" customFormat="1" ht="15.75" x14ac:dyDescent="0.25">
      <c r="A31" s="5">
        <v>16</v>
      </c>
      <c r="B31" s="5" t="s">
        <v>9</v>
      </c>
      <c r="C31" s="5">
        <v>1.2</v>
      </c>
      <c r="E31" s="26">
        <v>555.20000000000005</v>
      </c>
      <c r="F31" s="26">
        <v>83.4</v>
      </c>
      <c r="G31" s="26">
        <v>272.5</v>
      </c>
      <c r="H31" s="26">
        <v>331.5</v>
      </c>
      <c r="I31" s="26">
        <v>302.60000000000002</v>
      </c>
      <c r="J31" s="26">
        <v>374.5</v>
      </c>
      <c r="K31" s="26">
        <v>449.4</v>
      </c>
      <c r="L31" s="26">
        <v>395.5</v>
      </c>
      <c r="M31" s="26">
        <v>462.9</v>
      </c>
      <c r="N31" s="26">
        <v>485.1</v>
      </c>
      <c r="P31" s="27">
        <v>0.68965517241379315</v>
      </c>
      <c r="Q31" s="27">
        <v>0.36797395079594802</v>
      </c>
      <c r="R31" s="27">
        <v>0.3923900118906064</v>
      </c>
      <c r="S31" s="27">
        <v>0.47092240992674556</v>
      </c>
      <c r="T31" s="27">
        <v>0.48453773276706902</v>
      </c>
      <c r="U31" s="27">
        <v>0.48642075395216849</v>
      </c>
      <c r="V31" s="27">
        <v>0.54705907050818003</v>
      </c>
      <c r="W31" s="27">
        <v>0.568214</v>
      </c>
      <c r="X31" s="27">
        <v>0.58336758563074398</v>
      </c>
      <c r="Y31" s="27">
        <v>0.59382202862476596</v>
      </c>
    </row>
    <row r="32" spans="1:25" s="5" customFormat="1" ht="15.75" x14ac:dyDescent="0.25">
      <c r="A32" s="5">
        <v>17</v>
      </c>
      <c r="B32" s="5" t="s">
        <v>9</v>
      </c>
      <c r="C32" s="5">
        <v>1.3</v>
      </c>
      <c r="E32" s="26">
        <v>531.9</v>
      </c>
      <c r="F32" s="26">
        <v>87.1</v>
      </c>
      <c r="G32" s="26">
        <v>348.5</v>
      </c>
      <c r="H32" s="26">
        <v>403.1</v>
      </c>
      <c r="I32" s="26">
        <v>417.8</v>
      </c>
      <c r="J32" s="26">
        <v>415.8</v>
      </c>
      <c r="K32" s="26">
        <v>439.9</v>
      </c>
      <c r="L32" s="26">
        <v>525.4</v>
      </c>
      <c r="M32" s="26">
        <v>544.6</v>
      </c>
      <c r="N32" s="26">
        <v>570</v>
      </c>
      <c r="P32" s="27">
        <v>0.67038575667655798</v>
      </c>
      <c r="Q32" s="27">
        <v>0.37288379983036501</v>
      </c>
      <c r="R32" s="27">
        <v>0.42211328976034829</v>
      </c>
      <c r="S32" s="27">
        <v>0.46296296296296291</v>
      </c>
      <c r="T32" s="27">
        <v>0.47068727996326354</v>
      </c>
      <c r="U32" s="27">
        <v>0.51966048848085922</v>
      </c>
      <c r="V32" s="27">
        <v>0.5306603773584907</v>
      </c>
      <c r="W32" s="27">
        <v>0.57214799999999999</v>
      </c>
      <c r="X32" s="27">
        <v>0.61363636363636387</v>
      </c>
      <c r="Y32" s="27">
        <v>0.59363636363636396</v>
      </c>
    </row>
    <row r="33" spans="1:25" s="5" customFormat="1" ht="15.75" x14ac:dyDescent="0.25">
      <c r="A33" s="5">
        <v>18</v>
      </c>
      <c r="B33" s="5" t="s">
        <v>9</v>
      </c>
      <c r="C33" s="5">
        <v>1.2</v>
      </c>
      <c r="E33" s="26">
        <v>537.5</v>
      </c>
      <c r="F33" s="26">
        <v>86.3</v>
      </c>
      <c r="G33" s="26">
        <v>376.2</v>
      </c>
      <c r="H33" s="26">
        <v>400</v>
      </c>
      <c r="I33" s="26">
        <v>403.1</v>
      </c>
      <c r="J33" s="26">
        <v>422.4</v>
      </c>
      <c r="K33" s="26">
        <v>466.8</v>
      </c>
      <c r="L33" s="26">
        <v>439.9</v>
      </c>
      <c r="M33" s="26">
        <v>462.7</v>
      </c>
      <c r="N33" s="26">
        <v>487.4</v>
      </c>
      <c r="P33" s="27">
        <v>0.64340366334337995</v>
      </c>
      <c r="Q33" s="27">
        <v>0.38478260869565201</v>
      </c>
      <c r="R33" s="27">
        <v>0.40787258837239404</v>
      </c>
      <c r="S33" s="27">
        <v>0.47551675318546499</v>
      </c>
      <c r="T33" s="27">
        <v>0.54457953394123582</v>
      </c>
      <c r="U33" s="27">
        <v>0.52521008403361336</v>
      </c>
      <c r="V33" s="27">
        <v>0.52601533191975203</v>
      </c>
      <c r="W33" s="27">
        <v>0.50675675675675691</v>
      </c>
      <c r="X33" s="27">
        <v>0.499905702739111</v>
      </c>
      <c r="Y33" s="27">
        <v>0.50889101338432097</v>
      </c>
    </row>
    <row r="34" spans="1:25" s="5" customFormat="1" ht="15.75" x14ac:dyDescent="0.25">
      <c r="A34" s="5">
        <v>19</v>
      </c>
      <c r="B34" s="5" t="s">
        <v>33</v>
      </c>
      <c r="C34" s="5">
        <v>1.3</v>
      </c>
      <c r="E34" s="26">
        <v>530.9</v>
      </c>
      <c r="F34" s="26">
        <v>90.9</v>
      </c>
      <c r="G34" s="26">
        <v>329</v>
      </c>
      <c r="H34" s="26">
        <v>351.8</v>
      </c>
      <c r="I34" s="26">
        <v>388.3</v>
      </c>
      <c r="J34" s="26">
        <v>422.5</v>
      </c>
      <c r="K34" s="26">
        <v>412.3</v>
      </c>
      <c r="L34" s="26">
        <v>430.1</v>
      </c>
      <c r="M34" s="26">
        <v>459.1</v>
      </c>
      <c r="N34" s="26">
        <v>435.8</v>
      </c>
      <c r="P34" s="27">
        <v>0.63500000000000001</v>
      </c>
      <c r="Q34" s="27">
        <v>0.35299999999999998</v>
      </c>
      <c r="R34" s="27">
        <v>0.41</v>
      </c>
      <c r="S34" s="27">
        <v>0.47499999999999998</v>
      </c>
      <c r="T34" s="27">
        <v>0.498</v>
      </c>
      <c r="U34" s="27">
        <v>0.51600000000000001</v>
      </c>
      <c r="V34" s="27">
        <v>0.51200000000000001</v>
      </c>
      <c r="W34" s="27">
        <v>0.52900000000000003</v>
      </c>
      <c r="X34" s="27">
        <v>0.51300000000000001</v>
      </c>
      <c r="Y34" s="27">
        <v>0.54200000000000004</v>
      </c>
    </row>
    <row r="35" spans="1:25" s="5" customFormat="1" ht="15.75" x14ac:dyDescent="0.25">
      <c r="A35" s="5">
        <v>20</v>
      </c>
      <c r="B35" s="5" t="s">
        <v>34</v>
      </c>
      <c r="C35" s="5">
        <v>1.2</v>
      </c>
      <c r="E35" s="26">
        <v>554</v>
      </c>
      <c r="F35" s="26">
        <v>93.4</v>
      </c>
      <c r="G35" s="26">
        <v>363</v>
      </c>
      <c r="H35" s="26">
        <v>426.4</v>
      </c>
      <c r="I35" s="26">
        <v>436.6</v>
      </c>
      <c r="J35" s="26">
        <v>451.5</v>
      </c>
      <c r="K35" s="26">
        <v>444.2</v>
      </c>
      <c r="L35" s="26">
        <v>452.2</v>
      </c>
      <c r="M35" s="26">
        <v>452.5</v>
      </c>
      <c r="N35" s="26">
        <v>431.8</v>
      </c>
      <c r="P35" s="27">
        <v>0.65200000000000002</v>
      </c>
      <c r="Q35" s="27">
        <v>0.34599999999999997</v>
      </c>
      <c r="R35" s="27">
        <v>0.40600000000000003</v>
      </c>
      <c r="S35" s="27">
        <v>0.48299999999999998</v>
      </c>
      <c r="T35" s="27">
        <v>0.51900000000000002</v>
      </c>
      <c r="U35" s="27">
        <v>0.53700000000000003</v>
      </c>
      <c r="V35" s="27">
        <v>0.52100000000000002</v>
      </c>
      <c r="W35" s="27">
        <v>0.52500000000000002</v>
      </c>
      <c r="X35" s="27">
        <v>0.55300000000000005</v>
      </c>
      <c r="Y35" s="27">
        <v>0.58899999999999997</v>
      </c>
    </row>
    <row r="36" spans="1:25" s="5" customFormat="1" ht="15.75" x14ac:dyDescent="0.25">
      <c r="E36" s="26"/>
      <c r="F36" s="26"/>
      <c r="G36" s="26"/>
      <c r="H36" s="26"/>
      <c r="I36" s="26"/>
      <c r="J36" s="26"/>
      <c r="K36" s="26"/>
      <c r="L36" s="26"/>
      <c r="M36" s="26"/>
      <c r="N36" s="26"/>
      <c r="P36" s="27"/>
      <c r="Q36" s="27"/>
      <c r="R36" s="27"/>
      <c r="S36" s="27"/>
      <c r="T36" s="27"/>
      <c r="U36" s="27"/>
      <c r="V36" s="27"/>
      <c r="W36" s="27"/>
      <c r="X36" s="27"/>
      <c r="Y36" s="27"/>
    </row>
    <row r="37" spans="1:25" s="5" customFormat="1" ht="15.75" x14ac:dyDescent="0.25">
      <c r="A37" s="12" t="s">
        <v>10</v>
      </c>
      <c r="B37" s="11"/>
      <c r="C37" s="11"/>
      <c r="D37" s="11"/>
      <c r="E37" s="29">
        <f t="shared" ref="E37:T37" si="6">AVERAGE(E31:E35)</f>
        <v>541.9</v>
      </c>
      <c r="F37" s="29">
        <f t="shared" si="6"/>
        <v>88.22</v>
      </c>
      <c r="G37" s="29">
        <f t="shared" si="6"/>
        <v>337.84000000000003</v>
      </c>
      <c r="H37" s="29">
        <f t="shared" si="6"/>
        <v>382.55999999999995</v>
      </c>
      <c r="I37" s="29">
        <f t="shared" si="6"/>
        <v>389.68</v>
      </c>
      <c r="J37" s="29">
        <f t="shared" si="6"/>
        <v>417.34</v>
      </c>
      <c r="K37" s="29">
        <f t="shared" si="6"/>
        <v>442.52</v>
      </c>
      <c r="L37" s="29">
        <f t="shared" si="6"/>
        <v>448.62</v>
      </c>
      <c r="M37" s="29">
        <f t="shared" si="6"/>
        <v>476.36</v>
      </c>
      <c r="N37" s="29">
        <f t="shared" si="6"/>
        <v>482.02</v>
      </c>
      <c r="O37" s="11"/>
      <c r="P37" s="28">
        <f t="shared" si="6"/>
        <v>0.65808891848674622</v>
      </c>
      <c r="Q37" s="28">
        <f t="shared" si="6"/>
        <v>0.36492807186439302</v>
      </c>
      <c r="R37" s="28">
        <f t="shared" si="6"/>
        <v>0.40767517800466974</v>
      </c>
      <c r="S37" s="28">
        <f t="shared" si="6"/>
        <v>0.47348042521503475</v>
      </c>
      <c r="T37" s="28">
        <f t="shared" si="6"/>
        <v>0.50336090933431366</v>
      </c>
      <c r="U37" s="28">
        <f>AVERAGE(U31:U35)</f>
        <v>0.51685826529332812</v>
      </c>
      <c r="V37" s="28">
        <f>AVERAGE(V31:V35)</f>
        <v>0.52734695595728454</v>
      </c>
      <c r="W37" s="28">
        <f>AVERAGE(W31:W35)</f>
        <v>0.54022375135135137</v>
      </c>
      <c r="X37" s="28">
        <f>AVERAGE(X31:X35)</f>
        <v>0.55258193040124381</v>
      </c>
      <c r="Y37" s="28">
        <f>AVERAGE(Y31:Y35)</f>
        <v>0.56546988112909014</v>
      </c>
    </row>
    <row r="38" spans="1:25" s="5" customFormat="1" ht="15.75" x14ac:dyDescent="0.25">
      <c r="A38" s="12" t="s">
        <v>11</v>
      </c>
      <c r="B38" s="11"/>
      <c r="C38" s="11"/>
      <c r="D38" s="11"/>
      <c r="E38" s="29">
        <f t="shared" ref="E38:T38" si="7">STDEV(E31:E35)</f>
        <v>11.870762401800507</v>
      </c>
      <c r="F38" s="29">
        <f t="shared" si="7"/>
        <v>3.9429684249306405</v>
      </c>
      <c r="G38" s="29">
        <f t="shared" si="7"/>
        <v>40.514232067262377</v>
      </c>
      <c r="H38" s="29">
        <f t="shared" si="7"/>
        <v>39.374141260477025</v>
      </c>
      <c r="I38" s="29">
        <f t="shared" si="7"/>
        <v>51.858335877657915</v>
      </c>
      <c r="J38" s="29">
        <f t="shared" si="7"/>
        <v>27.644040949181072</v>
      </c>
      <c r="K38" s="29">
        <f t="shared" si="7"/>
        <v>19.747075732877512</v>
      </c>
      <c r="L38" s="29">
        <f t="shared" si="7"/>
        <v>47.824543907914048</v>
      </c>
      <c r="M38" s="29">
        <f t="shared" si="7"/>
        <v>38.378613836354234</v>
      </c>
      <c r="N38" s="29">
        <f t="shared" si="7"/>
        <v>55.761205151969541</v>
      </c>
      <c r="O38" s="11"/>
      <c r="P38" s="28">
        <f t="shared" si="7"/>
        <v>2.1985622690208449E-2</v>
      </c>
      <c r="Q38" s="28">
        <f t="shared" si="7"/>
        <v>1.555091976077148E-2</v>
      </c>
      <c r="R38" s="28">
        <f t="shared" si="7"/>
        <v>1.0610671087572155E-2</v>
      </c>
      <c r="S38" s="28">
        <f t="shared" si="7"/>
        <v>7.318444125216813E-3</v>
      </c>
      <c r="T38" s="28">
        <f t="shared" si="7"/>
        <v>2.9129768075737725E-2</v>
      </c>
      <c r="U38" s="28">
        <f>STDEV(U31:U35)</f>
        <v>1.8778135716933011E-2</v>
      </c>
      <c r="V38" s="28">
        <f>STDEV(V31:V35)</f>
        <v>1.3010883435661392E-2</v>
      </c>
      <c r="W38" s="28">
        <f>STDEV(W31:W35)</f>
        <v>2.8637329650271458E-2</v>
      </c>
      <c r="X38" s="28">
        <f>STDEV(X31:X35)</f>
        <v>4.7479177917173709E-2</v>
      </c>
      <c r="Y38" s="28">
        <f>STDEV(Y31:Y35)</f>
        <v>3.841505269429539E-2</v>
      </c>
    </row>
    <row r="39" spans="1:25" s="5" customFormat="1" ht="15.75" x14ac:dyDescent="0.25">
      <c r="A39" s="12" t="s">
        <v>12</v>
      </c>
      <c r="B39" s="11"/>
      <c r="C39" s="11"/>
      <c r="D39" s="11"/>
      <c r="E39" s="29">
        <f>E38/2.236</f>
        <v>5.3089277288911028</v>
      </c>
      <c r="F39" s="29">
        <f t="shared" ref="F39:Y39" si="8">F38/2.236</f>
        <v>1.7634026945128087</v>
      </c>
      <c r="G39" s="29">
        <f t="shared" si="8"/>
        <v>18.119066219705893</v>
      </c>
      <c r="H39" s="29">
        <f t="shared" si="8"/>
        <v>17.609186610231227</v>
      </c>
      <c r="I39" s="29">
        <f t="shared" si="8"/>
        <v>23.192457905929299</v>
      </c>
      <c r="J39" s="29">
        <f t="shared" si="8"/>
        <v>12.363166793014789</v>
      </c>
      <c r="K39" s="29">
        <f t="shared" si="8"/>
        <v>8.8314292186393164</v>
      </c>
      <c r="L39" s="29">
        <f t="shared" si="8"/>
        <v>21.388436452555474</v>
      </c>
      <c r="M39" s="29">
        <f t="shared" si="8"/>
        <v>17.163959676365934</v>
      </c>
      <c r="N39" s="29">
        <f t="shared" si="8"/>
        <v>24.93792716993271</v>
      </c>
      <c r="O39" s="11"/>
      <c r="P39" s="28">
        <f t="shared" si="8"/>
        <v>9.8325682872130796E-3</v>
      </c>
      <c r="Q39" s="28">
        <f t="shared" si="8"/>
        <v>6.9547941685024501E-3</v>
      </c>
      <c r="R39" s="28">
        <f t="shared" si="8"/>
        <v>4.7453806295045409E-3</v>
      </c>
      <c r="S39" s="28">
        <f t="shared" si="8"/>
        <v>3.2730072116354259E-3</v>
      </c>
      <c r="T39" s="28">
        <f t="shared" si="8"/>
        <v>1.3027624363031181E-2</v>
      </c>
      <c r="U39" s="28">
        <f t="shared" si="8"/>
        <v>8.3980928966605594E-3</v>
      </c>
      <c r="V39" s="28">
        <f t="shared" si="8"/>
        <v>5.8188208567358634E-3</v>
      </c>
      <c r="W39" s="28">
        <f t="shared" si="8"/>
        <v>1.2807392509065946E-2</v>
      </c>
      <c r="X39" s="28">
        <f t="shared" si="8"/>
        <v>2.1233979390507023E-2</v>
      </c>
      <c r="Y39" s="28">
        <f t="shared" si="8"/>
        <v>1.7180256124461266E-2</v>
      </c>
    </row>
    <row r="40" spans="1:25" s="5" customFormat="1" ht="15.75" x14ac:dyDescent="0.25"/>
    <row r="41" spans="1:25" s="5" customFormat="1" ht="15.75" x14ac:dyDescent="0.25">
      <c r="A41" s="5">
        <v>21</v>
      </c>
      <c r="B41" s="5" t="s">
        <v>50</v>
      </c>
      <c r="C41" s="5">
        <v>1.25</v>
      </c>
      <c r="E41" s="26">
        <v>543</v>
      </c>
      <c r="F41" s="26">
        <v>52</v>
      </c>
      <c r="G41" s="26">
        <v>81.900000000000006</v>
      </c>
      <c r="H41" s="26">
        <v>84.2</v>
      </c>
      <c r="I41" s="26">
        <v>86.9</v>
      </c>
      <c r="J41" s="26">
        <v>96.1</v>
      </c>
      <c r="K41" s="26">
        <v>155.5</v>
      </c>
      <c r="L41" s="26">
        <v>164.4</v>
      </c>
      <c r="M41" s="26">
        <v>157.5</v>
      </c>
      <c r="N41" s="26">
        <v>119</v>
      </c>
      <c r="P41" s="27">
        <v>0.60661650807700795</v>
      </c>
      <c r="Q41" s="27">
        <v>0.31387802971071155</v>
      </c>
      <c r="R41" s="27">
        <v>0.32027027027027005</v>
      </c>
      <c r="S41" s="27">
        <v>0.32679532523450694</v>
      </c>
      <c r="T41" s="27">
        <v>0.32321298470007276</v>
      </c>
      <c r="U41" s="27">
        <v>0.3132144391920928</v>
      </c>
      <c r="V41" s="27">
        <v>0.31011023719576408</v>
      </c>
      <c r="W41" s="27">
        <v>0.29888183523301126</v>
      </c>
      <c r="X41" s="27">
        <v>0.29046793760831896</v>
      </c>
      <c r="Y41" s="27">
        <v>0.32889016018306622</v>
      </c>
    </row>
    <row r="42" spans="1:25" s="5" customFormat="1" ht="15.75" x14ac:dyDescent="0.25">
      <c r="A42" s="5">
        <v>22</v>
      </c>
      <c r="B42" s="5" t="s">
        <v>50</v>
      </c>
      <c r="C42" s="5">
        <v>1.1000000000000001</v>
      </c>
      <c r="E42" s="26">
        <v>552.6</v>
      </c>
      <c r="F42" s="26">
        <v>59.3</v>
      </c>
      <c r="G42" s="26">
        <v>136.69999999999999</v>
      </c>
      <c r="H42" s="26">
        <v>71.7</v>
      </c>
      <c r="I42" s="26">
        <v>89.6</v>
      </c>
      <c r="J42" s="26">
        <v>69.7</v>
      </c>
      <c r="K42" s="26">
        <v>66.400000000000006</v>
      </c>
      <c r="L42" s="26">
        <v>67.7</v>
      </c>
      <c r="M42" s="26">
        <v>53.4</v>
      </c>
      <c r="N42" s="26">
        <v>48.7</v>
      </c>
      <c r="P42" s="27">
        <v>0.69608938547486099</v>
      </c>
      <c r="Q42" s="27">
        <v>0.40137034434293722</v>
      </c>
      <c r="R42" s="27">
        <v>0.40087719298245622</v>
      </c>
      <c r="S42" s="27">
        <v>0.34902815848492391</v>
      </c>
      <c r="T42" s="27">
        <v>0.38185840707964586</v>
      </c>
      <c r="U42" s="27">
        <v>0.36828362607568094</v>
      </c>
      <c r="V42" s="27">
        <v>0.33925966294961007</v>
      </c>
      <c r="W42" s="27">
        <v>0.33206650831353918</v>
      </c>
      <c r="X42" s="27">
        <v>0.32666769136181978</v>
      </c>
      <c r="Y42" s="27">
        <v>0.33563656147986931</v>
      </c>
    </row>
    <row r="43" spans="1:25" s="5" customFormat="1" ht="15.75" x14ac:dyDescent="0.25">
      <c r="A43" s="5">
        <v>23</v>
      </c>
      <c r="B43" s="5" t="s">
        <v>50</v>
      </c>
      <c r="C43" s="5">
        <v>1.1000000000000001</v>
      </c>
      <c r="E43" s="26">
        <v>546.6</v>
      </c>
      <c r="F43" s="26">
        <v>48</v>
      </c>
      <c r="G43" s="26">
        <v>65.900000000000006</v>
      </c>
      <c r="H43" s="26">
        <v>123.1</v>
      </c>
      <c r="I43" s="26">
        <v>112.3</v>
      </c>
      <c r="J43" s="26">
        <v>82.6</v>
      </c>
      <c r="K43" s="26">
        <v>68.5</v>
      </c>
      <c r="L43" s="26">
        <v>75.5</v>
      </c>
      <c r="M43" s="26">
        <v>59.5</v>
      </c>
      <c r="N43" s="26">
        <v>60.5</v>
      </c>
      <c r="P43" s="28">
        <v>0.69532044760935996</v>
      </c>
      <c r="Q43" s="27">
        <v>0.34722589167767515</v>
      </c>
      <c r="R43" s="27">
        <v>0.41754878374766102</v>
      </c>
      <c r="S43" s="27">
        <v>0.38766564729867475</v>
      </c>
      <c r="T43" s="27">
        <v>0.4517180394138452</v>
      </c>
      <c r="U43" s="27">
        <v>0.40714285714285708</v>
      </c>
      <c r="V43" s="27">
        <v>0.39313248320841071</v>
      </c>
      <c r="W43" s="27">
        <v>0.42167861661746092</v>
      </c>
      <c r="X43" s="27">
        <v>0.39684640362097812</v>
      </c>
      <c r="Y43" s="27">
        <v>0.38632286995515708</v>
      </c>
    </row>
    <row r="44" spans="1:25" s="5" customFormat="1" ht="15.75" x14ac:dyDescent="0.25">
      <c r="A44" s="5">
        <v>24</v>
      </c>
      <c r="B44" s="5" t="s">
        <v>50</v>
      </c>
      <c r="C44" s="5">
        <v>1.3</v>
      </c>
      <c r="E44" s="26">
        <v>553.5</v>
      </c>
      <c r="F44" s="26">
        <v>91.7</v>
      </c>
      <c r="G44" s="26">
        <v>87.6</v>
      </c>
      <c r="H44" s="26">
        <v>68.599999999999994</v>
      </c>
      <c r="I44" s="26">
        <v>81.3</v>
      </c>
      <c r="J44" s="26">
        <v>121.4</v>
      </c>
      <c r="K44" s="26">
        <v>84.5</v>
      </c>
      <c r="L44" s="26">
        <v>80.3</v>
      </c>
      <c r="M44" s="26">
        <v>93.4</v>
      </c>
      <c r="N44" s="26">
        <v>84.5</v>
      </c>
      <c r="P44" s="27">
        <v>0.68425584255842598</v>
      </c>
      <c r="Q44" s="27">
        <v>0.44179104477611952</v>
      </c>
      <c r="R44" s="27">
        <v>0.37474071090524652</v>
      </c>
      <c r="S44" s="27">
        <v>0.43012340237990299</v>
      </c>
      <c r="T44" s="27">
        <v>0.3457818930041151</v>
      </c>
      <c r="U44" s="27">
        <v>0.42933526011560685</v>
      </c>
      <c r="V44" s="27">
        <v>0.471644413211525</v>
      </c>
      <c r="W44" s="27">
        <v>0.44249526778755155</v>
      </c>
      <c r="X44" s="27">
        <v>0.44157357940747921</v>
      </c>
      <c r="Y44" s="27">
        <v>0.3463311382878646</v>
      </c>
    </row>
    <row r="45" spans="1:25" s="5" customFormat="1" ht="15.75" x14ac:dyDescent="0.25">
      <c r="A45" s="5">
        <v>25</v>
      </c>
      <c r="B45" s="5" t="s">
        <v>50</v>
      </c>
      <c r="C45" s="5">
        <v>1.4</v>
      </c>
      <c r="E45" s="26">
        <v>583.29999999999995</v>
      </c>
      <c r="F45" s="26">
        <v>39.1</v>
      </c>
      <c r="G45" s="26">
        <v>40.4</v>
      </c>
      <c r="H45" s="26">
        <v>49.7</v>
      </c>
      <c r="I45" s="26">
        <v>124.1</v>
      </c>
      <c r="J45" s="26">
        <v>129.4</v>
      </c>
      <c r="K45" s="26">
        <v>171.3</v>
      </c>
      <c r="L45" s="26">
        <v>113</v>
      </c>
      <c r="M45" s="26">
        <v>108.1</v>
      </c>
      <c r="N45" s="26">
        <v>126.9</v>
      </c>
      <c r="P45" s="27">
        <v>0.67611075338055382</v>
      </c>
      <c r="Q45" s="27">
        <v>0.32641277641277627</v>
      </c>
      <c r="R45" s="27">
        <v>0.33499469777306456</v>
      </c>
      <c r="S45" s="27">
        <v>0.32835318487830151</v>
      </c>
      <c r="T45" s="27">
        <v>0.33840742824985948</v>
      </c>
      <c r="U45" s="27">
        <v>0.33918759706528129</v>
      </c>
      <c r="V45" s="27">
        <v>0.32994791666666662</v>
      </c>
      <c r="W45" s="27">
        <v>0.32711673346693376</v>
      </c>
      <c r="X45" s="27">
        <v>0.31545394682689926</v>
      </c>
      <c r="Y45" s="27">
        <v>0.29886179489158116</v>
      </c>
    </row>
    <row r="46" spans="1:25" s="5" customFormat="1" ht="15.75" x14ac:dyDescent="0.25">
      <c r="A46" s="5">
        <v>26</v>
      </c>
      <c r="B46" s="5" t="s">
        <v>50</v>
      </c>
      <c r="C46" s="5">
        <v>1.1000000000000001</v>
      </c>
      <c r="E46" s="26">
        <v>605.4</v>
      </c>
      <c r="F46" s="26">
        <v>55.1</v>
      </c>
      <c r="G46" s="26">
        <v>88.4</v>
      </c>
      <c r="H46" s="26">
        <v>87.5</v>
      </c>
      <c r="I46" s="26">
        <v>101.6</v>
      </c>
      <c r="J46" s="26">
        <v>213.8</v>
      </c>
      <c r="K46" s="26">
        <v>165.2</v>
      </c>
      <c r="L46" s="26">
        <v>117.9</v>
      </c>
      <c r="M46" s="26">
        <v>134.19999999999999</v>
      </c>
      <c r="N46" s="26">
        <v>153.9</v>
      </c>
      <c r="P46" s="27">
        <v>0.5859375</v>
      </c>
      <c r="Q46" s="27">
        <v>0.39969829950630825</v>
      </c>
      <c r="R46" s="27">
        <v>0.36082398829839102</v>
      </c>
      <c r="S46" s="27">
        <v>0.35343226662245059</v>
      </c>
      <c r="T46" s="27">
        <v>0.34315960912052107</v>
      </c>
      <c r="U46" s="27">
        <v>0.37975460122699395</v>
      </c>
      <c r="V46" s="27">
        <v>0.36962338949454904</v>
      </c>
      <c r="W46" s="27">
        <v>0.36237892289810159</v>
      </c>
      <c r="X46" s="27">
        <v>0.33786744055420326</v>
      </c>
      <c r="Y46" s="27">
        <v>0.31962987172154589</v>
      </c>
    </row>
    <row r="47" spans="1:25" s="5" customFormat="1" ht="15.75" x14ac:dyDescent="0.25">
      <c r="A47" s="5">
        <v>27</v>
      </c>
      <c r="B47" s="5" t="s">
        <v>50</v>
      </c>
      <c r="C47" s="5">
        <v>1.3</v>
      </c>
      <c r="E47" s="26">
        <v>619.4</v>
      </c>
      <c r="F47" s="26">
        <v>38</v>
      </c>
      <c r="G47" s="26">
        <v>41.5</v>
      </c>
      <c r="H47" s="26">
        <v>47.1</v>
      </c>
      <c r="I47" s="26">
        <v>51.6</v>
      </c>
      <c r="J47" s="26">
        <v>50.9</v>
      </c>
      <c r="K47" s="26">
        <v>53.2</v>
      </c>
      <c r="L47" s="26">
        <v>41.3</v>
      </c>
      <c r="M47" s="26">
        <v>39.700000000000003</v>
      </c>
      <c r="N47" s="26">
        <v>36.6</v>
      </c>
      <c r="P47" s="27">
        <v>0.6880733944954126</v>
      </c>
      <c r="Q47" s="27">
        <v>0.35088062622309196</v>
      </c>
      <c r="R47" s="27">
        <v>0.34641479250964524</v>
      </c>
      <c r="S47" s="27">
        <v>0.3413035240621447</v>
      </c>
      <c r="T47" s="27">
        <v>0.33397139251156938</v>
      </c>
      <c r="U47" s="27">
        <v>0.34487062265703583</v>
      </c>
      <c r="V47" s="27">
        <v>0.33025840775223253</v>
      </c>
      <c r="W47" s="27">
        <v>0.35501581563488466</v>
      </c>
      <c r="X47" s="27">
        <v>0.34553099471407978</v>
      </c>
      <c r="Y47" s="27">
        <v>0.34262367491166057</v>
      </c>
    </row>
    <row r="48" spans="1:25" s="5" customFormat="1" ht="15.75" x14ac:dyDescent="0.25">
      <c r="A48" s="5">
        <v>28</v>
      </c>
      <c r="B48" s="5" t="s">
        <v>50</v>
      </c>
      <c r="C48" s="5">
        <v>1.2</v>
      </c>
      <c r="E48" s="26">
        <v>566.20000000000005</v>
      </c>
      <c r="F48" s="26">
        <v>46.3</v>
      </c>
      <c r="G48" s="26">
        <v>51</v>
      </c>
      <c r="H48" s="26">
        <v>101.1</v>
      </c>
      <c r="I48" s="26">
        <v>94.3</v>
      </c>
      <c r="J48" s="26">
        <v>101.5</v>
      </c>
      <c r="K48" s="26">
        <v>81.2</v>
      </c>
      <c r="L48" s="26">
        <v>84.9</v>
      </c>
      <c r="M48" s="26">
        <v>83.5</v>
      </c>
      <c r="N48" s="26">
        <v>88.8</v>
      </c>
      <c r="P48" s="27">
        <v>0.61699377692676005</v>
      </c>
      <c r="Q48" s="27">
        <v>0.35378673700075336</v>
      </c>
      <c r="R48" s="27">
        <v>0.36058823529411754</v>
      </c>
      <c r="S48" s="27">
        <v>0.38988743512901108</v>
      </c>
      <c r="T48" s="27">
        <v>0.39642032332563509</v>
      </c>
      <c r="U48" s="27">
        <v>0.39677419354838711</v>
      </c>
      <c r="V48" s="27">
        <v>0.38741564608847801</v>
      </c>
      <c r="W48" s="27">
        <v>0.39910783553141949</v>
      </c>
      <c r="X48" s="27">
        <v>0.38565390353058171</v>
      </c>
      <c r="Y48" s="30">
        <v>0.38500000000000001</v>
      </c>
    </row>
    <row r="49" spans="1:25" s="5" customFormat="1" ht="15.75" x14ac:dyDescent="0.25">
      <c r="A49" s="5">
        <v>29</v>
      </c>
      <c r="B49" s="5" t="s">
        <v>50</v>
      </c>
      <c r="C49" s="5">
        <v>1.2</v>
      </c>
      <c r="E49" s="26">
        <v>537.1</v>
      </c>
      <c r="F49" s="26">
        <v>32.9</v>
      </c>
      <c r="G49" s="26">
        <v>132.5</v>
      </c>
      <c r="H49" s="26">
        <v>114.8</v>
      </c>
      <c r="I49" s="26">
        <v>109.4</v>
      </c>
      <c r="J49" s="26">
        <v>172.3</v>
      </c>
      <c r="K49" s="26">
        <v>138.69999999999999</v>
      </c>
      <c r="L49" s="26">
        <v>112.6</v>
      </c>
      <c r="M49" s="26">
        <v>79.900000000000006</v>
      </c>
      <c r="N49" s="26">
        <v>51.5</v>
      </c>
      <c r="P49" s="27">
        <v>0.66187683284457499</v>
      </c>
      <c r="Q49" s="27">
        <v>0.32941431294403056</v>
      </c>
      <c r="R49" s="27">
        <v>0.34949934437954466</v>
      </c>
      <c r="S49" s="27">
        <v>0.3513593229033084</v>
      </c>
      <c r="T49" s="27">
        <v>0.36180508556511654</v>
      </c>
      <c r="U49" s="27">
        <v>0.30369818750946642</v>
      </c>
      <c r="V49" s="27">
        <v>0.42447573397243848</v>
      </c>
      <c r="W49" s="27">
        <v>0.42870287253141814</v>
      </c>
      <c r="X49" s="27">
        <v>0.38872492385253654</v>
      </c>
      <c r="Y49" s="27">
        <v>0.37389413288913587</v>
      </c>
    </row>
    <row r="50" spans="1:25" s="5" customFormat="1" ht="15.75" x14ac:dyDescent="0.25">
      <c r="E50" s="26"/>
      <c r="F50" s="26"/>
      <c r="G50" s="26"/>
      <c r="H50" s="26"/>
      <c r="I50" s="26"/>
      <c r="J50" s="26"/>
      <c r="K50" s="26"/>
      <c r="L50" s="26"/>
      <c r="M50" s="26"/>
      <c r="N50" s="26"/>
      <c r="P50" s="27"/>
      <c r="Q50" s="27"/>
      <c r="R50" s="27"/>
      <c r="S50" s="27"/>
      <c r="T50" s="27"/>
      <c r="U50" s="27"/>
      <c r="V50" s="27"/>
      <c r="W50" s="27"/>
      <c r="X50" s="27"/>
      <c r="Y50" s="27"/>
    </row>
    <row r="51" spans="1:25" s="5" customFormat="1" ht="15.75" x14ac:dyDescent="0.25">
      <c r="A51" s="12" t="s">
        <v>10</v>
      </c>
      <c r="E51" s="26">
        <f t="shared" ref="E51:N51" si="9">AVERAGE(E41:E49)</f>
        <v>567.45555555555563</v>
      </c>
      <c r="F51" s="26">
        <f t="shared" si="9"/>
        <v>51.37777777777778</v>
      </c>
      <c r="G51" s="26">
        <f t="shared" si="9"/>
        <v>80.655555555555551</v>
      </c>
      <c r="H51" s="26">
        <f t="shared" si="9"/>
        <v>83.088888888888889</v>
      </c>
      <c r="I51" s="26">
        <f t="shared" si="9"/>
        <v>94.566666666666663</v>
      </c>
      <c r="J51" s="26">
        <f t="shared" si="9"/>
        <v>115.30000000000001</v>
      </c>
      <c r="K51" s="26">
        <f t="shared" si="9"/>
        <v>109.38888888888891</v>
      </c>
      <c r="L51" s="26">
        <f t="shared" si="9"/>
        <v>95.288888888888891</v>
      </c>
      <c r="M51" s="26">
        <f t="shared" si="9"/>
        <v>89.911111111111097</v>
      </c>
      <c r="N51" s="26">
        <f t="shared" si="9"/>
        <v>85.6</v>
      </c>
      <c r="P51" s="27">
        <f t="shared" ref="P51:Y51" si="10">AVERAGE(P41:P49)</f>
        <v>0.65680827126299524</v>
      </c>
      <c r="Q51" s="27">
        <f t="shared" si="10"/>
        <v>0.36271756251048931</v>
      </c>
      <c r="R51" s="27">
        <f t="shared" si="10"/>
        <v>0.36286200179559963</v>
      </c>
      <c r="S51" s="27">
        <f t="shared" si="10"/>
        <v>0.36199425188813605</v>
      </c>
      <c r="T51" s="27">
        <f t="shared" si="10"/>
        <v>0.36403724033004231</v>
      </c>
      <c r="U51" s="27">
        <f t="shared" si="10"/>
        <v>0.36469570939260026</v>
      </c>
      <c r="V51" s="27">
        <f t="shared" si="10"/>
        <v>0.3728742100599638</v>
      </c>
      <c r="W51" s="27">
        <f t="shared" si="10"/>
        <v>0.37416048977936894</v>
      </c>
      <c r="X51" s="27">
        <f t="shared" si="10"/>
        <v>0.35875409127521074</v>
      </c>
      <c r="Y51" s="27">
        <f t="shared" si="10"/>
        <v>0.34635446714665341</v>
      </c>
    </row>
    <row r="52" spans="1:25" s="5" customFormat="1" ht="15.75" x14ac:dyDescent="0.25">
      <c r="A52" s="12" t="s">
        <v>11</v>
      </c>
      <c r="E52" s="26">
        <f t="shared" ref="E52:N52" si="11">STDEV(E41:E49)</f>
        <v>29.070092496890627</v>
      </c>
      <c r="F52" s="26">
        <f t="shared" si="11"/>
        <v>17.360931554627026</v>
      </c>
      <c r="G52" s="26">
        <f t="shared" si="11"/>
        <v>35.688622525642231</v>
      </c>
      <c r="H52" s="26">
        <f t="shared" si="11"/>
        <v>26.695572874750464</v>
      </c>
      <c r="I52" s="26">
        <f t="shared" si="11"/>
        <v>21.100473928326814</v>
      </c>
      <c r="J52" s="26">
        <f t="shared" si="11"/>
        <v>51.286401706495276</v>
      </c>
      <c r="K52" s="26">
        <f t="shared" si="11"/>
        <v>47.466368210672108</v>
      </c>
      <c r="L52" s="26">
        <f t="shared" si="11"/>
        <v>35.883681682780399</v>
      </c>
      <c r="M52" s="26">
        <f t="shared" si="11"/>
        <v>38.394577886872398</v>
      </c>
      <c r="N52" s="26">
        <f t="shared" si="11"/>
        <v>40.393409115844655</v>
      </c>
      <c r="P52" s="27">
        <f t="shared" ref="P52:Y52" si="12">STDEV(P41:P49)</f>
        <v>4.2252840384109369E-2</v>
      </c>
      <c r="Q52" s="27">
        <f t="shared" si="12"/>
        <v>4.2406568638140157E-2</v>
      </c>
      <c r="R52" s="27">
        <f t="shared" si="12"/>
        <v>3.0874624813105475E-2</v>
      </c>
      <c r="S52" s="27">
        <f t="shared" si="12"/>
        <v>3.3970487724278853E-2</v>
      </c>
      <c r="T52" s="27">
        <f t="shared" si="12"/>
        <v>4.0397646284230558E-2</v>
      </c>
      <c r="U52" s="27">
        <f t="shared" si="12"/>
        <v>4.2812704161350752E-2</v>
      </c>
      <c r="V52" s="27">
        <f t="shared" si="12"/>
        <v>5.2176043911117687E-2</v>
      </c>
      <c r="W52" s="27">
        <f t="shared" si="12"/>
        <v>5.0845444511022332E-2</v>
      </c>
      <c r="X52" s="27">
        <f t="shared" si="12"/>
        <v>4.7579516852530535E-2</v>
      </c>
      <c r="Y52" s="27">
        <f t="shared" si="12"/>
        <v>3.0110082229399843E-2</v>
      </c>
    </row>
    <row r="53" spans="1:25" s="5" customFormat="1" ht="15.75" x14ac:dyDescent="0.25">
      <c r="A53" s="12" t="s">
        <v>12</v>
      </c>
      <c r="E53" s="26">
        <f t="shared" ref="E53:N53" si="13">E52/3</f>
        <v>9.6900308322968751</v>
      </c>
      <c r="F53" s="26">
        <f t="shared" si="13"/>
        <v>5.786977184875675</v>
      </c>
      <c r="G53" s="26">
        <f t="shared" si="13"/>
        <v>11.896207508547411</v>
      </c>
      <c r="H53" s="26">
        <f t="shared" si="13"/>
        <v>8.8985242915834881</v>
      </c>
      <c r="I53" s="26">
        <f t="shared" si="13"/>
        <v>7.0334913094422715</v>
      </c>
      <c r="J53" s="26">
        <f t="shared" si="13"/>
        <v>17.095467235498425</v>
      </c>
      <c r="K53" s="26">
        <f t="shared" si="13"/>
        <v>15.822122736890703</v>
      </c>
      <c r="L53" s="26">
        <f t="shared" si="13"/>
        <v>11.961227227593467</v>
      </c>
      <c r="M53" s="26">
        <f t="shared" si="13"/>
        <v>12.798192628957466</v>
      </c>
      <c r="N53" s="26">
        <f t="shared" si="13"/>
        <v>13.464469705281552</v>
      </c>
      <c r="P53" s="27">
        <f t="shared" ref="P53:Y53" si="14">P52/3</f>
        <v>1.4084280128036456E-2</v>
      </c>
      <c r="Q53" s="27">
        <f t="shared" si="14"/>
        <v>1.4135522879380052E-2</v>
      </c>
      <c r="R53" s="27">
        <f t="shared" si="14"/>
        <v>1.0291541604368492E-2</v>
      </c>
      <c r="S53" s="27">
        <f t="shared" si="14"/>
        <v>1.1323495908092951E-2</v>
      </c>
      <c r="T53" s="27">
        <f t="shared" si="14"/>
        <v>1.3465882094743519E-2</v>
      </c>
      <c r="U53" s="27">
        <f t="shared" si="14"/>
        <v>1.4270901387116917E-2</v>
      </c>
      <c r="V53" s="27">
        <f t="shared" si="14"/>
        <v>1.7392014637039228E-2</v>
      </c>
      <c r="W53" s="27">
        <f t="shared" si="14"/>
        <v>1.6948481503674111E-2</v>
      </c>
      <c r="X53" s="27">
        <f t="shared" si="14"/>
        <v>1.5859838950843513E-2</v>
      </c>
      <c r="Y53" s="27">
        <f t="shared" si="14"/>
        <v>1.0036694076466615E-2</v>
      </c>
    </row>
    <row r="54" spans="1:25" s="5" customFormat="1" ht="15.75" x14ac:dyDescent="0.25"/>
    <row r="55" spans="1:25" s="5" customFormat="1" ht="15.75" x14ac:dyDescent="0.2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workbookViewId="0">
      <selection activeCell="X8" sqref="X8"/>
    </sheetView>
  </sheetViews>
  <sheetFormatPr defaultRowHeight="15.75" x14ac:dyDescent="0.25"/>
  <cols>
    <col min="1" max="1" width="9.140625" style="5"/>
    <col min="2" max="2" width="27.42578125" style="5" bestFit="1" customWidth="1"/>
    <col min="3" max="16384" width="9.140625" style="5"/>
  </cols>
  <sheetData>
    <row r="1" spans="1:21" s="3" customFormat="1" x14ac:dyDescent="0.25">
      <c r="A1" s="3" t="s">
        <v>32</v>
      </c>
    </row>
    <row r="2" spans="1:21" s="3" customFormat="1" x14ac:dyDescent="0.25"/>
    <row r="3" spans="1:21" x14ac:dyDescent="0.25">
      <c r="A3" s="7" t="s">
        <v>24</v>
      </c>
      <c r="B3" s="7" t="s">
        <v>29</v>
      </c>
      <c r="C3" s="14" t="s">
        <v>2</v>
      </c>
      <c r="D3" s="14"/>
      <c r="E3" s="7" t="s">
        <v>3</v>
      </c>
      <c r="F3" s="7" t="s">
        <v>3</v>
      </c>
      <c r="G3" s="7" t="s">
        <v>3</v>
      </c>
      <c r="H3" s="7" t="s">
        <v>3</v>
      </c>
      <c r="I3" s="7" t="s">
        <v>3</v>
      </c>
      <c r="J3" s="7" t="s">
        <v>3</v>
      </c>
      <c r="K3" s="7" t="s">
        <v>3</v>
      </c>
      <c r="L3" s="7" t="s">
        <v>3</v>
      </c>
      <c r="M3" s="7"/>
      <c r="N3" s="15" t="s">
        <v>4</v>
      </c>
      <c r="O3" s="15" t="s">
        <v>4</v>
      </c>
      <c r="P3" s="15" t="s">
        <v>4</v>
      </c>
      <c r="Q3" s="15" t="s">
        <v>4</v>
      </c>
      <c r="R3" s="15" t="s">
        <v>4</v>
      </c>
      <c r="S3" s="15" t="s">
        <v>4</v>
      </c>
      <c r="T3" s="15" t="s">
        <v>4</v>
      </c>
      <c r="U3" s="15" t="s">
        <v>4</v>
      </c>
    </row>
    <row r="4" spans="1:21" x14ac:dyDescent="0.25">
      <c r="A4" s="7"/>
      <c r="B4" s="7"/>
      <c r="C4" s="8" t="s">
        <v>25</v>
      </c>
      <c r="D4" s="8"/>
      <c r="E4" s="35">
        <v>-15</v>
      </c>
      <c r="F4" s="7" t="s">
        <v>47</v>
      </c>
      <c r="G4" s="7" t="s">
        <v>41</v>
      </c>
      <c r="H4" s="7" t="s">
        <v>42</v>
      </c>
      <c r="I4" s="7" t="s">
        <v>43</v>
      </c>
      <c r="J4" s="7" t="s">
        <v>44</v>
      </c>
      <c r="K4" s="7" t="s">
        <v>45</v>
      </c>
      <c r="L4" s="7" t="s">
        <v>46</v>
      </c>
      <c r="M4" s="7"/>
      <c r="N4" s="9">
        <v>-15</v>
      </c>
      <c r="O4" s="9" t="s">
        <v>47</v>
      </c>
      <c r="P4" s="9" t="s">
        <v>41</v>
      </c>
      <c r="Q4" s="9" t="s">
        <v>42</v>
      </c>
      <c r="R4" s="9" t="s">
        <v>43</v>
      </c>
      <c r="S4" s="10" t="s">
        <v>44</v>
      </c>
      <c r="T4" s="9" t="s">
        <v>45</v>
      </c>
      <c r="U4" s="9" t="s">
        <v>46</v>
      </c>
    </row>
    <row r="5" spans="1:21" ht="18.75" x14ac:dyDescent="0.35">
      <c r="A5" s="7" t="s">
        <v>31</v>
      </c>
      <c r="B5" s="7"/>
      <c r="C5" s="8"/>
      <c r="D5" s="8"/>
      <c r="E5" s="24" t="s">
        <v>51</v>
      </c>
      <c r="N5" s="24" t="s">
        <v>52</v>
      </c>
      <c r="O5" s="9"/>
      <c r="P5" s="9"/>
      <c r="Q5" s="10"/>
      <c r="R5" s="9"/>
      <c r="S5" s="9"/>
    </row>
    <row r="6" spans="1:21" x14ac:dyDescent="0.25">
      <c r="A6" s="5">
        <v>1</v>
      </c>
      <c r="B6" s="5" t="s">
        <v>22</v>
      </c>
      <c r="C6" s="6">
        <v>206</v>
      </c>
      <c r="D6" s="6"/>
      <c r="E6" s="5">
        <v>530.29999999999995</v>
      </c>
      <c r="F6" s="5">
        <v>78.900000000000006</v>
      </c>
      <c r="G6" s="5">
        <v>65.8</v>
      </c>
      <c r="H6" s="5">
        <v>68.099999999999994</v>
      </c>
      <c r="I6" s="5">
        <v>68.2</v>
      </c>
      <c r="J6" s="5">
        <v>75.2</v>
      </c>
      <c r="K6" s="5">
        <v>78.7</v>
      </c>
      <c r="L6" s="5">
        <v>84.9</v>
      </c>
      <c r="N6" s="5">
        <v>0.60323199527744953</v>
      </c>
      <c r="O6" s="5">
        <v>0.36287115588547181</v>
      </c>
      <c r="P6" s="5">
        <v>0.32133676092544977</v>
      </c>
      <c r="Q6" s="5">
        <v>0.3314428813434484</v>
      </c>
      <c r="R6" s="5">
        <v>0.33729182770009125</v>
      </c>
      <c r="S6" s="5">
        <v>0.34237424009619877</v>
      </c>
      <c r="T6" s="5">
        <v>0.34379028792436617</v>
      </c>
      <c r="U6" s="5">
        <v>0.34923019151333085</v>
      </c>
    </row>
    <row r="7" spans="1:21" x14ac:dyDescent="0.25">
      <c r="A7" s="5">
        <v>2</v>
      </c>
      <c r="B7" s="5" t="s">
        <v>22</v>
      </c>
      <c r="C7" s="6">
        <v>227</v>
      </c>
      <c r="D7" s="6"/>
      <c r="E7" s="5">
        <v>546.5</v>
      </c>
      <c r="F7" s="5">
        <v>59.3</v>
      </c>
      <c r="G7" s="5">
        <v>53.3</v>
      </c>
      <c r="H7" s="5">
        <v>66.599999999999994</v>
      </c>
      <c r="I7" s="5">
        <v>72.900000000000006</v>
      </c>
      <c r="J7" s="5">
        <v>73</v>
      </c>
      <c r="K7" s="5">
        <v>79.2</v>
      </c>
      <c r="L7" s="5">
        <v>87.5</v>
      </c>
      <c r="N7" s="5">
        <v>0.53908953766971346</v>
      </c>
      <c r="O7" s="5">
        <v>0.31464130890784503</v>
      </c>
      <c r="P7" s="5">
        <v>0.29974448011531163</v>
      </c>
      <c r="Q7" s="5">
        <v>0.32528425741413663</v>
      </c>
      <c r="R7" s="5">
        <v>0.32722029135546848</v>
      </c>
      <c r="S7" s="5">
        <v>0.33386849594979201</v>
      </c>
      <c r="T7" s="5">
        <v>0.33531222515391385</v>
      </c>
      <c r="U7" s="5">
        <v>0.33710390291407588</v>
      </c>
    </row>
    <row r="8" spans="1:21" x14ac:dyDescent="0.25">
      <c r="A8" s="5">
        <v>3</v>
      </c>
      <c r="B8" s="5" t="s">
        <v>22</v>
      </c>
      <c r="C8" s="6">
        <v>237</v>
      </c>
      <c r="D8" s="6"/>
      <c r="E8" s="5">
        <v>459.8</v>
      </c>
      <c r="F8" s="5">
        <v>88.9</v>
      </c>
      <c r="G8" s="5">
        <v>94.8</v>
      </c>
      <c r="H8" s="5">
        <v>111.2</v>
      </c>
      <c r="I8" s="5">
        <v>131.80000000000001</v>
      </c>
      <c r="J8" s="5">
        <v>172.7</v>
      </c>
      <c r="K8" s="5">
        <v>228.9</v>
      </c>
      <c r="L8" s="5">
        <v>265.2</v>
      </c>
      <c r="N8" s="5">
        <v>0.60851926977687643</v>
      </c>
      <c r="O8" s="5">
        <v>0.3655085678352461</v>
      </c>
      <c r="P8" s="5">
        <v>0.3732581287325813</v>
      </c>
      <c r="Q8" s="5">
        <v>0.3794633600132708</v>
      </c>
      <c r="R8" s="5">
        <v>0.38240530916154114</v>
      </c>
      <c r="S8" s="5">
        <v>0.39127032431962433</v>
      </c>
      <c r="T8" s="5">
        <v>0.39436858620982118</v>
      </c>
      <c r="U8" s="5">
        <v>0.40166097485253038</v>
      </c>
    </row>
    <row r="9" spans="1:21" x14ac:dyDescent="0.25">
      <c r="A9" s="5">
        <v>4</v>
      </c>
      <c r="B9" s="5" t="s">
        <v>22</v>
      </c>
      <c r="C9" s="6">
        <v>199</v>
      </c>
      <c r="D9" s="6"/>
      <c r="E9" s="5">
        <v>629.9</v>
      </c>
      <c r="F9" s="5">
        <v>60.9</v>
      </c>
      <c r="G9" s="5">
        <v>93.5</v>
      </c>
      <c r="H9" s="5">
        <v>95.9</v>
      </c>
      <c r="I9" s="5">
        <v>102.7</v>
      </c>
      <c r="J9" s="5">
        <v>114.2</v>
      </c>
      <c r="K9" s="5">
        <v>113</v>
      </c>
      <c r="L9" s="5">
        <v>115.9</v>
      </c>
      <c r="N9" s="5">
        <v>0.70764253942579813</v>
      </c>
      <c r="O9" s="5">
        <v>0.30187835420393561</v>
      </c>
      <c r="P9" s="5">
        <v>0.3426731256192887</v>
      </c>
      <c r="Q9" s="5">
        <v>0.34441893193096818</v>
      </c>
      <c r="R9" s="5">
        <v>0.34666969765855882</v>
      </c>
      <c r="S9" s="5">
        <v>0.34847195864145014</v>
      </c>
      <c r="T9" s="5">
        <v>0.34249057697883434</v>
      </c>
      <c r="U9" s="5">
        <v>0.34443168771526972</v>
      </c>
    </row>
    <row r="10" spans="1:21" x14ac:dyDescent="0.25">
      <c r="A10" s="5">
        <v>5</v>
      </c>
      <c r="B10" s="5" t="s">
        <v>22</v>
      </c>
      <c r="C10" s="6">
        <v>198</v>
      </c>
      <c r="D10" s="6"/>
      <c r="E10" s="5">
        <v>530.4</v>
      </c>
      <c r="F10" s="5">
        <v>69.8</v>
      </c>
      <c r="G10" s="5">
        <v>69.400000000000006</v>
      </c>
      <c r="H10" s="5">
        <v>79.3</v>
      </c>
      <c r="I10" s="5">
        <v>86</v>
      </c>
      <c r="J10" s="5">
        <v>86.6</v>
      </c>
      <c r="K10" s="5">
        <v>89.3</v>
      </c>
      <c r="L10" s="5">
        <v>99.6</v>
      </c>
      <c r="N10" s="5">
        <v>0.6257135329762008</v>
      </c>
      <c r="O10" s="5">
        <v>0.31155461236284837</v>
      </c>
      <c r="P10" s="5">
        <v>0.33429024703482663</v>
      </c>
      <c r="Q10" s="5">
        <v>0.33642936302707277</v>
      </c>
      <c r="R10" s="5">
        <v>0.34056799815285149</v>
      </c>
      <c r="S10" s="5">
        <v>0.34158524939396168</v>
      </c>
      <c r="T10" s="5">
        <v>0.34881224957069246</v>
      </c>
      <c r="U10" s="5">
        <v>0.35262000454993558</v>
      </c>
    </row>
    <row r="11" spans="1:21" x14ac:dyDescent="0.25">
      <c r="A11" s="5">
        <v>6</v>
      </c>
      <c r="B11" s="5" t="s">
        <v>22</v>
      </c>
      <c r="C11" s="6">
        <v>218</v>
      </c>
      <c r="D11" s="6"/>
      <c r="E11" s="5">
        <v>595.5</v>
      </c>
      <c r="F11" s="5">
        <v>78.3</v>
      </c>
      <c r="G11" s="5">
        <v>65.7</v>
      </c>
      <c r="H11" s="5">
        <v>73</v>
      </c>
      <c r="I11" s="5">
        <v>78.599999999999994</v>
      </c>
      <c r="J11" s="5">
        <v>87.1</v>
      </c>
      <c r="K11" s="5">
        <v>94.9</v>
      </c>
      <c r="L11" s="5">
        <v>106.3</v>
      </c>
      <c r="N11" s="5">
        <v>0.73194534808067679</v>
      </c>
      <c r="O11" s="5">
        <v>0.38061308181259002</v>
      </c>
      <c r="P11" s="5">
        <v>0.35256003049167822</v>
      </c>
      <c r="Q11" s="5">
        <v>0.37011826767633771</v>
      </c>
      <c r="R11" s="5">
        <v>0.35666164698422753</v>
      </c>
      <c r="S11" s="5">
        <v>0.36071907277458004</v>
      </c>
      <c r="T11" s="5">
        <v>0.35855588526211679</v>
      </c>
      <c r="U11" s="5">
        <v>0.35494557501183149</v>
      </c>
    </row>
    <row r="12" spans="1:21" x14ac:dyDescent="0.25">
      <c r="A12" s="5">
        <v>7</v>
      </c>
      <c r="B12" s="5" t="s">
        <v>22</v>
      </c>
      <c r="C12" s="6">
        <v>213</v>
      </c>
      <c r="D12" s="6"/>
      <c r="E12" s="5">
        <v>522.79999999999995</v>
      </c>
      <c r="F12" s="5">
        <v>66.2</v>
      </c>
      <c r="G12" s="5">
        <v>57.3</v>
      </c>
      <c r="H12" s="5">
        <v>57.5</v>
      </c>
      <c r="I12" s="5">
        <v>67.099999999999994</v>
      </c>
      <c r="J12" s="5">
        <v>76.400000000000006</v>
      </c>
      <c r="K12" s="5">
        <v>86.4</v>
      </c>
      <c r="L12" s="5">
        <v>95.8</v>
      </c>
      <c r="N12" s="5">
        <v>0.68343527649481972</v>
      </c>
      <c r="O12" s="5">
        <v>0.32385167593242287</v>
      </c>
      <c r="P12" s="5">
        <v>0.30449601523733116</v>
      </c>
      <c r="Q12" s="5">
        <v>0.32622879512831643</v>
      </c>
      <c r="R12" s="5">
        <v>0.34009812667261358</v>
      </c>
      <c r="S12" s="5">
        <v>0.34238886394252327</v>
      </c>
      <c r="T12" s="5">
        <v>0.35057471264367857</v>
      </c>
      <c r="U12" s="5">
        <v>0.35480964181121921</v>
      </c>
    </row>
    <row r="13" spans="1:21" x14ac:dyDescent="0.25">
      <c r="A13" s="5">
        <v>8</v>
      </c>
      <c r="B13" s="5" t="s">
        <v>22</v>
      </c>
      <c r="C13" s="6">
        <v>214</v>
      </c>
      <c r="D13" s="6"/>
      <c r="E13" s="5">
        <v>416.2</v>
      </c>
      <c r="F13" s="5">
        <v>64.400000000000006</v>
      </c>
      <c r="G13" s="5">
        <v>59.1</v>
      </c>
      <c r="H13" s="5">
        <v>53.7</v>
      </c>
      <c r="I13" s="5">
        <v>55.5</v>
      </c>
      <c r="J13" s="5">
        <v>61.8</v>
      </c>
      <c r="K13" s="5">
        <v>65.400000000000006</v>
      </c>
      <c r="L13" s="5">
        <v>70.5</v>
      </c>
      <c r="N13" s="5">
        <v>0.61055834224159167</v>
      </c>
      <c r="O13" s="5">
        <v>0.34771907732814389</v>
      </c>
      <c r="P13" s="5">
        <v>0.30474463961992859</v>
      </c>
      <c r="Q13" s="5">
        <v>0.32449109865947956</v>
      </c>
      <c r="R13" s="5">
        <v>0.32656826568265696</v>
      </c>
      <c r="S13" s="5">
        <v>0.33959323040380046</v>
      </c>
      <c r="T13" s="5">
        <v>0.37722625329815346</v>
      </c>
      <c r="U13" s="5">
        <v>0.45188848920863312</v>
      </c>
    </row>
    <row r="14" spans="1:21" x14ac:dyDescent="0.25">
      <c r="C14" s="6"/>
      <c r="D14" s="6"/>
    </row>
    <row r="15" spans="1:21" x14ac:dyDescent="0.25">
      <c r="A15" s="24" t="s">
        <v>10</v>
      </c>
      <c r="C15" s="6"/>
      <c r="D15" s="6"/>
      <c r="E15" s="5">
        <f t="shared" ref="E15:U15" si="0">AVERAGE(E6:E13)</f>
        <v>528.92499999999995</v>
      </c>
      <c r="F15" s="5">
        <f t="shared" si="0"/>
        <v>70.837500000000006</v>
      </c>
      <c r="G15" s="5">
        <f t="shared" si="0"/>
        <v>69.862499999999997</v>
      </c>
      <c r="H15" s="5">
        <f t="shared" si="0"/>
        <v>75.662499999999994</v>
      </c>
      <c r="I15" s="5">
        <f t="shared" si="0"/>
        <v>82.850000000000009</v>
      </c>
      <c r="J15" s="5">
        <f t="shared" si="0"/>
        <v>93.374999999999986</v>
      </c>
      <c r="K15" s="5">
        <f t="shared" si="0"/>
        <v>104.47499999999999</v>
      </c>
      <c r="L15" s="5">
        <f t="shared" si="0"/>
        <v>115.71249999999999</v>
      </c>
      <c r="N15" s="5">
        <f t="shared" si="0"/>
        <v>0.6387669802428908</v>
      </c>
      <c r="O15" s="5">
        <f t="shared" si="0"/>
        <v>0.33857972928356295</v>
      </c>
      <c r="P15" s="5">
        <f t="shared" si="0"/>
        <v>0.32913792847204948</v>
      </c>
      <c r="Q15" s="5">
        <f t="shared" si="0"/>
        <v>0.3422346193991288</v>
      </c>
      <c r="R15" s="5">
        <f t="shared" si="0"/>
        <v>0.34468539542100118</v>
      </c>
      <c r="S15" s="5">
        <f t="shared" si="0"/>
        <v>0.35003392944024136</v>
      </c>
      <c r="T15" s="5">
        <f t="shared" si="0"/>
        <v>0.3563913471301971</v>
      </c>
      <c r="U15" s="5">
        <f t="shared" si="0"/>
        <v>0.36833630844710324</v>
      </c>
    </row>
    <row r="16" spans="1:21" x14ac:dyDescent="0.25">
      <c r="A16" s="24" t="s">
        <v>11</v>
      </c>
      <c r="C16" s="6"/>
      <c r="D16" s="6"/>
      <c r="E16" s="5">
        <f t="shared" ref="E16:U16" si="1">STDEV(E6:E13)</f>
        <v>68.100592613322462</v>
      </c>
      <c r="F16" s="5">
        <f t="shared" si="1"/>
        <v>10.301447540446476</v>
      </c>
      <c r="G16" s="5">
        <f t="shared" si="1"/>
        <v>15.868291608469665</v>
      </c>
      <c r="H16" s="5">
        <f t="shared" si="1"/>
        <v>19.436117888390932</v>
      </c>
      <c r="I16" s="5">
        <f t="shared" si="1"/>
        <v>24.28350410110885</v>
      </c>
      <c r="J16" s="5">
        <f t="shared" si="1"/>
        <v>35.540751258238821</v>
      </c>
      <c r="K16" s="5">
        <f t="shared" si="1"/>
        <v>52.143969655450817</v>
      </c>
      <c r="L16" s="5">
        <f t="shared" si="1"/>
        <v>61.968642703963006</v>
      </c>
      <c r="N16" s="5">
        <f t="shared" si="1"/>
        <v>6.3808507070557435E-2</v>
      </c>
      <c r="O16" s="5">
        <f t="shared" si="1"/>
        <v>2.9357105643925928E-2</v>
      </c>
      <c r="P16" s="5">
        <f t="shared" si="1"/>
        <v>2.6273355141432943E-2</v>
      </c>
      <c r="Q16" s="5">
        <f t="shared" si="1"/>
        <v>2.1303066554088222E-2</v>
      </c>
      <c r="R16" s="5">
        <f t="shared" si="1"/>
        <v>1.8111089885650165E-2</v>
      </c>
      <c r="S16" s="5">
        <f t="shared" si="1"/>
        <v>1.8423121348844555E-2</v>
      </c>
      <c r="T16" s="5">
        <f t="shared" si="1"/>
        <v>1.9887801976625038E-2</v>
      </c>
      <c r="U16" s="5">
        <f t="shared" si="1"/>
        <v>3.8937170477285954E-2</v>
      </c>
    </row>
    <row r="17" spans="1:21" x14ac:dyDescent="0.25">
      <c r="A17" s="24" t="s">
        <v>12</v>
      </c>
      <c r="C17" s="6"/>
      <c r="D17" s="6"/>
      <c r="E17" s="5">
        <f t="shared" ref="E17:U17" si="2">E16/2.828</f>
        <v>24.080831900043304</v>
      </c>
      <c r="F17" s="5">
        <f t="shared" si="2"/>
        <v>3.6426617894082307</v>
      </c>
      <c r="G17" s="5">
        <f t="shared" si="2"/>
        <v>5.6111356465592879</v>
      </c>
      <c r="H17" s="5">
        <f t="shared" si="2"/>
        <v>6.8727432420052805</v>
      </c>
      <c r="I17" s="5">
        <f t="shared" si="2"/>
        <v>8.5868119169408956</v>
      </c>
      <c r="J17" s="5">
        <f t="shared" si="2"/>
        <v>12.567450939971295</v>
      </c>
      <c r="K17" s="5">
        <f t="shared" si="2"/>
        <v>18.438461688631833</v>
      </c>
      <c r="L17" s="5">
        <f t="shared" si="2"/>
        <v>21.912532780750709</v>
      </c>
      <c r="N17" s="5">
        <f t="shared" si="2"/>
        <v>2.2563121312078303E-2</v>
      </c>
      <c r="O17" s="5">
        <f t="shared" si="2"/>
        <v>1.0380871868432083E-2</v>
      </c>
      <c r="P17" s="5">
        <f t="shared" si="2"/>
        <v>9.2904367543963744E-3</v>
      </c>
      <c r="Q17" s="5">
        <f t="shared" si="2"/>
        <v>7.5329089653777314E-3</v>
      </c>
      <c r="R17" s="5">
        <f t="shared" si="2"/>
        <v>6.404204344289309E-3</v>
      </c>
      <c r="S17" s="5">
        <f t="shared" si="2"/>
        <v>6.5145407881345672E-3</v>
      </c>
      <c r="T17" s="5">
        <f t="shared" si="2"/>
        <v>7.0324618022012163E-3</v>
      </c>
      <c r="U17" s="5">
        <f t="shared" si="2"/>
        <v>1.3768447834966745E-2</v>
      </c>
    </row>
    <row r="18" spans="1:21" x14ac:dyDescent="0.25">
      <c r="C18" s="6"/>
      <c r="D18" s="6"/>
    </row>
    <row r="19" spans="1:21" x14ac:dyDescent="0.25">
      <c r="A19" s="7" t="s">
        <v>27</v>
      </c>
      <c r="B19" s="7"/>
      <c r="C19" s="8"/>
      <c r="D19" s="8"/>
      <c r="E19" s="7"/>
      <c r="F19" s="7"/>
      <c r="G19" s="7"/>
      <c r="H19" s="7"/>
      <c r="I19" s="7"/>
      <c r="J19" s="7"/>
      <c r="K19" s="7"/>
      <c r="L19" s="7"/>
      <c r="M19" s="7"/>
      <c r="N19" s="9"/>
      <c r="O19" s="9"/>
      <c r="P19" s="9"/>
      <c r="Q19" s="9"/>
      <c r="R19" s="9"/>
      <c r="S19" s="10"/>
      <c r="T19" s="9"/>
      <c r="U19" s="9"/>
    </row>
    <row r="20" spans="1:21" s="11" customFormat="1" x14ac:dyDescent="0.25">
      <c r="A20" s="11">
        <v>9</v>
      </c>
      <c r="B20" s="11" t="s">
        <v>26</v>
      </c>
      <c r="C20" s="6">
        <v>219</v>
      </c>
      <c r="D20" s="6"/>
      <c r="E20" s="6">
        <v>572.79999999999995</v>
      </c>
      <c r="F20" s="6">
        <v>95.4</v>
      </c>
      <c r="G20" s="11">
        <v>110.2</v>
      </c>
      <c r="H20" s="11">
        <v>219.6</v>
      </c>
      <c r="I20" s="11">
        <v>336.8</v>
      </c>
      <c r="J20" s="11">
        <v>417.2</v>
      </c>
      <c r="K20" s="11">
        <v>377.8</v>
      </c>
      <c r="L20" s="11">
        <v>441.3</v>
      </c>
      <c r="N20" s="11">
        <v>0.62015010812873672</v>
      </c>
      <c r="O20" s="11">
        <v>0.42522539269448828</v>
      </c>
      <c r="P20" s="11">
        <v>0.49150642407519185</v>
      </c>
      <c r="Q20" s="11">
        <v>0.52295644711435318</v>
      </c>
      <c r="R20" s="11">
        <v>0.52643269657929836</v>
      </c>
      <c r="S20" s="11">
        <v>0.55418719211822653</v>
      </c>
      <c r="T20" s="11">
        <v>0.56940509915014159</v>
      </c>
      <c r="U20" s="11">
        <v>0.5829429301533221</v>
      </c>
    </row>
    <row r="21" spans="1:21" s="11" customFormat="1" x14ac:dyDescent="0.25">
      <c r="A21" s="11">
        <v>10</v>
      </c>
      <c r="B21" s="11" t="s">
        <v>26</v>
      </c>
      <c r="C21" s="6">
        <v>229</v>
      </c>
      <c r="D21" s="6"/>
      <c r="E21" s="6">
        <v>537.70000000000005</v>
      </c>
      <c r="F21" s="6">
        <v>86.6</v>
      </c>
      <c r="G21" s="11">
        <v>107</v>
      </c>
      <c r="H21" s="11">
        <v>251.8</v>
      </c>
      <c r="I21" s="11">
        <v>372</v>
      </c>
      <c r="J21" s="11">
        <v>409.6</v>
      </c>
      <c r="K21" s="11">
        <v>347.8</v>
      </c>
      <c r="L21" s="11">
        <v>395.4</v>
      </c>
      <c r="N21" s="6">
        <v>0.59308403699236001</v>
      </c>
      <c r="O21" s="6">
        <v>0.4137865432177058</v>
      </c>
      <c r="P21" s="6">
        <v>0.49463447350771284</v>
      </c>
      <c r="Q21" s="6">
        <v>0.52914642609299101</v>
      </c>
      <c r="R21" s="6">
        <v>0.55737498425494392</v>
      </c>
      <c r="S21" s="6">
        <v>0.55915424101686628</v>
      </c>
      <c r="T21" s="6">
        <v>0.54749240939727362</v>
      </c>
      <c r="U21" s="6">
        <v>0.56824804755799063</v>
      </c>
    </row>
    <row r="22" spans="1:21" s="11" customFormat="1" x14ac:dyDescent="0.25">
      <c r="A22" s="11">
        <v>11</v>
      </c>
      <c r="B22" s="11" t="s">
        <v>26</v>
      </c>
      <c r="C22" s="6">
        <v>231</v>
      </c>
      <c r="D22" s="6"/>
      <c r="E22" s="6">
        <v>516.79999999999995</v>
      </c>
      <c r="F22" s="6">
        <v>77.3</v>
      </c>
      <c r="G22" s="11">
        <v>226.6</v>
      </c>
      <c r="H22" s="11">
        <v>398.8</v>
      </c>
      <c r="I22" s="11">
        <v>529.5</v>
      </c>
      <c r="J22" s="11">
        <v>584.79999999999995</v>
      </c>
      <c r="K22" s="11">
        <v>599.4</v>
      </c>
      <c r="L22" s="11">
        <v>636.1</v>
      </c>
      <c r="N22" s="6">
        <v>0.61135672837800514</v>
      </c>
      <c r="O22" s="11">
        <v>0.37184495192307682</v>
      </c>
      <c r="P22" s="11">
        <v>0.43654580152671746</v>
      </c>
      <c r="Q22" s="11">
        <v>0.48556160723461073</v>
      </c>
      <c r="R22" s="11">
        <v>0.48467503692762159</v>
      </c>
      <c r="S22" s="11">
        <v>0.48418334409296315</v>
      </c>
      <c r="T22" s="11">
        <v>0.49262191830124152</v>
      </c>
      <c r="U22" s="6">
        <v>0.48981382200994261</v>
      </c>
    </row>
    <row r="23" spans="1:21" s="11" customFormat="1" x14ac:dyDescent="0.25">
      <c r="A23" s="11">
        <v>12</v>
      </c>
      <c r="B23" s="11" t="s">
        <v>26</v>
      </c>
      <c r="C23" s="6">
        <v>207</v>
      </c>
      <c r="D23" s="6"/>
      <c r="E23" s="6">
        <v>530.1</v>
      </c>
      <c r="F23" s="6">
        <v>90.9</v>
      </c>
      <c r="G23" s="11">
        <v>164</v>
      </c>
      <c r="H23" s="11">
        <v>485.4</v>
      </c>
      <c r="I23" s="11">
        <v>496.5</v>
      </c>
      <c r="J23" s="11">
        <v>509</v>
      </c>
      <c r="K23" s="11">
        <v>549.4</v>
      </c>
      <c r="L23" s="11">
        <v>551.5</v>
      </c>
      <c r="N23" s="6">
        <v>0.62043403523850493</v>
      </c>
      <c r="O23" s="11">
        <v>0.37567428718212181</v>
      </c>
      <c r="P23" s="11">
        <v>0.47267779130559334</v>
      </c>
      <c r="Q23" s="11">
        <v>0.48911328494793321</v>
      </c>
      <c r="R23" s="11">
        <v>0.51487414187643021</v>
      </c>
      <c r="S23" s="11">
        <v>0.50600885515496519</v>
      </c>
      <c r="T23" s="11">
        <v>0.51990337149459054</v>
      </c>
      <c r="U23" s="11">
        <v>0.52025099828864785</v>
      </c>
    </row>
    <row r="24" spans="1:21" s="11" customFormat="1" x14ac:dyDescent="0.25">
      <c r="A24" s="11">
        <v>13</v>
      </c>
      <c r="B24" s="11" t="s">
        <v>26</v>
      </c>
      <c r="C24" s="6">
        <v>222</v>
      </c>
      <c r="D24" s="6"/>
      <c r="E24" s="11">
        <v>517.9</v>
      </c>
      <c r="F24" s="11">
        <v>74.599999999999994</v>
      </c>
      <c r="G24" s="11">
        <v>125</v>
      </c>
      <c r="H24" s="11">
        <v>230.3</v>
      </c>
      <c r="I24" s="11">
        <v>305.39999999999998</v>
      </c>
      <c r="J24" s="11">
        <v>414.4</v>
      </c>
      <c r="K24" s="11">
        <v>497.4</v>
      </c>
      <c r="L24" s="11">
        <v>524.79999999999995</v>
      </c>
      <c r="N24" s="11">
        <v>0.70444583594239185</v>
      </c>
      <c r="O24" s="11">
        <v>0.39069171648163969</v>
      </c>
      <c r="P24" s="11">
        <v>0.42713746707482025</v>
      </c>
      <c r="Q24" s="11">
        <v>0.4160225516049833</v>
      </c>
      <c r="R24" s="11">
        <v>0.41412059191636569</v>
      </c>
      <c r="S24" s="11">
        <v>0.41253381424706953</v>
      </c>
      <c r="T24" s="11">
        <v>0.42157751586582071</v>
      </c>
      <c r="U24" s="11">
        <v>0.43531594064145523</v>
      </c>
    </row>
    <row r="25" spans="1:21" s="11" customFormat="1" x14ac:dyDescent="0.25">
      <c r="A25" s="11">
        <v>14</v>
      </c>
      <c r="B25" s="11" t="s">
        <v>26</v>
      </c>
      <c r="C25" s="6">
        <v>202</v>
      </c>
      <c r="D25" s="6"/>
      <c r="E25" s="11">
        <v>481.1</v>
      </c>
      <c r="F25" s="11">
        <v>57.8</v>
      </c>
      <c r="G25" s="11">
        <v>160.1</v>
      </c>
      <c r="H25" s="11">
        <v>265.3</v>
      </c>
      <c r="I25" s="11">
        <v>276.3</v>
      </c>
      <c r="J25" s="11">
        <v>299.89999999999998</v>
      </c>
      <c r="K25" s="11">
        <v>327.39999999999998</v>
      </c>
      <c r="L25" s="11">
        <v>278.60000000000002</v>
      </c>
      <c r="N25" s="11">
        <v>0.76994867008866086</v>
      </c>
      <c r="O25" s="11">
        <v>0.30128351677063309</v>
      </c>
      <c r="P25" s="11">
        <v>0.32384505743271591</v>
      </c>
      <c r="Q25" s="11">
        <v>0.33294968760276217</v>
      </c>
      <c r="R25" s="11">
        <v>0.35542836041358955</v>
      </c>
      <c r="S25" s="11">
        <v>0.39118797611694522</v>
      </c>
      <c r="T25" s="11">
        <v>0.39966694421315624</v>
      </c>
      <c r="U25" s="11">
        <v>0.4030421714181619</v>
      </c>
    </row>
    <row r="26" spans="1:21" s="11" customFormat="1" x14ac:dyDescent="0.25">
      <c r="A26" s="11">
        <v>15</v>
      </c>
      <c r="B26" s="11" t="s">
        <v>26</v>
      </c>
      <c r="C26" s="6">
        <v>212</v>
      </c>
      <c r="D26" s="6"/>
      <c r="E26" s="11">
        <v>493.8</v>
      </c>
      <c r="F26" s="11">
        <v>88</v>
      </c>
      <c r="G26" s="11">
        <v>181.7</v>
      </c>
      <c r="H26" s="11">
        <v>322.3</v>
      </c>
      <c r="I26" s="11">
        <v>328.2</v>
      </c>
      <c r="J26" s="11">
        <v>320.8</v>
      </c>
      <c r="K26" s="11">
        <v>383.1</v>
      </c>
      <c r="L26" s="11">
        <v>404.9</v>
      </c>
      <c r="N26" s="11">
        <v>0.67533766883441648</v>
      </c>
      <c r="O26" s="11">
        <v>0.43778686888844487</v>
      </c>
      <c r="P26" s="11">
        <v>0.450974687227233</v>
      </c>
      <c r="Q26" s="11">
        <v>0.43819713180059217</v>
      </c>
      <c r="R26" s="11">
        <v>0.46579993375289885</v>
      </c>
      <c r="S26" s="11">
        <v>0.46349638629936118</v>
      </c>
      <c r="T26" s="11">
        <v>0.46214788732394357</v>
      </c>
      <c r="U26" s="11">
        <v>0.47443741574198905</v>
      </c>
    </row>
    <row r="27" spans="1:21" s="11" customFormat="1" x14ac:dyDescent="0.25">
      <c r="C27" s="6"/>
      <c r="D27" s="6"/>
    </row>
    <row r="28" spans="1:21" s="11" customFormat="1" x14ac:dyDescent="0.25">
      <c r="A28" s="24" t="s">
        <v>10</v>
      </c>
      <c r="C28" s="6"/>
      <c r="D28" s="6"/>
      <c r="E28" s="11">
        <f t="shared" ref="E28:L28" si="3">AVERAGE(E20:E26)</f>
        <v>521.45714285714291</v>
      </c>
      <c r="F28" s="11">
        <f t="shared" si="3"/>
        <v>81.514285714285734</v>
      </c>
      <c r="G28" s="11">
        <f t="shared" si="3"/>
        <v>153.51428571428571</v>
      </c>
      <c r="H28" s="11">
        <f t="shared" si="3"/>
        <v>310.5</v>
      </c>
      <c r="I28" s="11">
        <f t="shared" si="3"/>
        <v>377.81428571428569</v>
      </c>
      <c r="J28" s="11">
        <f t="shared" si="3"/>
        <v>422.24285714285719</v>
      </c>
      <c r="K28" s="11">
        <f t="shared" si="3"/>
        <v>440.32857142857148</v>
      </c>
      <c r="L28" s="11">
        <f t="shared" si="3"/>
        <v>461.80000000000007</v>
      </c>
      <c r="N28" s="11">
        <f t="shared" ref="N28:U28" si="4">AVERAGE(N20:N26)</f>
        <v>0.65639386908615371</v>
      </c>
      <c r="O28" s="11">
        <f t="shared" si="4"/>
        <v>0.38804189673687295</v>
      </c>
      <c r="P28" s="11">
        <f t="shared" si="4"/>
        <v>0.4424745288785692</v>
      </c>
      <c r="Q28" s="11">
        <f t="shared" si="4"/>
        <v>0.4591353051997466</v>
      </c>
      <c r="R28" s="11">
        <f t="shared" si="4"/>
        <v>0.47410082081730692</v>
      </c>
      <c r="S28" s="11">
        <f t="shared" si="4"/>
        <v>0.48153597272091381</v>
      </c>
      <c r="T28" s="11">
        <f t="shared" si="4"/>
        <v>0.48754502082088108</v>
      </c>
      <c r="U28" s="11">
        <f t="shared" si="4"/>
        <v>0.49629304654450135</v>
      </c>
    </row>
    <row r="29" spans="1:21" s="11" customFormat="1" x14ac:dyDescent="0.25">
      <c r="A29" s="24" t="s">
        <v>11</v>
      </c>
      <c r="C29" s="6"/>
      <c r="D29" s="6"/>
      <c r="E29" s="11">
        <f t="shared" ref="E29:L29" si="5">STDEV(E20:E26)</f>
        <v>30.007157876238846</v>
      </c>
      <c r="F29" s="11">
        <f t="shared" si="5"/>
        <v>12.759105058927833</v>
      </c>
      <c r="G29" s="11">
        <f t="shared" si="5"/>
        <v>43.093016780426218</v>
      </c>
      <c r="H29" s="11">
        <f t="shared" si="5"/>
        <v>98.918923029586864</v>
      </c>
      <c r="I29" s="11">
        <f t="shared" si="5"/>
        <v>97.315114080863481</v>
      </c>
      <c r="J29" s="11">
        <f t="shared" si="5"/>
        <v>99.546335227082878</v>
      </c>
      <c r="K29" s="11">
        <f t="shared" si="5"/>
        <v>107.20445752992592</v>
      </c>
      <c r="L29" s="11">
        <f t="shared" si="5"/>
        <v>118.3389482235948</v>
      </c>
      <c r="N29" s="11">
        <f t="shared" ref="N29:U29" si="6">STDEV(N20:N26)</f>
        <v>6.3516074920675403E-2</v>
      </c>
      <c r="O29" s="11">
        <f t="shared" si="6"/>
        <v>4.5587458572981382E-2</v>
      </c>
      <c r="P29" s="11">
        <f t="shared" si="6"/>
        <v>5.8384648512806198E-2</v>
      </c>
      <c r="Q29" s="11">
        <f t="shared" si="6"/>
        <v>6.9271988842510276E-2</v>
      </c>
      <c r="R29" s="11">
        <f t="shared" si="6"/>
        <v>6.97581234419829E-2</v>
      </c>
      <c r="S29" s="11">
        <f t="shared" si="6"/>
        <v>6.4753649634148688E-2</v>
      </c>
      <c r="T29" s="11">
        <f t="shared" si="6"/>
        <v>6.3359926893477636E-2</v>
      </c>
      <c r="U29" s="11">
        <f t="shared" si="6"/>
        <v>6.607229633330032E-2</v>
      </c>
    </row>
    <row r="30" spans="1:21" s="11" customFormat="1" x14ac:dyDescent="0.25">
      <c r="A30" s="24" t="s">
        <v>12</v>
      </c>
      <c r="C30" s="6"/>
      <c r="D30" s="6"/>
      <c r="E30" s="11">
        <f t="shared" ref="E30:U30" si="7">E29/2.646</f>
        <v>11.340573649372203</v>
      </c>
      <c r="F30" s="11">
        <f t="shared" si="7"/>
        <v>4.8220351696628247</v>
      </c>
      <c r="G30" s="11">
        <f t="shared" si="7"/>
        <v>16.286098556472496</v>
      </c>
      <c r="H30" s="11">
        <f t="shared" si="7"/>
        <v>37.384324652149232</v>
      </c>
      <c r="I30" s="11">
        <f t="shared" si="7"/>
        <v>36.778198821188013</v>
      </c>
      <c r="J30" s="11">
        <f t="shared" si="7"/>
        <v>37.621441884762994</v>
      </c>
      <c r="K30" s="11">
        <f t="shared" si="7"/>
        <v>40.515668000727864</v>
      </c>
      <c r="L30" s="11">
        <f t="shared" si="7"/>
        <v>44.723714370217238</v>
      </c>
      <c r="N30" s="11">
        <f t="shared" si="7"/>
        <v>2.4004563462084433E-2</v>
      </c>
      <c r="O30" s="11">
        <f t="shared" si="7"/>
        <v>1.7228820322366358E-2</v>
      </c>
      <c r="P30" s="11">
        <f t="shared" si="7"/>
        <v>2.2065248871052986E-2</v>
      </c>
      <c r="Q30" s="11">
        <f t="shared" si="7"/>
        <v>2.6179889963155813E-2</v>
      </c>
      <c r="R30" s="11">
        <f t="shared" si="7"/>
        <v>2.6363614301580841E-2</v>
      </c>
      <c r="S30" s="11">
        <f t="shared" si="7"/>
        <v>2.4472278773298824E-2</v>
      </c>
      <c r="T30" s="11">
        <f t="shared" si="7"/>
        <v>2.3945550602221331E-2</v>
      </c>
      <c r="U30" s="11">
        <f t="shared" si="7"/>
        <v>2.4970633534882963E-2</v>
      </c>
    </row>
    <row r="31" spans="1:21" s="11" customFormat="1" x14ac:dyDescent="0.25">
      <c r="A31" s="5"/>
      <c r="C31" s="6"/>
      <c r="D31" s="6"/>
    </row>
    <row r="32" spans="1:21" s="12" customFormat="1" x14ac:dyDescent="0.25">
      <c r="A32" s="12" t="s">
        <v>28</v>
      </c>
      <c r="C32" s="13"/>
      <c r="D32" s="13"/>
    </row>
    <row r="33" spans="1:21" s="11" customFormat="1" x14ac:dyDescent="0.25">
      <c r="A33" s="11">
        <v>16</v>
      </c>
      <c r="B33" s="11" t="s">
        <v>16</v>
      </c>
      <c r="C33" s="6">
        <v>221</v>
      </c>
      <c r="D33" s="6"/>
      <c r="E33" s="11">
        <v>559</v>
      </c>
      <c r="F33" s="11">
        <v>68.7</v>
      </c>
      <c r="G33" s="11">
        <v>107.6</v>
      </c>
      <c r="H33" s="11">
        <v>316.8</v>
      </c>
      <c r="I33" s="11">
        <v>375.6</v>
      </c>
      <c r="J33" s="11">
        <v>399.9</v>
      </c>
      <c r="K33" s="11">
        <v>409.3</v>
      </c>
      <c r="L33" s="11">
        <v>517.79999999999995</v>
      </c>
      <c r="N33" s="11">
        <v>0.68273392031040181</v>
      </c>
      <c r="O33" s="11">
        <v>0.34960557319946745</v>
      </c>
      <c r="P33" s="11">
        <v>0.38005812653699989</v>
      </c>
      <c r="Q33" s="11">
        <v>0.37088257480512948</v>
      </c>
      <c r="R33" s="11">
        <v>0.34474478594950614</v>
      </c>
      <c r="S33" s="11">
        <v>0.35233570863024549</v>
      </c>
      <c r="T33" s="11">
        <v>0.36567820318120053</v>
      </c>
      <c r="U33" s="11">
        <v>0.34962832304397112</v>
      </c>
    </row>
    <row r="34" spans="1:21" s="11" customFormat="1" x14ac:dyDescent="0.25">
      <c r="A34" s="11">
        <v>17</v>
      </c>
      <c r="B34" s="11" t="s">
        <v>16</v>
      </c>
      <c r="C34" s="6">
        <v>206</v>
      </c>
      <c r="D34" s="6"/>
      <c r="E34" s="11">
        <v>567.20000000000005</v>
      </c>
      <c r="F34" s="11">
        <v>54.5</v>
      </c>
      <c r="G34" s="11">
        <v>156</v>
      </c>
      <c r="H34" s="11">
        <v>278.3</v>
      </c>
      <c r="I34" s="11">
        <v>301.2</v>
      </c>
      <c r="J34" s="11">
        <v>347.9</v>
      </c>
      <c r="K34" s="11">
        <v>320.8</v>
      </c>
      <c r="L34" s="11">
        <v>377.7</v>
      </c>
      <c r="N34" s="11">
        <v>0.61027837259100648</v>
      </c>
      <c r="O34" s="11">
        <v>0.27708892150412479</v>
      </c>
      <c r="P34" s="11">
        <v>0.29209940652818966</v>
      </c>
      <c r="Q34" s="11">
        <v>0.32782670180626078</v>
      </c>
      <c r="R34" s="11">
        <v>0.32967032967032983</v>
      </c>
      <c r="S34" s="11">
        <v>0.32993621233228265</v>
      </c>
      <c r="T34" s="11">
        <v>0.3295704220016667</v>
      </c>
      <c r="U34" s="11">
        <v>0.36453532221570434</v>
      </c>
    </row>
    <row r="35" spans="1:21" s="11" customFormat="1" x14ac:dyDescent="0.25">
      <c r="A35" s="11">
        <v>18</v>
      </c>
      <c r="B35" s="11" t="s">
        <v>16</v>
      </c>
      <c r="C35" s="6">
        <v>239</v>
      </c>
      <c r="D35" s="6"/>
      <c r="E35" s="11">
        <v>550.5</v>
      </c>
      <c r="F35" s="11">
        <v>76.900000000000006</v>
      </c>
      <c r="G35" s="11">
        <v>115.6</v>
      </c>
      <c r="H35" s="11">
        <v>229.5</v>
      </c>
      <c r="I35" s="11">
        <v>350.9</v>
      </c>
      <c r="J35" s="11">
        <v>381.3</v>
      </c>
      <c r="K35" s="11">
        <v>386.2</v>
      </c>
      <c r="L35" s="11">
        <v>519.6</v>
      </c>
      <c r="N35" s="11">
        <v>0.63603025441210193</v>
      </c>
      <c r="O35" s="11">
        <v>0.48</v>
      </c>
      <c r="P35" s="11">
        <v>0.40579074358411943</v>
      </c>
      <c r="Q35" s="11">
        <v>0.44371088056246205</v>
      </c>
      <c r="R35" s="11">
        <v>0.49452221545952524</v>
      </c>
      <c r="S35" s="11">
        <v>0.53560008526966552</v>
      </c>
      <c r="T35" s="11">
        <v>0.57819383259911972</v>
      </c>
      <c r="U35" s="11">
        <v>0.57698648203099345</v>
      </c>
    </row>
    <row r="36" spans="1:21" s="11" customFormat="1" x14ac:dyDescent="0.25">
      <c r="A36" s="11">
        <v>19</v>
      </c>
      <c r="B36" s="11" t="s">
        <v>16</v>
      </c>
      <c r="C36" s="6">
        <v>219</v>
      </c>
      <c r="D36" s="6"/>
      <c r="E36" s="11">
        <v>473.5</v>
      </c>
      <c r="F36" s="11">
        <v>53.9</v>
      </c>
      <c r="G36" s="11">
        <v>162.69999999999999</v>
      </c>
      <c r="H36" s="11">
        <v>296</v>
      </c>
      <c r="I36" s="11">
        <v>327</v>
      </c>
      <c r="J36" s="11">
        <v>378.1</v>
      </c>
      <c r="K36" s="11">
        <v>429.8</v>
      </c>
      <c r="L36" s="11">
        <v>410.7</v>
      </c>
      <c r="N36" s="11">
        <v>0.67825562700964637</v>
      </c>
      <c r="O36" s="11">
        <v>0.33105510465612975</v>
      </c>
      <c r="P36" s="11">
        <v>0.45257620300170198</v>
      </c>
      <c r="Q36" s="11">
        <v>0.47472414677957364</v>
      </c>
      <c r="R36" s="11">
        <v>0.49112650659580592</v>
      </c>
      <c r="S36" s="11">
        <v>0.51336898395721875</v>
      </c>
      <c r="T36" s="11">
        <v>0.49404439631835489</v>
      </c>
      <c r="U36" s="11">
        <v>0.5262542392702606</v>
      </c>
    </row>
    <row r="37" spans="1:21" s="11" customFormat="1" x14ac:dyDescent="0.25">
      <c r="A37" s="11">
        <v>20</v>
      </c>
      <c r="B37" s="11" t="s">
        <v>16</v>
      </c>
      <c r="C37" s="6">
        <v>226</v>
      </c>
      <c r="D37" s="6"/>
      <c r="E37" s="11">
        <v>494.32</v>
      </c>
      <c r="F37" s="11">
        <v>77.599999999999994</v>
      </c>
      <c r="G37" s="11">
        <v>113.9</v>
      </c>
      <c r="H37" s="11">
        <v>219.9</v>
      </c>
      <c r="I37" s="11">
        <v>298.5</v>
      </c>
      <c r="J37" s="11">
        <v>362.2</v>
      </c>
      <c r="K37" s="11">
        <v>307.39999999999998</v>
      </c>
      <c r="L37" s="11">
        <v>340.7</v>
      </c>
      <c r="N37" s="11">
        <v>0.6103074141048821</v>
      </c>
      <c r="O37" s="11">
        <v>0.36123405363186639</v>
      </c>
      <c r="P37" s="11">
        <v>0.3670132903297561</v>
      </c>
      <c r="Q37" s="11">
        <v>0.38538775028055006</v>
      </c>
      <c r="R37" s="11">
        <v>0.39356835306781518</v>
      </c>
      <c r="S37" s="11">
        <v>0.39820189721081761</v>
      </c>
      <c r="T37" s="11">
        <v>0.40127147982627359</v>
      </c>
      <c r="U37" s="11">
        <v>0.4014149492463861</v>
      </c>
    </row>
    <row r="38" spans="1:21" s="11" customFormat="1" x14ac:dyDescent="0.25">
      <c r="A38" s="11">
        <v>21</v>
      </c>
      <c r="B38" s="11" t="s">
        <v>16</v>
      </c>
      <c r="C38" s="6">
        <v>211</v>
      </c>
      <c r="D38" s="6"/>
      <c r="E38" s="11">
        <v>449.8</v>
      </c>
      <c r="F38" s="11">
        <v>91.5</v>
      </c>
      <c r="G38" s="11">
        <v>158.69999999999999</v>
      </c>
      <c r="H38" s="11">
        <v>353.9</v>
      </c>
      <c r="I38" s="11">
        <v>421</v>
      </c>
      <c r="J38" s="11">
        <v>467.1</v>
      </c>
      <c r="K38" s="11">
        <v>489.5</v>
      </c>
      <c r="L38" s="11">
        <v>510.7</v>
      </c>
      <c r="N38" s="11">
        <v>0.59943582510578353</v>
      </c>
      <c r="O38" s="11">
        <v>0.4385618332674831</v>
      </c>
      <c r="P38" s="11">
        <v>0.34987102793480074</v>
      </c>
      <c r="Q38" s="11">
        <v>0.3729508196721309</v>
      </c>
      <c r="R38" s="11">
        <v>0.41042626728110593</v>
      </c>
      <c r="S38" s="11">
        <v>0.56312810442416494</v>
      </c>
      <c r="T38" s="11">
        <v>0.56151734464686753</v>
      </c>
      <c r="U38" s="11">
        <v>0.55219837466138888</v>
      </c>
    </row>
    <row r="39" spans="1:21" s="11" customFormat="1" x14ac:dyDescent="0.25">
      <c r="A39" s="11">
        <v>22</v>
      </c>
      <c r="B39" s="11" t="s">
        <v>16</v>
      </c>
      <c r="C39" s="6">
        <v>232</v>
      </c>
      <c r="D39" s="6"/>
      <c r="E39" s="11">
        <v>503.9</v>
      </c>
      <c r="F39" s="11">
        <v>66.599999999999994</v>
      </c>
      <c r="G39" s="11">
        <v>137</v>
      </c>
      <c r="H39" s="11">
        <v>238.2</v>
      </c>
      <c r="I39" s="11">
        <v>240.1</v>
      </c>
      <c r="J39" s="11">
        <v>236.1</v>
      </c>
      <c r="K39" s="11">
        <v>339.5</v>
      </c>
      <c r="L39" s="11">
        <v>348.1</v>
      </c>
    </row>
    <row r="40" spans="1:21" s="11" customFormat="1" x14ac:dyDescent="0.25">
      <c r="A40" s="11">
        <v>23</v>
      </c>
      <c r="B40" s="11" t="s">
        <v>16</v>
      </c>
      <c r="C40" s="6">
        <v>240</v>
      </c>
      <c r="D40" s="6"/>
      <c r="E40" s="11">
        <v>482.7</v>
      </c>
      <c r="F40" s="11">
        <v>69.8</v>
      </c>
      <c r="G40" s="11">
        <v>176.7</v>
      </c>
      <c r="H40" s="11">
        <v>209.3</v>
      </c>
      <c r="I40" s="11">
        <v>239.1</v>
      </c>
      <c r="J40" s="11">
        <v>256.5</v>
      </c>
      <c r="K40" s="11">
        <v>270.8</v>
      </c>
      <c r="L40" s="11">
        <v>346.3</v>
      </c>
    </row>
    <row r="41" spans="1:21" x14ac:dyDescent="0.25">
      <c r="C41" s="6"/>
      <c r="D41" s="6"/>
    </row>
    <row r="42" spans="1:21" x14ac:dyDescent="0.25">
      <c r="A42" s="24" t="s">
        <v>10</v>
      </c>
      <c r="C42" s="6"/>
      <c r="D42" s="6"/>
      <c r="E42" s="5">
        <f t="shared" ref="E42:U42" si="8">AVERAGE(E33:E40)</f>
        <v>510.11500000000001</v>
      </c>
      <c r="F42" s="5">
        <f t="shared" si="8"/>
        <v>69.9375</v>
      </c>
      <c r="G42" s="5">
        <f t="shared" si="8"/>
        <v>141.02500000000001</v>
      </c>
      <c r="H42" s="5">
        <f t="shared" si="8"/>
        <v>267.73750000000001</v>
      </c>
      <c r="I42" s="5">
        <f t="shared" si="8"/>
        <v>319.17499999999995</v>
      </c>
      <c r="J42" s="5">
        <f t="shared" si="8"/>
        <v>353.63749999999999</v>
      </c>
      <c r="K42" s="5">
        <f t="shared" si="8"/>
        <v>369.16250000000002</v>
      </c>
      <c r="L42" s="5">
        <f t="shared" si="8"/>
        <v>421.45</v>
      </c>
      <c r="N42" s="5">
        <f t="shared" si="8"/>
        <v>0.6361735689223037</v>
      </c>
      <c r="O42" s="5">
        <f t="shared" si="8"/>
        <v>0.37292424770984528</v>
      </c>
      <c r="P42" s="5">
        <f t="shared" si="8"/>
        <v>0.37456813298592789</v>
      </c>
      <c r="Q42" s="5">
        <f t="shared" si="8"/>
        <v>0.39591381231768447</v>
      </c>
      <c r="R42" s="5">
        <f t="shared" si="8"/>
        <v>0.41067640967068136</v>
      </c>
      <c r="S42" s="5">
        <f t="shared" si="8"/>
        <v>0.44876183197073249</v>
      </c>
      <c r="T42" s="5">
        <f t="shared" si="8"/>
        <v>0.45504594642891388</v>
      </c>
      <c r="U42" s="5">
        <f t="shared" si="8"/>
        <v>0.46183628174478403</v>
      </c>
    </row>
    <row r="43" spans="1:21" x14ac:dyDescent="0.25">
      <c r="A43" s="24" t="s">
        <v>11</v>
      </c>
      <c r="C43" s="6"/>
      <c r="D43" s="6"/>
      <c r="E43" s="5">
        <f t="shared" ref="E43:U43" si="9">STDEV(E33:E40)</f>
        <v>43.585116398015643</v>
      </c>
      <c r="F43" s="5">
        <f t="shared" si="9"/>
        <v>12.423127913003935</v>
      </c>
      <c r="G43" s="5">
        <f t="shared" si="9"/>
        <v>26.171945175812056</v>
      </c>
      <c r="H43" s="5">
        <f t="shared" si="9"/>
        <v>51.79544760745997</v>
      </c>
      <c r="I43" s="5">
        <f t="shared" si="9"/>
        <v>63.285334568354799</v>
      </c>
      <c r="J43" s="5">
        <f t="shared" si="9"/>
        <v>75.341677661551586</v>
      </c>
      <c r="K43" s="5">
        <f t="shared" si="9"/>
        <v>72.474526312944647</v>
      </c>
      <c r="L43" s="5">
        <f t="shared" si="9"/>
        <v>81.468872232633586</v>
      </c>
      <c r="N43" s="5">
        <f t="shared" si="9"/>
        <v>3.6408975410197976E-2</v>
      </c>
      <c r="O43" s="5">
        <f t="shared" si="9"/>
        <v>7.4015357154917236E-2</v>
      </c>
      <c r="P43" s="5">
        <f t="shared" si="9"/>
        <v>5.3959918306777502E-2</v>
      </c>
      <c r="Q43" s="5">
        <f t="shared" si="9"/>
        <v>5.365844394546862E-2</v>
      </c>
      <c r="R43" s="5">
        <f t="shared" si="9"/>
        <v>7.0290894743371468E-2</v>
      </c>
      <c r="S43" s="5">
        <f t="shared" si="9"/>
        <v>0.10076551269811557</v>
      </c>
      <c r="T43" s="5">
        <f t="shared" si="9"/>
        <v>0.1045416984961841</v>
      </c>
      <c r="U43" s="5">
        <f t="shared" si="9"/>
        <v>0.10127525843555533</v>
      </c>
    </row>
    <row r="44" spans="1:21" x14ac:dyDescent="0.25">
      <c r="A44" s="24" t="s">
        <v>12</v>
      </c>
      <c r="C44" s="6"/>
      <c r="D44" s="6"/>
      <c r="E44" s="5">
        <f t="shared" ref="E44:L44" si="10">E43/2.828</f>
        <v>15.41199306860525</v>
      </c>
      <c r="F44" s="5">
        <f t="shared" si="10"/>
        <v>4.3929023737637678</v>
      </c>
      <c r="G44" s="5">
        <f t="shared" si="10"/>
        <v>9.2545775020551826</v>
      </c>
      <c r="H44" s="5">
        <f t="shared" si="10"/>
        <v>18.315221926258829</v>
      </c>
      <c r="I44" s="5">
        <f t="shared" si="10"/>
        <v>22.378123963350355</v>
      </c>
      <c r="J44" s="5">
        <f t="shared" si="10"/>
        <v>26.641328734636346</v>
      </c>
      <c r="K44" s="5">
        <f t="shared" si="10"/>
        <v>25.627484551960627</v>
      </c>
      <c r="L44" s="5">
        <f t="shared" si="10"/>
        <v>28.807946334028852</v>
      </c>
      <c r="N44" s="5">
        <f>N43/2.449</f>
        <v>1.4866874401877492E-2</v>
      </c>
      <c r="O44" s="5">
        <f t="shared" ref="O44:U44" si="11">O43/2.449</f>
        <v>3.0222685649210795E-2</v>
      </c>
      <c r="P44" s="5">
        <f t="shared" si="11"/>
        <v>2.2033449696520012E-2</v>
      </c>
      <c r="Q44" s="5">
        <f t="shared" si="11"/>
        <v>2.1910348691493924E-2</v>
      </c>
      <c r="R44" s="5">
        <f t="shared" si="11"/>
        <v>2.8701876171241925E-2</v>
      </c>
      <c r="S44" s="5">
        <f t="shared" si="11"/>
        <v>4.1145574805273817E-2</v>
      </c>
      <c r="T44" s="5">
        <f t="shared" si="11"/>
        <v>4.2687504490071089E-2</v>
      </c>
      <c r="U44" s="5">
        <f t="shared" si="11"/>
        <v>4.1353719246858038E-2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Page 1</vt:lpstr>
      <vt:lpstr>Page 2</vt:lpstr>
      <vt:lpstr>Page 3</vt:lpstr>
      <vt:lpstr>Page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Walther, Frans</dc:creator>
  <cp:lastModifiedBy>Walther, Frans</cp:lastModifiedBy>
  <cp:lastPrinted>2016-08-05T21:10:23Z</cp:lastPrinted>
  <dcterms:created xsi:type="dcterms:W3CDTF">2016-08-05T18:21:21Z</dcterms:created>
  <dcterms:modified xsi:type="dcterms:W3CDTF">2016-08-11T21:55:26Z</dcterms:modified>
</cp:coreProperties>
</file>