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havior Genetics\Documents\yonsei\Writings\2016 Saraswathi paper\2016 Kalichamy et al revision\"/>
    </mc:Choice>
  </mc:AlternateContent>
  <bookViews>
    <workbookView xWindow="0" yWindow="0" windowWidth="23040" windowHeight="10068" activeTab="9"/>
  </bookViews>
  <sheets>
    <sheet name="Fig. I" sheetId="17" r:id="rId1"/>
    <sheet name="fig. 1J" sheetId="20" r:id="rId2"/>
    <sheet name="Fig. 2A (2)" sheetId="27" r:id="rId3"/>
    <sheet name="Fig. 2B" sheetId="15" r:id="rId4"/>
    <sheet name="Fig 3B " sheetId="24" r:id="rId5"/>
    <sheet name="Fig. 3C" sheetId="21" r:id="rId6"/>
    <sheet name="Fig. 3D" sheetId="22" r:id="rId7"/>
    <sheet name="Fig. 4B" sheetId="18" r:id="rId8"/>
    <sheet name="table 1" sheetId="23" r:id="rId9"/>
    <sheet name="oxIs12 unc-47GFP" sheetId="25" r:id="rId10"/>
  </sheets>
  <externalReferences>
    <externalReference r:id="rId11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7" l="1"/>
  <c r="C9" i="27"/>
  <c r="D9" i="27"/>
  <c r="E9" i="27"/>
  <c r="F9" i="27"/>
  <c r="B10" i="27"/>
  <c r="C10" i="27"/>
  <c r="D10" i="27"/>
  <c r="D14" i="27" s="1"/>
  <c r="E10" i="27"/>
  <c r="F10" i="27"/>
  <c r="B11" i="27"/>
  <c r="C11" i="27"/>
  <c r="D11" i="27"/>
  <c r="E11" i="27"/>
  <c r="B13" i="27"/>
  <c r="C13" i="27"/>
  <c r="C14" i="27" s="1"/>
  <c r="D13" i="27"/>
  <c r="E13" i="27"/>
  <c r="F13" i="27"/>
  <c r="B14" i="27"/>
  <c r="E14" i="27"/>
  <c r="F14" i="27"/>
  <c r="C15" i="27"/>
  <c r="D15" i="27"/>
  <c r="E15" i="27"/>
  <c r="F15" i="27"/>
  <c r="S40" i="27"/>
  <c r="L26" i="25" l="1"/>
  <c r="N26" i="25" s="1"/>
  <c r="E26" i="25"/>
  <c r="D26" i="25"/>
  <c r="D19" i="25"/>
  <c r="C19" i="25"/>
  <c r="D17" i="25"/>
  <c r="C17" i="25"/>
  <c r="D16" i="25"/>
  <c r="D20" i="25" s="1"/>
  <c r="C16" i="25"/>
  <c r="C20" i="25" s="1"/>
  <c r="D15" i="25"/>
  <c r="C15" i="25"/>
  <c r="N7" i="25"/>
  <c r="L7" i="25"/>
  <c r="M7" i="25" s="1"/>
  <c r="F7" i="25"/>
  <c r="E7" i="25"/>
  <c r="D7" i="25"/>
  <c r="L6" i="25"/>
  <c r="M6" i="25" s="1"/>
  <c r="D6" i="25"/>
  <c r="F6" i="25" s="1"/>
  <c r="N5" i="25"/>
  <c r="L5" i="25"/>
  <c r="M5" i="25" s="1"/>
  <c r="F5" i="25"/>
  <c r="E5" i="25"/>
  <c r="D5" i="25"/>
  <c r="E6" i="25" l="1"/>
  <c r="N6" i="25"/>
  <c r="M26" i="25"/>
  <c r="Y12" i="18"/>
  <c r="X12" i="18"/>
  <c r="W12" i="18"/>
  <c r="V12" i="18"/>
  <c r="AD15" i="15" l="1"/>
  <c r="AE14" i="15"/>
  <c r="AD14" i="15"/>
  <c r="AE13" i="15"/>
  <c r="AD13" i="15"/>
  <c r="AE11" i="15"/>
  <c r="AD11" i="15"/>
  <c r="Z15" i="15" l="1"/>
  <c r="V16" i="15"/>
  <c r="G15" i="15"/>
  <c r="T46" i="24"/>
  <c r="T48" i="24" s="1"/>
  <c r="S46" i="24"/>
  <c r="S48" i="24" s="1"/>
  <c r="R46" i="24"/>
  <c r="R48" i="24" s="1"/>
  <c r="Q46" i="24"/>
  <c r="Q48" i="24" s="1"/>
  <c r="P46" i="24"/>
  <c r="P48" i="24" s="1"/>
  <c r="O46" i="24"/>
  <c r="O48" i="24" s="1"/>
  <c r="N46" i="24"/>
  <c r="N48" i="24" s="1"/>
  <c r="M46" i="24"/>
  <c r="M48" i="24" s="1"/>
  <c r="L46" i="24"/>
  <c r="L48" i="24" s="1"/>
  <c r="K46" i="24"/>
  <c r="K48" i="24" s="1"/>
  <c r="J46" i="24"/>
  <c r="J48" i="24" s="1"/>
  <c r="I46" i="24"/>
  <c r="I48" i="24" s="1"/>
  <c r="H46" i="24"/>
  <c r="H48" i="24" s="1"/>
  <c r="G46" i="24"/>
  <c r="G48" i="24" s="1"/>
  <c r="F46" i="24"/>
  <c r="F48" i="24" s="1"/>
  <c r="E46" i="24"/>
  <c r="E48" i="24" s="1"/>
  <c r="D46" i="24"/>
  <c r="D48" i="24" s="1"/>
  <c r="C46" i="24"/>
  <c r="C48" i="24" s="1"/>
  <c r="T45" i="24"/>
  <c r="T47" i="24" s="1"/>
  <c r="S45" i="24"/>
  <c r="S47" i="24" s="1"/>
  <c r="R45" i="24"/>
  <c r="R47" i="24" s="1"/>
  <c r="Q45" i="24"/>
  <c r="Q47" i="24" s="1"/>
  <c r="P45" i="24"/>
  <c r="P47" i="24" s="1"/>
  <c r="O45" i="24"/>
  <c r="O47" i="24" s="1"/>
  <c r="N45" i="24"/>
  <c r="N47" i="24" s="1"/>
  <c r="M45" i="24"/>
  <c r="M47" i="24" s="1"/>
  <c r="L45" i="24"/>
  <c r="L47" i="24" s="1"/>
  <c r="K45" i="24"/>
  <c r="K47" i="24" s="1"/>
  <c r="J45" i="24"/>
  <c r="J47" i="24" s="1"/>
  <c r="I45" i="24"/>
  <c r="I47" i="24" s="1"/>
  <c r="H45" i="24"/>
  <c r="H47" i="24" s="1"/>
  <c r="G45" i="24"/>
  <c r="G47" i="24" s="1"/>
  <c r="F45" i="24"/>
  <c r="F47" i="24" s="1"/>
  <c r="E45" i="24"/>
  <c r="E47" i="24" s="1"/>
  <c r="D45" i="24"/>
  <c r="D47" i="24" s="1"/>
  <c r="C45" i="24"/>
  <c r="C47" i="24" s="1"/>
  <c r="V31" i="24"/>
  <c r="T31" i="24"/>
  <c r="S31" i="24"/>
  <c r="R31" i="24"/>
  <c r="Q31" i="24"/>
  <c r="P31" i="24"/>
  <c r="O31" i="24"/>
  <c r="N31" i="24"/>
  <c r="M31" i="24"/>
  <c r="L31" i="24"/>
  <c r="K31" i="24"/>
  <c r="J31" i="24"/>
  <c r="I31" i="24"/>
  <c r="H31" i="24"/>
  <c r="G31" i="24"/>
  <c r="F31" i="24"/>
  <c r="E31" i="24"/>
  <c r="D31" i="24"/>
  <c r="C31" i="24"/>
  <c r="U30" i="24"/>
  <c r="U29" i="24"/>
  <c r="U28" i="24"/>
  <c r="U27" i="24"/>
  <c r="U26" i="24"/>
  <c r="U25" i="24"/>
  <c r="U24" i="24"/>
  <c r="U23" i="24"/>
  <c r="U22" i="24"/>
  <c r="U31" i="24" s="1"/>
  <c r="V13" i="24"/>
  <c r="T13" i="24"/>
  <c r="S13" i="24"/>
  <c r="R13" i="24"/>
  <c r="Q13" i="24"/>
  <c r="P13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U12" i="24"/>
  <c r="U11" i="24"/>
  <c r="U10" i="24"/>
  <c r="U9" i="24"/>
  <c r="U8" i="24"/>
  <c r="U7" i="24"/>
  <c r="U6" i="24"/>
  <c r="U5" i="24"/>
  <c r="U4" i="24"/>
  <c r="D14" i="20"/>
  <c r="E33" i="17"/>
  <c r="S14" i="24" l="1"/>
  <c r="F32" i="24"/>
  <c r="N32" i="24"/>
  <c r="H14" i="24"/>
  <c r="C32" i="24"/>
  <c r="G32" i="24"/>
  <c r="K32" i="24"/>
  <c r="O32" i="24"/>
  <c r="S32" i="24"/>
  <c r="Q14" i="24"/>
  <c r="D32" i="24"/>
  <c r="H32" i="24"/>
  <c r="L32" i="24"/>
  <c r="P32" i="24"/>
  <c r="T32" i="24"/>
  <c r="J32" i="24"/>
  <c r="R32" i="24"/>
  <c r="N14" i="24"/>
  <c r="R14" i="24"/>
  <c r="E32" i="24"/>
  <c r="I32" i="24"/>
  <c r="M32" i="24"/>
  <c r="Q32" i="24"/>
  <c r="U13" i="24"/>
  <c r="C14" i="24" s="1"/>
  <c r="B26" i="23"/>
  <c r="I26" i="23"/>
  <c r="K25" i="23"/>
  <c r="D25" i="23"/>
  <c r="K24" i="23"/>
  <c r="D24" i="23"/>
  <c r="H17" i="23"/>
  <c r="B17" i="23"/>
  <c r="J13" i="23"/>
  <c r="D13" i="23"/>
  <c r="F13" i="23" s="1"/>
  <c r="G5" i="23"/>
  <c r="I5" i="23" s="1"/>
  <c r="F5" i="23"/>
  <c r="H5" i="23" s="1"/>
  <c r="G4" i="23"/>
  <c r="I4" i="23" s="1"/>
  <c r="F4" i="23"/>
  <c r="H4" i="23" s="1"/>
  <c r="F8" i="22"/>
  <c r="E8" i="22"/>
  <c r="D8" i="22"/>
  <c r="C8" i="22"/>
  <c r="F8" i="21"/>
  <c r="E8" i="21"/>
  <c r="D8" i="21"/>
  <c r="C8" i="21"/>
  <c r="M14" i="24" l="1"/>
  <c r="T14" i="24"/>
  <c r="D14" i="24"/>
  <c r="O14" i="24"/>
  <c r="J14" i="24"/>
  <c r="G14" i="24"/>
  <c r="I14" i="24"/>
  <c r="P14" i="24"/>
  <c r="K14" i="24"/>
  <c r="F14" i="24"/>
  <c r="E14" i="24"/>
  <c r="L14" i="24"/>
  <c r="E13" i="23"/>
  <c r="D10" i="20" l="1"/>
  <c r="D13" i="20" s="1"/>
  <c r="C10" i="20"/>
  <c r="C13" i="20" s="1"/>
  <c r="D9" i="20"/>
  <c r="C9" i="20"/>
  <c r="D28" i="17"/>
  <c r="D32" i="17" s="1"/>
  <c r="I6" i="17"/>
  <c r="H6" i="17"/>
  <c r="Y10" i="18"/>
  <c r="X10" i="18"/>
  <c r="W10" i="18"/>
  <c r="V10" i="18"/>
  <c r="V6" i="18"/>
  <c r="U6" i="18"/>
  <c r="Y6" i="18" s="1"/>
  <c r="K6" i="18"/>
  <c r="J6" i="18"/>
  <c r="I6" i="18"/>
  <c r="M6" i="18" s="1"/>
  <c r="X5" i="18"/>
  <c r="W5" i="18"/>
  <c r="U5" i="18"/>
  <c r="V5" i="18" s="1"/>
  <c r="I5" i="18"/>
  <c r="L5" i="18" s="1"/>
  <c r="V4" i="18"/>
  <c r="U4" i="18"/>
  <c r="Y4" i="18" s="1"/>
  <c r="K4" i="18"/>
  <c r="J4" i="18"/>
  <c r="I4" i="18"/>
  <c r="M4" i="18" s="1"/>
  <c r="X3" i="18"/>
  <c r="W3" i="18"/>
  <c r="U3" i="18"/>
  <c r="V3" i="18" s="1"/>
  <c r="I3" i="18"/>
  <c r="L3" i="18" s="1"/>
  <c r="D31" i="17"/>
  <c r="E29" i="17"/>
  <c r="E28" i="17"/>
  <c r="E32" i="17" s="1"/>
  <c r="E27" i="17"/>
  <c r="D27" i="17"/>
  <c r="E13" i="17"/>
  <c r="F13" i="17" s="1"/>
  <c r="E12" i="17"/>
  <c r="F12" i="17" s="1"/>
  <c r="E11" i="17"/>
  <c r="F11" i="17" s="1"/>
  <c r="F10" i="17"/>
  <c r="E10" i="17"/>
  <c r="H10" i="17" s="1"/>
  <c r="I10" i="17" s="1"/>
  <c r="E7" i="17"/>
  <c r="H7" i="17" s="1"/>
  <c r="I7" i="17" s="1"/>
  <c r="F6" i="17"/>
  <c r="E6" i="17"/>
  <c r="C15" i="15"/>
  <c r="S14" i="15"/>
  <c r="R14" i="15"/>
  <c r="M14" i="15"/>
  <c r="L14" i="15"/>
  <c r="H13" i="15"/>
  <c r="G13" i="15"/>
  <c r="D13" i="15"/>
  <c r="C13" i="15"/>
  <c r="H11" i="15"/>
  <c r="G11" i="15"/>
  <c r="D11" i="15"/>
  <c r="C11" i="15"/>
  <c r="M10" i="15"/>
  <c r="L10" i="15"/>
  <c r="K10" i="15"/>
  <c r="H10" i="15"/>
  <c r="H14" i="15" s="1"/>
  <c r="G10" i="15"/>
  <c r="G14" i="15" s="1"/>
  <c r="D10" i="15"/>
  <c r="D14" i="15" s="1"/>
  <c r="C10" i="15"/>
  <c r="C14" i="15" s="1"/>
  <c r="M9" i="15"/>
  <c r="M13" i="15" s="1"/>
  <c r="L9" i="15"/>
  <c r="L13" i="15" s="1"/>
  <c r="K9" i="15"/>
  <c r="K13" i="15" s="1"/>
  <c r="H9" i="15"/>
  <c r="G9" i="15"/>
  <c r="D9" i="15"/>
  <c r="C9" i="15"/>
  <c r="M8" i="15"/>
  <c r="L8" i="15"/>
  <c r="K8" i="15"/>
  <c r="H13" i="17" l="1"/>
  <c r="I13" i="17" s="1"/>
  <c r="H11" i="17"/>
  <c r="I11" i="17" s="1"/>
  <c r="F7" i="17"/>
  <c r="H12" i="17"/>
  <c r="I12" i="17" s="1"/>
  <c r="D29" i="17"/>
  <c r="L8" i="18"/>
  <c r="L11" i="18" s="1"/>
  <c r="L7" i="18"/>
  <c r="V8" i="18"/>
  <c r="V11" i="18" s="1"/>
  <c r="V7" i="18"/>
  <c r="J3" i="18"/>
  <c r="Y3" i="18"/>
  <c r="L4" i="18"/>
  <c r="W4" i="18"/>
  <c r="W8" i="18" s="1"/>
  <c r="W11" i="18" s="1"/>
  <c r="J5" i="18"/>
  <c r="Y5" i="18"/>
  <c r="L6" i="18"/>
  <c r="W6" i="18"/>
  <c r="W7" i="18"/>
  <c r="M3" i="18"/>
  <c r="K3" i="18"/>
  <c r="X4" i="18"/>
  <c r="X7" i="18" s="1"/>
  <c r="K5" i="18"/>
  <c r="X6" i="18"/>
  <c r="M5" i="18"/>
  <c r="Y8" i="18" l="1"/>
  <c r="Y11" i="18" s="1"/>
  <c r="Y7" i="18"/>
  <c r="J8" i="18"/>
  <c r="J11" i="18" s="1"/>
  <c r="J7" i="18"/>
  <c r="X8" i="18"/>
  <c r="X11" i="18" s="1"/>
  <c r="M8" i="18"/>
  <c r="M11" i="18" s="1"/>
  <c r="M7" i="18"/>
  <c r="K8" i="18"/>
  <c r="K11" i="18" s="1"/>
  <c r="K7" i="18"/>
</calcChain>
</file>

<file path=xl/sharedStrings.xml><?xml version="1.0" encoding="utf-8"?>
<sst xmlns="http://schemas.openxmlformats.org/spreadsheetml/2006/main" count="512" uniqueCount="169">
  <si>
    <t>1G</t>
  </si>
  <si>
    <t>defect</t>
  </si>
  <si>
    <t>100g</t>
  </si>
  <si>
    <t>normal</t>
  </si>
  <si>
    <t>2.4.2015</t>
  </si>
  <si>
    <t xml:space="preserve">branched </t>
  </si>
  <si>
    <t>moved away</t>
  </si>
  <si>
    <t>stop</t>
  </si>
  <si>
    <t>6.4.2015</t>
  </si>
  <si>
    <t>1.5.2015</t>
  </si>
  <si>
    <t>18.5.2015</t>
  </si>
  <si>
    <t>19.5.2015</t>
  </si>
  <si>
    <t>total</t>
  </si>
  <si>
    <t>total axons</t>
  </si>
  <si>
    <t xml:space="preserve">total </t>
  </si>
  <si>
    <t>% of defect</t>
  </si>
  <si>
    <t>average</t>
  </si>
  <si>
    <t>stdev</t>
  </si>
  <si>
    <t>var</t>
  </si>
  <si>
    <t>trial</t>
  </si>
  <si>
    <t>sqrt</t>
  </si>
  <si>
    <t>std.error</t>
  </si>
  <si>
    <t>ttest</t>
  </si>
  <si>
    <t xml:space="preserve">total defective axons </t>
  </si>
  <si>
    <t>axon defect</t>
  </si>
  <si>
    <t>1h</t>
  </si>
  <si>
    <t>2h</t>
  </si>
  <si>
    <t>percentage1/</t>
  </si>
  <si>
    <t>100G</t>
  </si>
  <si>
    <t>unc-25::gfp</t>
  </si>
  <si>
    <t>control</t>
  </si>
  <si>
    <t>1ventral</t>
  </si>
  <si>
    <t>100g-2.5</t>
  </si>
  <si>
    <t>100g 18hr</t>
  </si>
  <si>
    <t>22.1.2015</t>
  </si>
  <si>
    <t>3.3.2015</t>
  </si>
  <si>
    <t>26.2.2015</t>
  </si>
  <si>
    <t>Scoring of dd neurons and its commisures in L1 stage after exposing synchronized eggs to 100G for 15 hr</t>
  </si>
  <si>
    <t>% of normal</t>
  </si>
  <si>
    <t xml:space="preserve">100G </t>
  </si>
  <si>
    <t>DD</t>
  </si>
  <si>
    <t>VD</t>
  </si>
  <si>
    <t>total dd</t>
  </si>
  <si>
    <t>total vd</t>
  </si>
  <si>
    <t>%defectDD</t>
  </si>
  <si>
    <t>%vd defect</t>
  </si>
  <si>
    <t>total defective axon</t>
  </si>
  <si>
    <t>23.2.2016</t>
  </si>
  <si>
    <t>22.1.2016</t>
  </si>
  <si>
    <t>3.3.2016</t>
  </si>
  <si>
    <t>centrifuged young adults</t>
  </si>
  <si>
    <t>3hr 100g</t>
  </si>
  <si>
    <t>6hr 100g</t>
  </si>
  <si>
    <t>100g-10hr</t>
  </si>
  <si>
    <t>100g (4-18hr)</t>
  </si>
  <si>
    <t>100g- 60hr</t>
  </si>
  <si>
    <t>100g-72hr</t>
  </si>
  <si>
    <t>std.dev</t>
  </si>
  <si>
    <t>std.err</t>
  </si>
  <si>
    <t>3hr</t>
  </si>
  <si>
    <t>6hr</t>
  </si>
  <si>
    <t>10hr</t>
  </si>
  <si>
    <t>4-18hr</t>
  </si>
  <si>
    <t>18hr</t>
  </si>
  <si>
    <t>60hr</t>
  </si>
  <si>
    <t>72hr</t>
  </si>
  <si>
    <t>10g</t>
  </si>
  <si>
    <t>6G</t>
  </si>
  <si>
    <t>10G</t>
  </si>
  <si>
    <t>500G</t>
  </si>
  <si>
    <t>percentage</t>
  </si>
  <si>
    <t>dorsal</t>
  </si>
  <si>
    <t>23.2.2015</t>
  </si>
  <si>
    <t>Joined and reach</t>
  </si>
  <si>
    <t>Stop</t>
  </si>
  <si>
    <t>joined and reach</t>
  </si>
  <si>
    <t xml:space="preserve">Branched </t>
  </si>
  <si>
    <t>Turn and extend</t>
  </si>
  <si>
    <t>% of defective worms</t>
  </si>
  <si>
    <t xml:space="preserve"> defective axon</t>
  </si>
  <si>
    <t>total defective</t>
  </si>
  <si>
    <t>stderroe</t>
  </si>
  <si>
    <t>% of defective axon</t>
  </si>
  <si>
    <t>eggs centrifuge for 2.5 days</t>
  </si>
  <si>
    <t>% of worms with axonal defects</t>
  </si>
  <si>
    <t>Fig. J</t>
  </si>
  <si>
    <t>Worm number</t>
  </si>
  <si>
    <t>Defective axon phenotype</t>
  </si>
  <si>
    <t>% of overall axon defects</t>
  </si>
  <si>
    <t>dorsal sublateral</t>
  </si>
  <si>
    <t>ventral sublateral</t>
  </si>
  <si>
    <t>Fig. 3D</t>
  </si>
  <si>
    <t>ventral</t>
  </si>
  <si>
    <t>dorsal sub lateral</t>
  </si>
  <si>
    <t>100G 60hr</t>
  </si>
  <si>
    <t xml:space="preserve">unc-129::GFP cholinergic neurons DA and DB </t>
  </si>
  <si>
    <t>mec-4gfP worms  centrifuge at 100G for 60hr</t>
  </si>
  <si>
    <t>DD neurons(L1 stage)</t>
  </si>
  <si>
    <t>Animals analysed at L4/young adults</t>
  </si>
  <si>
    <t>Total animals</t>
  </si>
  <si>
    <t>%normal</t>
  </si>
  <si>
    <t>% normal</t>
  </si>
  <si>
    <t>VD1</t>
  </si>
  <si>
    <t>VD2/DD1</t>
  </si>
  <si>
    <t>VD3</t>
  </si>
  <si>
    <t>DD2</t>
  </si>
  <si>
    <t>VD4</t>
  </si>
  <si>
    <t>VD5</t>
  </si>
  <si>
    <t>DD3</t>
  </si>
  <si>
    <t>VD6</t>
  </si>
  <si>
    <t>VD7</t>
  </si>
  <si>
    <t>DD4</t>
  </si>
  <si>
    <t>VD8</t>
  </si>
  <si>
    <t>VD9</t>
  </si>
  <si>
    <t>DD5</t>
  </si>
  <si>
    <t>VD10</t>
  </si>
  <si>
    <t>VD11</t>
  </si>
  <si>
    <t>VD12</t>
  </si>
  <si>
    <t>DD6</t>
  </si>
  <si>
    <t>VD13</t>
  </si>
  <si>
    <t>%defect</t>
  </si>
  <si>
    <t>22.01.2016</t>
  </si>
  <si>
    <t>26.2.2016</t>
  </si>
  <si>
    <t>total axon defect</t>
  </si>
  <si>
    <t>total worms</t>
  </si>
  <si>
    <t>% of overall axon defect</t>
  </si>
  <si>
    <t>% of defect per commissure</t>
  </si>
  <si>
    <t>% defect per commissure</t>
  </si>
  <si>
    <t xml:space="preserve">trial </t>
  </si>
  <si>
    <t>100g-60hr</t>
  </si>
  <si>
    <t>Adult worms</t>
  </si>
  <si>
    <t>AVG</t>
  </si>
  <si>
    <t>STD</t>
  </si>
  <si>
    <t>unc-47P::GFP(oxIs12) synchronized eggs subject to 100G for 2.5D</t>
  </si>
  <si>
    <t>Control</t>
  </si>
  <si>
    <t>STd.dev</t>
  </si>
  <si>
    <t>variance</t>
  </si>
  <si>
    <t>500G -2 Days from synchronized egss</t>
  </si>
  <si>
    <t>*</t>
  </si>
  <si>
    <t>Bonferroni</t>
  </si>
  <si>
    <t>Total</t>
  </si>
  <si>
    <t>Within Groups</t>
  </si>
  <si>
    <t>t Critical two-tail</t>
  </si>
  <si>
    <t>Between Groups</t>
  </si>
  <si>
    <t>P(T&lt;=t) two-tail</t>
  </si>
  <si>
    <t>NS</t>
  </si>
  <si>
    <t>F crit</t>
  </si>
  <si>
    <t>P-value</t>
  </si>
  <si>
    <t>F</t>
  </si>
  <si>
    <t>MS</t>
  </si>
  <si>
    <t>df</t>
  </si>
  <si>
    <t>SS</t>
  </si>
  <si>
    <t>Source of Variation</t>
  </si>
  <si>
    <t>t Critical one-tail</t>
  </si>
  <si>
    <t>ANOVA</t>
  </si>
  <si>
    <t>P(T&lt;=t) one-tail</t>
  </si>
  <si>
    <t>t Stat</t>
  </si>
  <si>
    <t>Hypothesized Mean Difference</t>
  </si>
  <si>
    <t>Pooled Variance</t>
  </si>
  <si>
    <t>Observations</t>
  </si>
  <si>
    <t>Variance</t>
  </si>
  <si>
    <t>Mean</t>
  </si>
  <si>
    <t>Average</t>
  </si>
  <si>
    <t>Sum</t>
  </si>
  <si>
    <t>Count</t>
  </si>
  <si>
    <t>Groups</t>
  </si>
  <si>
    <t>SUMMARY</t>
  </si>
  <si>
    <t>t-Test: Two-Sample Assuming Equal Variances</t>
  </si>
  <si>
    <t>Anova: Single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</si>
</sst>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1" xfId="0" applyBorder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7" fontId="0" fillId="0" borderId="0" xfId="0" applyNumberFormat="1"/>
    <xf numFmtId="0" fontId="4" fillId="0" borderId="0" xfId="0" applyFont="1"/>
    <xf numFmtId="2" fontId="0" fillId="0" borderId="1" xfId="0" applyNumberFormat="1" applyBorder="1"/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  <xf numFmtId="0" fontId="0" fillId="0" borderId="0" xfId="0" applyFill="1" applyBorder="1"/>
    <xf numFmtId="0" fontId="0" fillId="0" borderId="0" xfId="0" applyNumberFormat="1"/>
    <xf numFmtId="0" fontId="5" fillId="0" borderId="0" xfId="0" applyFont="1" applyFill="1"/>
    <xf numFmtId="0" fontId="0" fillId="0" borderId="0" xfId="0" applyFill="1"/>
    <xf numFmtId="0" fontId="2" fillId="0" borderId="0" xfId="0" applyFont="1" applyFill="1"/>
    <xf numFmtId="1" fontId="0" fillId="0" borderId="0" xfId="0" applyNumberFormat="1"/>
    <xf numFmtId="0" fontId="2" fillId="4" borderId="1" xfId="0" applyFont="1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1" xfId="0" applyFont="1" applyFill="1" applyBorder="1"/>
    <xf numFmtId="0" fontId="8" fillId="4" borderId="1" xfId="0" applyFont="1" applyFill="1" applyBorder="1"/>
    <xf numFmtId="0" fontId="9" fillId="0" borderId="0" xfId="0" applyFont="1"/>
    <xf numFmtId="2" fontId="2" fillId="0" borderId="1" xfId="0" applyNumberFormat="1" applyFont="1" applyBorder="1"/>
    <xf numFmtId="164" fontId="2" fillId="0" borderId="1" xfId="0" applyNumberFormat="1" applyFont="1" applyBorder="1"/>
    <xf numFmtId="2" fontId="2" fillId="0" borderId="0" xfId="0" applyNumberFormat="1" applyFont="1"/>
    <xf numFmtId="0" fontId="2" fillId="0" borderId="0" xfId="0" applyNumberFormat="1" applyFont="1"/>
    <xf numFmtId="0" fontId="2" fillId="0" borderId="0" xfId="0" applyFont="1" applyBorder="1"/>
    <xf numFmtId="0" fontId="0" fillId="0" borderId="1" xfId="0" applyFont="1" applyBorder="1"/>
    <xf numFmtId="0" fontId="10" fillId="0" borderId="0" xfId="0" applyFont="1"/>
    <xf numFmtId="0" fontId="11" fillId="0" borderId="0" xfId="0" applyFont="1"/>
    <xf numFmtId="0" fontId="12" fillId="2" borderId="0" xfId="0" applyFont="1" applyFill="1"/>
    <xf numFmtId="0" fontId="12" fillId="0" borderId="0" xfId="0" applyFont="1"/>
    <xf numFmtId="0" fontId="13" fillId="0" borderId="0" xfId="0" applyFont="1"/>
    <xf numFmtId="2" fontId="2" fillId="0" borderId="0" xfId="0" applyNumberFormat="1" applyFont="1" applyBorder="1"/>
    <xf numFmtId="164" fontId="2" fillId="0" borderId="0" xfId="0" applyNumberFormat="1" applyFont="1" applyBorder="1"/>
    <xf numFmtId="17" fontId="2" fillId="0" borderId="1" xfId="0" applyNumberFormat="1" applyFont="1" applyBorder="1"/>
    <xf numFmtId="0" fontId="0" fillId="0" borderId="1" xfId="0" applyFill="1" applyBorder="1"/>
    <xf numFmtId="0" fontId="0" fillId="0" borderId="0" xfId="0" applyFont="1" applyBorder="1"/>
    <xf numFmtId="2" fontId="0" fillId="0" borderId="0" xfId="0" applyNumberFormat="1" applyFont="1" applyFill="1" applyBorder="1"/>
    <xf numFmtId="0" fontId="14" fillId="0" borderId="0" xfId="0" applyFont="1"/>
    <xf numFmtId="0" fontId="14" fillId="0" borderId="0" xfId="0" applyFont="1" applyBorder="1"/>
    <xf numFmtId="0" fontId="15" fillId="0" borderId="0" xfId="0" applyFont="1" applyBorder="1"/>
    <xf numFmtId="0" fontId="15" fillId="0" borderId="0" xfId="0" applyFont="1"/>
    <xf numFmtId="0" fontId="16" fillId="0" borderId="0" xfId="0" applyFont="1"/>
    <xf numFmtId="0" fontId="16" fillId="0" borderId="0" xfId="0" applyFont="1" applyBorder="1"/>
    <xf numFmtId="0" fontId="16" fillId="0" borderId="0" xfId="0" applyFont="1" applyFill="1" applyBorder="1"/>
    <xf numFmtId="10" fontId="0" fillId="0" borderId="0" xfId="0" applyNumberFormat="1" applyBorder="1"/>
    <xf numFmtId="165" fontId="0" fillId="0" borderId="1" xfId="0" applyNumberFormat="1" applyBorder="1"/>
    <xf numFmtId="0" fontId="1" fillId="0" borderId="0" xfId="0" applyFont="1"/>
    <xf numFmtId="0" fontId="2" fillId="0" borderId="1" xfId="0" applyFont="1" applyFill="1" applyBorder="1"/>
    <xf numFmtId="0" fontId="1" fillId="3" borderId="1" xfId="0" applyFont="1" applyFill="1" applyBorder="1"/>
    <xf numFmtId="0" fontId="0" fillId="0" borderId="3" xfId="0" applyBorder="1"/>
    <xf numFmtId="0" fontId="3" fillId="0" borderId="3" xfId="0" applyFont="1" applyBorder="1"/>
    <xf numFmtId="0" fontId="2" fillId="0" borderId="4" xfId="0" applyFont="1" applyFill="1" applyBorder="1"/>
    <xf numFmtId="0" fontId="17" fillId="0" borderId="0" xfId="0" applyFont="1"/>
    <xf numFmtId="0" fontId="0" fillId="0" borderId="5" xfId="0" applyFill="1" applyBorder="1" applyAlignment="1"/>
    <xf numFmtId="0" fontId="0" fillId="0" borderId="0" xfId="0" applyFill="1" applyBorder="1" applyAlignment="1"/>
    <xf numFmtId="0" fontId="18" fillId="0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defect</c:v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'Fig. I'!$D$32:$E$32</c:f>
                <c:numCache>
                  <c:formatCode>General</c:formatCode>
                  <c:ptCount val="2"/>
                  <c:pt idx="0">
                    <c:v>3.7545055309312416</c:v>
                  </c:pt>
                  <c:pt idx="1">
                    <c:v>3.2869977683717195</c:v>
                  </c:pt>
                </c:numCache>
              </c:numRef>
            </c:plus>
            <c:minus>
              <c:numRef>
                <c:f>'Fig. I'!$D$32:$E$32</c:f>
                <c:numCache>
                  <c:formatCode>General</c:formatCode>
                  <c:ptCount val="2"/>
                  <c:pt idx="0">
                    <c:v>3.7545055309312416</c:v>
                  </c:pt>
                  <c:pt idx="1">
                    <c:v>3.2869977683717195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'Fig. I'!$D$22:$F$22</c:f>
              <c:strCache>
                <c:ptCount val="2"/>
                <c:pt idx="0">
                  <c:v>1G</c:v>
                </c:pt>
                <c:pt idx="1">
                  <c:v>100G</c:v>
                </c:pt>
              </c:strCache>
            </c:strRef>
          </c:cat>
          <c:val>
            <c:numRef>
              <c:f>'Fig. I'!$D$27:$E$27</c:f>
              <c:numCache>
                <c:formatCode>General</c:formatCode>
                <c:ptCount val="2"/>
                <c:pt idx="0">
                  <c:v>20.91013071895425</c:v>
                </c:pt>
                <c:pt idx="1">
                  <c:v>62.363548924498609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1913456"/>
        <c:axId val="431914000"/>
      </c:barChart>
      <c:catAx>
        <c:axId val="43191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914000"/>
        <c:crosses val="autoZero"/>
        <c:auto val="1"/>
        <c:lblAlgn val="ctr"/>
        <c:lblOffset val="100"/>
        <c:noMultiLvlLbl val="0"/>
      </c:catAx>
      <c:valAx>
        <c:axId val="431914000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sz="1200">
                    <a:solidFill>
                      <a:sysClr val="windowText" lastClr="000000"/>
                    </a:solidFill>
                  </a:rPr>
                  <a:t>%</a:t>
                </a:r>
                <a:r>
                  <a:rPr lang="en-IN" sz="1200" baseline="0">
                    <a:solidFill>
                      <a:sysClr val="windowText" lastClr="000000"/>
                    </a:solidFill>
                  </a:rPr>
                  <a:t> of animals axon defects</a:t>
                </a:r>
                <a:endParaRPr lang="en-IN" sz="1200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91345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'fig. 1J'!$C$13:$D$13</c:f>
                <c:numCache>
                  <c:formatCode>General</c:formatCode>
                  <c:ptCount val="2"/>
                  <c:pt idx="0">
                    <c:v>0.35694219173854347</c:v>
                  </c:pt>
                  <c:pt idx="1">
                    <c:v>0.16857196540997324</c:v>
                  </c:pt>
                </c:numCache>
              </c:numRef>
            </c:plus>
            <c:minus>
              <c:numRef>
                <c:f>'fig. 1J'!$C$13:$D$13</c:f>
                <c:numCache>
                  <c:formatCode>General</c:formatCode>
                  <c:ptCount val="2"/>
                  <c:pt idx="0">
                    <c:v>0.35694219173854347</c:v>
                  </c:pt>
                  <c:pt idx="1">
                    <c:v>0.16857196540997324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'fig. 1J'!$C$4:$D$4</c:f>
              <c:strCache>
                <c:ptCount val="2"/>
                <c:pt idx="0">
                  <c:v>1G</c:v>
                </c:pt>
                <c:pt idx="1">
                  <c:v>100G</c:v>
                </c:pt>
              </c:strCache>
            </c:strRef>
          </c:cat>
          <c:val>
            <c:numRef>
              <c:f>'fig. 1J'!$C$9:$D$9</c:f>
              <c:numCache>
                <c:formatCode>General</c:formatCode>
                <c:ptCount val="2"/>
                <c:pt idx="0">
                  <c:v>1.4535425842615384</c:v>
                </c:pt>
                <c:pt idx="1">
                  <c:v>5.105892403612696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1911280"/>
        <c:axId val="327374032"/>
      </c:barChart>
      <c:catAx>
        <c:axId val="43191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374032"/>
        <c:crosses val="autoZero"/>
        <c:auto val="1"/>
        <c:lblAlgn val="ctr"/>
        <c:lblOffset val="100"/>
        <c:noMultiLvlLbl val="0"/>
      </c:catAx>
      <c:valAx>
        <c:axId val="32737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sz="1200">
                    <a:solidFill>
                      <a:sysClr val="windowText" lastClr="000000"/>
                    </a:solidFill>
                  </a:rPr>
                  <a:t>%</a:t>
                </a:r>
                <a:r>
                  <a:rPr lang="en-IN" sz="1200" baseline="0">
                    <a:solidFill>
                      <a:sysClr val="windowText" lastClr="000000"/>
                    </a:solidFill>
                  </a:rPr>
                  <a:t> of defective axon</a:t>
                </a:r>
                <a:endParaRPr lang="en-IN" sz="1200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911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 2A (2)'!$B$3:$F$3</c:f>
              <c:strCache>
                <c:ptCount val="5"/>
                <c:pt idx="0">
                  <c:v>1G</c:v>
                </c:pt>
                <c:pt idx="1">
                  <c:v>6G</c:v>
                </c:pt>
                <c:pt idx="2">
                  <c:v>10G</c:v>
                </c:pt>
                <c:pt idx="3">
                  <c:v>100G</c:v>
                </c:pt>
                <c:pt idx="4">
                  <c:v>500G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</c:dPt>
          <c:errBars>
            <c:errBarType val="both"/>
            <c:errValType val="cust"/>
            <c:noEndCap val="0"/>
            <c:plus>
              <c:numRef>
                <c:f>'Fig. 2A (2)'!$B$14:$F$14</c:f>
                <c:numCache>
                  <c:formatCode>General</c:formatCode>
                  <c:ptCount val="5"/>
                  <c:pt idx="0">
                    <c:v>1.9768342393742848</c:v>
                  </c:pt>
                  <c:pt idx="1">
                    <c:v>2.5892348989692211</c:v>
                  </c:pt>
                  <c:pt idx="2">
                    <c:v>4.1606283917920583</c:v>
                  </c:pt>
                  <c:pt idx="3">
                    <c:v>3.3938237402554856</c:v>
                  </c:pt>
                  <c:pt idx="4">
                    <c:v>3.6319542061111725</c:v>
                  </c:pt>
                </c:numCache>
              </c:numRef>
            </c:plus>
            <c:minus>
              <c:numRef>
                <c:f>'Fig. 2A (2)'!$B$14:$F$14</c:f>
                <c:numCache>
                  <c:formatCode>General</c:formatCode>
                  <c:ptCount val="5"/>
                  <c:pt idx="0">
                    <c:v>1.9768342393742848</c:v>
                  </c:pt>
                  <c:pt idx="1">
                    <c:v>2.5892348989692211</c:v>
                  </c:pt>
                  <c:pt idx="2">
                    <c:v>4.1606283917920583</c:v>
                  </c:pt>
                  <c:pt idx="3">
                    <c:v>3.3938237402554856</c:v>
                  </c:pt>
                  <c:pt idx="4">
                    <c:v>3.6319542061111725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'Fig. 2A (2)'!$B$3:$F$3</c:f>
              <c:strCache>
                <c:ptCount val="5"/>
                <c:pt idx="0">
                  <c:v>1G</c:v>
                </c:pt>
                <c:pt idx="1">
                  <c:v>6G</c:v>
                </c:pt>
                <c:pt idx="2">
                  <c:v>10G</c:v>
                </c:pt>
                <c:pt idx="3">
                  <c:v>100G</c:v>
                </c:pt>
                <c:pt idx="4">
                  <c:v>500G</c:v>
                </c:pt>
              </c:strCache>
            </c:strRef>
          </c:cat>
          <c:val>
            <c:numRef>
              <c:f>'Fig. 2A (2)'!$B$9:$F$9</c:f>
              <c:numCache>
                <c:formatCode>General</c:formatCode>
                <c:ptCount val="5"/>
                <c:pt idx="0">
                  <c:v>29.981146143528065</c:v>
                </c:pt>
                <c:pt idx="1">
                  <c:v>33.058227528551235</c:v>
                </c:pt>
                <c:pt idx="2">
                  <c:v>58.613387894881953</c:v>
                </c:pt>
                <c:pt idx="3">
                  <c:v>61.527334778931937</c:v>
                </c:pt>
                <c:pt idx="4">
                  <c:v>67.156675176756664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8784608"/>
        <c:axId val="538788960"/>
      </c:barChart>
      <c:catAx>
        <c:axId val="53878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788960"/>
        <c:crosses val="autoZero"/>
        <c:auto val="1"/>
        <c:lblAlgn val="ctr"/>
        <c:lblOffset val="100"/>
        <c:noMultiLvlLbl val="0"/>
      </c:catAx>
      <c:valAx>
        <c:axId val="53878896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sz="1200" b="0">
                    <a:solidFill>
                      <a:sysClr val="windowText" lastClr="000000"/>
                    </a:solidFill>
                  </a:rPr>
                  <a:t>% worms with axon defects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176759259259259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784608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alpha val="98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 2B'!$C$17</c:f>
              <c:strCache>
                <c:ptCount val="1"/>
                <c:pt idx="0">
                  <c:v>1G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chemeClr val="bg2">
                  <a:lumMod val="75000"/>
                </a:schemeClr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'Fig. 2B'!$D$18:$D$26</c:f>
                <c:numCache>
                  <c:formatCode>General</c:formatCode>
                  <c:ptCount val="9"/>
                  <c:pt idx="0">
                    <c:v>1.276808253749659</c:v>
                  </c:pt>
                  <c:pt idx="1">
                    <c:v>3.1574390691260246</c:v>
                  </c:pt>
                  <c:pt idx="2">
                    <c:v>4.4347313824634034</c:v>
                  </c:pt>
                  <c:pt idx="3">
                    <c:v>6.1169823478037957</c:v>
                  </c:pt>
                  <c:pt idx="4">
                    <c:v>3.931995851329809</c:v>
                  </c:pt>
                  <c:pt idx="5">
                    <c:v>3.931995851329809</c:v>
                  </c:pt>
                  <c:pt idx="6">
                    <c:v>2.290657474758429</c:v>
                  </c:pt>
                  <c:pt idx="7">
                    <c:v>1.276808253749659</c:v>
                  </c:pt>
                  <c:pt idx="8">
                    <c:v>5.4140125084820401</c:v>
                  </c:pt>
                </c:numCache>
              </c:numRef>
            </c:plus>
            <c:minus>
              <c:numRef>
                <c:f>'Fig. 2B'!$D$18:$D$26</c:f>
                <c:numCache>
                  <c:formatCode>General</c:formatCode>
                  <c:ptCount val="9"/>
                  <c:pt idx="0">
                    <c:v>1.276808253749659</c:v>
                  </c:pt>
                  <c:pt idx="1">
                    <c:v>3.1574390691260246</c:v>
                  </c:pt>
                  <c:pt idx="2">
                    <c:v>4.4347313824634034</c:v>
                  </c:pt>
                  <c:pt idx="3">
                    <c:v>6.1169823478037957</c:v>
                  </c:pt>
                  <c:pt idx="4">
                    <c:v>3.931995851329809</c:v>
                  </c:pt>
                  <c:pt idx="5">
                    <c:v>3.931995851329809</c:v>
                  </c:pt>
                  <c:pt idx="6">
                    <c:v>2.290657474758429</c:v>
                  </c:pt>
                  <c:pt idx="7">
                    <c:v>1.276808253749659</c:v>
                  </c:pt>
                  <c:pt idx="8">
                    <c:v>5.4140125084820401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'Fig. 2B'!$B$18:$B$26</c:f>
              <c:strCache>
                <c:ptCount val="9"/>
                <c:pt idx="0">
                  <c:v>3hr</c:v>
                </c:pt>
                <c:pt idx="1">
                  <c:v>6hr</c:v>
                </c:pt>
                <c:pt idx="2">
                  <c:v>10hr</c:v>
                </c:pt>
                <c:pt idx="3">
                  <c:v>4-18hr</c:v>
                </c:pt>
                <c:pt idx="4">
                  <c:v>18hr</c:v>
                </c:pt>
                <c:pt idx="5">
                  <c:v>60hr</c:v>
                </c:pt>
                <c:pt idx="6">
                  <c:v>72hr</c:v>
                </c:pt>
                <c:pt idx="7">
                  <c:v>3hr</c:v>
                </c:pt>
                <c:pt idx="8">
                  <c:v>60hr</c:v>
                </c:pt>
              </c:strCache>
            </c:strRef>
          </c:cat>
          <c:val>
            <c:numRef>
              <c:f>'Fig. 2B'!$C$18:$C$26</c:f>
              <c:numCache>
                <c:formatCode>General</c:formatCode>
                <c:ptCount val="9"/>
                <c:pt idx="0">
                  <c:v>26.57134027053716</c:v>
                </c:pt>
                <c:pt idx="1">
                  <c:v>25.700918343125409</c:v>
                </c:pt>
                <c:pt idx="2">
                  <c:v>30.079343685718776</c:v>
                </c:pt>
                <c:pt idx="3">
                  <c:v>30.079343685718776</c:v>
                </c:pt>
                <c:pt idx="4">
                  <c:v>22.517147488592375</c:v>
                </c:pt>
                <c:pt idx="5">
                  <c:v>22.517147488592375</c:v>
                </c:pt>
                <c:pt idx="6">
                  <c:v>13.545000000000002</c:v>
                </c:pt>
                <c:pt idx="7">
                  <c:v>26.57134027053716</c:v>
                </c:pt>
                <c:pt idx="8">
                  <c:v>36.581189999999999</c:v>
                </c:pt>
              </c:numCache>
            </c:numRef>
          </c:val>
        </c:ser>
        <c:ser>
          <c:idx val="1"/>
          <c:order val="1"/>
          <c:tx>
            <c:strRef>
              <c:f>'Fig. 2B'!$C$29</c:f>
              <c:strCache>
                <c:ptCount val="1"/>
                <c:pt idx="0">
                  <c:v>100g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'Fig. 2B'!$D$30:$D$38</c:f>
                <c:numCache>
                  <c:formatCode>General</c:formatCode>
                  <c:ptCount val="9"/>
                  <c:pt idx="0">
                    <c:v>2.5622206305854234</c:v>
                  </c:pt>
                  <c:pt idx="1">
                    <c:v>1.5346047113949806</c:v>
                  </c:pt>
                  <c:pt idx="2">
                    <c:v>4.3789811310597271</c:v>
                  </c:pt>
                  <c:pt idx="3">
                    <c:v>6.7371598009185396</c:v>
                  </c:pt>
                  <c:pt idx="4">
                    <c:v>1.2742605544348906</c:v>
                  </c:pt>
                  <c:pt idx="5">
                    <c:v>3.3938237402554856</c:v>
                  </c:pt>
                  <c:pt idx="6">
                    <c:v>4.1059448093925646</c:v>
                  </c:pt>
                  <c:pt idx="7">
                    <c:v>2.5622206305854234</c:v>
                  </c:pt>
                  <c:pt idx="8">
                    <c:v>8.5139764048169635</c:v>
                  </c:pt>
                </c:numCache>
              </c:numRef>
            </c:plus>
            <c:minus>
              <c:numRef>
                <c:f>'Fig. 2B'!$D$30:$D$38</c:f>
                <c:numCache>
                  <c:formatCode>General</c:formatCode>
                  <c:ptCount val="9"/>
                  <c:pt idx="0">
                    <c:v>2.5622206305854234</c:v>
                  </c:pt>
                  <c:pt idx="1">
                    <c:v>1.5346047113949806</c:v>
                  </c:pt>
                  <c:pt idx="2">
                    <c:v>4.3789811310597271</c:v>
                  </c:pt>
                  <c:pt idx="3">
                    <c:v>6.7371598009185396</c:v>
                  </c:pt>
                  <c:pt idx="4">
                    <c:v>1.2742605544348906</c:v>
                  </c:pt>
                  <c:pt idx="5">
                    <c:v>3.3938237402554856</c:v>
                  </c:pt>
                  <c:pt idx="6">
                    <c:v>4.1059448093925646</c:v>
                  </c:pt>
                  <c:pt idx="7">
                    <c:v>2.5622206305854234</c:v>
                  </c:pt>
                  <c:pt idx="8">
                    <c:v>8.5139764048169635</c:v>
                  </c:pt>
                </c:numCache>
              </c:numRef>
            </c:minus>
            <c:spPr>
              <a:noFill/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cat>
            <c:strRef>
              <c:f>'Fig. 2B'!$B$18:$B$26</c:f>
              <c:strCache>
                <c:ptCount val="9"/>
                <c:pt idx="0">
                  <c:v>3hr</c:v>
                </c:pt>
                <c:pt idx="1">
                  <c:v>6hr</c:v>
                </c:pt>
                <c:pt idx="2">
                  <c:v>10hr</c:v>
                </c:pt>
                <c:pt idx="3">
                  <c:v>4-18hr</c:v>
                </c:pt>
                <c:pt idx="4">
                  <c:v>18hr</c:v>
                </c:pt>
                <c:pt idx="5">
                  <c:v>60hr</c:v>
                </c:pt>
                <c:pt idx="6">
                  <c:v>72hr</c:v>
                </c:pt>
                <c:pt idx="7">
                  <c:v>3hr</c:v>
                </c:pt>
                <c:pt idx="8">
                  <c:v>60hr</c:v>
                </c:pt>
              </c:strCache>
            </c:strRef>
          </c:cat>
          <c:val>
            <c:numRef>
              <c:f>'Fig. 2B'!$C$30:$C$38</c:f>
              <c:numCache>
                <c:formatCode>General</c:formatCode>
                <c:ptCount val="9"/>
                <c:pt idx="0">
                  <c:v>28.015238882784878</c:v>
                </c:pt>
                <c:pt idx="1">
                  <c:v>25.499983478393041</c:v>
                </c:pt>
                <c:pt idx="2">
                  <c:v>42.124406318526226</c:v>
                </c:pt>
                <c:pt idx="3">
                  <c:v>41.300496827247095</c:v>
                </c:pt>
                <c:pt idx="4">
                  <c:v>55.596374386737011</c:v>
                </c:pt>
                <c:pt idx="5">
                  <c:v>61.527334778931937</c:v>
                </c:pt>
                <c:pt idx="6">
                  <c:v>43.948333333333331</c:v>
                </c:pt>
                <c:pt idx="7">
                  <c:v>32.038834951456316</c:v>
                </c:pt>
                <c:pt idx="8">
                  <c:v>45.57808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2885904"/>
        <c:axId val="130577568"/>
      </c:barChart>
      <c:catAx>
        <c:axId val="38288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577568"/>
        <c:crosses val="autoZero"/>
        <c:auto val="1"/>
        <c:lblAlgn val="ctr"/>
        <c:lblOffset val="100"/>
        <c:noMultiLvlLbl val="0"/>
      </c:catAx>
      <c:valAx>
        <c:axId val="1305775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sz="1200">
                    <a:solidFill>
                      <a:sysClr val="windowText" lastClr="000000"/>
                    </a:solidFill>
                  </a:rPr>
                  <a:t>% of worms with axon defects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885904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 4B'!$B$16</c:f>
              <c:strCache>
                <c:ptCount val="1"/>
                <c:pt idx="0">
                  <c:v>1G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2">
                  <a:lumMod val="20000"/>
                  <a:lumOff val="80000"/>
                </a:schemeClr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2"/>
              </a:solidFill>
              <a:ln>
                <a:solidFill>
                  <a:schemeClr val="bg2"/>
                </a:solidFill>
              </a:ln>
              <a:effectLst/>
            </c:spPr>
          </c:dPt>
          <c:errBars>
            <c:errBarType val="both"/>
            <c:errValType val="cust"/>
            <c:noEndCap val="0"/>
            <c:plus>
              <c:numRef>
                <c:f>'Fig. 4B'!$C$17:$F$17</c:f>
                <c:numCache>
                  <c:formatCode>General</c:formatCode>
                  <c:ptCount val="4"/>
                  <c:pt idx="0">
                    <c:v>0.43127521361220073</c:v>
                  </c:pt>
                  <c:pt idx="1">
                    <c:v>2.3486591752367971</c:v>
                  </c:pt>
                  <c:pt idx="2">
                    <c:v>1.4007099583122642</c:v>
                  </c:pt>
                  <c:pt idx="3">
                    <c:v>1.1694322006301401</c:v>
                  </c:pt>
                </c:numCache>
              </c:numRef>
            </c:plus>
            <c:minus>
              <c:numRef>
                <c:f>'Fig. 4B'!$C$17:$F$17</c:f>
                <c:numCache>
                  <c:formatCode>General</c:formatCode>
                  <c:ptCount val="4"/>
                  <c:pt idx="0">
                    <c:v>0.43127521361220073</c:v>
                  </c:pt>
                  <c:pt idx="1">
                    <c:v>2.3486591752367971</c:v>
                  </c:pt>
                  <c:pt idx="2">
                    <c:v>1.4007099583122642</c:v>
                  </c:pt>
                  <c:pt idx="3">
                    <c:v>1.1694322006301401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'Fig. 4B'!$C$15:$F$15</c:f>
              <c:strCache>
                <c:ptCount val="4"/>
                <c:pt idx="0">
                  <c:v>Branched </c:v>
                </c:pt>
                <c:pt idx="1">
                  <c:v>Turn and extend</c:v>
                </c:pt>
                <c:pt idx="2">
                  <c:v>Stop</c:v>
                </c:pt>
                <c:pt idx="3">
                  <c:v>Joined and reach</c:v>
                </c:pt>
              </c:strCache>
            </c:strRef>
          </c:cat>
          <c:val>
            <c:numRef>
              <c:f>'Fig. 4B'!$C$16:$F$16</c:f>
              <c:numCache>
                <c:formatCode>General</c:formatCode>
                <c:ptCount val="4"/>
                <c:pt idx="0">
                  <c:v>6.3473354602386864</c:v>
                </c:pt>
                <c:pt idx="1">
                  <c:v>79.291326952617283</c:v>
                </c:pt>
                <c:pt idx="2">
                  <c:v>9.4614793808342199</c:v>
                </c:pt>
                <c:pt idx="3">
                  <c:v>4.8998582063098191</c:v>
                </c:pt>
              </c:numCache>
            </c:numRef>
          </c:val>
        </c:ser>
        <c:ser>
          <c:idx val="1"/>
          <c:order val="1"/>
          <c:tx>
            <c:strRef>
              <c:f>'Fig. 4B'!$B$20</c:f>
              <c:strCache>
                <c:ptCount val="1"/>
                <c:pt idx="0">
                  <c:v>100G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'Fig. 4B'!$C$21:$F$21</c:f>
                <c:numCache>
                  <c:formatCode>General</c:formatCode>
                  <c:ptCount val="4"/>
                  <c:pt idx="0">
                    <c:v>0.83776950810179474</c:v>
                  </c:pt>
                  <c:pt idx="1">
                    <c:v>0.91841284260740241</c:v>
                  </c:pt>
                  <c:pt idx="2">
                    <c:v>1.2363668178526581</c:v>
                  </c:pt>
                  <c:pt idx="3">
                    <c:v>0.56799355000464868</c:v>
                  </c:pt>
                </c:numCache>
              </c:numRef>
            </c:plus>
            <c:minus>
              <c:numRef>
                <c:f>'Fig. 4B'!$C$21:$F$21</c:f>
                <c:numCache>
                  <c:formatCode>General</c:formatCode>
                  <c:ptCount val="4"/>
                  <c:pt idx="0">
                    <c:v>0.83776950810179474</c:v>
                  </c:pt>
                  <c:pt idx="1">
                    <c:v>0.91841284260740241</c:v>
                  </c:pt>
                  <c:pt idx="2">
                    <c:v>1.2363668178526581</c:v>
                  </c:pt>
                  <c:pt idx="3">
                    <c:v>0.56799355000464868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'Fig. 4B'!$C$15:$F$15</c:f>
              <c:strCache>
                <c:ptCount val="4"/>
                <c:pt idx="0">
                  <c:v>Branched </c:v>
                </c:pt>
                <c:pt idx="1">
                  <c:v>Turn and extend</c:v>
                </c:pt>
                <c:pt idx="2">
                  <c:v>Stop</c:v>
                </c:pt>
                <c:pt idx="3">
                  <c:v>Joined and reach</c:v>
                </c:pt>
              </c:strCache>
            </c:strRef>
          </c:cat>
          <c:val>
            <c:numRef>
              <c:f>'Fig. 4B'!$C$20:$F$20</c:f>
              <c:numCache>
                <c:formatCode>General</c:formatCode>
                <c:ptCount val="4"/>
                <c:pt idx="0">
                  <c:v>7.5945471319502476</c:v>
                </c:pt>
                <c:pt idx="1">
                  <c:v>84.132397661932615</c:v>
                </c:pt>
                <c:pt idx="2">
                  <c:v>5.8394929618639617</c:v>
                </c:pt>
                <c:pt idx="3">
                  <c:v>2.4335622442531757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3141952"/>
        <c:axId val="433143584"/>
      </c:barChart>
      <c:catAx>
        <c:axId val="43314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143584"/>
        <c:crosses val="autoZero"/>
        <c:auto val="1"/>
        <c:lblAlgn val="ctr"/>
        <c:lblOffset val="100"/>
        <c:noMultiLvlLbl val="0"/>
      </c:catAx>
      <c:valAx>
        <c:axId val="43314358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sz="1200">
                    <a:solidFill>
                      <a:sysClr val="windowText" lastClr="000000"/>
                    </a:solidFill>
                  </a:rPr>
                  <a:t>%</a:t>
                </a:r>
                <a:r>
                  <a:rPr lang="en-IN" sz="1200" baseline="0">
                    <a:solidFill>
                      <a:sysClr val="windowText" lastClr="000000"/>
                    </a:solidFill>
                  </a:rPr>
                  <a:t> of defect</a:t>
                </a:r>
                <a:endParaRPr lang="en-IN" sz="1200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14195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N">
                <a:solidFill>
                  <a:sysClr val="windowText" lastClr="000000"/>
                </a:solidFill>
              </a:rPr>
              <a:t>unc-47P::GFP</a:t>
            </a:r>
            <a:r>
              <a:rPr lang="en-IN" baseline="0">
                <a:solidFill>
                  <a:sysClr val="windowText" lastClr="000000"/>
                </a:solidFill>
              </a:rPr>
              <a:t> exposed to 100G for 2.5days</a:t>
            </a:r>
            <a:endParaRPr lang="en-IN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1G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'oxIs12 unc-47GFP'!$C$20:$D$20</c:f>
                <c:numCache>
                  <c:formatCode>General</c:formatCode>
                  <c:ptCount val="2"/>
                  <c:pt idx="0">
                    <c:v>3.447239436123227</c:v>
                  </c:pt>
                  <c:pt idx="1">
                    <c:v>1.6053788693819033</c:v>
                  </c:pt>
                </c:numCache>
              </c:numRef>
            </c:plus>
            <c:minus>
              <c:numRef>
                <c:f>'oxIs12 unc-47GFP'!$C$20:$D$20</c:f>
                <c:numCache>
                  <c:formatCode>General</c:formatCode>
                  <c:ptCount val="2"/>
                  <c:pt idx="0">
                    <c:v>3.447239436123227</c:v>
                  </c:pt>
                  <c:pt idx="1">
                    <c:v>1.6053788693819033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'oxIs12 unc-47GFP'!$C$15</c:f>
              <c:numCache>
                <c:formatCode>General</c:formatCode>
                <c:ptCount val="1"/>
                <c:pt idx="0">
                  <c:v>10.234705018415498</c:v>
                </c:pt>
              </c:numCache>
            </c:numRef>
          </c:val>
        </c:ser>
        <c:ser>
          <c:idx val="1"/>
          <c:order val="1"/>
          <c:tx>
            <c:v>100G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'oxIs12 unc-47GFP'!$C$20:$D$20</c:f>
                <c:numCache>
                  <c:formatCode>General</c:formatCode>
                  <c:ptCount val="2"/>
                  <c:pt idx="0">
                    <c:v>3.447239436123227</c:v>
                  </c:pt>
                  <c:pt idx="1">
                    <c:v>1.6053788693819033</c:v>
                  </c:pt>
                </c:numCache>
              </c:numRef>
            </c:plus>
            <c:minus>
              <c:numRef>
                <c:f>'oxIs12 unc-47GFP'!$C$20:$D$20</c:f>
                <c:numCache>
                  <c:formatCode>General</c:formatCode>
                  <c:ptCount val="2"/>
                  <c:pt idx="0">
                    <c:v>3.447239436123227</c:v>
                  </c:pt>
                  <c:pt idx="1">
                    <c:v>1.6053788693819033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'oxIs12 unc-47GFP'!$D$15</c:f>
              <c:numCache>
                <c:formatCode>General</c:formatCode>
                <c:ptCount val="1"/>
                <c:pt idx="0">
                  <c:v>12.541560204463005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3138144"/>
        <c:axId val="433137056"/>
      </c:barChart>
      <c:catAx>
        <c:axId val="43313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137056"/>
        <c:crosses val="autoZero"/>
        <c:auto val="1"/>
        <c:lblAlgn val="ctr"/>
        <c:lblOffset val="100"/>
        <c:noMultiLvlLbl val="0"/>
      </c:catAx>
      <c:valAx>
        <c:axId val="433137056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>
                    <a:solidFill>
                      <a:schemeClr val="tx1"/>
                    </a:solidFill>
                  </a:rPr>
                  <a:t>%</a:t>
                </a:r>
                <a:r>
                  <a:rPr lang="en-IN" baseline="0">
                    <a:solidFill>
                      <a:schemeClr val="tx1"/>
                    </a:solidFill>
                  </a:rPr>
                  <a:t> of worms with axon defects</a:t>
                </a:r>
                <a:endParaRPr lang="en-IN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138144"/>
        <c:crosses val="autoZero"/>
        <c:crossBetween val="between"/>
        <c:majorUnit val="10"/>
      </c:valAx>
      <c:spPr>
        <a:solidFill>
          <a:schemeClr val="bg1"/>
        </a:solidFill>
        <a:ln w="12700">
          <a:solidFill>
            <a:schemeClr val="tx1"/>
          </a:solidFill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</xdr:colOff>
      <xdr:row>28</xdr:row>
      <xdr:rowOff>72390</xdr:rowOff>
    </xdr:from>
    <xdr:to>
      <xdr:col>18</xdr:col>
      <xdr:colOff>358140</xdr:colOff>
      <xdr:row>43</xdr:row>
      <xdr:rowOff>72390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106680</xdr:colOff>
      <xdr:row>21</xdr:row>
      <xdr:rowOff>15240</xdr:rowOff>
    </xdr:from>
    <xdr:to>
      <xdr:col>11</xdr:col>
      <xdr:colOff>114300</xdr:colOff>
      <xdr:row>21</xdr:row>
      <xdr:rowOff>15240</xdr:rowOff>
    </xdr:to>
    <xdr:cxnSp macro="">
      <xdr:nvCxnSpPr>
        <xdr:cNvPr id="4" name="Straight Connector 3"/>
        <xdr:cNvCxnSpPr/>
      </xdr:nvCxnSpPr>
      <xdr:spPr>
        <a:xfrm>
          <a:off x="4366260" y="3855720"/>
          <a:ext cx="305562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518160</xdr:colOff>
      <xdr:row>1</xdr:row>
      <xdr:rowOff>76200</xdr:rowOff>
    </xdr:from>
    <xdr:to>
      <xdr:col>13</xdr:col>
      <xdr:colOff>213360</xdr:colOff>
      <xdr:row>16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</xdr:colOff>
      <xdr:row>3</xdr:row>
      <xdr:rowOff>3810</xdr:rowOff>
    </xdr:from>
    <xdr:to>
      <xdr:col>18</xdr:col>
      <xdr:colOff>312420</xdr:colOff>
      <xdr:row>18</xdr:row>
      <xdr:rowOff>3810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0.205</cdr:x>
      <cdr:y>0.49861</cdr:y>
    </cdr:from>
    <cdr:to>
      <cdr:x>0.25167</cdr:x>
      <cdr:y>0.58194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37260" y="1367790"/>
          <a:ext cx="21336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IN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19</xdr:row>
      <xdr:rowOff>171450</xdr:rowOff>
    </xdr:from>
    <xdr:to>
      <xdr:col>15</xdr:col>
      <xdr:colOff>495300</xdr:colOff>
      <xdr:row>34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373380</xdr:colOff>
      <xdr:row>17</xdr:row>
      <xdr:rowOff>106680</xdr:rowOff>
    </xdr:from>
    <xdr:to>
      <xdr:col>14</xdr:col>
      <xdr:colOff>198120</xdr:colOff>
      <xdr:row>36</xdr:row>
      <xdr:rowOff>175260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563880</xdr:colOff>
      <xdr:row>8</xdr:row>
      <xdr:rowOff>41910</xdr:rowOff>
    </xdr:from>
    <xdr:to>
      <xdr:col>15</xdr:col>
      <xdr:colOff>259080</xdr:colOff>
      <xdr:row>23</xdr:row>
      <xdr:rowOff>41910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unc-47P%20GFP%20100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5">
          <cell r="C15">
            <v>10.234705018415498</v>
          </cell>
          <cell r="D15">
            <v>12.541560204463005</v>
          </cell>
        </row>
        <row r="20">
          <cell r="C20">
            <v>3.447239436123227</v>
          </cell>
          <cell r="D20">
            <v>1.6053788693819033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8"/>
  <sheetViews>
    <sheetView topLeftCell="A15" workbookViewId="0">
      <selection activeCell="E33" sqref="E33"/>
    </sheetView>
  </sheetViews>
  <sheetFormatPr defaultRowHeight="14.4" x14ac:dyDescent="0.3"/>
  <cols>
    <col min="2" max="2" width="10.6640625" bestFit="1" customWidth="1"/>
    <col min="3" max="3" width="10.5546875" bestFit="1" customWidth="1"/>
    <col min="4" max="5" width="11.5546875" bestFit="1" customWidth="1"/>
  </cols>
  <sheetData>
    <row r="2" spans="1:19" x14ac:dyDescent="0.3">
      <c r="B2" t="s">
        <v>83</v>
      </c>
    </row>
    <row r="4" spans="1:19" x14ac:dyDescent="0.3">
      <c r="B4" t="s">
        <v>29</v>
      </c>
    </row>
    <row r="5" spans="1:19" x14ac:dyDescent="0.3">
      <c r="C5" t="s">
        <v>3</v>
      </c>
      <c r="D5" t="s">
        <v>1</v>
      </c>
      <c r="E5" t="s">
        <v>12</v>
      </c>
      <c r="F5" t="s">
        <v>78</v>
      </c>
      <c r="G5" t="s">
        <v>79</v>
      </c>
      <c r="H5" s="7" t="s">
        <v>13</v>
      </c>
      <c r="I5" s="7" t="s">
        <v>80</v>
      </c>
      <c r="J5" s="7"/>
      <c r="K5" s="7"/>
      <c r="L5" s="7"/>
      <c r="M5" s="7"/>
      <c r="N5" s="7"/>
      <c r="O5" s="7"/>
      <c r="P5" s="7"/>
      <c r="Q5" s="2"/>
      <c r="R5" s="2"/>
      <c r="S5" s="2"/>
    </row>
    <row r="6" spans="1:19" x14ac:dyDescent="0.3">
      <c r="A6" t="s">
        <v>35</v>
      </c>
      <c r="B6" s="1" t="s">
        <v>30</v>
      </c>
      <c r="C6">
        <v>91</v>
      </c>
      <c r="D6">
        <v>28</v>
      </c>
      <c r="E6">
        <f>SUM(C6:D6)</f>
        <v>119</v>
      </c>
      <c r="F6">
        <f>D6/E6*100</f>
        <v>23.52941176470588</v>
      </c>
      <c r="G6">
        <v>32</v>
      </c>
      <c r="H6">
        <f>E6*18</f>
        <v>2142</v>
      </c>
      <c r="I6">
        <f>G6/H6*100</f>
        <v>1.4939309056956116</v>
      </c>
      <c r="L6" s="7"/>
      <c r="Q6" s="28"/>
    </row>
    <row r="7" spans="1:19" x14ac:dyDescent="0.3">
      <c r="B7" t="s">
        <v>32</v>
      </c>
      <c r="C7">
        <v>18</v>
      </c>
      <c r="D7">
        <v>45</v>
      </c>
      <c r="E7">
        <f>SUM(C7:D7)</f>
        <v>63</v>
      </c>
      <c r="F7">
        <f>D7/E7*100</f>
        <v>71.428571428571431</v>
      </c>
      <c r="G7">
        <v>58</v>
      </c>
      <c r="H7">
        <f>E7*18</f>
        <v>1134</v>
      </c>
      <c r="I7">
        <f>G7/H7*100</f>
        <v>5.1146384479717808</v>
      </c>
      <c r="L7" s="7"/>
      <c r="Q7" s="28"/>
    </row>
    <row r="8" spans="1:19" x14ac:dyDescent="0.3">
      <c r="A8" t="s">
        <v>36</v>
      </c>
      <c r="B8" t="s">
        <v>30</v>
      </c>
      <c r="C8">
        <v>71</v>
      </c>
      <c r="D8">
        <v>29</v>
      </c>
      <c r="E8">
        <v>100</v>
      </c>
      <c r="F8">
        <v>28.999999999999996</v>
      </c>
      <c r="G8">
        <v>43</v>
      </c>
      <c r="H8">
        <v>1800</v>
      </c>
      <c r="I8">
        <v>2.3888888888888888</v>
      </c>
      <c r="L8" s="7"/>
      <c r="Q8" s="28"/>
    </row>
    <row r="9" spans="1:19" x14ac:dyDescent="0.3">
      <c r="B9" t="s">
        <v>32</v>
      </c>
      <c r="C9">
        <v>29</v>
      </c>
      <c r="D9">
        <v>48</v>
      </c>
      <c r="E9">
        <v>77</v>
      </c>
      <c r="F9">
        <v>62.337662337662337</v>
      </c>
      <c r="G9">
        <v>72</v>
      </c>
      <c r="H9">
        <v>1386</v>
      </c>
      <c r="I9">
        <v>5.1948051948051948</v>
      </c>
      <c r="L9" s="7"/>
      <c r="Q9" s="28"/>
    </row>
    <row r="10" spans="1:19" x14ac:dyDescent="0.3">
      <c r="A10" t="s">
        <v>34</v>
      </c>
      <c r="B10" s="1" t="s">
        <v>30</v>
      </c>
      <c r="C10">
        <v>96</v>
      </c>
      <c r="D10">
        <v>24</v>
      </c>
      <c r="E10">
        <f>SUM(C10:D10)</f>
        <v>120</v>
      </c>
      <c r="F10">
        <f>D10/E10*100</f>
        <v>20</v>
      </c>
      <c r="G10">
        <v>30</v>
      </c>
      <c r="H10">
        <f>E10*18</f>
        <v>2160</v>
      </c>
      <c r="I10">
        <f>G10/H10*100</f>
        <v>1.3888888888888888</v>
      </c>
      <c r="L10" s="7"/>
      <c r="Q10" s="28"/>
    </row>
    <row r="11" spans="1:19" x14ac:dyDescent="0.3">
      <c r="B11" t="s">
        <v>32</v>
      </c>
      <c r="C11">
        <v>73</v>
      </c>
      <c r="D11">
        <v>93</v>
      </c>
      <c r="E11">
        <f>SUM(C11:D11)</f>
        <v>166</v>
      </c>
      <c r="F11">
        <f>D11/E11*100</f>
        <v>56.024096385542165</v>
      </c>
      <c r="G11">
        <v>139</v>
      </c>
      <c r="H11">
        <f>E11*18</f>
        <v>2988</v>
      </c>
      <c r="I11">
        <f>G11/H11*100</f>
        <v>4.6519410977242304</v>
      </c>
      <c r="L11" s="7"/>
      <c r="Q11" s="28"/>
    </row>
    <row r="12" spans="1:19" x14ac:dyDescent="0.3">
      <c r="A12" t="s">
        <v>72</v>
      </c>
      <c r="B12" s="1" t="s">
        <v>30</v>
      </c>
      <c r="C12">
        <v>96</v>
      </c>
      <c r="D12">
        <v>12</v>
      </c>
      <c r="E12">
        <f>SUM(C12:D12)</f>
        <v>108</v>
      </c>
      <c r="F12">
        <f>D12/E12*100</f>
        <v>11.111111111111111</v>
      </c>
      <c r="G12">
        <v>13</v>
      </c>
      <c r="H12">
        <f>E12*18</f>
        <v>1944</v>
      </c>
      <c r="I12">
        <f>G12/H12*100</f>
        <v>0.66872427983539096</v>
      </c>
      <c r="L12" s="7"/>
      <c r="Q12" s="28"/>
    </row>
    <row r="13" spans="1:19" x14ac:dyDescent="0.3">
      <c r="B13" t="s">
        <v>32</v>
      </c>
      <c r="C13">
        <v>48</v>
      </c>
      <c r="D13">
        <v>71</v>
      </c>
      <c r="E13">
        <f>SUM(C13:D13)</f>
        <v>119</v>
      </c>
      <c r="F13">
        <f>D13/E13*100</f>
        <v>59.663865546218489</v>
      </c>
      <c r="G13">
        <v>117</v>
      </c>
      <c r="H13">
        <f>E13*18</f>
        <v>2142</v>
      </c>
      <c r="I13">
        <f>G13/H13*100</f>
        <v>5.46218487394958</v>
      </c>
      <c r="L13" s="7"/>
    </row>
    <row r="14" spans="1:19" x14ac:dyDescent="0.3">
      <c r="L14" s="7"/>
    </row>
    <row r="15" spans="1:19" x14ac:dyDescent="0.3">
      <c r="L15" s="7"/>
    </row>
    <row r="16" spans="1:19" x14ac:dyDescent="0.3">
      <c r="L16" s="7"/>
    </row>
    <row r="17" spans="3:18" x14ac:dyDescent="0.3">
      <c r="L17" s="7"/>
    </row>
    <row r="18" spans="3:18" x14ac:dyDescent="0.3">
      <c r="L18" s="7"/>
      <c r="Q18" s="28"/>
    </row>
    <row r="19" spans="3:18" x14ac:dyDescent="0.3">
      <c r="L19" s="7"/>
      <c r="Q19" s="28"/>
    </row>
    <row r="20" spans="3:18" x14ac:dyDescent="0.3">
      <c r="P20" s="28"/>
      <c r="Q20" s="28"/>
    </row>
    <row r="21" spans="3:18" x14ac:dyDescent="0.3">
      <c r="C21" t="s">
        <v>84</v>
      </c>
    </row>
    <row r="22" spans="3:18" x14ac:dyDescent="0.3">
      <c r="D22" s="1" t="s">
        <v>0</v>
      </c>
      <c r="E22" t="s">
        <v>28</v>
      </c>
    </row>
    <row r="23" spans="3:18" x14ac:dyDescent="0.3">
      <c r="C23">
        <v>1</v>
      </c>
      <c r="D23">
        <v>23.52941176470588</v>
      </c>
      <c r="E23">
        <v>71.428571428571431</v>
      </c>
    </row>
    <row r="24" spans="3:18" x14ac:dyDescent="0.3">
      <c r="C24">
        <v>2</v>
      </c>
      <c r="D24">
        <v>28.999999999999996</v>
      </c>
      <c r="E24">
        <v>62.337662337662337</v>
      </c>
      <c r="K24" s="28"/>
      <c r="L24" s="28"/>
    </row>
    <row r="25" spans="3:18" x14ac:dyDescent="0.3">
      <c r="C25">
        <v>3</v>
      </c>
      <c r="D25">
        <v>20</v>
      </c>
      <c r="E25">
        <v>56.024096385542165</v>
      </c>
      <c r="Q25" s="28"/>
      <c r="R25" s="28"/>
    </row>
    <row r="26" spans="3:18" x14ac:dyDescent="0.3">
      <c r="C26">
        <v>4</v>
      </c>
      <c r="D26">
        <v>11.111111111111111</v>
      </c>
      <c r="E26">
        <v>59.663865546218489</v>
      </c>
    </row>
    <row r="27" spans="3:18" x14ac:dyDescent="0.3">
      <c r="C27" t="s">
        <v>16</v>
      </c>
      <c r="D27">
        <f>AVERAGE(D23:D26)</f>
        <v>20.91013071895425</v>
      </c>
      <c r="E27">
        <f>AVERAGE(E23:E26)</f>
        <v>62.363548924498609</v>
      </c>
    </row>
    <row r="28" spans="3:18" x14ac:dyDescent="0.3">
      <c r="C28" t="s">
        <v>57</v>
      </c>
      <c r="D28" s="2">
        <f>STDEV(D23:D26)</f>
        <v>7.5090110618624832</v>
      </c>
      <c r="E28" s="2">
        <f>STDEV(E23:E26)</f>
        <v>6.5739955367434391</v>
      </c>
      <c r="F28" s="2"/>
    </row>
    <row r="29" spans="3:18" x14ac:dyDescent="0.3">
      <c r="C29" t="s">
        <v>18</v>
      </c>
      <c r="D29">
        <f>VAR(D23:D26)</f>
        <v>56.385247127173137</v>
      </c>
      <c r="E29">
        <f>VAR(E23:E26)</f>
        <v>43.21741731712266</v>
      </c>
    </row>
    <row r="30" spans="3:18" x14ac:dyDescent="0.3">
      <c r="C30" t="s">
        <v>19</v>
      </c>
      <c r="D30">
        <v>4</v>
      </c>
      <c r="E30">
        <v>4</v>
      </c>
    </row>
    <row r="31" spans="3:18" x14ac:dyDescent="0.3">
      <c r="C31" t="s">
        <v>20</v>
      </c>
      <c r="D31">
        <f>SQRT(D30)</f>
        <v>2</v>
      </c>
      <c r="E31">
        <v>2</v>
      </c>
    </row>
    <row r="32" spans="3:18" x14ac:dyDescent="0.3">
      <c r="C32" t="s">
        <v>21</v>
      </c>
      <c r="D32">
        <f>D28/D31</f>
        <v>3.7545055309312416</v>
      </c>
      <c r="E32">
        <f>E28/E31</f>
        <v>3.2869977683717195</v>
      </c>
    </row>
    <row r="33" spans="1:13" x14ac:dyDescent="0.3">
      <c r="C33" t="s">
        <v>22</v>
      </c>
      <c r="E33">
        <f>_xlfn.T.TEST(D23:D26,E23:E26,2,2)</f>
        <v>1.649797469347153E-4</v>
      </c>
    </row>
    <row r="39" spans="1:13" x14ac:dyDescent="0.3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x14ac:dyDescent="0.3">
      <c r="A40" s="33"/>
      <c r="B40" s="33"/>
      <c r="C40" s="15"/>
      <c r="D40" s="15"/>
      <c r="E40" s="15"/>
      <c r="F40" s="15"/>
      <c r="G40" s="15"/>
      <c r="H40" s="33"/>
      <c r="I40" s="33"/>
      <c r="J40" s="33"/>
      <c r="K40" s="33"/>
      <c r="L40" s="33"/>
      <c r="M40" s="15"/>
    </row>
    <row r="41" spans="1:13" x14ac:dyDescent="0.3">
      <c r="A41" s="15"/>
      <c r="B41" s="33"/>
      <c r="C41" s="33"/>
      <c r="D41" s="33"/>
      <c r="E41" s="33"/>
      <c r="F41" s="15"/>
      <c r="G41" s="15"/>
      <c r="H41" s="15"/>
      <c r="I41" s="33"/>
      <c r="J41" s="33"/>
      <c r="K41" s="33"/>
      <c r="L41" s="33"/>
      <c r="M41" s="15"/>
    </row>
    <row r="42" spans="1:13" x14ac:dyDescent="0.3">
      <c r="A42" s="33"/>
      <c r="B42" s="15"/>
      <c r="C42" s="15"/>
      <c r="D42" s="15"/>
      <c r="E42" s="15"/>
      <c r="F42" s="15"/>
      <c r="G42" s="15"/>
      <c r="H42" s="33"/>
      <c r="I42" s="15"/>
      <c r="J42" s="15"/>
      <c r="K42" s="15"/>
      <c r="L42" s="15"/>
      <c r="M42" s="15"/>
    </row>
    <row r="43" spans="1:13" x14ac:dyDescent="0.3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x14ac:dyDescent="0.3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x14ac:dyDescent="0.3">
      <c r="A45" s="33"/>
      <c r="B45" s="40"/>
      <c r="C45" s="40"/>
      <c r="D45" s="40"/>
      <c r="E45" s="40"/>
      <c r="F45" s="33"/>
      <c r="G45" s="33"/>
      <c r="H45" s="33"/>
      <c r="I45" s="41"/>
      <c r="J45" s="41"/>
      <c r="K45" s="41"/>
      <c r="L45" s="41"/>
      <c r="M45" s="41"/>
    </row>
    <row r="46" spans="1:13" x14ac:dyDescent="0.3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x14ac:dyDescent="0.3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x14ac:dyDescent="0.3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</sheetData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G11" sqref="G11"/>
    </sheetView>
  </sheetViews>
  <sheetFormatPr defaultRowHeight="14.4" x14ac:dyDescent="0.3"/>
  <cols>
    <col min="1" max="1" width="10.33203125" bestFit="1" customWidth="1"/>
  </cols>
  <sheetData>
    <row r="1" spans="1:14" x14ac:dyDescent="0.3">
      <c r="B1" t="s">
        <v>133</v>
      </c>
    </row>
    <row r="3" spans="1:14" x14ac:dyDescent="0.3">
      <c r="C3" t="s">
        <v>134</v>
      </c>
      <c r="K3" t="s">
        <v>28</v>
      </c>
    </row>
    <row r="4" spans="1:14" x14ac:dyDescent="0.3">
      <c r="B4" t="s">
        <v>3</v>
      </c>
      <c r="C4" t="s">
        <v>1</v>
      </c>
      <c r="D4" t="s">
        <v>12</v>
      </c>
      <c r="E4" t="s">
        <v>38</v>
      </c>
      <c r="F4" t="s">
        <v>15</v>
      </c>
      <c r="J4" t="s">
        <v>3</v>
      </c>
      <c r="K4" t="s">
        <v>1</v>
      </c>
      <c r="L4" t="s">
        <v>12</v>
      </c>
      <c r="M4" t="s">
        <v>38</v>
      </c>
      <c r="N4" t="s">
        <v>15</v>
      </c>
    </row>
    <row r="5" spans="1:14" x14ac:dyDescent="0.3">
      <c r="A5" s="1">
        <v>42322</v>
      </c>
      <c r="B5">
        <v>144</v>
      </c>
      <c r="C5">
        <v>5</v>
      </c>
      <c r="D5">
        <f>SUM(B5:C5)</f>
        <v>149</v>
      </c>
      <c r="E5">
        <f>B5/D5*100</f>
        <v>96.644295302013433</v>
      </c>
      <c r="F5">
        <f>C5/D5*100</f>
        <v>3.3557046979865772</v>
      </c>
      <c r="J5">
        <v>148</v>
      </c>
      <c r="K5">
        <v>23</v>
      </c>
      <c r="L5">
        <f>SUM(J5:K5)</f>
        <v>171</v>
      </c>
      <c r="M5">
        <f>J5/L5*100</f>
        <v>86.549707602339183</v>
      </c>
      <c r="N5">
        <f>K5/L5*100</f>
        <v>13.450292397660817</v>
      </c>
    </row>
    <row r="6" spans="1:14" x14ac:dyDescent="0.3">
      <c r="A6" s="1">
        <v>42324</v>
      </c>
      <c r="B6">
        <v>98</v>
      </c>
      <c r="C6">
        <v>15</v>
      </c>
      <c r="D6">
        <f>SUM(B6:C6)</f>
        <v>113</v>
      </c>
      <c r="E6">
        <f>B6/D6*100</f>
        <v>86.725663716814154</v>
      </c>
      <c r="F6">
        <f>C6/D6*100</f>
        <v>13.274336283185843</v>
      </c>
      <c r="J6">
        <v>125</v>
      </c>
      <c r="K6">
        <v>13</v>
      </c>
      <c r="L6">
        <f>SUM(J6:K6)</f>
        <v>138</v>
      </c>
      <c r="M6">
        <f>J6/L6*100</f>
        <v>90.579710144927532</v>
      </c>
      <c r="N6">
        <f>K6/L6*100</f>
        <v>9.4202898550724647</v>
      </c>
    </row>
    <row r="7" spans="1:14" x14ac:dyDescent="0.3">
      <c r="A7" s="1">
        <v>42335</v>
      </c>
      <c r="B7">
        <v>116</v>
      </c>
      <c r="C7">
        <v>19</v>
      </c>
      <c r="D7">
        <f>SUM(B7:C7)</f>
        <v>135</v>
      </c>
      <c r="E7">
        <f>B7/D7*100</f>
        <v>85.925925925925924</v>
      </c>
      <c r="F7">
        <f>C7/D7*100</f>
        <v>14.074074074074074</v>
      </c>
      <c r="J7">
        <v>156</v>
      </c>
      <c r="K7">
        <v>27</v>
      </c>
      <c r="L7">
        <f>SUM(J7:K7)</f>
        <v>183</v>
      </c>
      <c r="M7">
        <f>J7/L7*100</f>
        <v>85.245901639344254</v>
      </c>
      <c r="N7">
        <f>K7/L7*100</f>
        <v>14.754098360655737</v>
      </c>
    </row>
    <row r="9" spans="1:14" x14ac:dyDescent="0.3">
      <c r="B9" s="55"/>
      <c r="C9" s="55"/>
      <c r="D9" s="55"/>
      <c r="E9" s="55"/>
      <c r="F9" s="55"/>
      <c r="J9" s="55"/>
      <c r="K9" s="55"/>
      <c r="L9" s="55"/>
      <c r="M9" s="55"/>
      <c r="N9" s="55"/>
    </row>
    <row r="10" spans="1:14" x14ac:dyDescent="0.3">
      <c r="C10" t="s">
        <v>15</v>
      </c>
    </row>
    <row r="11" spans="1:14" x14ac:dyDescent="0.3">
      <c r="C11" t="s">
        <v>0</v>
      </c>
      <c r="D11" t="s">
        <v>28</v>
      </c>
    </row>
    <row r="12" spans="1:14" x14ac:dyDescent="0.3">
      <c r="C12">
        <v>3.3557046979865772</v>
      </c>
      <c r="D12">
        <v>13.450292397660817</v>
      </c>
    </row>
    <row r="13" spans="1:14" x14ac:dyDescent="0.3">
      <c r="C13">
        <v>13.274336283185843</v>
      </c>
      <c r="D13">
        <v>9.4202898550724647</v>
      </c>
    </row>
    <row r="14" spans="1:14" x14ac:dyDescent="0.3">
      <c r="C14">
        <v>14.074074074074074</v>
      </c>
      <c r="D14">
        <v>14.754098360655737</v>
      </c>
    </row>
    <row r="15" spans="1:14" x14ac:dyDescent="0.3">
      <c r="B15" t="s">
        <v>16</v>
      </c>
      <c r="C15" s="61">
        <f>AVERAGE(C12:C14)</f>
        <v>10.234705018415498</v>
      </c>
      <c r="D15" s="61">
        <f>AVERAGE(D12:D14)</f>
        <v>12.541560204463005</v>
      </c>
    </row>
    <row r="16" spans="1:14" x14ac:dyDescent="0.3">
      <c r="B16" t="s">
        <v>135</v>
      </c>
      <c r="C16">
        <f>STDEV(C12:C14)</f>
        <v>5.9707938492205166</v>
      </c>
      <c r="D16">
        <f>STDEV(D12:D14)</f>
        <v>2.7805977671669369</v>
      </c>
    </row>
    <row r="17" spans="1:14" x14ac:dyDescent="0.3">
      <c r="B17" t="s">
        <v>136</v>
      </c>
      <c r="C17">
        <f>VAR(C12:C14)</f>
        <v>35.650379189889549</v>
      </c>
      <c r="D17">
        <f>VAR(D12:D14)</f>
        <v>7.7317239427737547</v>
      </c>
    </row>
    <row r="18" spans="1:14" x14ac:dyDescent="0.3">
      <c r="B18" t="s">
        <v>19</v>
      </c>
      <c r="C18">
        <v>3</v>
      </c>
      <c r="D18">
        <v>3</v>
      </c>
    </row>
    <row r="19" spans="1:14" x14ac:dyDescent="0.3">
      <c r="B19" t="s">
        <v>20</v>
      </c>
      <c r="C19">
        <f>SQRT(C18)</f>
        <v>1.7320508075688772</v>
      </c>
      <c r="D19">
        <f>SQRT(D18)</f>
        <v>1.7320508075688772</v>
      </c>
    </row>
    <row r="20" spans="1:14" x14ac:dyDescent="0.3">
      <c r="B20" t="s">
        <v>21</v>
      </c>
      <c r="C20">
        <f>C16/C19</f>
        <v>3.447239436123227</v>
      </c>
      <c r="D20">
        <f>D16/D19</f>
        <v>1.6053788693819033</v>
      </c>
    </row>
    <row r="25" spans="1:14" x14ac:dyDescent="0.3">
      <c r="B25" t="s">
        <v>137</v>
      </c>
    </row>
    <row r="26" spans="1:14" x14ac:dyDescent="0.3">
      <c r="A26" s="1">
        <v>42331</v>
      </c>
      <c r="B26">
        <v>81</v>
      </c>
      <c r="C26">
        <v>9</v>
      </c>
      <c r="D26">
        <f>SUM(B26:C26)</f>
        <v>90</v>
      </c>
      <c r="E26">
        <f>B26/D26*100</f>
        <v>90</v>
      </c>
      <c r="F26">
        <v>10</v>
      </c>
      <c r="J26">
        <v>86</v>
      </c>
      <c r="K26">
        <v>6</v>
      </c>
      <c r="L26">
        <f>SUM(J26:K26)</f>
        <v>92</v>
      </c>
      <c r="M26">
        <f>J26/L26*100</f>
        <v>93.478260869565219</v>
      </c>
      <c r="N26">
        <f>K26/L26*100</f>
        <v>6.5217391304347823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F24" sqref="F24"/>
    </sheetView>
  </sheetViews>
  <sheetFormatPr defaultRowHeight="14.4" x14ac:dyDescent="0.3"/>
  <sheetData>
    <row r="1" spans="1:4" x14ac:dyDescent="0.3">
      <c r="A1" t="s">
        <v>85</v>
      </c>
    </row>
    <row r="3" spans="1:4" x14ac:dyDescent="0.3">
      <c r="B3" s="3"/>
      <c r="C3" s="6" t="s">
        <v>82</v>
      </c>
      <c r="D3" s="6"/>
    </row>
    <row r="4" spans="1:4" x14ac:dyDescent="0.3">
      <c r="B4" s="3"/>
      <c r="C4" s="6" t="s">
        <v>0</v>
      </c>
      <c r="D4" s="6" t="s">
        <v>28</v>
      </c>
    </row>
    <row r="5" spans="1:4" x14ac:dyDescent="0.3">
      <c r="B5" s="3"/>
      <c r="C5" s="3">
        <v>1.4939309056956116</v>
      </c>
      <c r="D5" s="3">
        <v>5.1146384479717808</v>
      </c>
    </row>
    <row r="6" spans="1:4" x14ac:dyDescent="0.3">
      <c r="B6" s="3"/>
      <c r="C6" s="3">
        <v>2.3888888888888888</v>
      </c>
      <c r="D6" s="3">
        <v>5.1948051948051948</v>
      </c>
    </row>
    <row r="7" spans="1:4" x14ac:dyDescent="0.3">
      <c r="B7" s="3"/>
      <c r="C7" s="3">
        <v>1.2626262626262625</v>
      </c>
      <c r="D7" s="3">
        <v>4.6519410977242304</v>
      </c>
    </row>
    <row r="8" spans="1:4" x14ac:dyDescent="0.3">
      <c r="B8" s="3"/>
      <c r="C8" s="3">
        <v>0.66872427983539096</v>
      </c>
      <c r="D8" s="3">
        <v>5.46218487394958</v>
      </c>
    </row>
    <row r="9" spans="1:4" x14ac:dyDescent="0.3">
      <c r="B9" s="3" t="s">
        <v>16</v>
      </c>
      <c r="C9" s="6">
        <f>AVERAGE(C5:C8)</f>
        <v>1.4535425842615384</v>
      </c>
      <c r="D9" s="6">
        <f>AVERAGE(D5:D8)</f>
        <v>5.105892403612696</v>
      </c>
    </row>
    <row r="10" spans="1:4" x14ac:dyDescent="0.3">
      <c r="B10" t="s">
        <v>17</v>
      </c>
      <c r="C10">
        <f>STDEV(C5:C8)</f>
        <v>0.71388438347708694</v>
      </c>
      <c r="D10">
        <f>STDEV(D5:D8)</f>
        <v>0.33714393081994648</v>
      </c>
    </row>
    <row r="11" spans="1:4" x14ac:dyDescent="0.3">
      <c r="B11" t="s">
        <v>19</v>
      </c>
      <c r="C11">
        <v>4</v>
      </c>
      <c r="D11">
        <v>4</v>
      </c>
    </row>
    <row r="12" spans="1:4" x14ac:dyDescent="0.3">
      <c r="B12" t="s">
        <v>20</v>
      </c>
      <c r="C12">
        <v>2</v>
      </c>
      <c r="D12">
        <v>2</v>
      </c>
    </row>
    <row r="13" spans="1:4" x14ac:dyDescent="0.3">
      <c r="B13" t="s">
        <v>81</v>
      </c>
      <c r="C13">
        <f>C10/C12</f>
        <v>0.35694219173854347</v>
      </c>
      <c r="D13">
        <f>D10/D12</f>
        <v>0.16857196540997324</v>
      </c>
    </row>
    <row r="14" spans="1:4" x14ac:dyDescent="0.3">
      <c r="B14" t="s">
        <v>22</v>
      </c>
      <c r="D14">
        <f>_xlfn.T.TEST(C5:C8,D5:D8,2,3)</f>
        <v>5.5108040504126823E-4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opLeftCell="A16" workbookViewId="0">
      <selection activeCell="AD37" sqref="AD37"/>
    </sheetView>
  </sheetViews>
  <sheetFormatPr defaultRowHeight="14.4" x14ac:dyDescent="0.3"/>
  <cols>
    <col min="13" max="13" width="15.5546875" customWidth="1"/>
  </cols>
  <sheetData>
    <row r="1" spans="1:6" x14ac:dyDescent="0.3">
      <c r="A1" t="s">
        <v>66</v>
      </c>
    </row>
    <row r="3" spans="1:6" x14ac:dyDescent="0.3">
      <c r="B3" s="7" t="s">
        <v>0</v>
      </c>
      <c r="C3" s="7" t="s">
        <v>67</v>
      </c>
      <c r="D3" s="7" t="s">
        <v>68</v>
      </c>
      <c r="E3" s="7" t="s">
        <v>28</v>
      </c>
      <c r="F3" s="7" t="s">
        <v>69</v>
      </c>
    </row>
    <row r="4" spans="1:6" x14ac:dyDescent="0.3">
      <c r="A4">
        <v>1</v>
      </c>
      <c r="B4">
        <v>25</v>
      </c>
      <c r="C4">
        <v>25.842696629213485</v>
      </c>
      <c r="D4">
        <v>70.666666666666671</v>
      </c>
      <c r="E4">
        <v>71.428571428571431</v>
      </c>
      <c r="F4">
        <v>69.035532994923855</v>
      </c>
    </row>
    <row r="5" spans="1:6" x14ac:dyDescent="0.3">
      <c r="A5">
        <v>2</v>
      </c>
      <c r="B5">
        <v>28.695652173913043</v>
      </c>
      <c r="C5">
        <v>32.786885245901637</v>
      </c>
      <c r="D5">
        <v>64.327485380116954</v>
      </c>
      <c r="E5">
        <v>58.992805755395686</v>
      </c>
      <c r="F5">
        <v>61.151079136690647</v>
      </c>
    </row>
    <row r="6" spans="1:6" x14ac:dyDescent="0.3">
      <c r="A6">
        <v>3</v>
      </c>
      <c r="B6">
        <v>33.744855967078195</v>
      </c>
      <c r="C6">
        <v>37.179487179487182</v>
      </c>
      <c r="D6">
        <v>56.451612903225815</v>
      </c>
      <c r="E6">
        <v>56.024096385542165</v>
      </c>
      <c r="F6">
        <v>76.642335766423358</v>
      </c>
    </row>
    <row r="7" spans="1:6" x14ac:dyDescent="0.3">
      <c r="A7">
        <v>4</v>
      </c>
      <c r="B7">
        <v>32.484076433121018</v>
      </c>
      <c r="C7">
        <v>36.423841059602644</v>
      </c>
      <c r="D7">
        <v>55.384615384615387</v>
      </c>
      <c r="E7">
        <v>59.663865546218489</v>
      </c>
      <c r="F7">
        <v>61.797752808988761</v>
      </c>
    </row>
    <row r="8" spans="1:6" x14ac:dyDescent="0.3">
      <c r="A8">
        <v>5</v>
      </c>
      <c r="C8" s="55"/>
      <c r="D8">
        <v>46.236559139784944</v>
      </c>
      <c r="E8" s="55"/>
    </row>
    <row r="9" spans="1:6" x14ac:dyDescent="0.3">
      <c r="A9" s="55" t="s">
        <v>16</v>
      </c>
      <c r="B9" s="55">
        <f>AVERAGE(B4:B8)</f>
        <v>29.981146143528065</v>
      </c>
      <c r="C9" s="55">
        <f>AVERAGE(C4:C7)</f>
        <v>33.058227528551235</v>
      </c>
      <c r="D9" s="55">
        <f>AVERAGE(D4:D8)</f>
        <v>58.613387894881953</v>
      </c>
      <c r="E9" s="55">
        <f>AVERAGE(E4:E7)</f>
        <v>61.527334778931937</v>
      </c>
      <c r="F9" s="55">
        <f>AVERAGE(F4:F7)</f>
        <v>67.156675176756664</v>
      </c>
    </row>
    <row r="10" spans="1:6" x14ac:dyDescent="0.3">
      <c r="A10" t="s">
        <v>17</v>
      </c>
      <c r="B10">
        <f>STDEV(B4:B8)</f>
        <v>3.9536684787485696</v>
      </c>
      <c r="C10">
        <f>STDEV(C4:C7)</f>
        <v>5.1784697979384422</v>
      </c>
      <c r="D10">
        <f>STDEV(D4:D8)</f>
        <v>9.3034479131626711</v>
      </c>
      <c r="E10">
        <f>STDEV(E4:E7)</f>
        <v>6.7876474805109712</v>
      </c>
      <c r="F10">
        <f>STDEV(F4:F7)</f>
        <v>7.263908412222345</v>
      </c>
    </row>
    <row r="11" spans="1:6" x14ac:dyDescent="0.3">
      <c r="A11" t="s">
        <v>18</v>
      </c>
      <c r="B11">
        <f>VAR(B4:B8)</f>
        <v>15.63149443985003</v>
      </c>
      <c r="C11">
        <f>VAR(C4:C7)</f>
        <v>26.816549448160611</v>
      </c>
      <c r="D11">
        <f>VAR(D4:D8)</f>
        <v>86.554143072930856</v>
      </c>
      <c r="E11">
        <f>VAR(E4:E7)</f>
        <v>46.072158319686935</v>
      </c>
    </row>
    <row r="12" spans="1:6" x14ac:dyDescent="0.3">
      <c r="A12" t="s">
        <v>19</v>
      </c>
      <c r="B12">
        <v>4</v>
      </c>
      <c r="C12">
        <v>4</v>
      </c>
      <c r="D12">
        <v>5</v>
      </c>
      <c r="E12">
        <v>4</v>
      </c>
      <c r="F12">
        <v>4</v>
      </c>
    </row>
    <row r="13" spans="1:6" x14ac:dyDescent="0.3">
      <c r="A13" t="s">
        <v>20</v>
      </c>
      <c r="B13">
        <f>SQRT(B12)</f>
        <v>2</v>
      </c>
      <c r="C13">
        <f>SQRT(C12)</f>
        <v>2</v>
      </c>
      <c r="D13">
        <f>SQRT(D12)</f>
        <v>2.2360679774997898</v>
      </c>
      <c r="E13">
        <f>SQRT(E12)</f>
        <v>2</v>
      </c>
      <c r="F13">
        <f>SQRT(F12)</f>
        <v>2</v>
      </c>
    </row>
    <row r="14" spans="1:6" x14ac:dyDescent="0.3">
      <c r="A14" t="s">
        <v>21</v>
      </c>
      <c r="B14">
        <f>B10/B13</f>
        <v>1.9768342393742848</v>
      </c>
      <c r="C14">
        <f>C10/C13</f>
        <v>2.5892348989692211</v>
      </c>
      <c r="D14">
        <f>D10/D13</f>
        <v>4.1606283917920583</v>
      </c>
      <c r="E14">
        <f>E10/E13</f>
        <v>3.3938237402554856</v>
      </c>
      <c r="F14">
        <f>F10/F13</f>
        <v>3.6319542061111725</v>
      </c>
    </row>
    <row r="15" spans="1:6" x14ac:dyDescent="0.3">
      <c r="A15" t="s">
        <v>22</v>
      </c>
      <c r="C15">
        <f>_xlfn.T.TEST(B4:B7,C4:C7,2,2)</f>
        <v>0.38133798914999023</v>
      </c>
      <c r="D15">
        <f>_xlfn.T.TEST(B4:B7,D4:D8,2,2)</f>
        <v>7.3869351217929714E-4</v>
      </c>
      <c r="E15">
        <f>_xlfn.T.TEST(B4:B7,E4:E7,2,2)</f>
        <v>1.9901138560027049E-4</v>
      </c>
      <c r="F15">
        <f>_xlfn.T.TEST(B4:B7,F4:F7,2,2)</f>
        <v>1.0591597986528337E-4</v>
      </c>
    </row>
    <row r="24" spans="5:30" x14ac:dyDescent="0.3">
      <c r="E24" t="s">
        <v>168</v>
      </c>
      <c r="M24" t="s">
        <v>167</v>
      </c>
      <c r="R24" t="s">
        <v>167</v>
      </c>
      <c r="W24" t="s">
        <v>167</v>
      </c>
      <c r="AB24" t="s">
        <v>167</v>
      </c>
    </row>
    <row r="25" spans="5:30" ht="15" thickBot="1" x14ac:dyDescent="0.35"/>
    <row r="26" spans="5:30" ht="15" thickBot="1" x14ac:dyDescent="0.35">
      <c r="E26" t="s">
        <v>166</v>
      </c>
      <c r="M26" s="64"/>
      <c r="N26" s="64" t="s">
        <v>0</v>
      </c>
      <c r="O26" s="64" t="s">
        <v>67</v>
      </c>
      <c r="R26" s="64"/>
      <c r="S26" s="64" t="s">
        <v>0</v>
      </c>
      <c r="T26" s="64" t="s">
        <v>68</v>
      </c>
      <c r="W26" s="64"/>
      <c r="X26" s="64" t="s">
        <v>0</v>
      </c>
      <c r="Y26" s="64" t="s">
        <v>28</v>
      </c>
      <c r="AB26" s="64"/>
      <c r="AC26" s="64" t="s">
        <v>0</v>
      </c>
      <c r="AD26" s="64" t="s">
        <v>69</v>
      </c>
    </row>
    <row r="27" spans="5:30" x14ac:dyDescent="0.3">
      <c r="E27" s="64" t="s">
        <v>165</v>
      </c>
      <c r="F27" s="64" t="s">
        <v>164</v>
      </c>
      <c r="G27" s="64" t="s">
        <v>163</v>
      </c>
      <c r="H27" s="64" t="s">
        <v>162</v>
      </c>
      <c r="I27" s="64" t="s">
        <v>160</v>
      </c>
      <c r="M27" s="63" t="s">
        <v>161</v>
      </c>
      <c r="N27" s="63">
        <v>29.981146143528065</v>
      </c>
      <c r="O27" s="63">
        <v>33.058227528551235</v>
      </c>
      <c r="R27" s="63" t="s">
        <v>161</v>
      </c>
      <c r="S27" s="63">
        <v>29.981146143528065</v>
      </c>
      <c r="T27" s="63">
        <v>58.613387894881953</v>
      </c>
      <c r="W27" s="63" t="s">
        <v>161</v>
      </c>
      <c r="X27" s="63">
        <v>29.981146143528065</v>
      </c>
      <c r="Y27" s="63">
        <v>61.527334778931937</v>
      </c>
      <c r="AB27" s="63" t="s">
        <v>161</v>
      </c>
      <c r="AC27" s="63">
        <v>29.981146143528065</v>
      </c>
      <c r="AD27" s="63">
        <v>67.156675176756664</v>
      </c>
    </row>
    <row r="28" spans="5:30" x14ac:dyDescent="0.3">
      <c r="E28" s="63" t="s">
        <v>0</v>
      </c>
      <c r="F28" s="63">
        <v>4</v>
      </c>
      <c r="G28" s="63">
        <v>119.92458457411226</v>
      </c>
      <c r="H28" s="63">
        <v>29.981146143528065</v>
      </c>
      <c r="I28" s="63">
        <v>15.63149443985003</v>
      </c>
      <c r="M28" s="63" t="s">
        <v>160</v>
      </c>
      <c r="N28" s="63">
        <v>15.63149443985003</v>
      </c>
      <c r="O28" s="63">
        <v>26.816549448160611</v>
      </c>
      <c r="R28" s="63" t="s">
        <v>160</v>
      </c>
      <c r="S28" s="63">
        <v>15.63149443985003</v>
      </c>
      <c r="T28" s="63">
        <v>86.554143072930856</v>
      </c>
      <c r="W28" s="63" t="s">
        <v>160</v>
      </c>
      <c r="X28" s="63">
        <v>15.63149443985003</v>
      </c>
      <c r="Y28" s="63">
        <v>46.072158319686935</v>
      </c>
      <c r="AB28" s="63" t="s">
        <v>160</v>
      </c>
      <c r="AC28" s="63">
        <v>15.63149443985003</v>
      </c>
      <c r="AD28" s="63">
        <v>52.764365421154544</v>
      </c>
    </row>
    <row r="29" spans="5:30" x14ac:dyDescent="0.3">
      <c r="E29" s="63" t="s">
        <v>67</v>
      </c>
      <c r="F29" s="63">
        <v>4</v>
      </c>
      <c r="G29" s="63">
        <v>132.23291011420494</v>
      </c>
      <c r="H29" s="63">
        <v>33.058227528551235</v>
      </c>
      <c r="I29" s="63">
        <v>26.816549448160611</v>
      </c>
      <c r="M29" s="63" t="s">
        <v>159</v>
      </c>
      <c r="N29" s="63">
        <v>4</v>
      </c>
      <c r="O29" s="63">
        <v>4</v>
      </c>
      <c r="R29" s="63" t="s">
        <v>159</v>
      </c>
      <c r="S29" s="63">
        <v>4</v>
      </c>
      <c r="T29" s="63">
        <v>5</v>
      </c>
      <c r="W29" s="63" t="s">
        <v>159</v>
      </c>
      <c r="X29" s="63">
        <v>4</v>
      </c>
      <c r="Y29" s="63">
        <v>4</v>
      </c>
      <c r="AB29" s="63" t="s">
        <v>159</v>
      </c>
      <c r="AC29" s="63">
        <v>4</v>
      </c>
      <c r="AD29" s="63">
        <v>4</v>
      </c>
    </row>
    <row r="30" spans="5:30" x14ac:dyDescent="0.3">
      <c r="E30" s="63" t="s">
        <v>68</v>
      </c>
      <c r="F30" s="63">
        <v>5</v>
      </c>
      <c r="G30" s="63">
        <v>293.06693947440976</v>
      </c>
      <c r="H30" s="63">
        <v>58.613387894881953</v>
      </c>
      <c r="I30" s="63">
        <v>86.554143072930856</v>
      </c>
      <c r="M30" s="63" t="s">
        <v>158</v>
      </c>
      <c r="N30" s="63">
        <v>21.224021944005319</v>
      </c>
      <c r="O30" s="63"/>
      <c r="R30" s="63" t="s">
        <v>158</v>
      </c>
      <c r="S30" s="63">
        <v>56.15872223018193</v>
      </c>
      <c r="T30" s="63"/>
      <c r="W30" s="63" t="s">
        <v>158</v>
      </c>
      <c r="X30" s="63">
        <v>30.851826379768482</v>
      </c>
      <c r="Y30" s="63"/>
      <c r="AB30" s="63" t="s">
        <v>158</v>
      </c>
      <c r="AC30" s="63">
        <v>34.197929930502291</v>
      </c>
      <c r="AD30" s="63"/>
    </row>
    <row r="31" spans="5:30" x14ac:dyDescent="0.3">
      <c r="E31" s="63" t="s">
        <v>28</v>
      </c>
      <c r="F31" s="63">
        <v>4</v>
      </c>
      <c r="G31" s="63">
        <v>246.10933911572775</v>
      </c>
      <c r="H31" s="63">
        <v>61.527334778931937</v>
      </c>
      <c r="I31" s="63">
        <v>46.072158319686935</v>
      </c>
      <c r="M31" s="63" t="s">
        <v>157</v>
      </c>
      <c r="N31" s="63">
        <v>0</v>
      </c>
      <c r="O31" s="63"/>
      <c r="R31" s="63" t="s">
        <v>157</v>
      </c>
      <c r="S31" s="63">
        <v>0</v>
      </c>
      <c r="T31" s="63"/>
      <c r="W31" s="63" t="s">
        <v>157</v>
      </c>
      <c r="X31" s="63">
        <v>0</v>
      </c>
      <c r="Y31" s="63"/>
      <c r="AB31" s="63" t="s">
        <v>157</v>
      </c>
      <c r="AC31" s="63">
        <v>0</v>
      </c>
      <c r="AD31" s="63"/>
    </row>
    <row r="32" spans="5:30" ht="15" thickBot="1" x14ac:dyDescent="0.35">
      <c r="E32" s="62" t="s">
        <v>69</v>
      </c>
      <c r="F32" s="62">
        <v>3</v>
      </c>
      <c r="G32" s="62">
        <v>206.82894789803788</v>
      </c>
      <c r="H32" s="62">
        <v>68.942982632679289</v>
      </c>
      <c r="I32" s="62">
        <v>60.001182169223114</v>
      </c>
      <c r="M32" s="63" t="s">
        <v>150</v>
      </c>
      <c r="N32" s="63">
        <v>6</v>
      </c>
      <c r="O32" s="63"/>
      <c r="R32" s="63" t="s">
        <v>150</v>
      </c>
      <c r="S32" s="63">
        <v>7</v>
      </c>
      <c r="T32" s="63"/>
      <c r="W32" s="63" t="s">
        <v>150</v>
      </c>
      <c r="X32" s="63">
        <v>6</v>
      </c>
      <c r="Y32" s="63"/>
      <c r="AB32" s="63" t="s">
        <v>150</v>
      </c>
      <c r="AC32" s="63">
        <v>6</v>
      </c>
      <c r="AD32" s="63"/>
    </row>
    <row r="33" spans="5:30" x14ac:dyDescent="0.3">
      <c r="M33" s="63" t="s">
        <v>156</v>
      </c>
      <c r="N33" s="63">
        <v>-0.94458302746822265</v>
      </c>
      <c r="O33" s="63"/>
      <c r="R33" s="63" t="s">
        <v>156</v>
      </c>
      <c r="S33" s="63">
        <v>-5.6956131821173637</v>
      </c>
      <c r="T33" s="63"/>
      <c r="W33" s="63" t="s">
        <v>156</v>
      </c>
      <c r="X33" s="63">
        <v>-8.0319584730855453</v>
      </c>
      <c r="Y33" s="63"/>
      <c r="AB33" s="63" t="s">
        <v>156</v>
      </c>
      <c r="AC33" s="63">
        <v>-8.9902598865338224</v>
      </c>
      <c r="AD33" s="63"/>
    </row>
    <row r="34" spans="5:30" x14ac:dyDescent="0.3">
      <c r="M34" s="63" t="s">
        <v>155</v>
      </c>
      <c r="N34" s="63">
        <v>0.19066899457499595</v>
      </c>
      <c r="O34" s="63"/>
      <c r="R34" s="63" t="s">
        <v>155</v>
      </c>
      <c r="S34" s="63">
        <v>3.6934675608964488E-4</v>
      </c>
      <c r="T34" s="63"/>
      <c r="W34" s="63" t="s">
        <v>155</v>
      </c>
      <c r="X34" s="63">
        <v>9.9505692800134159E-5</v>
      </c>
      <c r="Y34" s="63"/>
      <c r="AB34" s="63" t="s">
        <v>155</v>
      </c>
      <c r="AC34" s="63">
        <v>5.2957989932641226E-5</v>
      </c>
      <c r="AD34" s="63"/>
    </row>
    <row r="35" spans="5:30" ht="15" thickBot="1" x14ac:dyDescent="0.35">
      <c r="E35" t="s">
        <v>154</v>
      </c>
      <c r="M35" s="63" t="s">
        <v>153</v>
      </c>
      <c r="N35" s="63">
        <v>1.9431802805153031</v>
      </c>
      <c r="O35" s="63"/>
      <c r="R35" s="63" t="s">
        <v>153</v>
      </c>
      <c r="S35" s="63">
        <v>1.8945786050900073</v>
      </c>
      <c r="T35" s="63"/>
      <c r="W35" s="63" t="s">
        <v>153</v>
      </c>
      <c r="X35" s="63">
        <v>1.9431802805153031</v>
      </c>
      <c r="Y35" s="63"/>
      <c r="AB35" s="63" t="s">
        <v>153</v>
      </c>
      <c r="AC35" s="63">
        <v>1.9431802805153031</v>
      </c>
      <c r="AD35" s="63"/>
    </row>
    <row r="36" spans="5:30" x14ac:dyDescent="0.3">
      <c r="E36" s="64" t="s">
        <v>152</v>
      </c>
      <c r="F36" s="64" t="s">
        <v>151</v>
      </c>
      <c r="G36" s="64" t="s">
        <v>150</v>
      </c>
      <c r="H36" s="64" t="s">
        <v>149</v>
      </c>
      <c r="I36" s="64" t="s">
        <v>148</v>
      </c>
      <c r="J36" s="64" t="s">
        <v>147</v>
      </c>
      <c r="K36" s="64" t="s">
        <v>146</v>
      </c>
      <c r="M36" s="63" t="s">
        <v>144</v>
      </c>
      <c r="N36" s="63">
        <v>0.3813379891499919</v>
      </c>
      <c r="O36" s="63" t="s">
        <v>145</v>
      </c>
      <c r="R36" s="63" t="s">
        <v>144</v>
      </c>
      <c r="S36" s="63">
        <v>7.3869351217928977E-4</v>
      </c>
      <c r="T36" s="63" t="s">
        <v>138</v>
      </c>
      <c r="W36" s="63" t="s">
        <v>144</v>
      </c>
      <c r="X36" s="63">
        <v>1.9901138560026832E-4</v>
      </c>
      <c r="Y36" s="63" t="s">
        <v>138</v>
      </c>
      <c r="AB36" s="63" t="s">
        <v>144</v>
      </c>
      <c r="AC36" s="63">
        <v>1.0591597986528245E-4</v>
      </c>
      <c r="AD36" s="63" t="s">
        <v>138</v>
      </c>
    </row>
    <row r="37" spans="5:30" ht="15" thickBot="1" x14ac:dyDescent="0.35">
      <c r="E37" s="63" t="s">
        <v>143</v>
      </c>
      <c r="F37" s="63">
        <v>4729.9236937574751</v>
      </c>
      <c r="G37" s="63">
        <v>4</v>
      </c>
      <c r="H37" s="63">
        <v>1182.4809234393688</v>
      </c>
      <c r="I37" s="63">
        <v>24.238466372995948</v>
      </c>
      <c r="J37" s="63">
        <v>2.1265222805363313E-6</v>
      </c>
      <c r="K37" s="63">
        <v>3.055568275906595</v>
      </c>
      <c r="M37" s="62" t="s">
        <v>142</v>
      </c>
      <c r="N37" s="62">
        <v>2.4469118511449697</v>
      </c>
      <c r="O37" s="62"/>
      <c r="R37" s="62" t="s">
        <v>142</v>
      </c>
      <c r="S37" s="62">
        <v>2.3646242515927849</v>
      </c>
      <c r="T37" s="62"/>
      <c r="W37" s="62" t="s">
        <v>142</v>
      </c>
      <c r="X37" s="62">
        <v>2.4469118511449697</v>
      </c>
      <c r="Y37" s="62"/>
      <c r="AB37" s="62" t="s">
        <v>142</v>
      </c>
      <c r="AC37" s="62">
        <v>2.4469118511449697</v>
      </c>
      <c r="AD37" s="62"/>
    </row>
    <row r="38" spans="5:30" x14ac:dyDescent="0.3">
      <c r="E38" s="63" t="s">
        <v>141</v>
      </c>
      <c r="F38" s="63">
        <v>731.77954325326232</v>
      </c>
      <c r="G38" s="63">
        <v>15</v>
      </c>
      <c r="H38" s="63">
        <v>48.78530288355082</v>
      </c>
      <c r="I38" s="63"/>
      <c r="J38" s="63"/>
      <c r="K38" s="63"/>
    </row>
    <row r="39" spans="5:30" x14ac:dyDescent="0.3">
      <c r="E39" s="63"/>
      <c r="F39" s="63"/>
      <c r="G39" s="63"/>
      <c r="H39" s="63"/>
      <c r="I39" s="63"/>
      <c r="J39" s="63"/>
      <c r="K39" s="63"/>
    </row>
    <row r="40" spans="5:30" ht="15" thickBot="1" x14ac:dyDescent="0.35">
      <c r="E40" s="62" t="s">
        <v>140</v>
      </c>
      <c r="F40" s="62">
        <v>5461.7032370107372</v>
      </c>
      <c r="G40" s="62">
        <v>19</v>
      </c>
      <c r="H40" s="62"/>
      <c r="I40" s="62"/>
      <c r="J40" s="62"/>
      <c r="K40" s="62"/>
      <c r="R40" t="s">
        <v>139</v>
      </c>
      <c r="S40">
        <f>0.05/5</f>
        <v>0.01</v>
      </c>
      <c r="T40" t="s">
        <v>138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38"/>
  <sheetViews>
    <sheetView topLeftCell="I1" workbookViewId="0">
      <selection activeCell="R35" sqref="R35"/>
    </sheetView>
  </sheetViews>
  <sheetFormatPr defaultRowHeight="14.4" x14ac:dyDescent="0.3"/>
  <sheetData>
    <row r="2" spans="2:31" x14ac:dyDescent="0.3">
      <c r="Z2" s="7" t="s">
        <v>50</v>
      </c>
      <c r="AA2" s="7"/>
      <c r="AD2" s="7" t="s">
        <v>130</v>
      </c>
    </row>
    <row r="3" spans="2:31" x14ac:dyDescent="0.3">
      <c r="C3" s="23" t="s">
        <v>30</v>
      </c>
      <c r="D3" s="23" t="s">
        <v>51</v>
      </c>
      <c r="G3" s="23" t="s">
        <v>30</v>
      </c>
      <c r="H3" s="23" t="s">
        <v>52</v>
      </c>
      <c r="K3" s="23" t="s">
        <v>30</v>
      </c>
      <c r="L3" s="23" t="s">
        <v>53</v>
      </c>
      <c r="M3" s="23" t="s">
        <v>54</v>
      </c>
      <c r="N3" s="7"/>
      <c r="Q3" s="23" t="s">
        <v>30</v>
      </c>
      <c r="R3" s="23" t="s">
        <v>33</v>
      </c>
      <c r="S3" s="23" t="s">
        <v>55</v>
      </c>
      <c r="V3" s="23" t="s">
        <v>30</v>
      </c>
      <c r="W3" s="23" t="s">
        <v>56</v>
      </c>
      <c r="Z3" s="23" t="s">
        <v>30</v>
      </c>
      <c r="AA3" s="23" t="s">
        <v>51</v>
      </c>
      <c r="AD3" s="23" t="s">
        <v>30</v>
      </c>
      <c r="AE3" s="23" t="s">
        <v>129</v>
      </c>
    </row>
    <row r="4" spans="2:31" x14ac:dyDescent="0.3">
      <c r="C4" s="24">
        <v>25.728155339805824</v>
      </c>
      <c r="D4" s="24">
        <v>30.654761904761905</v>
      </c>
      <c r="G4" s="24">
        <v>22.972972972972975</v>
      </c>
      <c r="H4" s="24">
        <v>25</v>
      </c>
      <c r="J4" s="15"/>
      <c r="K4" s="25">
        <v>27.464788732394368</v>
      </c>
      <c r="L4" s="24">
        <v>34.848484848484851</v>
      </c>
      <c r="M4" s="24">
        <v>36.87943262411347</v>
      </c>
      <c r="P4">
        <v>1</v>
      </c>
      <c r="Q4" s="24">
        <v>23.52941176470588</v>
      </c>
      <c r="R4" s="24">
        <v>58.947368421052623</v>
      </c>
      <c r="S4" s="24">
        <v>71.428571428571431</v>
      </c>
      <c r="V4" s="24">
        <v>18.18</v>
      </c>
      <c r="W4" s="24">
        <v>41.67</v>
      </c>
      <c r="Z4" s="24">
        <v>25.728155339805824</v>
      </c>
      <c r="AA4" s="24">
        <v>30.654761904761905</v>
      </c>
      <c r="AD4" s="24">
        <v>40.54054</v>
      </c>
      <c r="AE4" s="24">
        <v>57.142859999999999</v>
      </c>
    </row>
    <row r="5" spans="2:31" x14ac:dyDescent="0.3">
      <c r="C5" s="24">
        <v>22.368421052631579</v>
      </c>
      <c r="D5" s="24">
        <v>30.845771144278604</v>
      </c>
      <c r="G5" s="26">
        <v>28.368794326241137</v>
      </c>
      <c r="H5" s="26">
        <v>26.797385620915033</v>
      </c>
      <c r="J5" s="15"/>
      <c r="K5" s="25">
        <v>22.727272727272727</v>
      </c>
      <c r="L5" s="24">
        <v>40.54054054054054</v>
      </c>
      <c r="M5" s="24">
        <v>51.063829787234042</v>
      </c>
      <c r="P5">
        <v>2</v>
      </c>
      <c r="Q5" s="24">
        <v>28.155339805825243</v>
      </c>
      <c r="R5" s="24">
        <v>52.830188679245282</v>
      </c>
      <c r="S5" s="24">
        <v>58.992805755395686</v>
      </c>
      <c r="V5" s="24">
        <v>21.05</v>
      </c>
      <c r="W5" s="24">
        <v>30.77</v>
      </c>
      <c r="Z5" s="24">
        <v>22.368421052631579</v>
      </c>
      <c r="AA5" s="24">
        <v>30.845771144278604</v>
      </c>
      <c r="AD5" s="24">
        <v>29.411760000000001</v>
      </c>
      <c r="AE5" s="24">
        <v>61.428570000000001</v>
      </c>
    </row>
    <row r="6" spans="2:31" x14ac:dyDescent="0.3">
      <c r="C6" s="24">
        <v>29.333333333333332</v>
      </c>
      <c r="D6" s="24">
        <v>18.021201413427562</v>
      </c>
      <c r="G6" s="24">
        <v>36.776859504132233</v>
      </c>
      <c r="H6" s="24">
        <v>26.956521739130434</v>
      </c>
      <c r="J6" s="15"/>
      <c r="K6" s="25">
        <v>42.982456140350877</v>
      </c>
      <c r="L6" s="24">
        <v>54.782608695652172</v>
      </c>
      <c r="M6" s="24">
        <v>53.04347826086957</v>
      </c>
      <c r="P6">
        <v>3</v>
      </c>
      <c r="Q6" s="24">
        <v>27.27272727272727</v>
      </c>
      <c r="R6" s="24">
        <v>54.838709677419352</v>
      </c>
      <c r="S6" s="24">
        <v>56.024096385542165</v>
      </c>
      <c r="V6" s="24">
        <v>9.09</v>
      </c>
      <c r="W6" s="24">
        <v>36.36</v>
      </c>
      <c r="Z6" s="24">
        <v>29.333333333333332</v>
      </c>
      <c r="AA6" s="24">
        <v>18.021201413427562</v>
      </c>
      <c r="AD6" s="24">
        <v>19.117650000000001</v>
      </c>
      <c r="AE6" s="24">
        <v>41.269840000000002</v>
      </c>
    </row>
    <row r="7" spans="2:31" x14ac:dyDescent="0.3">
      <c r="C7" s="24">
        <v>29.126213592233007</v>
      </c>
      <c r="D7" s="24">
        <v>28.515625</v>
      </c>
      <c r="G7" s="24">
        <v>19.333333333333332</v>
      </c>
      <c r="H7" s="24">
        <v>25.490196078431371</v>
      </c>
      <c r="K7" s="27">
        <v>27.142857142857142</v>
      </c>
      <c r="L7" s="27">
        <v>38.325991189427313</v>
      </c>
      <c r="M7" s="27">
        <v>24.215246636771301</v>
      </c>
      <c r="P7">
        <v>4</v>
      </c>
      <c r="Q7" s="24">
        <v>11.111111111111111</v>
      </c>
      <c r="R7" s="24">
        <v>55.769230769230774</v>
      </c>
      <c r="S7" s="24">
        <v>59.663865546218489</v>
      </c>
      <c r="V7" s="24">
        <v>6.45</v>
      </c>
      <c r="W7" s="24">
        <v>59.09</v>
      </c>
      <c r="Z7" s="24">
        <v>29.126213592233007</v>
      </c>
      <c r="AA7" s="24">
        <v>28.515625</v>
      </c>
      <c r="AD7" s="24">
        <v>47.407409999999999</v>
      </c>
      <c r="AE7" s="24">
        <v>53.763440000000003</v>
      </c>
    </row>
    <row r="8" spans="2:31" x14ac:dyDescent="0.3">
      <c r="C8" s="24">
        <v>26.300578034682083</v>
      </c>
      <c r="D8" s="24">
        <v>32.038834951456316</v>
      </c>
      <c r="G8" s="24">
        <v>21.052631578947366</v>
      </c>
      <c r="H8" s="24">
        <v>23.255813953488371</v>
      </c>
      <c r="J8" t="s">
        <v>16</v>
      </c>
      <c r="K8" s="2">
        <f>AVERAGE(K4:K7)</f>
        <v>30.079343685718776</v>
      </c>
      <c r="L8" s="2">
        <f>AVERAGE(L4:L7)</f>
        <v>42.124406318526226</v>
      </c>
      <c r="M8" s="2">
        <f>AVERAGE(M4:M7)</f>
        <v>41.300496827247095</v>
      </c>
      <c r="P8" t="s">
        <v>16</v>
      </c>
      <c r="Q8" s="2">
        <v>22.517147488592375</v>
      </c>
      <c r="R8" s="2">
        <v>55.596374386737011</v>
      </c>
      <c r="S8" s="2">
        <v>61.527334778931937</v>
      </c>
      <c r="V8" s="24">
        <v>15.4</v>
      </c>
      <c r="W8" s="24">
        <v>45.8</v>
      </c>
      <c r="Z8" s="24">
        <v>26.300578034682083</v>
      </c>
      <c r="AA8" s="24">
        <v>32.038834951456316</v>
      </c>
      <c r="AD8" s="24">
        <v>46.428570000000001</v>
      </c>
      <c r="AE8" s="24">
        <v>14.28571</v>
      </c>
    </row>
    <row r="9" spans="2:31" x14ac:dyDescent="0.3">
      <c r="B9" t="s">
        <v>16</v>
      </c>
      <c r="C9" s="2">
        <f>AVERAGE(C4:C8)</f>
        <v>26.57134027053716</v>
      </c>
      <c r="D9" s="2">
        <f>AVERAGE(D4:D8)</f>
        <v>28.015238882784878</v>
      </c>
      <c r="F9" t="s">
        <v>16</v>
      </c>
      <c r="G9" s="2">
        <f>AVERAGE(G4:G8)</f>
        <v>25.700918343125409</v>
      </c>
      <c r="H9" s="2">
        <f>AVERAGE(H4:H8)</f>
        <v>25.499983478393041</v>
      </c>
      <c r="J9" t="s">
        <v>17</v>
      </c>
      <c r="K9">
        <f>STDEV(K4:K7)</f>
        <v>8.8694627649268067</v>
      </c>
      <c r="L9">
        <f>STDEV(L4:L7)</f>
        <v>8.7579622621194542</v>
      </c>
      <c r="M9">
        <f>STDEV(M4:M7)</f>
        <v>13.474319601837079</v>
      </c>
      <c r="P9" t="s">
        <v>57</v>
      </c>
      <c r="Q9">
        <v>7.863991702659618</v>
      </c>
      <c r="R9">
        <v>2.5485211088697812</v>
      </c>
      <c r="S9">
        <v>6.7876474805109712</v>
      </c>
      <c r="V9" s="24">
        <v>11.1</v>
      </c>
      <c r="W9" s="24">
        <v>50</v>
      </c>
      <c r="Y9" t="s">
        <v>16</v>
      </c>
      <c r="Z9" s="55">
        <v>26.57134027053716</v>
      </c>
      <c r="AA9" s="55">
        <v>28.015238882784878</v>
      </c>
      <c r="AC9" t="s">
        <v>131</v>
      </c>
      <c r="AD9" s="55">
        <v>36.581189999999999</v>
      </c>
      <c r="AE9" s="55">
        <v>45.57808</v>
      </c>
    </row>
    <row r="10" spans="2:31" x14ac:dyDescent="0.3">
      <c r="B10" t="s">
        <v>17</v>
      </c>
      <c r="C10">
        <f>STDEV(C4:C8)</f>
        <v>2.8550300496170382</v>
      </c>
      <c r="D10">
        <f>STDEV(D4:D8)</f>
        <v>5.7292995033413838</v>
      </c>
      <c r="F10" t="s">
        <v>17</v>
      </c>
      <c r="G10">
        <f>STDEV(G4:G8)</f>
        <v>7.0602483933794487</v>
      </c>
      <c r="H10">
        <f>STDEV(H4:H8)</f>
        <v>1.5075752180892528</v>
      </c>
      <c r="J10" t="s">
        <v>18</v>
      </c>
      <c r="K10">
        <f>VAR(K4:K7)</f>
        <v>78.667369738423076</v>
      </c>
      <c r="L10">
        <f>VAR(L4:L7)</f>
        <v>76.701902984708497</v>
      </c>
      <c r="M10">
        <f>VAR(M4:M7)</f>
        <v>181.55728873245093</v>
      </c>
      <c r="P10" t="s">
        <v>18</v>
      </c>
      <c r="Q10">
        <v>61.842365499499316</v>
      </c>
      <c r="R10">
        <v>6.4949598423548602</v>
      </c>
      <c r="S10">
        <v>46.072158319686935</v>
      </c>
      <c r="U10" t="s">
        <v>16</v>
      </c>
      <c r="V10" s="57">
        <v>13.545000000000002</v>
      </c>
      <c r="W10" s="57">
        <v>43.948333333333331</v>
      </c>
      <c r="Y10" t="s">
        <v>17</v>
      </c>
      <c r="Z10">
        <v>2.8550300496170382</v>
      </c>
      <c r="AA10">
        <v>5.7292995033413838</v>
      </c>
      <c r="AC10" t="s">
        <v>132</v>
      </c>
      <c r="AD10">
        <v>12.1061</v>
      </c>
      <c r="AE10">
        <v>19.03783</v>
      </c>
    </row>
    <row r="11" spans="2:31" x14ac:dyDescent="0.3">
      <c r="B11" t="s">
        <v>18</v>
      </c>
      <c r="C11">
        <f>VAR(C4:C8)</f>
        <v>8.151196584216267</v>
      </c>
      <c r="D11">
        <f>VAR(D4:D8)</f>
        <v>32.824872798987826</v>
      </c>
      <c r="F11" t="s">
        <v>18</v>
      </c>
      <c r="G11">
        <f>VAR(G4:G8)</f>
        <v>49.847107376217082</v>
      </c>
      <c r="H11">
        <f>VAR(H4:H8)</f>
        <v>2.2727830381968581</v>
      </c>
      <c r="J11" t="s">
        <v>19</v>
      </c>
      <c r="K11">
        <v>4</v>
      </c>
      <c r="L11">
        <v>4</v>
      </c>
      <c r="M11">
        <v>4</v>
      </c>
      <c r="P11" t="s">
        <v>19</v>
      </c>
      <c r="Q11">
        <v>4</v>
      </c>
      <c r="R11">
        <v>4</v>
      </c>
      <c r="S11">
        <v>4</v>
      </c>
      <c r="U11" t="s">
        <v>17</v>
      </c>
      <c r="V11">
        <v>5.6109419886503877</v>
      </c>
      <c r="W11">
        <v>10.057469695040918</v>
      </c>
      <c r="Y11" t="s">
        <v>18</v>
      </c>
      <c r="Z11">
        <v>8.151196584216267</v>
      </c>
      <c r="AA11">
        <v>32.824872798987826</v>
      </c>
      <c r="AC11" t="s">
        <v>18</v>
      </c>
      <c r="AD11">
        <f>VAR(AD4:AD8)</f>
        <v>146.55758515792991</v>
      </c>
      <c r="AE11">
        <f>VAR(AE4:AE8)</f>
        <v>362.43891003312956</v>
      </c>
    </row>
    <row r="12" spans="2:31" x14ac:dyDescent="0.3">
      <c r="B12" t="s">
        <v>19</v>
      </c>
      <c r="C12">
        <v>5</v>
      </c>
      <c r="D12">
        <v>5</v>
      </c>
      <c r="F12" t="s">
        <v>19</v>
      </c>
      <c r="G12">
        <v>5</v>
      </c>
      <c r="H12">
        <v>5</v>
      </c>
      <c r="J12" t="s">
        <v>20</v>
      </c>
      <c r="K12">
        <v>2</v>
      </c>
      <c r="L12">
        <v>2</v>
      </c>
      <c r="M12">
        <v>2</v>
      </c>
      <c r="P12" t="s">
        <v>20</v>
      </c>
      <c r="Q12">
        <v>2</v>
      </c>
      <c r="R12">
        <v>2</v>
      </c>
      <c r="S12">
        <v>2</v>
      </c>
      <c r="U12" t="s">
        <v>18</v>
      </c>
      <c r="V12">
        <v>31.482669999999963</v>
      </c>
      <c r="W12">
        <v>101.15269666666646</v>
      </c>
      <c r="Y12" t="s">
        <v>19</v>
      </c>
      <c r="Z12">
        <v>5</v>
      </c>
      <c r="AA12">
        <v>5</v>
      </c>
      <c r="AC12" t="s">
        <v>19</v>
      </c>
      <c r="AD12">
        <v>5</v>
      </c>
      <c r="AE12">
        <v>5</v>
      </c>
    </row>
    <row r="13" spans="2:31" x14ac:dyDescent="0.3">
      <c r="B13" t="s">
        <v>20</v>
      </c>
      <c r="C13">
        <f>SQRT(C12)</f>
        <v>2.2360679774997898</v>
      </c>
      <c r="D13">
        <f>SQRT(D12)</f>
        <v>2.2360679774997898</v>
      </c>
      <c r="F13" t="s">
        <v>20</v>
      </c>
      <c r="G13">
        <f>SQRT(G12)</f>
        <v>2.2360679774997898</v>
      </c>
      <c r="H13">
        <f>SQRT(H12)</f>
        <v>2.2360679774997898</v>
      </c>
      <c r="J13" t="s">
        <v>58</v>
      </c>
      <c r="K13">
        <f>K9/K12</f>
        <v>4.4347313824634034</v>
      </c>
      <c r="L13">
        <f>L9/L12</f>
        <v>4.3789811310597271</v>
      </c>
      <c r="M13">
        <f>M9/M12</f>
        <v>6.7371598009185396</v>
      </c>
      <c r="P13" t="s">
        <v>21</v>
      </c>
      <c r="Q13">
        <v>3.931995851329809</v>
      </c>
      <c r="R13">
        <v>1.2742605544348906</v>
      </c>
      <c r="S13">
        <v>3.3938237402554856</v>
      </c>
      <c r="U13" t="s">
        <v>19</v>
      </c>
      <c r="V13">
        <v>6</v>
      </c>
      <c r="W13">
        <v>6</v>
      </c>
      <c r="Y13" t="s">
        <v>20</v>
      </c>
      <c r="Z13">
        <v>2.2360679774997898</v>
      </c>
      <c r="AA13">
        <v>2.2360679774997898</v>
      </c>
      <c r="AC13" t="s">
        <v>20</v>
      </c>
      <c r="AD13">
        <f>SQRT(AD12)</f>
        <v>2.2360679774997898</v>
      </c>
      <c r="AE13">
        <f>SQRT(AE12)</f>
        <v>2.2360679774997898</v>
      </c>
    </row>
    <row r="14" spans="2:31" x14ac:dyDescent="0.3">
      <c r="B14" t="s">
        <v>58</v>
      </c>
      <c r="C14">
        <f>C10/C13</f>
        <v>1.276808253749659</v>
      </c>
      <c r="D14">
        <f>D10/D13</f>
        <v>2.5622206305854234</v>
      </c>
      <c r="F14" t="s">
        <v>58</v>
      </c>
      <c r="G14">
        <f>G10/G13</f>
        <v>3.1574390691260246</v>
      </c>
      <c r="H14">
        <f>H10/H13</f>
        <v>0.67420813376832789</v>
      </c>
      <c r="J14" t="s">
        <v>22</v>
      </c>
      <c r="L14">
        <f>_xlfn.T.TEST(K4:K7,L4:L7,2,3)</f>
        <v>0.10147637914603959</v>
      </c>
      <c r="M14">
        <f>_xlfn.T.TEST(K4:K7,M4:M7,2,3)</f>
        <v>0.22086842779217092</v>
      </c>
      <c r="P14" t="s">
        <v>22</v>
      </c>
      <c r="R14">
        <f>_xlfn.T.TEST(Q4:Q7,R4:R7,2,2)</f>
        <v>2.0303243953185819E-4</v>
      </c>
      <c r="S14">
        <f>_xlfn.T.TEST(Q4:Q7,S4:S7,2,2)</f>
        <v>2.8834403298331416E-4</v>
      </c>
      <c r="U14" t="s">
        <v>20</v>
      </c>
      <c r="V14">
        <v>2.4494897427831779</v>
      </c>
      <c r="W14">
        <v>2.4494897427831779</v>
      </c>
      <c r="Y14" t="s">
        <v>58</v>
      </c>
      <c r="Z14">
        <v>1.276808253749659</v>
      </c>
      <c r="AA14">
        <v>2.5622206305854234</v>
      </c>
      <c r="AC14" t="s">
        <v>21</v>
      </c>
      <c r="AD14">
        <f>AD10/AD13</f>
        <v>5.4140125084820401</v>
      </c>
      <c r="AE14">
        <f>AE10/AE13</f>
        <v>8.5139764048169635</v>
      </c>
    </row>
    <row r="15" spans="2:31" x14ac:dyDescent="0.3">
      <c r="B15" t="s">
        <v>22</v>
      </c>
      <c r="C15">
        <f>_xlfn.T.TEST(C4:C8,D4:D8,2,3)</f>
        <v>0.63235943303139486</v>
      </c>
      <c r="F15" t="s">
        <v>22</v>
      </c>
      <c r="G15">
        <f>_xlfn.T.TEST(G4:G8,H4:H8,2,3)</f>
        <v>0.95312291501360147</v>
      </c>
      <c r="U15" t="s">
        <v>58</v>
      </c>
      <c r="V15">
        <v>2.290657474758429</v>
      </c>
      <c r="W15">
        <v>4.1059448093925646</v>
      </c>
      <c r="Y15" t="s">
        <v>22</v>
      </c>
      <c r="Z15">
        <f>_xlfn.T.TEST(Z4:Z8,AA4:AA8,2,3)</f>
        <v>0.63235943303139486</v>
      </c>
      <c r="AC15" t="s">
        <v>22</v>
      </c>
      <c r="AD15">
        <f>_xlfn.T.TEST(AD4:AD8,AE4:AE8,2,2)</f>
        <v>0.3985774300341014</v>
      </c>
    </row>
    <row r="16" spans="2:31" x14ac:dyDescent="0.3">
      <c r="U16" t="s">
        <v>22</v>
      </c>
      <c r="V16">
        <f>_xlfn.T.TEST(V4:V9,W4:W9,2,3)</f>
        <v>2.1302828537579229E-4</v>
      </c>
    </row>
    <row r="17" spans="2:4" x14ac:dyDescent="0.3">
      <c r="B17" s="6"/>
      <c r="C17" s="6" t="s">
        <v>0</v>
      </c>
      <c r="D17" s="6" t="s">
        <v>21</v>
      </c>
    </row>
    <row r="18" spans="2:4" x14ac:dyDescent="0.3">
      <c r="B18" s="6" t="s">
        <v>59</v>
      </c>
      <c r="C18" s="3">
        <v>26.57134027053716</v>
      </c>
      <c r="D18" s="3">
        <v>1.276808253749659</v>
      </c>
    </row>
    <row r="19" spans="2:4" x14ac:dyDescent="0.3">
      <c r="B19" s="6" t="s">
        <v>60</v>
      </c>
      <c r="C19" s="34">
        <v>25.700918343125409</v>
      </c>
      <c r="D19" s="3">
        <v>3.1574390691260246</v>
      </c>
    </row>
    <row r="20" spans="2:4" x14ac:dyDescent="0.3">
      <c r="B20" s="6" t="s">
        <v>61</v>
      </c>
      <c r="C20" s="34">
        <v>30.079343685718776</v>
      </c>
      <c r="D20" s="3">
        <v>4.4347313824634034</v>
      </c>
    </row>
    <row r="21" spans="2:4" x14ac:dyDescent="0.3">
      <c r="B21" s="42" t="s">
        <v>62</v>
      </c>
      <c r="C21" s="3">
        <v>30.079343685718776</v>
      </c>
      <c r="D21" s="3">
        <v>6.1169823478037957</v>
      </c>
    </row>
    <row r="22" spans="2:4" x14ac:dyDescent="0.3">
      <c r="B22" s="6" t="s">
        <v>63</v>
      </c>
      <c r="C22" s="3">
        <v>22.517147488592375</v>
      </c>
      <c r="D22" s="3">
        <v>3.931995851329809</v>
      </c>
    </row>
    <row r="23" spans="2:4" x14ac:dyDescent="0.3">
      <c r="B23" s="6" t="s">
        <v>64</v>
      </c>
      <c r="C23" s="3">
        <v>22.517147488592375</v>
      </c>
      <c r="D23" s="3">
        <v>3.931995851329809</v>
      </c>
    </row>
    <row r="24" spans="2:4" x14ac:dyDescent="0.3">
      <c r="B24" s="6" t="s">
        <v>65</v>
      </c>
      <c r="C24" s="3">
        <v>13.545000000000002</v>
      </c>
      <c r="D24" s="3">
        <v>2.290657474758429</v>
      </c>
    </row>
    <row r="25" spans="2:4" x14ac:dyDescent="0.3">
      <c r="B25" s="6" t="s">
        <v>59</v>
      </c>
      <c r="C25" s="3">
        <v>26.57134027053716</v>
      </c>
      <c r="D25" s="3">
        <v>1.276808253749659</v>
      </c>
    </row>
    <row r="26" spans="2:4" x14ac:dyDescent="0.3">
      <c r="B26" s="56" t="s">
        <v>64</v>
      </c>
      <c r="C26" s="3">
        <v>36.581189999999999</v>
      </c>
      <c r="D26" s="3">
        <v>5.4140125084820401</v>
      </c>
    </row>
    <row r="29" spans="2:4" x14ac:dyDescent="0.3">
      <c r="B29" s="6"/>
      <c r="C29" s="6" t="s">
        <v>2</v>
      </c>
      <c r="D29" s="6" t="s">
        <v>21</v>
      </c>
    </row>
    <row r="30" spans="2:4" x14ac:dyDescent="0.3">
      <c r="B30" s="6" t="s">
        <v>59</v>
      </c>
      <c r="C30" s="3">
        <v>28.015238882784878</v>
      </c>
      <c r="D30" s="3">
        <v>2.5622206305854234</v>
      </c>
    </row>
    <row r="31" spans="2:4" x14ac:dyDescent="0.3">
      <c r="B31" s="6" t="s">
        <v>60</v>
      </c>
      <c r="C31" s="3">
        <v>25.499983478393041</v>
      </c>
      <c r="D31" s="3">
        <v>1.5346047113949806</v>
      </c>
    </row>
    <row r="32" spans="2:4" x14ac:dyDescent="0.3">
      <c r="B32" s="42" t="s">
        <v>61</v>
      </c>
      <c r="C32" s="3">
        <v>42.124406318526226</v>
      </c>
      <c r="D32" s="3">
        <v>4.3789811310597271</v>
      </c>
    </row>
    <row r="33" spans="2:4" x14ac:dyDescent="0.3">
      <c r="B33" s="6" t="s">
        <v>62</v>
      </c>
      <c r="C33" s="3">
        <v>41.300496827247095</v>
      </c>
      <c r="D33" s="3">
        <v>6.7371598009185396</v>
      </c>
    </row>
    <row r="34" spans="2:4" x14ac:dyDescent="0.3">
      <c r="B34" s="6" t="s">
        <v>63</v>
      </c>
      <c r="C34" s="3">
        <v>55.596374386737011</v>
      </c>
      <c r="D34" s="3">
        <v>1.2742605544348906</v>
      </c>
    </row>
    <row r="35" spans="2:4" x14ac:dyDescent="0.3">
      <c r="B35" s="6" t="s">
        <v>64</v>
      </c>
      <c r="C35" s="3">
        <v>61.527334778931937</v>
      </c>
      <c r="D35" s="3">
        <v>3.3938237402554856</v>
      </c>
    </row>
    <row r="36" spans="2:4" x14ac:dyDescent="0.3">
      <c r="B36" s="6" t="s">
        <v>65</v>
      </c>
      <c r="C36" s="3">
        <v>43.948333333333331</v>
      </c>
      <c r="D36" s="3">
        <v>4.1059448093925646</v>
      </c>
    </row>
    <row r="37" spans="2:4" x14ac:dyDescent="0.3">
      <c r="B37" s="6" t="s">
        <v>59</v>
      </c>
      <c r="C37" s="3">
        <v>32.038834951456316</v>
      </c>
      <c r="D37" s="3">
        <v>2.5622206305854234</v>
      </c>
    </row>
    <row r="38" spans="2:4" x14ac:dyDescent="0.3">
      <c r="B38" s="6" t="s">
        <v>64</v>
      </c>
      <c r="C38" s="3">
        <v>45.57808</v>
      </c>
      <c r="D38" s="3">
        <v>8.5139764048169635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9"/>
  <sheetViews>
    <sheetView zoomScale="90" zoomScaleNormal="90" workbookViewId="0">
      <selection activeCell="X1" sqref="X1"/>
    </sheetView>
  </sheetViews>
  <sheetFormatPr defaultRowHeight="14.4" x14ac:dyDescent="0.3"/>
  <cols>
    <col min="23" max="23" width="14.21875" customWidth="1"/>
  </cols>
  <sheetData>
    <row r="1" spans="2:42" x14ac:dyDescent="0.3">
      <c r="C1" s="7" t="s">
        <v>0</v>
      </c>
    </row>
    <row r="2" spans="2:42" x14ac:dyDescent="0.3">
      <c r="C2" s="6" t="s">
        <v>102</v>
      </c>
      <c r="D2" s="6" t="s">
        <v>103</v>
      </c>
      <c r="E2" s="6" t="s">
        <v>104</v>
      </c>
      <c r="F2" s="6" t="s">
        <v>105</v>
      </c>
      <c r="G2" s="6" t="s">
        <v>106</v>
      </c>
      <c r="H2" s="6" t="s">
        <v>107</v>
      </c>
      <c r="I2" s="6" t="s">
        <v>108</v>
      </c>
      <c r="J2" s="6" t="s">
        <v>109</v>
      </c>
      <c r="K2" s="6" t="s">
        <v>110</v>
      </c>
      <c r="L2" s="6" t="s">
        <v>111</v>
      </c>
      <c r="M2" s="6" t="s">
        <v>112</v>
      </c>
      <c r="N2" s="6" t="s">
        <v>113</v>
      </c>
      <c r="O2" s="6" t="s">
        <v>114</v>
      </c>
      <c r="P2" s="6" t="s">
        <v>115</v>
      </c>
      <c r="Q2" s="6" t="s">
        <v>116</v>
      </c>
      <c r="R2" s="6" t="s">
        <v>117</v>
      </c>
      <c r="S2" s="6" t="s">
        <v>118</v>
      </c>
      <c r="T2" s="6" t="s">
        <v>119</v>
      </c>
    </row>
    <row r="3" spans="2:42" x14ac:dyDescent="0.3">
      <c r="C3" s="8" t="s">
        <v>25</v>
      </c>
      <c r="D3" s="8" t="s">
        <v>26</v>
      </c>
      <c r="E3" s="8">
        <v>1</v>
      </c>
      <c r="F3" s="8">
        <v>2</v>
      </c>
      <c r="G3" s="37">
        <v>3</v>
      </c>
      <c r="H3" s="38">
        <v>4</v>
      </c>
      <c r="I3" s="38">
        <v>5</v>
      </c>
      <c r="J3" s="38">
        <v>6</v>
      </c>
      <c r="K3" s="39">
        <v>7</v>
      </c>
      <c r="L3" s="39">
        <v>8</v>
      </c>
      <c r="M3" s="39">
        <v>9</v>
      </c>
      <c r="N3" s="39">
        <v>10</v>
      </c>
      <c r="O3" s="39">
        <v>11</v>
      </c>
      <c r="P3" s="36">
        <v>12</v>
      </c>
      <c r="Q3" s="36">
        <v>13</v>
      </c>
      <c r="R3" s="36">
        <v>14</v>
      </c>
      <c r="S3" s="36">
        <v>15</v>
      </c>
      <c r="T3" s="36">
        <v>16</v>
      </c>
      <c r="U3" s="7" t="s">
        <v>46</v>
      </c>
      <c r="V3" s="7" t="s">
        <v>124</v>
      </c>
      <c r="W3" s="7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8"/>
      <c r="AL3" s="8"/>
      <c r="AM3" s="8"/>
      <c r="AN3" s="8"/>
      <c r="AO3" s="8"/>
      <c r="AP3" s="8"/>
    </row>
    <row r="4" spans="2:42" x14ac:dyDescent="0.3">
      <c r="B4" t="s">
        <v>4</v>
      </c>
      <c r="C4">
        <v>0</v>
      </c>
      <c r="D4">
        <v>0</v>
      </c>
      <c r="E4" s="9">
        <v>0</v>
      </c>
      <c r="F4" s="9"/>
      <c r="G4" s="9">
        <v>0</v>
      </c>
      <c r="H4" s="9">
        <v>0</v>
      </c>
      <c r="I4" s="9">
        <v>1</v>
      </c>
      <c r="J4" s="9">
        <v>2</v>
      </c>
      <c r="K4" s="9">
        <v>1</v>
      </c>
      <c r="L4" s="9">
        <v>5</v>
      </c>
      <c r="M4" s="9">
        <v>10</v>
      </c>
      <c r="N4" s="9">
        <v>0</v>
      </c>
      <c r="O4" s="9">
        <v>4</v>
      </c>
      <c r="P4" s="9">
        <v>0</v>
      </c>
      <c r="Q4">
        <v>1</v>
      </c>
      <c r="R4" s="9">
        <v>0</v>
      </c>
      <c r="S4" s="9">
        <v>0</v>
      </c>
      <c r="T4" s="9">
        <v>0</v>
      </c>
      <c r="U4" s="2">
        <f t="shared" ref="U4:U11" si="0">SUM(C4:T4)</f>
        <v>24</v>
      </c>
      <c r="V4" s="9">
        <v>55</v>
      </c>
      <c r="W4" s="7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</row>
    <row r="5" spans="2:42" x14ac:dyDescent="0.3">
      <c r="B5" t="s">
        <v>8</v>
      </c>
      <c r="C5">
        <v>0</v>
      </c>
      <c r="D5">
        <v>0</v>
      </c>
      <c r="E5" s="9">
        <v>0</v>
      </c>
      <c r="F5" s="9">
        <v>0</v>
      </c>
      <c r="G5" s="9">
        <v>0</v>
      </c>
      <c r="H5" s="9">
        <v>1</v>
      </c>
      <c r="I5" s="9">
        <v>0</v>
      </c>
      <c r="J5" s="9">
        <v>0</v>
      </c>
      <c r="K5" s="9">
        <v>0</v>
      </c>
      <c r="L5" s="9">
        <v>0</v>
      </c>
      <c r="M5" s="9">
        <v>1</v>
      </c>
      <c r="N5" s="9">
        <v>1</v>
      </c>
      <c r="O5" s="9">
        <v>0</v>
      </c>
      <c r="P5" s="9">
        <v>2</v>
      </c>
      <c r="Q5">
        <v>1</v>
      </c>
      <c r="R5" s="9">
        <v>0</v>
      </c>
      <c r="S5" s="9">
        <v>0</v>
      </c>
      <c r="T5" s="9">
        <v>0</v>
      </c>
      <c r="U5" s="2">
        <f t="shared" si="0"/>
        <v>6</v>
      </c>
      <c r="V5" s="9">
        <v>10</v>
      </c>
      <c r="W5" s="7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2:42" x14ac:dyDescent="0.3">
      <c r="B6" t="s">
        <v>9</v>
      </c>
      <c r="C6">
        <v>0</v>
      </c>
      <c r="D6">
        <v>0</v>
      </c>
      <c r="E6" s="9">
        <v>1</v>
      </c>
      <c r="F6" s="9">
        <v>1</v>
      </c>
      <c r="G6" s="9">
        <v>1</v>
      </c>
      <c r="H6" s="9">
        <v>0</v>
      </c>
      <c r="I6" s="9">
        <v>0</v>
      </c>
      <c r="J6" s="9">
        <v>1</v>
      </c>
      <c r="K6" s="9">
        <v>1</v>
      </c>
      <c r="L6" s="9">
        <v>0</v>
      </c>
      <c r="M6" s="9">
        <v>1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2">
        <f t="shared" si="0"/>
        <v>6</v>
      </c>
      <c r="V6" s="9">
        <v>24</v>
      </c>
      <c r="W6" s="7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2:42" x14ac:dyDescent="0.3">
      <c r="B7" t="s">
        <v>10</v>
      </c>
      <c r="C7">
        <v>0</v>
      </c>
      <c r="D7">
        <v>0</v>
      </c>
      <c r="E7" s="9">
        <v>5</v>
      </c>
      <c r="F7" s="9">
        <v>0</v>
      </c>
      <c r="G7" s="9">
        <v>6</v>
      </c>
      <c r="H7" s="9">
        <v>0</v>
      </c>
      <c r="I7" s="9">
        <v>5</v>
      </c>
      <c r="J7" s="9">
        <v>0</v>
      </c>
      <c r="K7" s="9">
        <v>7</v>
      </c>
      <c r="L7" s="9">
        <v>0</v>
      </c>
      <c r="M7" s="9">
        <v>8</v>
      </c>
      <c r="N7" s="9">
        <v>2</v>
      </c>
      <c r="O7" s="9">
        <v>0</v>
      </c>
      <c r="P7">
        <v>4</v>
      </c>
      <c r="Q7">
        <v>0</v>
      </c>
      <c r="R7">
        <v>0</v>
      </c>
      <c r="S7">
        <v>2</v>
      </c>
      <c r="T7">
        <v>2</v>
      </c>
      <c r="U7" s="2">
        <f t="shared" si="0"/>
        <v>41</v>
      </c>
      <c r="V7" s="9">
        <v>40</v>
      </c>
      <c r="W7" s="7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2:42" x14ac:dyDescent="0.3">
      <c r="B8" t="s">
        <v>11</v>
      </c>
      <c r="C8">
        <v>0</v>
      </c>
      <c r="D8">
        <v>0</v>
      </c>
      <c r="E8" s="9">
        <v>1</v>
      </c>
      <c r="F8" s="9">
        <v>0</v>
      </c>
      <c r="G8" s="9">
        <v>5</v>
      </c>
      <c r="H8" s="9">
        <v>1</v>
      </c>
      <c r="I8" s="9">
        <v>6</v>
      </c>
      <c r="J8" s="9">
        <v>5</v>
      </c>
      <c r="K8" s="9">
        <v>0</v>
      </c>
      <c r="L8" s="9">
        <v>0</v>
      </c>
      <c r="M8" s="9">
        <v>4</v>
      </c>
      <c r="N8" s="9">
        <v>0</v>
      </c>
      <c r="O8" s="9">
        <v>0</v>
      </c>
      <c r="P8">
        <v>2</v>
      </c>
      <c r="Q8" s="9">
        <v>0</v>
      </c>
      <c r="R8" s="9">
        <v>0</v>
      </c>
      <c r="S8">
        <v>0</v>
      </c>
      <c r="T8" s="9">
        <v>3</v>
      </c>
      <c r="U8" s="2">
        <f t="shared" si="0"/>
        <v>27</v>
      </c>
      <c r="V8" s="9">
        <v>39</v>
      </c>
      <c r="W8" s="7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2:42" x14ac:dyDescent="0.3">
      <c r="B9" t="s">
        <v>47</v>
      </c>
      <c r="C9">
        <v>0</v>
      </c>
      <c r="D9">
        <v>0</v>
      </c>
      <c r="E9" s="9">
        <v>0</v>
      </c>
      <c r="F9" s="9">
        <v>0</v>
      </c>
      <c r="G9" s="9">
        <v>0</v>
      </c>
      <c r="H9" s="9">
        <v>4</v>
      </c>
      <c r="I9" s="9">
        <v>1</v>
      </c>
      <c r="J9" s="9">
        <v>0</v>
      </c>
      <c r="K9" s="9">
        <v>5</v>
      </c>
      <c r="L9" s="9">
        <v>0</v>
      </c>
      <c r="M9" s="9">
        <v>0</v>
      </c>
      <c r="N9" s="9"/>
      <c r="O9" s="9">
        <v>0</v>
      </c>
      <c r="P9" s="9">
        <v>1</v>
      </c>
      <c r="Q9" s="9">
        <v>0</v>
      </c>
      <c r="R9" s="9">
        <v>0</v>
      </c>
      <c r="S9" s="9">
        <v>0</v>
      </c>
      <c r="T9" s="9">
        <v>1</v>
      </c>
      <c r="U9" s="2">
        <f t="shared" si="0"/>
        <v>12</v>
      </c>
      <c r="V9" s="9">
        <v>108</v>
      </c>
      <c r="W9" s="7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</row>
    <row r="10" spans="2:42" x14ac:dyDescent="0.3">
      <c r="B10" t="s">
        <v>48</v>
      </c>
      <c r="C10">
        <v>0</v>
      </c>
      <c r="D10">
        <v>0</v>
      </c>
      <c r="E10">
        <v>2</v>
      </c>
      <c r="F10">
        <v>1</v>
      </c>
      <c r="G10">
        <v>2</v>
      </c>
      <c r="H10">
        <v>4</v>
      </c>
      <c r="I10" s="9">
        <v>0</v>
      </c>
      <c r="J10">
        <v>5</v>
      </c>
      <c r="K10">
        <v>3</v>
      </c>
      <c r="L10">
        <v>2</v>
      </c>
      <c r="M10">
        <v>3</v>
      </c>
      <c r="N10">
        <v>2</v>
      </c>
      <c r="O10">
        <v>1</v>
      </c>
      <c r="P10" s="9">
        <v>0</v>
      </c>
      <c r="Q10" s="9">
        <v>0</v>
      </c>
      <c r="R10" s="9">
        <v>0</v>
      </c>
      <c r="S10" s="9">
        <v>0</v>
      </c>
      <c r="T10">
        <v>2</v>
      </c>
      <c r="U10" s="2">
        <f t="shared" si="0"/>
        <v>27</v>
      </c>
      <c r="V10" s="9">
        <v>132</v>
      </c>
      <c r="W10" s="7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</row>
    <row r="11" spans="2:42" x14ac:dyDescent="0.3">
      <c r="B11" t="s">
        <v>49</v>
      </c>
      <c r="C11">
        <v>0</v>
      </c>
      <c r="D11">
        <v>0</v>
      </c>
      <c r="E11">
        <v>1</v>
      </c>
      <c r="F11" s="9">
        <v>0</v>
      </c>
      <c r="G11">
        <v>4</v>
      </c>
      <c r="H11">
        <v>5</v>
      </c>
      <c r="I11">
        <v>3</v>
      </c>
      <c r="J11">
        <v>5</v>
      </c>
      <c r="K11">
        <v>9</v>
      </c>
      <c r="L11" s="9">
        <v>0</v>
      </c>
      <c r="M11" s="9">
        <v>0</v>
      </c>
      <c r="O11" s="9">
        <v>0</v>
      </c>
      <c r="P11" s="9">
        <v>0</v>
      </c>
      <c r="Q11" s="9">
        <v>0</v>
      </c>
      <c r="R11">
        <v>1</v>
      </c>
      <c r="S11" s="9">
        <v>0</v>
      </c>
      <c r="T11">
        <v>3</v>
      </c>
      <c r="U11" s="2">
        <f t="shared" si="0"/>
        <v>31</v>
      </c>
      <c r="V11" s="9">
        <v>119</v>
      </c>
      <c r="W11" s="7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</row>
    <row r="12" spans="2:42" x14ac:dyDescent="0.3">
      <c r="B12" t="s">
        <v>122</v>
      </c>
      <c r="C12">
        <v>1</v>
      </c>
      <c r="E12">
        <v>4</v>
      </c>
      <c r="F12" s="9">
        <v>1</v>
      </c>
      <c r="G12">
        <v>7</v>
      </c>
      <c r="H12">
        <v>6</v>
      </c>
      <c r="I12">
        <v>2</v>
      </c>
      <c r="J12">
        <v>6</v>
      </c>
      <c r="K12">
        <v>4</v>
      </c>
      <c r="L12" s="9">
        <v>1</v>
      </c>
      <c r="M12" s="9">
        <v>2</v>
      </c>
      <c r="N12">
        <v>1</v>
      </c>
      <c r="O12" s="9"/>
      <c r="P12" s="9"/>
      <c r="Q12" s="9">
        <v>1</v>
      </c>
      <c r="R12">
        <v>1</v>
      </c>
      <c r="S12" s="9">
        <v>1</v>
      </c>
      <c r="T12">
        <v>2</v>
      </c>
      <c r="U12" s="2">
        <f>SUM(C12:T12)</f>
        <v>40</v>
      </c>
      <c r="V12" s="9">
        <v>103</v>
      </c>
      <c r="W12" s="7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</row>
    <row r="13" spans="2:42" x14ac:dyDescent="0.3">
      <c r="B13" s="7" t="s">
        <v>12</v>
      </c>
      <c r="C13" s="10">
        <f>SUM(C4:C12)</f>
        <v>1</v>
      </c>
      <c r="D13" s="10">
        <f t="shared" ref="D13:T13" si="1">SUM(D4:D12)</f>
        <v>0</v>
      </c>
      <c r="E13" s="10">
        <f t="shared" si="1"/>
        <v>14</v>
      </c>
      <c r="F13" s="10">
        <f t="shared" si="1"/>
        <v>3</v>
      </c>
      <c r="G13" s="10">
        <f t="shared" si="1"/>
        <v>25</v>
      </c>
      <c r="H13" s="10">
        <f t="shared" si="1"/>
        <v>21</v>
      </c>
      <c r="I13" s="10">
        <f t="shared" si="1"/>
        <v>18</v>
      </c>
      <c r="J13" s="10">
        <f t="shared" si="1"/>
        <v>24</v>
      </c>
      <c r="K13" s="10">
        <f t="shared" si="1"/>
        <v>30</v>
      </c>
      <c r="L13" s="10">
        <f t="shared" si="1"/>
        <v>8</v>
      </c>
      <c r="M13" s="10">
        <f t="shared" si="1"/>
        <v>29</v>
      </c>
      <c r="N13" s="10">
        <f t="shared" si="1"/>
        <v>6</v>
      </c>
      <c r="O13" s="10">
        <f t="shared" si="1"/>
        <v>5</v>
      </c>
      <c r="P13" s="10">
        <f t="shared" si="1"/>
        <v>9</v>
      </c>
      <c r="Q13" s="10">
        <f t="shared" si="1"/>
        <v>3</v>
      </c>
      <c r="R13" s="10">
        <f t="shared" si="1"/>
        <v>2</v>
      </c>
      <c r="S13" s="10">
        <f t="shared" si="1"/>
        <v>3</v>
      </c>
      <c r="T13" s="10">
        <f t="shared" si="1"/>
        <v>13</v>
      </c>
      <c r="U13" s="7">
        <f>SUM(C13:T13)</f>
        <v>214</v>
      </c>
      <c r="V13" s="35">
        <f>SUM(V4:V12)</f>
        <v>630</v>
      </c>
      <c r="W13" s="7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7"/>
      <c r="AL13" s="7"/>
      <c r="AM13" s="7"/>
      <c r="AN13" s="7"/>
      <c r="AO13" s="7"/>
    </row>
    <row r="14" spans="2:42" x14ac:dyDescent="0.3">
      <c r="B14" s="7" t="s">
        <v>27</v>
      </c>
      <c r="C14" s="20">
        <f>C13/U13*100</f>
        <v>0.46728971962616817</v>
      </c>
      <c r="D14" s="20">
        <f>D13/U13*100</f>
        <v>0</v>
      </c>
      <c r="E14" s="20">
        <f>E13/U13*100</f>
        <v>6.5420560747663545</v>
      </c>
      <c r="F14" s="20">
        <f>F13/U13*100</f>
        <v>1.4018691588785046</v>
      </c>
      <c r="G14" s="20">
        <f>G13/U13*100</f>
        <v>11.682242990654206</v>
      </c>
      <c r="H14" s="20">
        <f>H13/U13*100</f>
        <v>9.8130841121495322</v>
      </c>
      <c r="I14" s="20">
        <f>I13/U13*100</f>
        <v>8.4112149532710276</v>
      </c>
      <c r="J14" s="20">
        <f>J13/U13*100</f>
        <v>11.214953271028037</v>
      </c>
      <c r="K14" s="20">
        <f>K13/U13*100</f>
        <v>14.018691588785046</v>
      </c>
      <c r="L14" s="20">
        <f>L13/U13*100</f>
        <v>3.7383177570093453</v>
      </c>
      <c r="M14" s="20">
        <f>M13/U13*100</f>
        <v>13.551401869158877</v>
      </c>
      <c r="N14" s="20">
        <f>N13/U13*100</f>
        <v>2.8037383177570092</v>
      </c>
      <c r="O14" s="20">
        <f>O13/U13*100</f>
        <v>2.3364485981308412</v>
      </c>
      <c r="P14" s="20">
        <f>P13/U13*100</f>
        <v>4.2056074766355138</v>
      </c>
      <c r="Q14" s="20">
        <f>Q13/U13*100</f>
        <v>1.4018691588785046</v>
      </c>
      <c r="R14" s="20">
        <f>R13/U13*100</f>
        <v>0.93457943925233633</v>
      </c>
      <c r="S14" s="20">
        <f>S13/U13*100</f>
        <v>1.4018691588785046</v>
      </c>
      <c r="T14" s="20">
        <f>T13/U13*100</f>
        <v>6.0747663551401869</v>
      </c>
      <c r="U14" s="7"/>
      <c r="V14" s="7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</row>
    <row r="15" spans="2:42" x14ac:dyDescent="0.3">
      <c r="B15" t="s">
        <v>19</v>
      </c>
      <c r="C15" s="20">
        <v>9</v>
      </c>
      <c r="W15" s="7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</row>
    <row r="16" spans="2:42" x14ac:dyDescent="0.3"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</row>
    <row r="17" spans="2:41" x14ac:dyDescent="0.3"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2:41" x14ac:dyDescent="0.3"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</row>
    <row r="19" spans="2:41" x14ac:dyDescent="0.3">
      <c r="C19" s="7" t="s">
        <v>28</v>
      </c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</row>
    <row r="20" spans="2:41" x14ac:dyDescent="0.3">
      <c r="C20" s="6" t="s">
        <v>102</v>
      </c>
      <c r="D20" s="6" t="s">
        <v>103</v>
      </c>
      <c r="E20" s="6" t="s">
        <v>104</v>
      </c>
      <c r="F20" s="6" t="s">
        <v>105</v>
      </c>
      <c r="G20" s="6" t="s">
        <v>106</v>
      </c>
      <c r="H20" s="6" t="s">
        <v>107</v>
      </c>
      <c r="I20" s="6" t="s">
        <v>108</v>
      </c>
      <c r="J20" s="6" t="s">
        <v>109</v>
      </c>
      <c r="K20" s="6" t="s">
        <v>110</v>
      </c>
      <c r="L20" s="6" t="s">
        <v>111</v>
      </c>
      <c r="M20" s="6" t="s">
        <v>112</v>
      </c>
      <c r="N20" s="6" t="s">
        <v>113</v>
      </c>
      <c r="O20" s="6" t="s">
        <v>114</v>
      </c>
      <c r="P20" s="6" t="s">
        <v>115</v>
      </c>
      <c r="Q20" s="6" t="s">
        <v>116</v>
      </c>
      <c r="R20" s="6" t="s">
        <v>117</v>
      </c>
      <c r="S20" s="6" t="s">
        <v>118</v>
      </c>
      <c r="T20" s="6" t="s">
        <v>119</v>
      </c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</row>
    <row r="21" spans="2:41" x14ac:dyDescent="0.3">
      <c r="C21" s="35" t="s">
        <v>25</v>
      </c>
      <c r="D21" s="35" t="s">
        <v>26</v>
      </c>
      <c r="E21" s="35">
        <v>1</v>
      </c>
      <c r="F21" s="35">
        <v>2</v>
      </c>
      <c r="G21" s="8">
        <v>3</v>
      </c>
      <c r="H21" s="8">
        <v>4</v>
      </c>
      <c r="I21" s="8">
        <v>5</v>
      </c>
      <c r="J21" s="8">
        <v>6</v>
      </c>
      <c r="K21" s="10">
        <v>7</v>
      </c>
      <c r="L21" s="10">
        <v>8</v>
      </c>
      <c r="M21" s="10">
        <v>9</v>
      </c>
      <c r="N21" s="10">
        <v>10</v>
      </c>
      <c r="O21" s="36">
        <v>11</v>
      </c>
      <c r="P21" s="36">
        <v>12</v>
      </c>
      <c r="Q21" s="36">
        <v>13</v>
      </c>
      <c r="R21" s="36">
        <v>14</v>
      </c>
      <c r="S21" s="36">
        <v>15</v>
      </c>
      <c r="T21" s="36">
        <v>16</v>
      </c>
      <c r="U21" t="s">
        <v>46</v>
      </c>
      <c r="V21" t="s">
        <v>124</v>
      </c>
      <c r="X21" s="19"/>
      <c r="Y21" s="20"/>
      <c r="Z21" s="20"/>
      <c r="AA21" s="20"/>
      <c r="AB21" s="20"/>
      <c r="AC21" s="19"/>
      <c r="AD21" s="19"/>
      <c r="AE21" s="19"/>
      <c r="AF21" s="19"/>
      <c r="AG21" s="19"/>
      <c r="AH21" s="19"/>
      <c r="AI21" s="19"/>
      <c r="AJ21" s="19"/>
      <c r="AK21" s="8"/>
      <c r="AL21" s="8"/>
      <c r="AM21" s="8"/>
      <c r="AN21" s="8"/>
      <c r="AO21" s="8"/>
    </row>
    <row r="22" spans="2:41" x14ac:dyDescent="0.3">
      <c r="B22" t="s">
        <v>4</v>
      </c>
      <c r="C22">
        <v>0</v>
      </c>
      <c r="D22">
        <v>0</v>
      </c>
      <c r="E22">
        <v>3</v>
      </c>
      <c r="F22">
        <v>0</v>
      </c>
      <c r="G22">
        <v>2</v>
      </c>
      <c r="H22">
        <v>0</v>
      </c>
      <c r="I22">
        <v>0</v>
      </c>
      <c r="J22">
        <v>7</v>
      </c>
      <c r="K22">
        <v>0</v>
      </c>
      <c r="L22">
        <v>5</v>
      </c>
      <c r="M22">
        <v>10</v>
      </c>
      <c r="N22">
        <v>1</v>
      </c>
      <c r="O22">
        <v>4</v>
      </c>
      <c r="P22">
        <v>1</v>
      </c>
      <c r="Q22">
        <v>0</v>
      </c>
      <c r="R22">
        <v>0</v>
      </c>
      <c r="S22">
        <v>0</v>
      </c>
      <c r="T22">
        <v>0</v>
      </c>
      <c r="U22" s="7">
        <f t="shared" ref="U22:U30" si="2">SUM(C22:T22)</f>
        <v>33</v>
      </c>
      <c r="V22" s="7">
        <v>21</v>
      </c>
      <c r="W22" s="7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</row>
    <row r="23" spans="2:41" x14ac:dyDescent="0.3">
      <c r="B23" t="s">
        <v>8</v>
      </c>
      <c r="C23">
        <v>0</v>
      </c>
      <c r="D23">
        <v>0</v>
      </c>
      <c r="E23">
        <v>1</v>
      </c>
      <c r="F23">
        <v>1</v>
      </c>
      <c r="G23">
        <v>0</v>
      </c>
      <c r="H23">
        <v>12</v>
      </c>
      <c r="I23">
        <v>13</v>
      </c>
      <c r="J23">
        <v>14</v>
      </c>
      <c r="K23">
        <v>9</v>
      </c>
      <c r="L23">
        <v>0</v>
      </c>
      <c r="M23">
        <v>15</v>
      </c>
      <c r="N23">
        <v>6</v>
      </c>
      <c r="O23">
        <v>7</v>
      </c>
      <c r="P23">
        <v>0</v>
      </c>
      <c r="Q23">
        <v>0</v>
      </c>
      <c r="R23">
        <v>0</v>
      </c>
      <c r="S23">
        <v>2</v>
      </c>
      <c r="T23">
        <v>1</v>
      </c>
      <c r="U23" s="7">
        <f t="shared" si="2"/>
        <v>81</v>
      </c>
      <c r="V23" s="7">
        <v>26</v>
      </c>
      <c r="W23" s="7"/>
    </row>
    <row r="24" spans="2:41" x14ac:dyDescent="0.3">
      <c r="B24" t="s">
        <v>9</v>
      </c>
      <c r="C24">
        <v>0</v>
      </c>
      <c r="D24">
        <v>0</v>
      </c>
      <c r="E24">
        <v>0</v>
      </c>
      <c r="F24">
        <v>0</v>
      </c>
      <c r="G24">
        <v>2</v>
      </c>
      <c r="H24">
        <v>3</v>
      </c>
      <c r="I24">
        <v>7</v>
      </c>
      <c r="J24">
        <v>0</v>
      </c>
      <c r="K24">
        <v>5</v>
      </c>
      <c r="L24">
        <v>0</v>
      </c>
      <c r="M24">
        <v>9</v>
      </c>
      <c r="N24">
        <v>1</v>
      </c>
      <c r="O24">
        <v>2</v>
      </c>
      <c r="P24">
        <v>0</v>
      </c>
      <c r="Q24">
        <v>0</v>
      </c>
      <c r="R24">
        <v>0</v>
      </c>
      <c r="S24">
        <v>2</v>
      </c>
      <c r="T24">
        <v>3</v>
      </c>
      <c r="U24" s="7">
        <f t="shared" si="2"/>
        <v>34</v>
      </c>
      <c r="V24" s="7">
        <v>21</v>
      </c>
      <c r="W24" s="7"/>
    </row>
    <row r="25" spans="2:41" x14ac:dyDescent="0.3">
      <c r="B25" t="s">
        <v>10</v>
      </c>
      <c r="C25">
        <v>0</v>
      </c>
      <c r="D25">
        <v>0</v>
      </c>
      <c r="E25">
        <v>5</v>
      </c>
      <c r="F25">
        <v>2</v>
      </c>
      <c r="G25">
        <v>7</v>
      </c>
      <c r="H25">
        <v>1</v>
      </c>
      <c r="I25">
        <v>1</v>
      </c>
      <c r="J25">
        <v>4</v>
      </c>
      <c r="K25">
        <v>9</v>
      </c>
      <c r="L25">
        <v>9</v>
      </c>
      <c r="M25">
        <v>12</v>
      </c>
      <c r="N25">
        <v>3</v>
      </c>
      <c r="O25">
        <v>0</v>
      </c>
      <c r="P25">
        <v>0</v>
      </c>
      <c r="Q25">
        <v>2</v>
      </c>
      <c r="R25">
        <v>0</v>
      </c>
      <c r="S25">
        <v>0</v>
      </c>
      <c r="T25">
        <v>3</v>
      </c>
      <c r="U25" s="7">
        <f t="shared" si="2"/>
        <v>58</v>
      </c>
      <c r="V25" s="7">
        <v>15</v>
      </c>
      <c r="W25" s="7"/>
    </row>
    <row r="26" spans="2:41" x14ac:dyDescent="0.3">
      <c r="B26" t="s">
        <v>11</v>
      </c>
      <c r="C26">
        <v>0</v>
      </c>
      <c r="D26">
        <v>0</v>
      </c>
      <c r="E26">
        <v>4</v>
      </c>
      <c r="F26">
        <v>0</v>
      </c>
      <c r="G26">
        <v>8</v>
      </c>
      <c r="H26">
        <v>1</v>
      </c>
      <c r="I26">
        <v>5</v>
      </c>
      <c r="J26">
        <v>0</v>
      </c>
      <c r="K26">
        <v>8</v>
      </c>
      <c r="L26">
        <v>0</v>
      </c>
      <c r="M26">
        <v>13</v>
      </c>
      <c r="N26">
        <v>2</v>
      </c>
      <c r="O26">
        <v>0</v>
      </c>
      <c r="P26">
        <v>2</v>
      </c>
      <c r="Q26">
        <v>0</v>
      </c>
      <c r="R26">
        <v>0</v>
      </c>
      <c r="S26">
        <v>0</v>
      </c>
      <c r="T26">
        <v>6</v>
      </c>
      <c r="U26" s="7">
        <f t="shared" si="2"/>
        <v>49</v>
      </c>
      <c r="V26" s="7">
        <v>61</v>
      </c>
      <c r="W26" s="7"/>
    </row>
    <row r="27" spans="2:41" x14ac:dyDescent="0.3">
      <c r="B27" t="s">
        <v>47</v>
      </c>
      <c r="C27">
        <v>0</v>
      </c>
      <c r="D27">
        <v>0</v>
      </c>
      <c r="E27">
        <v>6</v>
      </c>
      <c r="F27">
        <v>4</v>
      </c>
      <c r="G27">
        <v>14</v>
      </c>
      <c r="H27">
        <v>17</v>
      </c>
      <c r="I27">
        <v>4</v>
      </c>
      <c r="J27">
        <v>26</v>
      </c>
      <c r="K27">
        <v>13</v>
      </c>
      <c r="L27">
        <v>0</v>
      </c>
      <c r="M27">
        <v>2</v>
      </c>
      <c r="N27">
        <v>7</v>
      </c>
      <c r="O27">
        <v>0</v>
      </c>
      <c r="P27">
        <v>1</v>
      </c>
      <c r="Q27">
        <v>0</v>
      </c>
      <c r="R27">
        <v>0</v>
      </c>
      <c r="S27">
        <v>4</v>
      </c>
      <c r="T27">
        <v>7</v>
      </c>
      <c r="U27" s="7">
        <f t="shared" si="2"/>
        <v>105</v>
      </c>
      <c r="V27" s="7">
        <v>119</v>
      </c>
      <c r="W27" s="7"/>
    </row>
    <row r="28" spans="2:41" x14ac:dyDescent="0.3">
      <c r="B28" t="s">
        <v>121</v>
      </c>
      <c r="C28">
        <v>0</v>
      </c>
      <c r="D28">
        <v>0</v>
      </c>
      <c r="E28">
        <v>15</v>
      </c>
      <c r="F28">
        <v>4</v>
      </c>
      <c r="G28">
        <v>26</v>
      </c>
      <c r="H28">
        <v>24</v>
      </c>
      <c r="I28">
        <v>5</v>
      </c>
      <c r="J28">
        <v>18</v>
      </c>
      <c r="K28">
        <v>12</v>
      </c>
      <c r="L28">
        <v>4</v>
      </c>
      <c r="M28">
        <v>2</v>
      </c>
      <c r="N28">
        <v>2</v>
      </c>
      <c r="O28">
        <v>1</v>
      </c>
      <c r="P28">
        <v>3</v>
      </c>
      <c r="Q28">
        <v>2</v>
      </c>
      <c r="R28">
        <v>1</v>
      </c>
      <c r="S28">
        <v>3</v>
      </c>
      <c r="T28">
        <v>8</v>
      </c>
      <c r="U28" s="7">
        <f t="shared" si="2"/>
        <v>130</v>
      </c>
      <c r="V28" s="7">
        <v>166</v>
      </c>
      <c r="W28" s="7"/>
    </row>
    <row r="29" spans="2:41" x14ac:dyDescent="0.3">
      <c r="B29" t="s">
        <v>49</v>
      </c>
      <c r="C29">
        <v>0</v>
      </c>
      <c r="D29">
        <v>0</v>
      </c>
      <c r="E29">
        <v>6</v>
      </c>
      <c r="F29">
        <v>3</v>
      </c>
      <c r="G29">
        <v>8</v>
      </c>
      <c r="H29">
        <v>10</v>
      </c>
      <c r="I29">
        <v>2</v>
      </c>
      <c r="J29">
        <v>6</v>
      </c>
      <c r="K29">
        <v>9</v>
      </c>
      <c r="L29">
        <v>0</v>
      </c>
      <c r="M29">
        <v>2</v>
      </c>
      <c r="N29">
        <v>2</v>
      </c>
      <c r="O29">
        <v>1</v>
      </c>
      <c r="P29">
        <v>0</v>
      </c>
      <c r="Q29">
        <v>1</v>
      </c>
      <c r="R29">
        <v>0</v>
      </c>
      <c r="S29">
        <v>1</v>
      </c>
      <c r="T29">
        <v>3</v>
      </c>
      <c r="U29" s="7">
        <f t="shared" si="2"/>
        <v>54</v>
      </c>
      <c r="V29" s="7">
        <v>63</v>
      </c>
      <c r="W29" s="7"/>
    </row>
    <row r="30" spans="2:41" x14ac:dyDescent="0.3">
      <c r="B30" t="s">
        <v>122</v>
      </c>
      <c r="C30">
        <v>2</v>
      </c>
      <c r="D30">
        <v>1</v>
      </c>
      <c r="E30">
        <v>8</v>
      </c>
      <c r="F30">
        <v>0</v>
      </c>
      <c r="G30">
        <v>10</v>
      </c>
      <c r="H30">
        <v>8</v>
      </c>
      <c r="I30">
        <v>4</v>
      </c>
      <c r="J30">
        <v>14</v>
      </c>
      <c r="K30">
        <v>11</v>
      </c>
      <c r="L30">
        <v>3</v>
      </c>
      <c r="M30">
        <v>0</v>
      </c>
      <c r="N30">
        <v>4</v>
      </c>
      <c r="O30">
        <v>1</v>
      </c>
      <c r="P30">
        <v>1</v>
      </c>
      <c r="Q30">
        <v>0</v>
      </c>
      <c r="R30">
        <v>0</v>
      </c>
      <c r="S30">
        <v>0</v>
      </c>
      <c r="T30">
        <v>3</v>
      </c>
      <c r="U30" s="7">
        <f t="shared" si="2"/>
        <v>70</v>
      </c>
      <c r="V30" s="7">
        <v>139</v>
      </c>
      <c r="W30" s="7"/>
    </row>
    <row r="31" spans="2:41" x14ac:dyDescent="0.3">
      <c r="B31" s="7" t="s">
        <v>14</v>
      </c>
      <c r="C31" s="21">
        <f t="shared" ref="C31:U31" si="3">SUM(C22:C30)</f>
        <v>2</v>
      </c>
      <c r="D31" s="21">
        <f t="shared" si="3"/>
        <v>1</v>
      </c>
      <c r="E31" s="21">
        <f t="shared" si="3"/>
        <v>48</v>
      </c>
      <c r="F31" s="21">
        <f t="shared" si="3"/>
        <v>14</v>
      </c>
      <c r="G31" s="21">
        <f t="shared" si="3"/>
        <v>77</v>
      </c>
      <c r="H31" s="21">
        <f t="shared" si="3"/>
        <v>76</v>
      </c>
      <c r="I31" s="21">
        <f t="shared" si="3"/>
        <v>41</v>
      </c>
      <c r="J31" s="21">
        <f t="shared" si="3"/>
        <v>89</v>
      </c>
      <c r="K31" s="21">
        <f t="shared" si="3"/>
        <v>76</v>
      </c>
      <c r="L31" s="21">
        <f t="shared" si="3"/>
        <v>21</v>
      </c>
      <c r="M31" s="21">
        <f t="shared" si="3"/>
        <v>65</v>
      </c>
      <c r="N31" s="21">
        <f t="shared" si="3"/>
        <v>28</v>
      </c>
      <c r="O31" s="21">
        <f t="shared" si="3"/>
        <v>16</v>
      </c>
      <c r="P31" s="21">
        <f t="shared" si="3"/>
        <v>8</v>
      </c>
      <c r="Q31" s="21">
        <f t="shared" si="3"/>
        <v>5</v>
      </c>
      <c r="R31" s="21">
        <f t="shared" si="3"/>
        <v>1</v>
      </c>
      <c r="S31" s="21">
        <f t="shared" si="3"/>
        <v>12</v>
      </c>
      <c r="T31" s="21">
        <f t="shared" si="3"/>
        <v>34</v>
      </c>
      <c r="U31" s="7">
        <f t="shared" si="3"/>
        <v>614</v>
      </c>
      <c r="V31" s="7">
        <f>SUM(V22:V30)</f>
        <v>631</v>
      </c>
      <c r="W31" s="7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</row>
    <row r="32" spans="2:41" x14ac:dyDescent="0.3">
      <c r="B32" t="s">
        <v>120</v>
      </c>
      <c r="C32" s="8">
        <f>C31/U31*100</f>
        <v>0.32573289902280134</v>
      </c>
      <c r="D32" s="8">
        <f>D31/U31*100</f>
        <v>0.16286644951140067</v>
      </c>
      <c r="E32" s="8">
        <f>E31/U31*100</f>
        <v>7.8175895765472303</v>
      </c>
      <c r="F32" s="8">
        <f>F31/U31*100</f>
        <v>2.2801302931596092</v>
      </c>
      <c r="G32" s="8">
        <f>G31/U31*100</f>
        <v>12.54071661237785</v>
      </c>
      <c r="H32" s="8">
        <f>H31/U31*100</f>
        <v>12.37785016286645</v>
      </c>
      <c r="I32" s="8">
        <f>I31/U31*100</f>
        <v>6.677524429967427</v>
      </c>
      <c r="J32" s="8">
        <f>J31/U31*100</f>
        <v>14.495114006514658</v>
      </c>
      <c r="K32" s="8">
        <f>K31/U31*100</f>
        <v>12.37785016286645</v>
      </c>
      <c r="L32" s="8">
        <f>L31/U31*100</f>
        <v>3.4201954397394139</v>
      </c>
      <c r="M32" s="8">
        <f>M31/U31*100</f>
        <v>10.586319218241043</v>
      </c>
      <c r="N32" s="8">
        <f>N31/U31*100</f>
        <v>4.5602605863192185</v>
      </c>
      <c r="O32" s="8">
        <f>O31/U31*100</f>
        <v>2.6058631921824107</v>
      </c>
      <c r="P32" s="8">
        <f>P31/U31*100</f>
        <v>1.3029315960912053</v>
      </c>
      <c r="Q32" s="8">
        <f>Q31/U31*100</f>
        <v>0.81433224755700329</v>
      </c>
      <c r="R32" s="8">
        <f>R31/U31*100</f>
        <v>0.16286644951140067</v>
      </c>
      <c r="S32" s="8">
        <f>S31/U31*100</f>
        <v>1.9543973941368076</v>
      </c>
      <c r="T32" s="8">
        <f>T31/U31*100</f>
        <v>5.5374592833876219</v>
      </c>
      <c r="U32" s="7"/>
      <c r="V32" s="7"/>
      <c r="W32" s="7"/>
    </row>
    <row r="33" spans="1:24" x14ac:dyDescent="0.3">
      <c r="B33" t="s">
        <v>128</v>
      </c>
      <c r="C33">
        <v>9</v>
      </c>
    </row>
    <row r="34" spans="1:24" x14ac:dyDescent="0.3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W34" s="7"/>
    </row>
    <row r="35" spans="1:24" x14ac:dyDescent="0.3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44"/>
    </row>
    <row r="36" spans="1:24" x14ac:dyDescent="0.3">
      <c r="B36" s="33"/>
      <c r="C36" s="15"/>
      <c r="D36" s="1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45"/>
    </row>
    <row r="37" spans="1:24" x14ac:dyDescent="0.3">
      <c r="B37" s="15"/>
      <c r="C37" s="15"/>
      <c r="D37" s="1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45"/>
      <c r="X37" s="11"/>
    </row>
    <row r="38" spans="1:24" x14ac:dyDescent="0.3">
      <c r="B38" s="15"/>
      <c r="C38" s="15"/>
      <c r="D38" s="15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45"/>
    </row>
    <row r="39" spans="1:24" x14ac:dyDescent="0.3">
      <c r="B39" s="33"/>
      <c r="C39" s="15"/>
      <c r="D39" s="15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45"/>
    </row>
    <row r="40" spans="1:24" x14ac:dyDescent="0.3">
      <c r="B40" s="15"/>
      <c r="C40" s="3" t="s">
        <v>102</v>
      </c>
      <c r="D40" s="13" t="s">
        <v>103</v>
      </c>
      <c r="E40" s="13" t="s">
        <v>104</v>
      </c>
      <c r="F40" s="3" t="s">
        <v>105</v>
      </c>
      <c r="G40" s="3" t="s">
        <v>106</v>
      </c>
      <c r="H40" s="3" t="s">
        <v>107</v>
      </c>
      <c r="I40" s="3" t="s">
        <v>108</v>
      </c>
      <c r="J40" s="3" t="s">
        <v>109</v>
      </c>
      <c r="K40" s="3" t="s">
        <v>110</v>
      </c>
      <c r="L40" s="3" t="s">
        <v>111</v>
      </c>
      <c r="M40" s="3" t="s">
        <v>112</v>
      </c>
      <c r="N40" s="3" t="s">
        <v>113</v>
      </c>
      <c r="O40" s="3" t="s">
        <v>114</v>
      </c>
      <c r="P40" s="3" t="s">
        <v>115</v>
      </c>
      <c r="Q40" s="3" t="s">
        <v>116</v>
      </c>
      <c r="R40" s="3" t="s">
        <v>117</v>
      </c>
      <c r="S40" s="3" t="s">
        <v>118</v>
      </c>
      <c r="T40" s="3" t="s">
        <v>119</v>
      </c>
      <c r="U40" t="s">
        <v>123</v>
      </c>
      <c r="V40" t="s">
        <v>124</v>
      </c>
    </row>
    <row r="41" spans="1:24" x14ac:dyDescent="0.3">
      <c r="A41" s="46" t="s">
        <v>24</v>
      </c>
      <c r="B41" s="47" t="s">
        <v>0</v>
      </c>
      <c r="C41" s="47">
        <v>1</v>
      </c>
      <c r="D41" s="47">
        <v>0</v>
      </c>
      <c r="E41" s="47">
        <v>14</v>
      </c>
      <c r="F41" s="47">
        <v>3</v>
      </c>
      <c r="G41" s="47">
        <v>25</v>
      </c>
      <c r="H41" s="47">
        <v>21</v>
      </c>
      <c r="I41" s="47">
        <v>18</v>
      </c>
      <c r="J41" s="47">
        <v>24</v>
      </c>
      <c r="K41" s="47">
        <v>30</v>
      </c>
      <c r="L41" s="47">
        <v>8</v>
      </c>
      <c r="M41" s="48">
        <v>29</v>
      </c>
      <c r="N41" s="47">
        <v>6</v>
      </c>
      <c r="O41" s="46">
        <v>5</v>
      </c>
      <c r="P41" s="46">
        <v>9</v>
      </c>
      <c r="Q41" s="46">
        <v>3</v>
      </c>
      <c r="R41" s="46">
        <v>2</v>
      </c>
      <c r="S41" s="46">
        <v>3</v>
      </c>
      <c r="T41" s="46">
        <v>13</v>
      </c>
      <c r="U41">
        <v>214</v>
      </c>
      <c r="V41">
        <v>630</v>
      </c>
    </row>
    <row r="42" spans="1:24" x14ac:dyDescent="0.3">
      <c r="A42" s="46"/>
      <c r="B42" s="47" t="s">
        <v>28</v>
      </c>
      <c r="C42" s="47">
        <v>2</v>
      </c>
      <c r="D42" s="47">
        <v>1</v>
      </c>
      <c r="E42" s="47">
        <v>48</v>
      </c>
      <c r="F42" s="47">
        <v>14</v>
      </c>
      <c r="G42" s="47">
        <v>77</v>
      </c>
      <c r="H42" s="47">
        <v>76</v>
      </c>
      <c r="I42" s="47">
        <v>41</v>
      </c>
      <c r="J42" s="46">
        <v>89</v>
      </c>
      <c r="K42" s="46">
        <v>76</v>
      </c>
      <c r="L42" s="46">
        <v>21</v>
      </c>
      <c r="M42" s="49">
        <v>65</v>
      </c>
      <c r="N42" s="46">
        <v>28</v>
      </c>
      <c r="O42" s="46">
        <v>16</v>
      </c>
      <c r="P42" s="46">
        <v>8</v>
      </c>
      <c r="Q42" s="46">
        <v>5</v>
      </c>
      <c r="R42" s="46">
        <v>1</v>
      </c>
      <c r="S42" s="46">
        <v>12</v>
      </c>
      <c r="T42" s="46">
        <v>34</v>
      </c>
      <c r="U42">
        <v>614</v>
      </c>
      <c r="V42">
        <v>631</v>
      </c>
    </row>
    <row r="43" spans="1:24" x14ac:dyDescent="0.3">
      <c r="A43" s="50" t="s">
        <v>125</v>
      </c>
      <c r="B43" s="51" t="s">
        <v>0</v>
      </c>
      <c r="C43" s="51">
        <v>0.46728971962616817</v>
      </c>
      <c r="D43" s="51">
        <v>0</v>
      </c>
      <c r="E43" s="51">
        <v>6.5420560747663545</v>
      </c>
      <c r="F43" s="51">
        <v>1.4018691588785046</v>
      </c>
      <c r="G43" s="51">
        <v>11.682242990654206</v>
      </c>
      <c r="H43" s="51">
        <v>9.8130841121495322</v>
      </c>
      <c r="I43" s="51">
        <v>8.4112149532710276</v>
      </c>
      <c r="J43" s="51">
        <v>11.214953271028037</v>
      </c>
      <c r="K43" s="51">
        <v>14.018691588785046</v>
      </c>
      <c r="L43" s="51">
        <v>3.7383177570093453</v>
      </c>
      <c r="M43" s="51">
        <v>13.551401869158877</v>
      </c>
      <c r="N43" s="51">
        <v>2.8037383177570092</v>
      </c>
      <c r="O43" s="51">
        <v>2.3364485981308412</v>
      </c>
      <c r="P43" s="51">
        <v>4.2056074766355138</v>
      </c>
      <c r="Q43" s="51">
        <v>1.4018691588785046</v>
      </c>
      <c r="R43" s="51">
        <v>0.93457943925233633</v>
      </c>
      <c r="S43" s="51">
        <v>1.4018691588785046</v>
      </c>
      <c r="T43" s="51">
        <v>6.0747663551401869</v>
      </c>
      <c r="U43" s="15"/>
      <c r="V43" s="15"/>
    </row>
    <row r="44" spans="1:24" x14ac:dyDescent="0.3">
      <c r="A44" s="50"/>
      <c r="B44" s="52" t="s">
        <v>28</v>
      </c>
      <c r="C44" s="51">
        <v>0.32573289902280134</v>
      </c>
      <c r="D44" s="51">
        <v>0.16286644951140067</v>
      </c>
      <c r="E44" s="51">
        <v>7.8175895765472303</v>
      </c>
      <c r="F44" s="51">
        <v>2.2801302931596092</v>
      </c>
      <c r="G44" s="51">
        <v>12.54071661237785</v>
      </c>
      <c r="H44" s="51">
        <v>12.37785016286645</v>
      </c>
      <c r="I44" s="51">
        <v>6.677524429967427</v>
      </c>
      <c r="J44" s="50">
        <v>14.495114006514658</v>
      </c>
      <c r="K44" s="50">
        <v>12.37785016286645</v>
      </c>
      <c r="L44" s="50">
        <v>3.4201954397394139</v>
      </c>
      <c r="M44" s="50">
        <v>10.586319218241043</v>
      </c>
      <c r="N44" s="50">
        <v>4.5602605863192185</v>
      </c>
      <c r="O44" s="50">
        <v>2.6058631921824107</v>
      </c>
      <c r="P44" s="50">
        <v>1.3029315960912053</v>
      </c>
      <c r="Q44" s="50">
        <v>0.81433224755700329</v>
      </c>
      <c r="R44" s="50">
        <v>0.16286644951140067</v>
      </c>
      <c r="S44" s="50">
        <v>1.9543973941368076</v>
      </c>
      <c r="T44" s="50">
        <v>5.5374592833876219</v>
      </c>
    </row>
    <row r="45" spans="1:24" x14ac:dyDescent="0.3">
      <c r="B45" s="17" t="s">
        <v>0</v>
      </c>
      <c r="C45" s="53">
        <f>C41/V41</f>
        <v>1.5873015873015873E-3</v>
      </c>
      <c r="D45" s="53">
        <f>D41/$V41</f>
        <v>0</v>
      </c>
      <c r="E45" s="53">
        <f t="shared" ref="E45:T45" si="4">E41/$V41</f>
        <v>2.2222222222222223E-2</v>
      </c>
      <c r="F45" s="53">
        <f t="shared" si="4"/>
        <v>4.7619047619047623E-3</v>
      </c>
      <c r="G45" s="53">
        <f t="shared" si="4"/>
        <v>3.968253968253968E-2</v>
      </c>
      <c r="H45" s="53">
        <f t="shared" si="4"/>
        <v>3.3333333333333333E-2</v>
      </c>
      <c r="I45" s="53">
        <f t="shared" si="4"/>
        <v>2.8571428571428571E-2</v>
      </c>
      <c r="J45" s="53">
        <f t="shared" si="4"/>
        <v>3.8095238095238099E-2</v>
      </c>
      <c r="K45" s="53">
        <f t="shared" si="4"/>
        <v>4.7619047619047616E-2</v>
      </c>
      <c r="L45" s="53">
        <f t="shared" si="4"/>
        <v>1.2698412698412698E-2</v>
      </c>
      <c r="M45" s="53">
        <f t="shared" si="4"/>
        <v>4.6031746031746035E-2</v>
      </c>
      <c r="N45" s="53">
        <f t="shared" si="4"/>
        <v>9.5238095238095247E-3</v>
      </c>
      <c r="O45" s="53">
        <f t="shared" si="4"/>
        <v>7.9365079365079361E-3</v>
      </c>
      <c r="P45" s="53">
        <f t="shared" si="4"/>
        <v>1.4285714285714285E-2</v>
      </c>
      <c r="Q45" s="53">
        <f>Q41/$V41</f>
        <v>4.7619047619047623E-3</v>
      </c>
      <c r="R45" s="53">
        <f t="shared" si="4"/>
        <v>3.1746031746031746E-3</v>
      </c>
      <c r="S45" s="53">
        <f t="shared" si="4"/>
        <v>4.7619047619047623E-3</v>
      </c>
      <c r="T45" s="53">
        <f t="shared" si="4"/>
        <v>2.0634920634920634E-2</v>
      </c>
    </row>
    <row r="46" spans="1:24" x14ac:dyDescent="0.3">
      <c r="B46" s="17" t="s">
        <v>28</v>
      </c>
      <c r="C46" s="53">
        <f>C42/$V42</f>
        <v>3.1695721077654518E-3</v>
      </c>
      <c r="D46" s="53">
        <f t="shared" ref="D46:T46" si="5">D42/$V42</f>
        <v>1.5847860538827259E-3</v>
      </c>
      <c r="E46" s="53">
        <f t="shared" si="5"/>
        <v>7.6069730586370843E-2</v>
      </c>
      <c r="F46" s="53">
        <f t="shared" si="5"/>
        <v>2.2187004754358162E-2</v>
      </c>
      <c r="G46" s="53">
        <f t="shared" si="5"/>
        <v>0.12202852614896989</v>
      </c>
      <c r="H46" s="53">
        <f t="shared" si="5"/>
        <v>0.12044374009508717</v>
      </c>
      <c r="I46" s="53">
        <f t="shared" si="5"/>
        <v>6.4976228209191758E-2</v>
      </c>
      <c r="J46" s="53">
        <f t="shared" si="5"/>
        <v>0.14104595879556259</v>
      </c>
      <c r="K46" s="53">
        <f t="shared" si="5"/>
        <v>0.12044374009508717</v>
      </c>
      <c r="L46" s="53">
        <f t="shared" si="5"/>
        <v>3.328050713153724E-2</v>
      </c>
      <c r="M46" s="53">
        <f t="shared" si="5"/>
        <v>0.10301109350237718</v>
      </c>
      <c r="N46" s="53">
        <f t="shared" si="5"/>
        <v>4.4374009508716325E-2</v>
      </c>
      <c r="O46" s="53">
        <f t="shared" si="5"/>
        <v>2.5356576862123614E-2</v>
      </c>
      <c r="P46" s="53">
        <f t="shared" si="5"/>
        <v>1.2678288431061807E-2</v>
      </c>
      <c r="Q46" s="53">
        <f t="shared" si="5"/>
        <v>7.9239302694136295E-3</v>
      </c>
      <c r="R46" s="53">
        <f t="shared" si="5"/>
        <v>1.5847860538827259E-3</v>
      </c>
      <c r="S46" s="53">
        <f t="shared" si="5"/>
        <v>1.9017432646592711E-2</v>
      </c>
      <c r="T46" s="53">
        <f t="shared" si="5"/>
        <v>5.388272583201268E-2</v>
      </c>
    </row>
    <row r="47" spans="1:24" x14ac:dyDescent="0.3">
      <c r="A47" t="s">
        <v>126</v>
      </c>
      <c r="B47" s="17" t="s">
        <v>0</v>
      </c>
      <c r="C47" s="15">
        <f>C45*18</f>
        <v>2.8571428571428571E-2</v>
      </c>
      <c r="D47" s="15">
        <f t="shared" ref="D47:T48" si="6">D45*18</f>
        <v>0</v>
      </c>
      <c r="E47" s="15">
        <f t="shared" si="6"/>
        <v>0.4</v>
      </c>
      <c r="F47" s="15">
        <f t="shared" si="6"/>
        <v>8.5714285714285715E-2</v>
      </c>
      <c r="G47" s="15">
        <f t="shared" si="6"/>
        <v>0.71428571428571419</v>
      </c>
      <c r="H47" s="15">
        <f t="shared" si="6"/>
        <v>0.6</v>
      </c>
      <c r="I47" s="15">
        <f t="shared" si="6"/>
        <v>0.51428571428571423</v>
      </c>
      <c r="J47" s="15">
        <f t="shared" si="6"/>
        <v>0.68571428571428572</v>
      </c>
      <c r="K47" s="15">
        <f t="shared" si="6"/>
        <v>0.8571428571428571</v>
      </c>
      <c r="L47" s="15">
        <f t="shared" si="6"/>
        <v>0.22857142857142856</v>
      </c>
      <c r="M47" s="15">
        <f t="shared" si="6"/>
        <v>0.82857142857142863</v>
      </c>
      <c r="N47" s="15">
        <f t="shared" si="6"/>
        <v>0.17142857142857143</v>
      </c>
      <c r="O47" s="15">
        <f t="shared" si="6"/>
        <v>0.14285714285714285</v>
      </c>
      <c r="P47" s="15">
        <f t="shared" si="6"/>
        <v>0.25714285714285712</v>
      </c>
      <c r="Q47" s="15">
        <f t="shared" si="6"/>
        <v>8.5714285714285715E-2</v>
      </c>
      <c r="R47" s="15">
        <f t="shared" si="6"/>
        <v>5.7142857142857141E-2</v>
      </c>
      <c r="S47" s="15">
        <f>S45*18</f>
        <v>8.5714285714285715E-2</v>
      </c>
      <c r="T47" s="15">
        <f t="shared" si="6"/>
        <v>0.37142857142857144</v>
      </c>
    </row>
    <row r="48" spans="1:24" x14ac:dyDescent="0.3">
      <c r="B48" s="17" t="s">
        <v>28</v>
      </c>
      <c r="C48" s="15">
        <f>C46*18</f>
        <v>5.7052297939778132E-2</v>
      </c>
      <c r="D48" s="15">
        <f t="shared" si="6"/>
        <v>2.8526148969889066E-2</v>
      </c>
      <c r="E48" s="15">
        <f t="shared" si="6"/>
        <v>1.3692551505546753</v>
      </c>
      <c r="F48" s="15">
        <f t="shared" si="6"/>
        <v>0.39936608557844694</v>
      </c>
      <c r="G48" s="15">
        <f t="shared" si="6"/>
        <v>2.1965134706814582</v>
      </c>
      <c r="H48" s="15">
        <f t="shared" si="6"/>
        <v>2.167987321711569</v>
      </c>
      <c r="I48" s="15">
        <f t="shared" si="6"/>
        <v>1.1695721077654517</v>
      </c>
      <c r="J48" s="15">
        <f t="shared" si="6"/>
        <v>2.5388272583201266</v>
      </c>
      <c r="K48" s="15">
        <f t="shared" si="6"/>
        <v>2.167987321711569</v>
      </c>
      <c r="L48" s="15">
        <f t="shared" si="6"/>
        <v>0.59904912836767032</v>
      </c>
      <c r="M48" s="15">
        <f t="shared" si="6"/>
        <v>1.8541996830427891</v>
      </c>
      <c r="N48" s="15">
        <f>N46*18</f>
        <v>0.79873217115689388</v>
      </c>
      <c r="O48" s="15">
        <f t="shared" si="6"/>
        <v>0.45641838351822506</v>
      </c>
      <c r="P48" s="15">
        <f t="shared" si="6"/>
        <v>0.22820919175911253</v>
      </c>
      <c r="Q48" s="15">
        <f t="shared" si="6"/>
        <v>0.14263074484944532</v>
      </c>
      <c r="R48" s="15">
        <f t="shared" si="6"/>
        <v>2.8526148969889066E-2</v>
      </c>
      <c r="S48" s="15">
        <f t="shared" si="6"/>
        <v>0.34231378763866882</v>
      </c>
      <c r="T48" s="15">
        <f t="shared" si="6"/>
        <v>0.96988906497622829</v>
      </c>
    </row>
    <row r="49" spans="2:27" x14ac:dyDescent="0.3">
      <c r="B49" s="15"/>
      <c r="C49" s="33"/>
      <c r="D49" s="15"/>
      <c r="E49" s="15"/>
      <c r="F49" s="15"/>
      <c r="G49" s="33"/>
      <c r="H49" s="15"/>
      <c r="I49" s="15"/>
    </row>
    <row r="50" spans="2:27" x14ac:dyDescent="0.3">
      <c r="B50" s="15"/>
      <c r="C50" s="15"/>
      <c r="D50" s="15"/>
      <c r="E50" s="15"/>
      <c r="F50" s="16"/>
      <c r="G50" s="16"/>
      <c r="H50" s="15"/>
      <c r="I50" s="15"/>
      <c r="W50" t="s">
        <v>123</v>
      </c>
      <c r="X50" t="s">
        <v>124</v>
      </c>
    </row>
    <row r="51" spans="2:27" x14ac:dyDescent="0.3">
      <c r="B51" s="15"/>
      <c r="C51" s="3"/>
      <c r="D51" s="3"/>
      <c r="E51" s="3" t="s">
        <v>102</v>
      </c>
      <c r="F51" s="13" t="s">
        <v>103</v>
      </c>
      <c r="G51" s="13" t="s">
        <v>104</v>
      </c>
      <c r="H51" s="3" t="s">
        <v>105</v>
      </c>
      <c r="I51" s="3" t="s">
        <v>106</v>
      </c>
      <c r="J51" s="3" t="s">
        <v>107</v>
      </c>
      <c r="K51" s="3" t="s">
        <v>108</v>
      </c>
      <c r="L51" s="3" t="s">
        <v>109</v>
      </c>
      <c r="M51" s="3" t="s">
        <v>110</v>
      </c>
      <c r="N51" s="3" t="s">
        <v>111</v>
      </c>
      <c r="O51" s="3" t="s">
        <v>112</v>
      </c>
      <c r="P51" s="3" t="s">
        <v>113</v>
      </c>
      <c r="Q51" s="3" t="s">
        <v>114</v>
      </c>
      <c r="R51" s="3" t="s">
        <v>115</v>
      </c>
      <c r="S51" s="3" t="s">
        <v>116</v>
      </c>
      <c r="T51" s="3" t="s">
        <v>117</v>
      </c>
      <c r="U51" s="3" t="s">
        <v>118</v>
      </c>
      <c r="V51" s="3" t="s">
        <v>119</v>
      </c>
      <c r="W51" s="3">
        <v>214</v>
      </c>
      <c r="X51" s="3">
        <v>630</v>
      </c>
    </row>
    <row r="52" spans="2:27" x14ac:dyDescent="0.3">
      <c r="C52" s="3" t="s">
        <v>88</v>
      </c>
      <c r="D52" s="3" t="s">
        <v>0</v>
      </c>
      <c r="E52" s="54">
        <v>0.46728971962616817</v>
      </c>
      <c r="F52" s="54">
        <v>0</v>
      </c>
      <c r="G52" s="54">
        <v>6.5420560747663545</v>
      </c>
      <c r="H52" s="54">
        <v>1.4018691588785046</v>
      </c>
      <c r="I52" s="54">
        <v>11.682242990654206</v>
      </c>
      <c r="J52" s="54">
        <v>9.8130841121495322</v>
      </c>
      <c r="K52" s="54">
        <v>8.4112149532710276</v>
      </c>
      <c r="L52" s="54">
        <v>11.214953271028037</v>
      </c>
      <c r="M52" s="54">
        <v>14.018691588785046</v>
      </c>
      <c r="N52" s="54">
        <v>3.7383177570093453</v>
      </c>
      <c r="O52" s="54">
        <v>13.551401869158877</v>
      </c>
      <c r="P52" s="54">
        <v>2.8037383177570092</v>
      </c>
      <c r="Q52" s="54">
        <v>2.3364485981308412</v>
      </c>
      <c r="R52" s="54">
        <v>4.2056074766355138</v>
      </c>
      <c r="S52" s="54">
        <v>1.4018691588785046</v>
      </c>
      <c r="T52" s="54">
        <v>0.93457943925233633</v>
      </c>
      <c r="U52" s="54">
        <v>1.4018691588785046</v>
      </c>
      <c r="V52" s="54">
        <v>6.0747663551401869</v>
      </c>
      <c r="W52" s="3">
        <v>614</v>
      </c>
      <c r="X52" s="3">
        <v>631</v>
      </c>
    </row>
    <row r="53" spans="2:27" x14ac:dyDescent="0.3">
      <c r="C53" s="3"/>
      <c r="D53" s="3" t="s">
        <v>28</v>
      </c>
      <c r="E53" s="54">
        <v>0.32573289902280134</v>
      </c>
      <c r="F53" s="54">
        <v>0.16286644951140067</v>
      </c>
      <c r="G53" s="54">
        <v>7.8175895765472303</v>
      </c>
      <c r="H53" s="54">
        <v>2.2801302931596092</v>
      </c>
      <c r="I53" s="54">
        <v>12.54071661237785</v>
      </c>
      <c r="J53" s="54">
        <v>12.37785016286645</v>
      </c>
      <c r="K53" s="54">
        <v>6.677524429967427</v>
      </c>
      <c r="L53" s="54">
        <v>14.495114006514658</v>
      </c>
      <c r="M53" s="54">
        <v>12.37785016286645</v>
      </c>
      <c r="N53" s="54">
        <v>3.4201954397394139</v>
      </c>
      <c r="O53" s="54">
        <v>10.586319218241043</v>
      </c>
      <c r="P53" s="54">
        <v>4.5602605863192185</v>
      </c>
      <c r="Q53" s="54">
        <v>2.6058631921824107</v>
      </c>
      <c r="R53" s="54">
        <v>1.3029315960912053</v>
      </c>
      <c r="S53" s="54">
        <v>0.81433224755700329</v>
      </c>
      <c r="T53" s="54">
        <v>0.16286644951140067</v>
      </c>
      <c r="U53" s="54">
        <v>1.9543973941368076</v>
      </c>
      <c r="V53" s="54">
        <v>5.5374592833876219</v>
      </c>
      <c r="W53" s="3"/>
      <c r="X53" s="3"/>
    </row>
    <row r="54" spans="2:27" x14ac:dyDescent="0.3">
      <c r="C54" s="3" t="s">
        <v>127</v>
      </c>
      <c r="D54" s="3" t="s">
        <v>0</v>
      </c>
      <c r="E54" s="54">
        <v>2.8571428571428571E-2</v>
      </c>
      <c r="F54" s="54">
        <v>0</v>
      </c>
      <c r="G54" s="54">
        <v>0.4</v>
      </c>
      <c r="H54" s="54">
        <v>8.5714285714285715E-2</v>
      </c>
      <c r="I54" s="54">
        <v>0.71428571428571419</v>
      </c>
      <c r="J54" s="54">
        <v>0.6</v>
      </c>
      <c r="K54" s="54">
        <v>0.51428571428571423</v>
      </c>
      <c r="L54" s="54">
        <v>0.68571428571428572</v>
      </c>
      <c r="M54" s="54">
        <v>0.8571428571428571</v>
      </c>
      <c r="N54" s="54">
        <v>0.22857142857142856</v>
      </c>
      <c r="O54" s="54">
        <v>0.82857142857142863</v>
      </c>
      <c r="P54" s="54">
        <v>0.17142857142857143</v>
      </c>
      <c r="Q54" s="54">
        <v>0.14285714285714285</v>
      </c>
      <c r="R54" s="54">
        <v>0.25714285714285712</v>
      </c>
      <c r="S54" s="54">
        <v>8.5714285714285715E-2</v>
      </c>
      <c r="T54" s="54">
        <v>5.7142857142857141E-2</v>
      </c>
      <c r="U54" s="54">
        <v>8.5714285714285715E-2</v>
      </c>
      <c r="V54" s="54">
        <v>0.37142857142857144</v>
      </c>
      <c r="W54" s="3"/>
      <c r="X54" s="3"/>
    </row>
    <row r="55" spans="2:27" x14ac:dyDescent="0.3">
      <c r="C55" s="3"/>
      <c r="D55" s="6" t="s">
        <v>28</v>
      </c>
      <c r="E55" s="54">
        <v>5.7052297939778132E-2</v>
      </c>
      <c r="F55" s="54">
        <v>2.8526148969889066E-2</v>
      </c>
      <c r="G55" s="54">
        <v>1.3692551505546753</v>
      </c>
      <c r="H55" s="54">
        <v>0.39936608557844694</v>
      </c>
      <c r="I55" s="54">
        <v>2.1965134706814582</v>
      </c>
      <c r="J55" s="54">
        <v>2.167987321711569</v>
      </c>
      <c r="K55" s="54">
        <v>1.1695721077654517</v>
      </c>
      <c r="L55" s="54">
        <v>2.5388272583201266</v>
      </c>
      <c r="M55" s="54">
        <v>2.167987321711569</v>
      </c>
      <c r="N55" s="54">
        <v>0.59904912836767032</v>
      </c>
      <c r="O55" s="54">
        <v>1.8541996830427891</v>
      </c>
      <c r="P55" s="54">
        <v>0.79873217115689388</v>
      </c>
      <c r="Q55" s="54">
        <v>0.45641838351822506</v>
      </c>
      <c r="R55" s="54">
        <v>0.22820919175911253</v>
      </c>
      <c r="S55" s="54">
        <v>0.14263074484944532</v>
      </c>
      <c r="T55" s="54">
        <v>2.8526148969889066E-2</v>
      </c>
      <c r="U55" s="54">
        <v>0.34231378763866882</v>
      </c>
      <c r="V55" s="54">
        <v>0.96988906497622829</v>
      </c>
      <c r="W55" s="3"/>
      <c r="X55" s="3"/>
    </row>
    <row r="56" spans="2:27" x14ac:dyDescent="0.3">
      <c r="H56" s="7"/>
    </row>
    <row r="57" spans="2:27" x14ac:dyDescent="0.3">
      <c r="C57" t="s">
        <v>40</v>
      </c>
      <c r="D57" t="s">
        <v>41</v>
      </c>
      <c r="E57" t="s">
        <v>99</v>
      </c>
      <c r="F57" t="s">
        <v>42</v>
      </c>
      <c r="G57" t="s">
        <v>43</v>
      </c>
      <c r="H57" t="s">
        <v>44</v>
      </c>
      <c r="I57" t="s">
        <v>45</v>
      </c>
      <c r="U57" t="s">
        <v>40</v>
      </c>
      <c r="V57" t="s">
        <v>41</v>
      </c>
      <c r="W57" t="s">
        <v>99</v>
      </c>
      <c r="X57" t="s">
        <v>42</v>
      </c>
      <c r="Y57" t="s">
        <v>43</v>
      </c>
      <c r="Z57" t="s">
        <v>44</v>
      </c>
      <c r="AA57" t="s">
        <v>45</v>
      </c>
    </row>
    <row r="58" spans="2:27" x14ac:dyDescent="0.3">
      <c r="B58" t="s">
        <v>0</v>
      </c>
      <c r="C58">
        <v>33</v>
      </c>
      <c r="D58">
        <v>156</v>
      </c>
      <c r="E58">
        <v>624</v>
      </c>
      <c r="F58">
        <v>3744</v>
      </c>
      <c r="G58">
        <v>8112</v>
      </c>
      <c r="H58">
        <v>0.88141025641025639</v>
      </c>
      <c r="I58">
        <v>1.9230769230769231</v>
      </c>
      <c r="T58" t="s">
        <v>0</v>
      </c>
      <c r="U58">
        <v>33</v>
      </c>
      <c r="V58">
        <v>156</v>
      </c>
      <c r="W58">
        <v>624</v>
      </c>
      <c r="X58">
        <v>3744</v>
      </c>
      <c r="Y58">
        <v>8112</v>
      </c>
      <c r="Z58">
        <v>0.88141025641025639</v>
      </c>
      <c r="AA58">
        <v>1.9230769230769231</v>
      </c>
    </row>
    <row r="59" spans="2:27" x14ac:dyDescent="0.3">
      <c r="B59" t="s">
        <v>28</v>
      </c>
      <c r="C59">
        <v>104</v>
      </c>
      <c r="D59">
        <v>510</v>
      </c>
      <c r="E59">
        <v>614</v>
      </c>
      <c r="F59">
        <v>3684</v>
      </c>
      <c r="G59">
        <v>7982</v>
      </c>
      <c r="H59">
        <v>2.8230184581976112</v>
      </c>
      <c r="I59">
        <v>6.3893760962164867</v>
      </c>
      <c r="T59" t="s">
        <v>28</v>
      </c>
      <c r="U59">
        <v>104</v>
      </c>
      <c r="V59">
        <v>510</v>
      </c>
      <c r="W59">
        <v>614</v>
      </c>
      <c r="X59">
        <v>3684</v>
      </c>
      <c r="Y59">
        <v>7982</v>
      </c>
      <c r="Z59">
        <v>2.8230184581976112</v>
      </c>
      <c r="AA59">
        <v>6.3893760962164867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"/>
  <sheetViews>
    <sheetView workbookViewId="0">
      <selection activeCell="B2" sqref="B2"/>
    </sheetView>
  </sheetViews>
  <sheetFormatPr defaultRowHeight="14.4" x14ac:dyDescent="0.3"/>
  <sheetData>
    <row r="2" spans="2:6" x14ac:dyDescent="0.3">
      <c r="B2" s="7" t="s">
        <v>0</v>
      </c>
    </row>
    <row r="3" spans="2:6" x14ac:dyDescent="0.3">
      <c r="B3" s="6"/>
      <c r="C3" s="6" t="s">
        <v>70</v>
      </c>
      <c r="D3" s="3"/>
      <c r="E3" s="3"/>
      <c r="F3" s="3"/>
    </row>
    <row r="4" spans="2:6" x14ac:dyDescent="0.3">
      <c r="B4" s="3"/>
      <c r="C4" s="6" t="s">
        <v>31</v>
      </c>
      <c r="D4" s="6" t="s">
        <v>90</v>
      </c>
      <c r="E4" s="6" t="s">
        <v>89</v>
      </c>
      <c r="F4" s="6" t="s">
        <v>71</v>
      </c>
    </row>
    <row r="5" spans="2:6" x14ac:dyDescent="0.3">
      <c r="B5" s="6"/>
      <c r="C5" s="3">
        <v>3.3333333333333335</v>
      </c>
      <c r="D5" s="3">
        <v>0</v>
      </c>
      <c r="E5" s="3">
        <v>83.333333333333343</v>
      </c>
      <c r="F5" s="3">
        <v>13.333333333333334</v>
      </c>
    </row>
    <row r="6" spans="2:6" x14ac:dyDescent="0.3">
      <c r="B6" s="3"/>
      <c r="C6" s="3">
        <v>5.8823529411764701</v>
      </c>
      <c r="D6" s="3">
        <v>0</v>
      </c>
      <c r="E6" s="3">
        <v>50</v>
      </c>
      <c r="F6" s="3">
        <v>44.117647058823529</v>
      </c>
    </row>
    <row r="7" spans="2:6" x14ac:dyDescent="0.3">
      <c r="B7" s="3"/>
      <c r="C7" s="3">
        <v>0</v>
      </c>
      <c r="D7" s="3">
        <v>0</v>
      </c>
      <c r="E7" s="3">
        <v>72.727272727272734</v>
      </c>
      <c r="F7" s="3">
        <v>27.27272727272727</v>
      </c>
    </row>
    <row r="8" spans="2:6" x14ac:dyDescent="0.3">
      <c r="B8" s="6" t="s">
        <v>16</v>
      </c>
      <c r="C8" s="29">
        <f>AVERAGE(C5:C7)</f>
        <v>3.0718954248366011</v>
      </c>
      <c r="D8" s="29">
        <f>AVERAGE(D5:D7)</f>
        <v>0</v>
      </c>
      <c r="E8" s="29">
        <f>AVERAGE(E5:E7)</f>
        <v>68.686868686868692</v>
      </c>
      <c r="F8" s="29">
        <f>AVERAGE(F5:F7)</f>
        <v>28.24123588829471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"/>
  <sheetViews>
    <sheetView workbookViewId="0">
      <selection activeCell="I9" sqref="I9"/>
    </sheetView>
  </sheetViews>
  <sheetFormatPr defaultRowHeight="14.4" x14ac:dyDescent="0.3"/>
  <sheetData>
    <row r="2" spans="2:6" x14ac:dyDescent="0.3">
      <c r="B2" t="s">
        <v>91</v>
      </c>
    </row>
    <row r="3" spans="2:6" x14ac:dyDescent="0.3">
      <c r="B3" s="6" t="s">
        <v>28</v>
      </c>
      <c r="C3" s="6" t="s">
        <v>70</v>
      </c>
      <c r="D3" s="6"/>
      <c r="E3" s="6"/>
      <c r="F3" s="6"/>
    </row>
    <row r="4" spans="2:6" x14ac:dyDescent="0.3">
      <c r="B4" s="3"/>
      <c r="C4" s="6" t="s">
        <v>92</v>
      </c>
      <c r="D4" s="6" t="s">
        <v>90</v>
      </c>
      <c r="E4" s="6" t="s">
        <v>93</v>
      </c>
      <c r="F4" s="6" t="s">
        <v>71</v>
      </c>
    </row>
    <row r="5" spans="2:6" x14ac:dyDescent="0.3">
      <c r="B5" s="6"/>
      <c r="C5" s="3">
        <v>2.7397260273972601</v>
      </c>
      <c r="D5" s="3">
        <v>0</v>
      </c>
      <c r="E5" s="3">
        <v>94.520547945205479</v>
      </c>
      <c r="F5" s="3">
        <v>2.7397260273972601</v>
      </c>
    </row>
    <row r="6" spans="2:6" x14ac:dyDescent="0.3">
      <c r="B6" s="3"/>
      <c r="C6" s="3">
        <v>3.0303030303030303</v>
      </c>
      <c r="D6" s="3">
        <v>0</v>
      </c>
      <c r="E6" s="3">
        <v>84.848484848484844</v>
      </c>
      <c r="F6" s="3">
        <v>12.121212121212121</v>
      </c>
    </row>
    <row r="7" spans="2:6" x14ac:dyDescent="0.3">
      <c r="B7" s="3"/>
      <c r="C7" s="3">
        <v>0.90090090090090091</v>
      </c>
      <c r="D7" s="3">
        <v>0.90090090090090091</v>
      </c>
      <c r="E7" s="3">
        <v>80.180180180180187</v>
      </c>
      <c r="F7" s="3">
        <v>18.018018018018019</v>
      </c>
    </row>
    <row r="8" spans="2:6" x14ac:dyDescent="0.3">
      <c r="B8" s="6" t="s">
        <v>16</v>
      </c>
      <c r="C8" s="30">
        <f>AVERAGE(C5:C7)</f>
        <v>2.2236433195337302</v>
      </c>
      <c r="D8" s="30">
        <f>AVERAGE(D5:D7)</f>
        <v>0.3003003003003003</v>
      </c>
      <c r="E8" s="30">
        <f>AVERAGE(E5:E7)</f>
        <v>86.516404324623508</v>
      </c>
      <c r="F8" s="30">
        <f>AVERAGE(F5:F7)</f>
        <v>10.959652055542469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61"/>
  <sheetViews>
    <sheetView topLeftCell="G1" workbookViewId="0">
      <selection activeCell="V14" sqref="V14"/>
    </sheetView>
  </sheetViews>
  <sheetFormatPr defaultRowHeight="14.4" x14ac:dyDescent="0.3"/>
  <cols>
    <col min="6" max="6" width="10.5546875" customWidth="1"/>
    <col min="18" max="18" width="10.88671875" customWidth="1"/>
  </cols>
  <sheetData>
    <row r="1" spans="2:25" x14ac:dyDescent="0.3">
      <c r="B1" s="7" t="s">
        <v>0</v>
      </c>
      <c r="C1" s="3" t="s">
        <v>86</v>
      </c>
      <c r="D1" s="3"/>
      <c r="E1" s="3" t="s">
        <v>87</v>
      </c>
      <c r="F1" s="3"/>
      <c r="G1" s="3"/>
      <c r="H1" s="3"/>
      <c r="O1" s="7" t="s">
        <v>2</v>
      </c>
    </row>
    <row r="2" spans="2:25" x14ac:dyDescent="0.3">
      <c r="C2" s="3" t="s">
        <v>3</v>
      </c>
      <c r="D2" s="3" t="s">
        <v>1</v>
      </c>
      <c r="E2" s="3" t="s">
        <v>5</v>
      </c>
      <c r="F2" s="3" t="s">
        <v>6</v>
      </c>
      <c r="G2" s="3" t="s">
        <v>7</v>
      </c>
      <c r="H2" s="58" t="s">
        <v>73</v>
      </c>
      <c r="I2" s="3" t="s">
        <v>23</v>
      </c>
      <c r="J2" s="5" t="s">
        <v>5</v>
      </c>
      <c r="K2" s="5" t="s">
        <v>6</v>
      </c>
      <c r="L2" s="5" t="s">
        <v>74</v>
      </c>
      <c r="M2" s="5" t="s">
        <v>75</v>
      </c>
      <c r="N2" s="4"/>
      <c r="O2" s="3" t="s">
        <v>3</v>
      </c>
      <c r="P2" s="3" t="s">
        <v>1</v>
      </c>
      <c r="Q2" s="5" t="s">
        <v>5</v>
      </c>
      <c r="R2" s="5" t="s">
        <v>6</v>
      </c>
      <c r="S2" s="5" t="s">
        <v>7</v>
      </c>
      <c r="T2" s="59" t="s">
        <v>75</v>
      </c>
      <c r="U2" s="3" t="s">
        <v>23</v>
      </c>
      <c r="V2" s="3" t="s">
        <v>5</v>
      </c>
      <c r="W2" s="3" t="s">
        <v>6</v>
      </c>
      <c r="X2" s="3" t="s">
        <v>7</v>
      </c>
      <c r="Y2" s="43" t="s">
        <v>73</v>
      </c>
    </row>
    <row r="3" spans="2:25" x14ac:dyDescent="0.3">
      <c r="C3" s="3">
        <v>96</v>
      </c>
      <c r="D3" s="3">
        <v>12</v>
      </c>
      <c r="E3" s="3">
        <v>1</v>
      </c>
      <c r="F3" s="3">
        <v>11</v>
      </c>
      <c r="G3" s="3">
        <v>2</v>
      </c>
      <c r="H3" s="58">
        <v>1</v>
      </c>
      <c r="I3" s="3">
        <f>SUM(E3:H3)</f>
        <v>15</v>
      </c>
      <c r="J3" s="3">
        <f>E3/I3*100</f>
        <v>6.666666666666667</v>
      </c>
      <c r="K3" s="3">
        <f>F3/I3*100</f>
        <v>73.333333333333329</v>
      </c>
      <c r="L3" s="3">
        <f>G3/I3*100</f>
        <v>13.333333333333334</v>
      </c>
      <c r="M3" s="3">
        <f>H3/I3*100</f>
        <v>6.666666666666667</v>
      </c>
      <c r="O3" s="3">
        <v>48</v>
      </c>
      <c r="P3" s="3">
        <v>71</v>
      </c>
      <c r="Q3" s="5">
        <v>10</v>
      </c>
      <c r="R3" s="5">
        <v>99</v>
      </c>
      <c r="S3" s="5">
        <v>8</v>
      </c>
      <c r="T3" s="59">
        <v>2</v>
      </c>
      <c r="U3" s="3">
        <f>SUM(Q3:T3)</f>
        <v>119</v>
      </c>
      <c r="V3" s="3">
        <f>Q3/U3*100</f>
        <v>8.4033613445378155</v>
      </c>
      <c r="W3" s="3">
        <f>R3/U3*100</f>
        <v>83.193277310924373</v>
      </c>
      <c r="X3" s="3">
        <f>S3/U3*100</f>
        <v>6.7226890756302522</v>
      </c>
      <c r="Y3" s="3">
        <f>T3/U3*100</f>
        <v>1.680672268907563</v>
      </c>
    </row>
    <row r="4" spans="2:25" x14ac:dyDescent="0.3">
      <c r="C4" s="3">
        <v>96</v>
      </c>
      <c r="D4" s="3">
        <v>25</v>
      </c>
      <c r="E4" s="3">
        <v>2</v>
      </c>
      <c r="F4" s="3">
        <v>22</v>
      </c>
      <c r="G4" s="3">
        <v>2</v>
      </c>
      <c r="H4" s="58">
        <v>2</v>
      </c>
      <c r="I4" s="3">
        <f>SUM(E4:H4)</f>
        <v>28</v>
      </c>
      <c r="J4" s="3">
        <f t="shared" ref="J4:J6" si="0">E4/I4*100</f>
        <v>7.1428571428571423</v>
      </c>
      <c r="K4" s="3">
        <f t="shared" ref="K4:K6" si="1">F4/I4*100</f>
        <v>78.571428571428569</v>
      </c>
      <c r="L4" s="3">
        <f t="shared" ref="L4:L6" si="2">G4/I4*100</f>
        <v>7.1428571428571423</v>
      </c>
      <c r="M4" s="3">
        <f t="shared" ref="M4:M6" si="3">H4/I4*100</f>
        <v>7.1428571428571423</v>
      </c>
      <c r="O4" s="3">
        <v>73</v>
      </c>
      <c r="P4" s="3">
        <v>93</v>
      </c>
      <c r="Q4" s="5">
        <v>13</v>
      </c>
      <c r="R4" s="5">
        <v>118</v>
      </c>
      <c r="S4" s="5">
        <v>5</v>
      </c>
      <c r="T4" s="59">
        <v>3</v>
      </c>
      <c r="U4" s="3">
        <f>SUM(Q4:T4)</f>
        <v>139</v>
      </c>
      <c r="V4" s="3">
        <f>Q4/U4*100</f>
        <v>9.3525179856115113</v>
      </c>
      <c r="W4" s="3">
        <f>R4/U4*100</f>
        <v>84.892086330935257</v>
      </c>
      <c r="X4" s="3">
        <f t="shared" ref="X4:X6" si="4">S4/U4*100</f>
        <v>3.5971223021582732</v>
      </c>
      <c r="Y4" s="3">
        <f t="shared" ref="Y4:Y6" si="5">T4/U4*100</f>
        <v>2.1582733812949639</v>
      </c>
    </row>
    <row r="5" spans="2:25" x14ac:dyDescent="0.3">
      <c r="C5" s="3">
        <v>91</v>
      </c>
      <c r="D5" s="3">
        <v>28</v>
      </c>
      <c r="E5" s="3">
        <v>2</v>
      </c>
      <c r="F5" s="3">
        <v>25</v>
      </c>
      <c r="G5" s="3">
        <v>3</v>
      </c>
      <c r="H5" s="58">
        <v>1</v>
      </c>
      <c r="I5" s="3">
        <f>SUM(E5:H5)</f>
        <v>31</v>
      </c>
      <c r="J5" s="3">
        <f t="shared" si="0"/>
        <v>6.4516129032258061</v>
      </c>
      <c r="K5" s="3">
        <f t="shared" si="1"/>
        <v>80.645161290322577</v>
      </c>
      <c r="L5" s="3">
        <f t="shared" si="2"/>
        <v>9.67741935483871</v>
      </c>
      <c r="M5" s="3">
        <f t="shared" si="3"/>
        <v>3.225806451612903</v>
      </c>
      <c r="O5" s="3">
        <v>18</v>
      </c>
      <c r="P5" s="3">
        <v>45</v>
      </c>
      <c r="Q5" s="5">
        <v>4</v>
      </c>
      <c r="R5" s="5">
        <v>46</v>
      </c>
      <c r="S5" s="5">
        <v>5</v>
      </c>
      <c r="T5" s="59">
        <v>1</v>
      </c>
      <c r="U5" s="3">
        <f>SUM(Q5:T5)</f>
        <v>56</v>
      </c>
      <c r="V5" s="3">
        <f>Q5/U5*100</f>
        <v>7.1428571428571423</v>
      </c>
      <c r="W5" s="3">
        <f>R5/U5*100</f>
        <v>82.142857142857139</v>
      </c>
      <c r="X5" s="3">
        <f t="shared" si="4"/>
        <v>8.9285714285714288</v>
      </c>
      <c r="Y5" s="3">
        <f t="shared" si="5"/>
        <v>1.7857142857142856</v>
      </c>
    </row>
    <row r="6" spans="2:25" x14ac:dyDescent="0.3">
      <c r="C6" s="3">
        <v>74</v>
      </c>
      <c r="D6" s="3">
        <v>29</v>
      </c>
      <c r="E6" s="3">
        <v>2</v>
      </c>
      <c r="F6" s="3">
        <v>33</v>
      </c>
      <c r="G6" s="3">
        <v>3</v>
      </c>
      <c r="H6" s="58">
        <v>1</v>
      </c>
      <c r="I6" s="3">
        <f>SUM(E6:H6)</f>
        <v>39</v>
      </c>
      <c r="J6" s="3">
        <f t="shared" si="0"/>
        <v>5.1282051282051277</v>
      </c>
      <c r="K6" s="3">
        <f t="shared" si="1"/>
        <v>84.615384615384613</v>
      </c>
      <c r="L6" s="3">
        <f t="shared" si="2"/>
        <v>7.6923076923076925</v>
      </c>
      <c r="M6" s="3">
        <f t="shared" si="3"/>
        <v>2.5641025641025639</v>
      </c>
      <c r="O6" s="3">
        <v>50</v>
      </c>
      <c r="P6" s="3">
        <v>56</v>
      </c>
      <c r="Q6" s="5">
        <v>4</v>
      </c>
      <c r="R6" s="5">
        <v>63</v>
      </c>
      <c r="S6" s="5">
        <v>3</v>
      </c>
      <c r="T6" s="59">
        <v>3</v>
      </c>
      <c r="U6" s="3">
        <f>SUM(Q6:T6)</f>
        <v>73</v>
      </c>
      <c r="V6" s="3">
        <f>Q6/U6*100</f>
        <v>5.4794520547945202</v>
      </c>
      <c r="W6" s="3">
        <f>R6/U6*100</f>
        <v>86.301369863013704</v>
      </c>
      <c r="X6" s="3">
        <f t="shared" si="4"/>
        <v>4.10958904109589</v>
      </c>
      <c r="Y6" s="3">
        <f t="shared" si="5"/>
        <v>4.10958904109589</v>
      </c>
    </row>
    <row r="7" spans="2:25" x14ac:dyDescent="0.3">
      <c r="I7" s="3" t="s">
        <v>16</v>
      </c>
      <c r="J7" s="6">
        <f>AVERAGE(J3:J6)</f>
        <v>6.3473354602386864</v>
      </c>
      <c r="K7" s="6">
        <f>AVERAGE(K3:K6)</f>
        <v>79.291326952617283</v>
      </c>
      <c r="L7" s="6">
        <f>AVERAGE(L3:L6)</f>
        <v>9.4614793808342199</v>
      </c>
      <c r="M7" s="6">
        <f>AVERAGE(M3:M6)</f>
        <v>4.8998582063098191</v>
      </c>
      <c r="O7" s="3"/>
      <c r="P7" s="3"/>
      <c r="Q7" s="3"/>
      <c r="R7" s="3"/>
      <c r="S7" s="3"/>
      <c r="T7" s="58"/>
      <c r="U7" s="3" t="s">
        <v>16</v>
      </c>
      <c r="V7" s="6">
        <f>AVERAGE(V3:V6)</f>
        <v>7.5945471319502476</v>
      </c>
      <c r="W7" s="6">
        <f>AVERAGE(W3:W6)</f>
        <v>84.132397661932615</v>
      </c>
      <c r="X7" s="6">
        <f>AVERAGE(X3:X6)</f>
        <v>5.8394929618639617</v>
      </c>
      <c r="Y7" s="3">
        <f>AVERAGE(Y3:Y6)</f>
        <v>2.4335622442531757</v>
      </c>
    </row>
    <row r="8" spans="2:25" x14ac:dyDescent="0.3">
      <c r="I8" s="3" t="s">
        <v>17</v>
      </c>
      <c r="J8" s="3">
        <f>STDEV(J3:J6)</f>
        <v>0.86255042722440145</v>
      </c>
      <c r="K8" s="3">
        <f>STDEV(K3:K6)</f>
        <v>4.6973183504735943</v>
      </c>
      <c r="L8" s="3">
        <f>STDEV(L3:L6)</f>
        <v>2.8014199166245284</v>
      </c>
      <c r="M8" s="3">
        <f>STDEV(M3:M6)</f>
        <v>2.3388644012602802</v>
      </c>
      <c r="U8" s="3" t="s">
        <v>17</v>
      </c>
      <c r="V8" s="43">
        <f>STDEV(V3:V6)</f>
        <v>1.6755390162035895</v>
      </c>
      <c r="W8" s="43">
        <f t="shared" ref="W8:Y8" si="6">STDEV(W3:W6)</f>
        <v>1.8368256852148048</v>
      </c>
      <c r="X8" s="43">
        <f t="shared" si="6"/>
        <v>2.4727336357053162</v>
      </c>
      <c r="Y8" s="43">
        <f t="shared" si="6"/>
        <v>1.1359871000092974</v>
      </c>
    </row>
    <row r="9" spans="2:25" x14ac:dyDescent="0.3">
      <c r="B9" t="s">
        <v>24</v>
      </c>
      <c r="I9" s="3" t="s">
        <v>19</v>
      </c>
      <c r="J9" s="3">
        <v>4</v>
      </c>
      <c r="K9" s="3">
        <v>4</v>
      </c>
      <c r="L9" s="3">
        <v>4</v>
      </c>
      <c r="M9" s="3">
        <v>4</v>
      </c>
      <c r="U9" s="3" t="s">
        <v>19</v>
      </c>
      <c r="V9" s="3">
        <v>4</v>
      </c>
      <c r="W9" s="3">
        <v>4</v>
      </c>
      <c r="X9" s="3">
        <v>4</v>
      </c>
      <c r="Y9" s="3">
        <v>4</v>
      </c>
    </row>
    <row r="10" spans="2:25" x14ac:dyDescent="0.3">
      <c r="I10" s="3" t="s">
        <v>20</v>
      </c>
      <c r="J10" s="3">
        <v>2</v>
      </c>
      <c r="K10" s="3">
        <v>2</v>
      </c>
      <c r="L10" s="3">
        <v>2</v>
      </c>
      <c r="M10" s="3">
        <v>2</v>
      </c>
      <c r="U10" s="3" t="s">
        <v>20</v>
      </c>
      <c r="V10" s="3">
        <f>SQRT(V9)</f>
        <v>2</v>
      </c>
      <c r="W10" s="3">
        <f t="shared" ref="W10:Y10" si="7">SQRT(W9)</f>
        <v>2</v>
      </c>
      <c r="X10" s="3">
        <f t="shared" si="7"/>
        <v>2</v>
      </c>
      <c r="Y10" s="3">
        <f t="shared" si="7"/>
        <v>2</v>
      </c>
    </row>
    <row r="11" spans="2:25" x14ac:dyDescent="0.3">
      <c r="I11" s="3" t="s">
        <v>21</v>
      </c>
      <c r="J11" s="3">
        <f>J8/J10</f>
        <v>0.43127521361220073</v>
      </c>
      <c r="K11" s="3">
        <f>K8/K10</f>
        <v>2.3486591752367971</v>
      </c>
      <c r="L11" s="3">
        <f>L8/L10</f>
        <v>1.4007099583122642</v>
      </c>
      <c r="M11" s="3">
        <f>M8/M10</f>
        <v>1.1694322006301401</v>
      </c>
      <c r="U11" s="3" t="s">
        <v>21</v>
      </c>
      <c r="V11" s="3">
        <f>V8/V10</f>
        <v>0.83776950810179474</v>
      </c>
      <c r="W11" s="3">
        <f t="shared" ref="W11:Y11" si="8">W8/W10</f>
        <v>0.91841284260740241</v>
      </c>
      <c r="X11" s="3">
        <f t="shared" si="8"/>
        <v>1.2363668178526581</v>
      </c>
      <c r="Y11" s="3">
        <f t="shared" si="8"/>
        <v>0.56799355000464868</v>
      </c>
    </row>
    <row r="12" spans="2:25" x14ac:dyDescent="0.3">
      <c r="U12" s="60" t="s">
        <v>22</v>
      </c>
      <c r="V12">
        <f>_xlfn.T.TEST(J3:J6,V3:V6,2,2)</f>
        <v>0.23381961192704165</v>
      </c>
      <c r="W12">
        <f>_xlfn.T.TEST(K3:K6,W3:W6,2,2)</f>
        <v>0.10331519741621313</v>
      </c>
      <c r="X12">
        <f>_xlfn.T.TEST(L3:L6,X3:X6,2,2)</f>
        <v>0.10063137943336901</v>
      </c>
      <c r="Y12">
        <f>_xlfn.T.TEST(M3:M6,Y3:Y6,2,1)</f>
        <v>0.21576046634158261</v>
      </c>
    </row>
    <row r="15" spans="2:25" x14ac:dyDescent="0.3">
      <c r="C15" s="4" t="s">
        <v>76</v>
      </c>
      <c r="D15" s="4" t="s">
        <v>77</v>
      </c>
      <c r="E15" s="4" t="s">
        <v>74</v>
      </c>
      <c r="F15" s="4" t="s">
        <v>73</v>
      </c>
      <c r="K15" s="3"/>
    </row>
    <row r="16" spans="2:25" x14ac:dyDescent="0.3">
      <c r="B16" t="s">
        <v>0</v>
      </c>
      <c r="C16" s="32">
        <v>6.3473354602386864</v>
      </c>
      <c r="D16" s="32">
        <v>79.291326952617283</v>
      </c>
      <c r="E16" s="32">
        <v>9.4614793808342199</v>
      </c>
      <c r="F16" s="18">
        <v>4.8998582063098191</v>
      </c>
    </row>
    <row r="17" spans="2:8" x14ac:dyDescent="0.3">
      <c r="B17" t="s">
        <v>21</v>
      </c>
      <c r="C17" s="18">
        <v>0.43127521361220073</v>
      </c>
      <c r="D17" s="18">
        <v>2.3486591752367971</v>
      </c>
      <c r="E17" s="18">
        <v>1.4007099583122642</v>
      </c>
      <c r="F17" s="18">
        <v>1.1694322006301401</v>
      </c>
    </row>
    <row r="18" spans="2:8" x14ac:dyDescent="0.3">
      <c r="C18" s="22"/>
      <c r="D18" s="22"/>
      <c r="E18" s="22"/>
      <c r="F18" s="22"/>
    </row>
    <row r="19" spans="2:8" x14ac:dyDescent="0.3">
      <c r="C19" s="22"/>
      <c r="D19" s="22"/>
      <c r="E19" s="22"/>
      <c r="F19" s="22"/>
    </row>
    <row r="20" spans="2:8" x14ac:dyDescent="0.3">
      <c r="B20" t="s">
        <v>28</v>
      </c>
      <c r="C20" s="18">
        <v>7.5945471319502476</v>
      </c>
      <c r="D20" s="18">
        <v>84.132397661932615</v>
      </c>
      <c r="E20" s="18">
        <v>5.8394929618639617</v>
      </c>
      <c r="F20" s="18">
        <v>2.4335622442531757</v>
      </c>
    </row>
    <row r="21" spans="2:8" x14ac:dyDescent="0.3">
      <c r="B21" t="s">
        <v>21</v>
      </c>
      <c r="C21">
        <v>0.83776950810179474</v>
      </c>
      <c r="D21">
        <v>0.91841284260740241</v>
      </c>
      <c r="E21">
        <v>1.2363668178526581</v>
      </c>
      <c r="F21">
        <v>0.56799355000464868</v>
      </c>
    </row>
    <row r="23" spans="2:8" x14ac:dyDescent="0.3">
      <c r="B23" s="15"/>
      <c r="C23" s="15"/>
      <c r="D23" s="15"/>
      <c r="E23" s="15"/>
      <c r="F23" s="15"/>
      <c r="G23" s="15"/>
      <c r="H23" s="15"/>
    </row>
    <row r="24" spans="2:8" x14ac:dyDescent="0.3">
      <c r="B24" s="15"/>
      <c r="C24" s="15"/>
      <c r="D24" s="15"/>
      <c r="E24" s="15"/>
      <c r="F24" s="15"/>
      <c r="G24" s="15"/>
      <c r="H24" s="15"/>
    </row>
    <row r="25" spans="2:8" x14ac:dyDescent="0.3">
      <c r="B25" s="15"/>
      <c r="C25" s="15"/>
      <c r="D25" s="15"/>
      <c r="E25" s="15"/>
      <c r="F25" s="15"/>
      <c r="G25" s="15"/>
      <c r="H25" s="15"/>
    </row>
    <row r="26" spans="2:8" x14ac:dyDescent="0.3">
      <c r="B26" s="4"/>
      <c r="C26" s="4"/>
      <c r="D26" s="4"/>
      <c r="E26" s="4"/>
      <c r="F26" s="15"/>
      <c r="G26" s="15"/>
      <c r="H26" s="15"/>
    </row>
    <row r="27" spans="2:8" x14ac:dyDescent="0.3">
      <c r="B27" s="31"/>
      <c r="C27" s="31"/>
      <c r="D27" s="31"/>
      <c r="E27" s="14"/>
      <c r="F27" s="15"/>
      <c r="G27" s="15"/>
      <c r="H27" s="15"/>
    </row>
    <row r="28" spans="2:8" x14ac:dyDescent="0.3">
      <c r="F28" s="17"/>
      <c r="G28" s="15"/>
      <c r="H28" s="15"/>
    </row>
    <row r="29" spans="2:8" x14ac:dyDescent="0.3">
      <c r="F29" s="17"/>
      <c r="G29" s="15"/>
      <c r="H29" s="15"/>
    </row>
    <row r="30" spans="2:8" x14ac:dyDescent="0.3">
      <c r="F30" s="15"/>
      <c r="G30" s="15"/>
      <c r="H30" s="15"/>
    </row>
    <row r="31" spans="2:8" x14ac:dyDescent="0.3">
      <c r="B31" s="14"/>
      <c r="C31" s="14"/>
      <c r="D31" s="14"/>
      <c r="E31" s="14"/>
    </row>
    <row r="35" spans="3:6" x14ac:dyDescent="0.3">
      <c r="C35" s="15"/>
      <c r="D35" s="15"/>
      <c r="E35" s="15"/>
      <c r="F35" s="15"/>
    </row>
    <row r="36" spans="3:6" x14ac:dyDescent="0.3">
      <c r="C36" s="15"/>
      <c r="D36" s="15"/>
      <c r="E36" s="15"/>
      <c r="F36" s="15"/>
    </row>
    <row r="37" spans="3:6" x14ac:dyDescent="0.3">
      <c r="C37" s="15"/>
      <c r="D37" s="15"/>
      <c r="E37" s="15"/>
      <c r="F37" s="15"/>
    </row>
    <row r="38" spans="3:6" x14ac:dyDescent="0.3">
      <c r="C38" s="15"/>
      <c r="D38" s="15"/>
      <c r="E38" s="15"/>
      <c r="F38" s="15"/>
    </row>
    <row r="39" spans="3:6" x14ac:dyDescent="0.3">
      <c r="C39" s="15"/>
      <c r="D39" s="15"/>
      <c r="E39" s="15"/>
      <c r="F39" s="15"/>
    </row>
    <row r="40" spans="3:6" x14ac:dyDescent="0.3">
      <c r="C40" s="15"/>
      <c r="D40" s="15"/>
      <c r="E40" s="15"/>
      <c r="F40" s="15"/>
    </row>
    <row r="59" spans="2:6" x14ac:dyDescent="0.3">
      <c r="C59" t="s">
        <v>0</v>
      </c>
      <c r="D59" t="s">
        <v>67</v>
      </c>
      <c r="E59" t="s">
        <v>68</v>
      </c>
      <c r="F59" t="s">
        <v>28</v>
      </c>
    </row>
    <row r="60" spans="2:6" x14ac:dyDescent="0.3">
      <c r="B60" t="s">
        <v>16</v>
      </c>
      <c r="D60">
        <v>2.0782539606223085</v>
      </c>
      <c r="E60">
        <v>3.2562993274934415</v>
      </c>
      <c r="F60">
        <v>7.753437691060741</v>
      </c>
    </row>
    <row r="61" spans="2:6" x14ac:dyDescent="0.3">
      <c r="D61">
        <v>0.28727660899097485</v>
      </c>
      <c r="E61">
        <v>0.23114602176622615</v>
      </c>
      <c r="F61">
        <v>0.55408544014643657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10" workbookViewId="0">
      <selection activeCell="I5" sqref="I5"/>
    </sheetView>
  </sheetViews>
  <sheetFormatPr defaultRowHeight="14.4" x14ac:dyDescent="0.3"/>
  <sheetData>
    <row r="1" spans="2:11" x14ac:dyDescent="0.3">
      <c r="B1" t="s">
        <v>98</v>
      </c>
    </row>
    <row r="2" spans="2:11" x14ac:dyDescent="0.3">
      <c r="B2" s="15"/>
      <c r="C2" s="15"/>
      <c r="D2" s="15"/>
      <c r="E2" s="15"/>
      <c r="F2" s="15"/>
      <c r="G2" s="15"/>
      <c r="H2" s="15"/>
      <c r="I2" s="15"/>
    </row>
    <row r="3" spans="2:11" x14ac:dyDescent="0.3">
      <c r="B3" s="3"/>
      <c r="C3" s="6" t="s">
        <v>40</v>
      </c>
      <c r="D3" s="6" t="s">
        <v>41</v>
      </c>
      <c r="E3" s="6" t="s">
        <v>99</v>
      </c>
      <c r="F3" s="6" t="s">
        <v>42</v>
      </c>
      <c r="G3" s="6" t="s">
        <v>43</v>
      </c>
      <c r="H3" s="6" t="s">
        <v>44</v>
      </c>
      <c r="I3" s="6" t="s">
        <v>45</v>
      </c>
    </row>
    <row r="4" spans="2:11" x14ac:dyDescent="0.3">
      <c r="B4" s="6" t="s">
        <v>0</v>
      </c>
      <c r="C4" s="3">
        <v>37</v>
      </c>
      <c r="D4" s="3">
        <v>177</v>
      </c>
      <c r="E4" s="3">
        <v>630</v>
      </c>
      <c r="F4" s="3">
        <f>E4*6</f>
        <v>3780</v>
      </c>
      <c r="G4" s="3">
        <f>E4*13</f>
        <v>8190</v>
      </c>
      <c r="H4" s="6">
        <f>C4/F4*100</f>
        <v>0.97883597883597884</v>
      </c>
      <c r="I4" s="6">
        <f>D4/G4*100</f>
        <v>2.161172161172161</v>
      </c>
    </row>
    <row r="5" spans="2:11" x14ac:dyDescent="0.3">
      <c r="B5" s="6" t="s">
        <v>28</v>
      </c>
      <c r="C5" s="3">
        <v>104</v>
      </c>
      <c r="D5" s="3">
        <v>510</v>
      </c>
      <c r="E5" s="3">
        <v>631</v>
      </c>
      <c r="F5" s="3">
        <f>E5*6</f>
        <v>3786</v>
      </c>
      <c r="G5" s="3">
        <f>E5*13</f>
        <v>8203</v>
      </c>
      <c r="H5" s="6">
        <f>C5/F5*100</f>
        <v>2.7469624933967247</v>
      </c>
      <c r="I5" s="6">
        <f>D5/G5*100</f>
        <v>6.2172375960014632</v>
      </c>
    </row>
    <row r="6" spans="2:11" x14ac:dyDescent="0.3">
      <c r="B6" s="15"/>
      <c r="C6" s="15"/>
      <c r="D6" s="15"/>
      <c r="E6" s="15"/>
      <c r="F6" s="15"/>
      <c r="G6" s="15"/>
      <c r="H6" s="15"/>
      <c r="I6" s="15"/>
    </row>
    <row r="10" spans="2:11" x14ac:dyDescent="0.3">
      <c r="B10" t="s">
        <v>37</v>
      </c>
    </row>
    <row r="11" spans="2:11" x14ac:dyDescent="0.3">
      <c r="B11" s="7" t="s">
        <v>97</v>
      </c>
      <c r="D11" t="s">
        <v>0</v>
      </c>
      <c r="I11" s="7" t="s">
        <v>28</v>
      </c>
    </row>
    <row r="12" spans="2:11" x14ac:dyDescent="0.3">
      <c r="B12" s="3" t="s">
        <v>3</v>
      </c>
      <c r="C12" s="3" t="s">
        <v>1</v>
      </c>
      <c r="D12" s="3" t="s">
        <v>12</v>
      </c>
      <c r="E12" s="3" t="s">
        <v>38</v>
      </c>
      <c r="F12" s="3" t="s">
        <v>15</v>
      </c>
      <c r="H12" s="3" t="s">
        <v>3</v>
      </c>
      <c r="I12" s="3" t="s">
        <v>1</v>
      </c>
      <c r="J12" s="3" t="s">
        <v>12</v>
      </c>
      <c r="K12" s="3" t="s">
        <v>38</v>
      </c>
    </row>
    <row r="13" spans="2:11" x14ac:dyDescent="0.3">
      <c r="B13" s="3">
        <v>82</v>
      </c>
      <c r="C13" s="3">
        <v>0</v>
      </c>
      <c r="D13" s="3">
        <f>SUM(B13:C13)</f>
        <v>82</v>
      </c>
      <c r="E13" s="3">
        <f>B13/D13*100</f>
        <v>100</v>
      </c>
      <c r="F13" s="3">
        <f>C13/D13*100</f>
        <v>0</v>
      </c>
      <c r="H13" s="3">
        <v>41</v>
      </c>
      <c r="I13" s="3">
        <v>0</v>
      </c>
      <c r="J13" s="3">
        <f>SUM(H13:I13)</f>
        <v>41</v>
      </c>
      <c r="K13" s="3">
        <v>100</v>
      </c>
    </row>
    <row r="14" spans="2:11" x14ac:dyDescent="0.3">
      <c r="B14" s="3">
        <v>77</v>
      </c>
      <c r="C14" s="3">
        <v>0</v>
      </c>
      <c r="D14" s="3">
        <v>77</v>
      </c>
      <c r="E14" s="3">
        <v>100</v>
      </c>
      <c r="F14" s="3">
        <v>0</v>
      </c>
      <c r="H14" s="3">
        <v>68</v>
      </c>
      <c r="I14" s="3">
        <v>0</v>
      </c>
      <c r="J14" s="3">
        <v>68</v>
      </c>
      <c r="K14" s="3">
        <v>100</v>
      </c>
    </row>
    <row r="15" spans="2:11" x14ac:dyDescent="0.3">
      <c r="B15" s="3">
        <v>69</v>
      </c>
      <c r="C15" s="3">
        <v>0</v>
      </c>
      <c r="D15" s="3">
        <v>69</v>
      </c>
      <c r="E15" s="3">
        <v>100</v>
      </c>
      <c r="F15" s="3">
        <v>0</v>
      </c>
      <c r="H15" s="3">
        <v>84</v>
      </c>
      <c r="I15" s="3">
        <v>0</v>
      </c>
      <c r="J15" s="3">
        <v>84</v>
      </c>
      <c r="K15" s="3">
        <v>100</v>
      </c>
    </row>
    <row r="16" spans="2:11" x14ac:dyDescent="0.3">
      <c r="B16" s="3">
        <v>147</v>
      </c>
      <c r="C16" s="3">
        <v>0</v>
      </c>
      <c r="D16" s="3">
        <v>147</v>
      </c>
      <c r="E16" s="3">
        <v>100</v>
      </c>
      <c r="F16" s="3">
        <v>0</v>
      </c>
      <c r="H16" s="3">
        <v>123</v>
      </c>
      <c r="I16" s="3">
        <v>0</v>
      </c>
      <c r="J16" s="3">
        <v>123</v>
      </c>
      <c r="K16" s="3">
        <v>100</v>
      </c>
    </row>
    <row r="17" spans="1:13" x14ac:dyDescent="0.3">
      <c r="A17" t="s">
        <v>12</v>
      </c>
      <c r="B17">
        <f>SUM(B13:B16)</f>
        <v>375</v>
      </c>
      <c r="H17">
        <f>SUM(H13:H16)</f>
        <v>316</v>
      </c>
    </row>
    <row r="21" spans="1:13" x14ac:dyDescent="0.3">
      <c r="C21" s="7" t="s">
        <v>95</v>
      </c>
      <c r="D21" s="7"/>
      <c r="E21" s="7"/>
      <c r="F21" s="7"/>
      <c r="G21" s="7"/>
      <c r="H21" s="7"/>
    </row>
    <row r="22" spans="1:13" x14ac:dyDescent="0.3">
      <c r="B22" s="6" t="s">
        <v>0</v>
      </c>
      <c r="C22" s="3"/>
      <c r="D22" s="3"/>
      <c r="E22" s="3"/>
      <c r="I22" s="7" t="s">
        <v>94</v>
      </c>
    </row>
    <row r="23" spans="1:13" x14ac:dyDescent="0.3">
      <c r="B23" s="3" t="s">
        <v>3</v>
      </c>
      <c r="C23" s="3" t="s">
        <v>1</v>
      </c>
      <c r="D23" s="3" t="s">
        <v>12</v>
      </c>
      <c r="E23" s="43" t="s">
        <v>100</v>
      </c>
      <c r="I23" s="3" t="s">
        <v>3</v>
      </c>
      <c r="J23" s="3" t="s">
        <v>1</v>
      </c>
      <c r="K23" s="3" t="s">
        <v>12</v>
      </c>
      <c r="L23" s="43" t="s">
        <v>101</v>
      </c>
    </row>
    <row r="24" spans="1:13" x14ac:dyDescent="0.3">
      <c r="B24" s="3">
        <v>60</v>
      </c>
      <c r="C24" s="3">
        <v>0</v>
      </c>
      <c r="D24" s="3">
        <f>SUM(B24:C24)</f>
        <v>60</v>
      </c>
      <c r="E24" s="3">
        <v>100</v>
      </c>
      <c r="I24" s="3">
        <v>76</v>
      </c>
      <c r="J24" s="3">
        <v>0</v>
      </c>
      <c r="K24" s="3">
        <f>SUM(I24:J24)</f>
        <v>76</v>
      </c>
      <c r="L24" s="3">
        <v>100</v>
      </c>
    </row>
    <row r="25" spans="1:13" x14ac:dyDescent="0.3">
      <c r="B25" s="3">
        <v>42</v>
      </c>
      <c r="C25" s="3">
        <v>0</v>
      </c>
      <c r="D25" s="3">
        <f>SUM(B25:C25)</f>
        <v>42</v>
      </c>
      <c r="E25" s="3">
        <v>100</v>
      </c>
      <c r="I25" s="3">
        <v>42</v>
      </c>
      <c r="J25" s="3">
        <v>0</v>
      </c>
      <c r="K25" s="3">
        <f>SUM(I25:J25)</f>
        <v>42</v>
      </c>
      <c r="L25" s="3">
        <v>100</v>
      </c>
    </row>
    <row r="26" spans="1:13" x14ac:dyDescent="0.3">
      <c r="A26" t="s">
        <v>12</v>
      </c>
      <c r="B26">
        <f>SUM(B24:B25)</f>
        <v>102</v>
      </c>
      <c r="H26" t="s">
        <v>12</v>
      </c>
      <c r="I26">
        <f>SUM(I24:I25)</f>
        <v>118</v>
      </c>
    </row>
    <row r="28" spans="1:13" x14ac:dyDescent="0.3">
      <c r="B28" s="7" t="s">
        <v>96</v>
      </c>
      <c r="C28" s="7"/>
      <c r="D28" s="7"/>
      <c r="E28" s="7"/>
      <c r="F28" s="7"/>
    </row>
    <row r="29" spans="1:13" x14ac:dyDescent="0.3">
      <c r="C29" s="7" t="s">
        <v>0</v>
      </c>
      <c r="I29" s="7" t="s">
        <v>39</v>
      </c>
    </row>
    <row r="30" spans="1:13" x14ac:dyDescent="0.3">
      <c r="B30" s="3" t="s">
        <v>3</v>
      </c>
      <c r="C30" s="3" t="s">
        <v>1</v>
      </c>
      <c r="D30" s="3" t="s">
        <v>12</v>
      </c>
      <c r="E30" s="3" t="s">
        <v>38</v>
      </c>
      <c r="F30" s="3" t="s">
        <v>15</v>
      </c>
      <c r="I30" s="3" t="s">
        <v>3</v>
      </c>
      <c r="J30" s="3" t="s">
        <v>1</v>
      </c>
      <c r="K30" s="3" t="s">
        <v>12</v>
      </c>
      <c r="L30" s="3" t="s">
        <v>38</v>
      </c>
      <c r="M30" s="3" t="s">
        <v>15</v>
      </c>
    </row>
    <row r="31" spans="1:13" x14ac:dyDescent="0.3">
      <c r="B31" s="3">
        <v>20</v>
      </c>
      <c r="C31" s="3">
        <v>0</v>
      </c>
      <c r="D31" s="3">
        <v>50</v>
      </c>
      <c r="E31" s="3">
        <v>100</v>
      </c>
      <c r="F31" s="3">
        <v>0</v>
      </c>
      <c r="I31" s="3">
        <v>15</v>
      </c>
      <c r="J31" s="3">
        <v>0</v>
      </c>
      <c r="K31" s="3">
        <v>45</v>
      </c>
      <c r="L31" s="3">
        <v>100</v>
      </c>
      <c r="M31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Fig. I</vt:lpstr>
      <vt:lpstr>fig. 1J</vt:lpstr>
      <vt:lpstr>Fig. 2A (2)</vt:lpstr>
      <vt:lpstr>Fig. 2B</vt:lpstr>
      <vt:lpstr>Fig 3B </vt:lpstr>
      <vt:lpstr>Fig. 3C</vt:lpstr>
      <vt:lpstr>Fig. 3D</vt:lpstr>
      <vt:lpstr>Fig. 4B</vt:lpstr>
      <vt:lpstr>table 1</vt:lpstr>
      <vt:lpstr>oxIs12 unc-47GFP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Behavior Genetics</cp:lastModifiedBy>
  <dcterms:created xsi:type="dcterms:W3CDTF">2016-08-05T13:44:06Z</dcterms:created>
  <dcterms:modified xsi:type="dcterms:W3CDTF">2016-09-20T05:58:39Z</dcterms:modified>
</cp:coreProperties>
</file>