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480" yWindow="580" windowWidth="23460" windowHeight="12580"/>
  </bookViews>
  <sheets>
    <sheet name="ATPase" sheetId="1" r:id="rId1"/>
    <sheet name="AK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  <c r="D24" i="1"/>
  <c r="I24" i="1"/>
  <c r="M24" i="1"/>
  <c r="G9" i="1"/>
  <c r="G24" i="1"/>
  <c r="K24" i="1"/>
  <c r="N24" i="1"/>
  <c r="O24" i="1"/>
  <c r="D26" i="1"/>
  <c r="I26" i="1"/>
  <c r="M26" i="1"/>
  <c r="G26" i="1"/>
  <c r="K26" i="1"/>
  <c r="N26" i="1"/>
  <c r="O26" i="1"/>
  <c r="D28" i="1"/>
  <c r="I28" i="1"/>
  <c r="M28" i="1"/>
  <c r="G28" i="1"/>
  <c r="K28" i="1"/>
  <c r="N28" i="1"/>
  <c r="O28" i="1"/>
  <c r="Q24" i="1"/>
  <c r="D3" i="1"/>
  <c r="G3" i="1"/>
  <c r="Q29" i="3"/>
  <c r="Q36" i="3"/>
  <c r="Q22" i="3"/>
  <c r="D13" i="3"/>
  <c r="D31" i="3"/>
  <c r="I31" i="3"/>
  <c r="M31" i="3"/>
  <c r="G13" i="3"/>
  <c r="G31" i="3"/>
  <c r="K31" i="3"/>
  <c r="N31" i="3"/>
  <c r="O31" i="3"/>
  <c r="D33" i="3"/>
  <c r="I33" i="3"/>
  <c r="M33" i="3"/>
  <c r="G33" i="3"/>
  <c r="K33" i="3"/>
  <c r="N33" i="3"/>
  <c r="O33" i="3"/>
  <c r="D35" i="3"/>
  <c r="I35" i="3"/>
  <c r="M35" i="3"/>
  <c r="G35" i="3"/>
  <c r="K35" i="3"/>
  <c r="N35" i="3"/>
  <c r="O35" i="3"/>
  <c r="R31" i="3"/>
  <c r="Q31" i="3"/>
  <c r="D9" i="3"/>
  <c r="D24" i="3"/>
  <c r="I24" i="3"/>
  <c r="M24" i="3"/>
  <c r="G9" i="3"/>
  <c r="G24" i="3"/>
  <c r="K24" i="3"/>
  <c r="N24" i="3"/>
  <c r="O24" i="3"/>
  <c r="D26" i="3"/>
  <c r="I26" i="3"/>
  <c r="M26" i="3"/>
  <c r="G26" i="3"/>
  <c r="K26" i="3"/>
  <c r="N26" i="3"/>
  <c r="O26" i="3"/>
  <c r="D28" i="3"/>
  <c r="I28" i="3"/>
  <c r="M28" i="3"/>
  <c r="G28" i="3"/>
  <c r="K28" i="3"/>
  <c r="N28" i="3"/>
  <c r="O28" i="3"/>
  <c r="R24" i="3"/>
  <c r="Q24" i="3"/>
  <c r="D5" i="3"/>
  <c r="D16" i="3"/>
  <c r="I16" i="3"/>
  <c r="M16" i="3"/>
  <c r="G5" i="3"/>
  <c r="G16" i="3"/>
  <c r="K16" i="3"/>
  <c r="N16" i="3"/>
  <c r="O16" i="3"/>
  <c r="D18" i="3"/>
  <c r="I18" i="3"/>
  <c r="M18" i="3"/>
  <c r="G18" i="3"/>
  <c r="K18" i="3"/>
  <c r="N18" i="3"/>
  <c r="O18" i="3"/>
  <c r="D20" i="3"/>
  <c r="I20" i="3"/>
  <c r="M20" i="3"/>
  <c r="G20" i="3"/>
  <c r="K20" i="3"/>
  <c r="N20" i="3"/>
  <c r="O20" i="3"/>
  <c r="R16" i="3"/>
  <c r="Q16" i="3"/>
  <c r="D3" i="3"/>
  <c r="G3" i="3"/>
  <c r="D7" i="3"/>
  <c r="D11" i="3"/>
  <c r="S38" i="1"/>
  <c r="S29" i="1"/>
  <c r="D13" i="1"/>
  <c r="D33" i="1"/>
  <c r="I33" i="1"/>
  <c r="M33" i="1"/>
  <c r="G13" i="1"/>
  <c r="G33" i="1"/>
  <c r="K33" i="1"/>
  <c r="N33" i="1"/>
  <c r="O33" i="1"/>
  <c r="D35" i="1"/>
  <c r="I35" i="1"/>
  <c r="M35" i="1"/>
  <c r="G35" i="1"/>
  <c r="K35" i="1"/>
  <c r="N35" i="1"/>
  <c r="O35" i="1"/>
  <c r="D37" i="1"/>
  <c r="I37" i="1"/>
  <c r="M37" i="1"/>
  <c r="G37" i="1"/>
  <c r="K37" i="1"/>
  <c r="N37" i="1"/>
  <c r="O37" i="1"/>
  <c r="R33" i="1"/>
  <c r="R24" i="1"/>
  <c r="D16" i="1"/>
  <c r="I16" i="1"/>
  <c r="M16" i="1"/>
  <c r="G16" i="1"/>
  <c r="K16" i="1"/>
  <c r="N16" i="1"/>
  <c r="O16" i="1"/>
  <c r="D18" i="1"/>
  <c r="I18" i="1"/>
  <c r="M18" i="1"/>
  <c r="G18" i="1"/>
  <c r="K18" i="1"/>
  <c r="N18" i="1"/>
  <c r="O18" i="1"/>
  <c r="D20" i="1"/>
  <c r="I20" i="1"/>
  <c r="M20" i="1"/>
  <c r="G20" i="1"/>
  <c r="K20" i="1"/>
  <c r="N20" i="1"/>
  <c r="O20" i="1"/>
  <c r="R16" i="1"/>
  <c r="Q33" i="1"/>
  <c r="Q16" i="1"/>
  <c r="G7" i="3"/>
  <c r="G11" i="3"/>
  <c r="D5" i="1"/>
  <c r="D7" i="1"/>
  <c r="D11" i="1"/>
  <c r="G5" i="1"/>
  <c r="G7" i="1"/>
  <c r="G11" i="1"/>
</calcChain>
</file>

<file path=xl/sharedStrings.xml><?xml version="1.0" encoding="utf-8"?>
<sst xmlns="http://schemas.openxmlformats.org/spreadsheetml/2006/main" count="65" uniqueCount="41">
  <si>
    <t>GFP 24 hrs 1</t>
  </si>
  <si>
    <t>GFP 24 hrs 2</t>
  </si>
  <si>
    <t>GFP 48 hrs 1</t>
  </si>
  <si>
    <t>GFP 48 hrs 2</t>
  </si>
  <si>
    <t>GFP 72 hrs 1</t>
  </si>
  <si>
    <t>GFP 72 hrs 2</t>
  </si>
  <si>
    <t>ATPase 24 hrs 1</t>
  </si>
  <si>
    <t>ATPase 24 hrs 2</t>
  </si>
  <si>
    <t>ATPase 24 hrs 3</t>
  </si>
  <si>
    <t>ATPase 48 hrs 1</t>
  </si>
  <si>
    <t>ATPase 48 hrs 2</t>
  </si>
  <si>
    <t>ATPase 48 hrs 3</t>
  </si>
  <si>
    <t>ATPase 72 hrs 1</t>
  </si>
  <si>
    <t>ATPase 72 hrs 2</t>
  </si>
  <si>
    <t>ATPase 72 hrs 3</t>
  </si>
  <si>
    <t>ΔCt NOR</t>
  </si>
  <si>
    <t>E</t>
  </si>
  <si>
    <r>
      <t>E^</t>
    </r>
    <r>
      <rPr>
        <sz val="11"/>
        <color theme="1"/>
        <rFont val="Calibri"/>
        <family val="2"/>
      </rPr>
      <t>ΔCt</t>
    </r>
  </si>
  <si>
    <t>AK 24 hrs 1</t>
  </si>
  <si>
    <t>AK 24 hrs 2</t>
  </si>
  <si>
    <t>AK 24 hrs 3</t>
  </si>
  <si>
    <t>AK 48 hrs 1</t>
  </si>
  <si>
    <t>AK 48 hrs 2</t>
  </si>
  <si>
    <t>AK 48 hrs 3</t>
  </si>
  <si>
    <t>AK 72 hrs 1</t>
  </si>
  <si>
    <t>AK 72 hrs 2</t>
  </si>
  <si>
    <t>AK 72 hrs 3</t>
  </si>
  <si>
    <t>24 h</t>
  </si>
  <si>
    <t>48 h</t>
  </si>
  <si>
    <t>72 h</t>
  </si>
  <si>
    <t>t test</t>
  </si>
  <si>
    <t>ΔCt Target</t>
  </si>
  <si>
    <t>Mean</t>
  </si>
  <si>
    <t>StandDev</t>
  </si>
  <si>
    <t>T test</t>
  </si>
  <si>
    <t>E^ΔCt</t>
  </si>
  <si>
    <t>Target gene Ct</t>
  </si>
  <si>
    <t>mean</t>
  </si>
  <si>
    <t>Normalizer</t>
  </si>
  <si>
    <t>ATPase</t>
  </si>
  <si>
    <t xml:space="preserve">AK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</si>
</sst>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Fill="1"/>
    <xf numFmtId="0" fontId="0" fillId="0" borderId="0" xfId="0" applyAlignment="1">
      <alignment horizontal="center"/>
    </xf>
    <xf numFmtId="0" fontId="2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i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i="1">
                <a:latin typeface="Times New Roman" panose="02020603050405020304" pitchFamily="18" charset="0"/>
                <a:cs typeface="Times New Roman" panose="02020603050405020304" pitchFamily="18" charset="0"/>
              </a:rPr>
              <a:t>V-ATPase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0.0"/>
                  <c:y val="-0.0324074074074075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*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**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both"/>
            <c:errValType val="cust"/>
            <c:noEndCap val="0"/>
            <c:plus>
              <c:numRef>
                <c:f>(ATPase!$R$16,ATPase!$R$24,ATPase!$R$33)</c:f>
                <c:numCache>
                  <c:formatCode>General</c:formatCode>
                  <c:ptCount val="3"/>
                  <c:pt idx="0">
                    <c:v>0.133548209608798</c:v>
                  </c:pt>
                  <c:pt idx="1">
                    <c:v>0.112784883388621</c:v>
                  </c:pt>
                  <c:pt idx="2">
                    <c:v>0.0736983612360062</c:v>
                  </c:pt>
                </c:numCache>
              </c:numRef>
            </c:plus>
            <c:minus>
              <c:numRef>
                <c:f>(ATPase!$R$16,ATPase!$R$24,ATPase!$R$33)</c:f>
                <c:numCache>
                  <c:formatCode>General</c:formatCode>
                  <c:ptCount val="3"/>
                  <c:pt idx="0">
                    <c:v>0.133548209608798</c:v>
                  </c:pt>
                  <c:pt idx="1">
                    <c:v>0.112784883388621</c:v>
                  </c:pt>
                  <c:pt idx="2">
                    <c:v>0.0736983612360062</c:v>
                  </c:pt>
                </c:numCache>
              </c:numRef>
            </c:minus>
          </c:errBars>
          <c:cat>
            <c:strRef>
              <c:f>(ATPase!$V$15,ATPase!$V$16,ATPase!$V$17)</c:f>
              <c:strCache>
                <c:ptCount val="3"/>
                <c:pt idx="0">
                  <c:v>24 h</c:v>
                </c:pt>
                <c:pt idx="1">
                  <c:v>48 h</c:v>
                </c:pt>
                <c:pt idx="2">
                  <c:v>72 h</c:v>
                </c:pt>
              </c:strCache>
            </c:strRef>
          </c:cat>
          <c:val>
            <c:numRef>
              <c:f>(ATPase!$Q$16,ATPase!$Q$24,ATPase!$Q$33)</c:f>
              <c:numCache>
                <c:formatCode>General</c:formatCode>
                <c:ptCount val="3"/>
                <c:pt idx="0">
                  <c:v>1.040872340708243</c:v>
                </c:pt>
                <c:pt idx="1">
                  <c:v>0.741330226986505</c:v>
                </c:pt>
                <c:pt idx="2">
                  <c:v>0.602781801114715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76283832"/>
        <c:axId val="2076286808"/>
      </c:barChart>
      <c:catAx>
        <c:axId val="2076283832"/>
        <c:scaling>
          <c:orientation val="minMax"/>
        </c:scaling>
        <c:delete val="0"/>
        <c:axPos val="b"/>
        <c:majorTickMark val="out"/>
        <c:minorTickMark val="none"/>
        <c:tickLblPos val="nextTo"/>
        <c:crossAx val="2076286808"/>
        <c:crosses val="autoZero"/>
        <c:auto val="1"/>
        <c:lblAlgn val="ctr"/>
        <c:lblOffset val="100"/>
        <c:noMultiLvlLbl val="0"/>
      </c:catAx>
      <c:valAx>
        <c:axId val="20762868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Relative expression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76283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i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i="1">
                <a:latin typeface="Times New Roman" panose="02020603050405020304" pitchFamily="18" charset="0"/>
                <a:cs typeface="Times New Roman" panose="02020603050405020304" pitchFamily="18" charset="0"/>
              </a:rPr>
              <a:t>AK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-5.092533763208E-17"/>
                  <c:y val="-0.087962962962963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*</a:t>
                    </a:r>
                    <a:endParaRPr lang="en-US" sz="140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"/>
                  <c:y val="-0.0277777777777778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**</a:t>
                    </a:r>
                    <a:endParaRPr lang="en-US" sz="140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both"/>
            <c:errValType val="cust"/>
            <c:noEndCap val="0"/>
            <c:plus>
              <c:numRef>
                <c:f>(AK!$R$16,AK!$R$24,AK!$R$31)</c:f>
                <c:numCache>
                  <c:formatCode>General</c:formatCode>
                  <c:ptCount val="3"/>
                  <c:pt idx="0">
                    <c:v>0.100724923315504</c:v>
                  </c:pt>
                  <c:pt idx="1">
                    <c:v>0.125400172466156</c:v>
                  </c:pt>
                  <c:pt idx="2">
                    <c:v>0.0379699919040268</c:v>
                  </c:pt>
                </c:numCache>
              </c:numRef>
            </c:plus>
            <c:minus>
              <c:numRef>
                <c:f>(AK!$R$16,AK!$R$24,AK!$R$31)</c:f>
                <c:numCache>
                  <c:formatCode>General</c:formatCode>
                  <c:ptCount val="3"/>
                  <c:pt idx="0">
                    <c:v>0.100724923315504</c:v>
                  </c:pt>
                  <c:pt idx="1">
                    <c:v>0.125400172466156</c:v>
                  </c:pt>
                  <c:pt idx="2">
                    <c:v>0.0379699919040268</c:v>
                  </c:pt>
                </c:numCache>
              </c:numRef>
            </c:minus>
          </c:errBars>
          <c:cat>
            <c:strRef>
              <c:f>(AK!$D$44,AK!$D$45,AK!$D$46)</c:f>
              <c:strCache>
                <c:ptCount val="3"/>
                <c:pt idx="0">
                  <c:v>24 h</c:v>
                </c:pt>
                <c:pt idx="1">
                  <c:v>48 h</c:v>
                </c:pt>
                <c:pt idx="2">
                  <c:v>72 h</c:v>
                </c:pt>
              </c:strCache>
            </c:strRef>
          </c:cat>
          <c:val>
            <c:numRef>
              <c:f>(AK!$Q$16,AK!$Q$24,AK!$Q$31)</c:f>
              <c:numCache>
                <c:formatCode>General</c:formatCode>
                <c:ptCount val="3"/>
                <c:pt idx="0">
                  <c:v>0.927839562925567</c:v>
                </c:pt>
                <c:pt idx="1">
                  <c:v>0.71970901556561</c:v>
                </c:pt>
                <c:pt idx="2">
                  <c:v>0.591500077913429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7138056"/>
        <c:axId val="2077141032"/>
      </c:barChart>
      <c:catAx>
        <c:axId val="2077138056"/>
        <c:scaling>
          <c:orientation val="minMax"/>
        </c:scaling>
        <c:delete val="0"/>
        <c:axPos val="b"/>
        <c:majorTickMark val="out"/>
        <c:minorTickMark val="none"/>
        <c:tickLblPos val="nextTo"/>
        <c:crossAx val="2077141032"/>
        <c:crosses val="autoZero"/>
        <c:auto val="1"/>
        <c:lblAlgn val="ctr"/>
        <c:lblOffset val="100"/>
        <c:noMultiLvlLbl val="0"/>
      </c:catAx>
      <c:valAx>
        <c:axId val="20771410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Relative expression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77138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512536</xdr:colOff>
      <xdr:row>37</xdr:row>
      <xdr:rowOff>149225</xdr:rowOff>
    </xdr:from>
    <xdr:to>
      <xdr:col>15</xdr:col>
      <xdr:colOff>185965</xdr:colOff>
      <xdr:row>47</xdr:row>
      <xdr:rowOff>120648</xdr:rowOff>
    </xdr:to>
    <xdr:graphicFrame macro="">
      <xdr:nvGraphicFramePr>
        <xdr:cNvPr id="6" name="ATPas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42</xdr:row>
      <xdr:rowOff>138112</xdr:rowOff>
    </xdr:from>
    <xdr:to>
      <xdr:col>11</xdr:col>
      <xdr:colOff>409575</xdr:colOff>
      <xdr:row>57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workbookViewId="0">
      <selection activeCell="A2" sqref="A2"/>
    </sheetView>
  </sheetViews>
  <sheetFormatPr baseColWidth="10" defaultColWidth="8.83203125" defaultRowHeight="14" x14ac:dyDescent="0"/>
  <cols>
    <col min="1" max="1" width="20.33203125" customWidth="1"/>
    <col min="3" max="3" width="12.6640625" customWidth="1"/>
    <col min="6" max="6" width="13.6640625" customWidth="1"/>
    <col min="19" max="19" width="9.1640625" customWidth="1"/>
  </cols>
  <sheetData>
    <row r="1" spans="1:22">
      <c r="A1" t="s">
        <v>39</v>
      </c>
      <c r="C1" t="s">
        <v>36</v>
      </c>
      <c r="D1" t="s">
        <v>37</v>
      </c>
      <c r="F1" t="s">
        <v>38</v>
      </c>
      <c r="G1" t="s">
        <v>37</v>
      </c>
    </row>
    <row r="2" spans="1:22">
      <c r="I2" s="1"/>
      <c r="K2" s="1"/>
    </row>
    <row r="3" spans="1:22">
      <c r="A3" t="s">
        <v>0</v>
      </c>
      <c r="C3">
        <v>22.91</v>
      </c>
      <c r="D3" s="2">
        <f>AVERAGE(C3,C4)</f>
        <v>22.95</v>
      </c>
      <c r="F3">
        <v>14.19</v>
      </c>
      <c r="G3">
        <f>AVERAGE(F3,F4)</f>
        <v>14.25</v>
      </c>
    </row>
    <row r="4" spans="1:22">
      <c r="C4">
        <v>22.99</v>
      </c>
      <c r="F4">
        <v>14.31</v>
      </c>
    </row>
    <row r="5" spans="1:22">
      <c r="A5" t="s">
        <v>1</v>
      </c>
      <c r="C5">
        <v>23.18</v>
      </c>
      <c r="D5">
        <f t="shared" ref="D5:D35" si="0">AVERAGE(C5,C6)</f>
        <v>23.225000000000001</v>
      </c>
      <c r="F5">
        <v>14.47</v>
      </c>
      <c r="G5">
        <f t="shared" ref="G5:G35" si="1">AVERAGE(F5,F6)</f>
        <v>14.46</v>
      </c>
    </row>
    <row r="6" spans="1:22">
      <c r="C6">
        <v>23.27</v>
      </c>
      <c r="F6">
        <v>14.45</v>
      </c>
    </row>
    <row r="7" spans="1:22">
      <c r="A7" t="s">
        <v>2</v>
      </c>
      <c r="C7">
        <v>22.6</v>
      </c>
      <c r="D7">
        <f t="shared" si="0"/>
        <v>22.65</v>
      </c>
      <c r="F7">
        <v>13.67</v>
      </c>
      <c r="G7">
        <f t="shared" si="1"/>
        <v>13.715</v>
      </c>
    </row>
    <row r="8" spans="1:22">
      <c r="C8">
        <v>22.7</v>
      </c>
      <c r="F8">
        <v>13.76</v>
      </c>
    </row>
    <row r="9" spans="1:22">
      <c r="A9" t="s">
        <v>3</v>
      </c>
      <c r="C9">
        <v>23.57</v>
      </c>
      <c r="D9" s="2">
        <f t="shared" si="0"/>
        <v>23.52</v>
      </c>
      <c r="F9">
        <v>14.66</v>
      </c>
      <c r="G9">
        <f t="shared" si="1"/>
        <v>14.5</v>
      </c>
    </row>
    <row r="10" spans="1:22">
      <c r="C10">
        <v>23.47</v>
      </c>
      <c r="F10">
        <v>14.34</v>
      </c>
    </row>
    <row r="11" spans="1:22">
      <c r="A11" t="s">
        <v>4</v>
      </c>
      <c r="C11">
        <v>23.98</v>
      </c>
      <c r="D11">
        <f t="shared" si="0"/>
        <v>23.844999999999999</v>
      </c>
      <c r="F11">
        <v>14.39</v>
      </c>
      <c r="G11">
        <f t="shared" si="1"/>
        <v>14.355</v>
      </c>
    </row>
    <row r="12" spans="1:22">
      <c r="C12">
        <v>23.71</v>
      </c>
      <c r="F12">
        <v>14.32</v>
      </c>
    </row>
    <row r="13" spans="1:22">
      <c r="A13" t="s">
        <v>5</v>
      </c>
      <c r="C13">
        <v>23.24</v>
      </c>
      <c r="D13" s="2">
        <f t="shared" si="0"/>
        <v>23.32</v>
      </c>
      <c r="F13">
        <v>14.2</v>
      </c>
      <c r="G13">
        <f t="shared" si="1"/>
        <v>14.274999999999999</v>
      </c>
    </row>
    <row r="14" spans="1:22">
      <c r="C14">
        <v>23.4</v>
      </c>
      <c r="F14">
        <v>14.35</v>
      </c>
    </row>
    <row r="15" spans="1:22">
      <c r="I15" s="5" t="s">
        <v>31</v>
      </c>
      <c r="J15" s="5"/>
      <c r="K15" s="5" t="s">
        <v>15</v>
      </c>
      <c r="L15" s="5"/>
      <c r="M15" s="5" t="s">
        <v>35</v>
      </c>
      <c r="N15" s="5" t="s">
        <v>35</v>
      </c>
      <c r="O15" s="5" t="s">
        <v>16</v>
      </c>
      <c r="Q15" s="5" t="s">
        <v>32</v>
      </c>
      <c r="R15" s="5" t="s">
        <v>33</v>
      </c>
      <c r="S15" s="5" t="s">
        <v>34</v>
      </c>
      <c r="V15" t="s">
        <v>27</v>
      </c>
    </row>
    <row r="16" spans="1:22">
      <c r="A16" t="s">
        <v>6</v>
      </c>
      <c r="C16">
        <v>24.08</v>
      </c>
      <c r="D16">
        <f t="shared" si="0"/>
        <v>24.074999999999999</v>
      </c>
      <c r="F16">
        <v>15.48</v>
      </c>
      <c r="G16">
        <f t="shared" si="1"/>
        <v>15.455</v>
      </c>
      <c r="I16">
        <f>D3-D16</f>
        <v>-1.125</v>
      </c>
      <c r="K16">
        <f>G3-G16</f>
        <v>-1.2050000000000001</v>
      </c>
      <c r="M16">
        <f>1.97^I16</f>
        <v>0.46636451220565489</v>
      </c>
      <c r="N16">
        <f>1.99^K16</f>
        <v>0.43639728793335975</v>
      </c>
      <c r="O16">
        <f>M16/N16</f>
        <v>1.0686695932832453</v>
      </c>
      <c r="Q16">
        <f>AVERAGE(O16,O18,O20)</f>
        <v>1.0408723407082425</v>
      </c>
      <c r="R16">
        <f>STDEV(O16,O18,O20)</f>
        <v>0.13354820960879804</v>
      </c>
      <c r="V16" t="s">
        <v>28</v>
      </c>
    </row>
    <row r="17" spans="1:22">
      <c r="C17">
        <v>24.07</v>
      </c>
      <c r="F17">
        <v>15.43</v>
      </c>
      <c r="V17" t="s">
        <v>29</v>
      </c>
    </row>
    <row r="18" spans="1:22">
      <c r="A18" t="s">
        <v>7</v>
      </c>
      <c r="C18">
        <v>23.12</v>
      </c>
      <c r="D18">
        <f t="shared" si="0"/>
        <v>23.195</v>
      </c>
      <c r="F18">
        <v>14.67</v>
      </c>
      <c r="G18">
        <f t="shared" si="1"/>
        <v>14.705</v>
      </c>
      <c r="I18">
        <f>D3-D18</f>
        <v>-0.24500000000000099</v>
      </c>
      <c r="K18">
        <f>G3-G18</f>
        <v>-0.45500000000000007</v>
      </c>
      <c r="M18">
        <f t="shared" ref="M18:M35" si="2">1.97^I18</f>
        <v>0.84694610401865156</v>
      </c>
      <c r="N18">
        <f t="shared" ref="N18:N35" si="3">1.99^K18</f>
        <v>0.7311758694945456</v>
      </c>
      <c r="O18">
        <f t="shared" ref="O18:O35" si="4">M18/N18</f>
        <v>1.1583343205843715</v>
      </c>
      <c r="S18">
        <v>1.0686695932832453</v>
      </c>
      <c r="T18">
        <v>1</v>
      </c>
    </row>
    <row r="19" spans="1:22">
      <c r="C19">
        <v>23.27</v>
      </c>
      <c r="F19">
        <v>14.74</v>
      </c>
      <c r="S19">
        <v>1.1583343205843715</v>
      </c>
      <c r="T19">
        <v>1</v>
      </c>
    </row>
    <row r="20" spans="1:22">
      <c r="A20" t="s">
        <v>8</v>
      </c>
      <c r="C20">
        <v>22.6</v>
      </c>
      <c r="D20">
        <f>AVERAGE(C20,C21)</f>
        <v>22.594999999999999</v>
      </c>
      <c r="F20">
        <v>13.77</v>
      </c>
      <c r="G20">
        <f>AVERAGE(F20,F21)</f>
        <v>13.74</v>
      </c>
      <c r="I20">
        <f>D3-D20</f>
        <v>0.35500000000000043</v>
      </c>
      <c r="K20">
        <f>G3-G20</f>
        <v>0.50999999999999979</v>
      </c>
      <c r="M20">
        <f>1.97^I20</f>
        <v>1.2721417630876244</v>
      </c>
      <c r="N20">
        <f>1.99^K20</f>
        <v>1.4204144081401946</v>
      </c>
      <c r="O20">
        <f>M20/N20</f>
        <v>0.89561310825711105</v>
      </c>
      <c r="S20">
        <v>0.89561310825711105</v>
      </c>
      <c r="T20">
        <v>1</v>
      </c>
    </row>
    <row r="21" spans="1:22">
      <c r="C21">
        <v>22.59</v>
      </c>
      <c r="F21">
        <v>13.71</v>
      </c>
    </row>
    <row r="24" spans="1:22">
      <c r="A24" t="s">
        <v>9</v>
      </c>
      <c r="C24">
        <v>23.85</v>
      </c>
      <c r="D24">
        <f t="shared" si="0"/>
        <v>23.875</v>
      </c>
      <c r="F24">
        <v>14.66</v>
      </c>
      <c r="G24">
        <f t="shared" si="1"/>
        <v>14.65</v>
      </c>
      <c r="I24">
        <f>D9-D24</f>
        <v>-0.35500000000000043</v>
      </c>
      <c r="K24">
        <f>G9-G24</f>
        <v>-0.15000000000000036</v>
      </c>
      <c r="M24">
        <f t="shared" si="2"/>
        <v>0.78607591466291682</v>
      </c>
      <c r="N24">
        <f t="shared" si="3"/>
        <v>0.90192835077019939</v>
      </c>
      <c r="O24">
        <f t="shared" si="4"/>
        <v>0.87155028888009711</v>
      </c>
      <c r="Q24">
        <f>AVERAGE(O24,O26,O28)</f>
        <v>0.74133022698650464</v>
      </c>
      <c r="R24">
        <f>STDEV(O24,O26,O28)</f>
        <v>0.11278488338862068</v>
      </c>
    </row>
    <row r="25" spans="1:22">
      <c r="C25">
        <v>23.9</v>
      </c>
      <c r="F25">
        <v>14.64</v>
      </c>
    </row>
    <row r="26" spans="1:22">
      <c r="A26" t="s">
        <v>10</v>
      </c>
      <c r="C26">
        <v>24.37</v>
      </c>
      <c r="D26">
        <f t="shared" si="0"/>
        <v>24.41</v>
      </c>
      <c r="F26">
        <v>14.83</v>
      </c>
      <c r="G26">
        <f t="shared" si="1"/>
        <v>14.805</v>
      </c>
      <c r="I26">
        <f>D9-D26</f>
        <v>-0.89000000000000057</v>
      </c>
      <c r="K26">
        <f>G9-G26</f>
        <v>-0.30499999999999972</v>
      </c>
      <c r="M26">
        <f t="shared" si="2"/>
        <v>0.54692157868349345</v>
      </c>
      <c r="N26">
        <f t="shared" si="3"/>
        <v>0.81068065869108097</v>
      </c>
      <c r="O26">
        <f t="shared" si="4"/>
        <v>0.67464490834966884</v>
      </c>
      <c r="S26">
        <v>0.87155028888009711</v>
      </c>
      <c r="T26">
        <v>1</v>
      </c>
    </row>
    <row r="27" spans="1:22">
      <c r="C27">
        <v>24.45</v>
      </c>
      <c r="F27">
        <v>14.78</v>
      </c>
      <c r="S27">
        <v>0.67464490834966884</v>
      </c>
      <c r="T27">
        <v>1</v>
      </c>
    </row>
    <row r="28" spans="1:22">
      <c r="A28" t="s">
        <v>11</v>
      </c>
      <c r="C28">
        <v>24.17</v>
      </c>
      <c r="D28">
        <f>AVERAGE(C28,C29)</f>
        <v>24.19</v>
      </c>
      <c r="F28">
        <v>14.56</v>
      </c>
      <c r="G28">
        <f>AVERAGE(F28,F29)</f>
        <v>14.595000000000001</v>
      </c>
      <c r="I28">
        <f>D9-D28</f>
        <v>-0.67000000000000171</v>
      </c>
      <c r="K28">
        <f>G9-G28</f>
        <v>-9.5000000000000639E-2</v>
      </c>
      <c r="M28">
        <f>1.97^I28</f>
        <v>0.63490336444769391</v>
      </c>
      <c r="N28">
        <f>1.99^K28</f>
        <v>0.93671819846596083</v>
      </c>
      <c r="O28">
        <f>M28/N28</f>
        <v>0.67779548372974785</v>
      </c>
      <c r="S28">
        <v>0.67779548372974785</v>
      </c>
      <c r="T28">
        <v>1</v>
      </c>
    </row>
    <row r="29" spans="1:22">
      <c r="C29">
        <v>24.21</v>
      </c>
      <c r="F29">
        <v>14.63</v>
      </c>
      <c r="S29">
        <f>_xlfn.T.TEST(S26:S28,T26:T28,1,1)</f>
        <v>2.8959943003981359E-2</v>
      </c>
    </row>
    <row r="33" spans="1:20">
      <c r="A33" t="s">
        <v>12</v>
      </c>
      <c r="C33">
        <v>24.41</v>
      </c>
      <c r="D33">
        <f t="shared" si="0"/>
        <v>24.435000000000002</v>
      </c>
      <c r="F33">
        <v>14.48</v>
      </c>
      <c r="G33">
        <f t="shared" si="1"/>
        <v>14.440000000000001</v>
      </c>
      <c r="I33">
        <f>D13-D33</f>
        <v>-1.115000000000002</v>
      </c>
      <c r="K33">
        <f>G13-G33</f>
        <v>-0.1650000000000027</v>
      </c>
      <c r="M33">
        <f t="shared" si="2"/>
        <v>0.46953736437543897</v>
      </c>
      <c r="N33">
        <f t="shared" si="3"/>
        <v>0.89266651134948305</v>
      </c>
      <c r="O33">
        <f t="shared" si="4"/>
        <v>0.52599415168562647</v>
      </c>
      <c r="Q33">
        <f>AVERAGE(O33,O35,O37)</f>
        <v>0.60278180111471524</v>
      </c>
      <c r="R33">
        <f>STDEV(O33,O35,O37)</f>
        <v>7.3698361236006218E-2</v>
      </c>
    </row>
    <row r="34" spans="1:20">
      <c r="C34">
        <v>24.46</v>
      </c>
      <c r="F34">
        <v>14.4</v>
      </c>
    </row>
    <row r="35" spans="1:20">
      <c r="A35" t="s">
        <v>13</v>
      </c>
      <c r="C35">
        <v>23.9</v>
      </c>
      <c r="D35">
        <f t="shared" si="0"/>
        <v>23.96</v>
      </c>
      <c r="F35">
        <v>14.28</v>
      </c>
      <c r="G35">
        <f t="shared" si="1"/>
        <v>14.33</v>
      </c>
      <c r="I35">
        <f>D13-D35</f>
        <v>-0.64000000000000057</v>
      </c>
      <c r="K35">
        <f>G13-G35</f>
        <v>-5.5000000000001492E-2</v>
      </c>
      <c r="M35">
        <f t="shared" si="2"/>
        <v>0.64795018061011289</v>
      </c>
      <c r="N35">
        <f t="shared" si="3"/>
        <v>0.96285985715582689</v>
      </c>
      <c r="O35">
        <f t="shared" si="4"/>
        <v>0.67294339440433248</v>
      </c>
      <c r="S35">
        <v>0.52599415168562647</v>
      </c>
      <c r="T35">
        <v>1</v>
      </c>
    </row>
    <row r="36" spans="1:20">
      <c r="C36">
        <v>24.02</v>
      </c>
      <c r="F36">
        <v>14.38</v>
      </c>
      <c r="S36">
        <v>0.67294339440433248</v>
      </c>
      <c r="T36">
        <v>1</v>
      </c>
    </row>
    <row r="37" spans="1:20">
      <c r="A37" t="s">
        <v>14</v>
      </c>
      <c r="C37">
        <v>23.94</v>
      </c>
      <c r="D37">
        <f>AVERAGE(C37,C38)</f>
        <v>24.020000000000003</v>
      </c>
      <c r="F37">
        <v>14.26</v>
      </c>
      <c r="G37">
        <f>AVERAGE(F37,F38)</f>
        <v>14.245000000000001</v>
      </c>
      <c r="I37">
        <f>D13-D37</f>
        <v>-0.70000000000000284</v>
      </c>
      <c r="K37">
        <f>G13-G37</f>
        <v>2.9999999999997584E-2</v>
      </c>
      <c r="M37">
        <f>1.97^I37</f>
        <v>0.62211925276020175</v>
      </c>
      <c r="N37">
        <f>1.99^K37</f>
        <v>1.0208586012712222</v>
      </c>
      <c r="O37">
        <f>M37/N37</f>
        <v>0.60940785725418678</v>
      </c>
      <c r="S37">
        <v>0.60940785725418678</v>
      </c>
      <c r="T37">
        <v>1</v>
      </c>
    </row>
    <row r="38" spans="1:20">
      <c r="C38">
        <v>24.1</v>
      </c>
      <c r="F38">
        <v>14.23</v>
      </c>
      <c r="S38">
        <f>_xlfn.T.TEST(S35:S37,T35:T37,1,1)</f>
        <v>5.6403833574791336E-3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workbookViewId="0">
      <selection activeCell="A2" sqref="A2"/>
    </sheetView>
  </sheetViews>
  <sheetFormatPr baseColWidth="10" defaultColWidth="8.83203125" defaultRowHeight="14" x14ac:dyDescent="0"/>
  <cols>
    <col min="1" max="1" width="16.5" customWidth="1"/>
    <col min="3" max="3" width="12.6640625" style="4" customWidth="1"/>
    <col min="6" max="6" width="13.5" style="4" customWidth="1"/>
  </cols>
  <sheetData>
    <row r="1" spans="1:18">
      <c r="A1" t="s">
        <v>40</v>
      </c>
      <c r="C1" t="s">
        <v>36</v>
      </c>
      <c r="D1" t="s">
        <v>37</v>
      </c>
      <c r="F1" t="s">
        <v>38</v>
      </c>
      <c r="G1" t="s">
        <v>37</v>
      </c>
    </row>
    <row r="2" spans="1:18">
      <c r="I2" s="1"/>
      <c r="K2" s="1"/>
    </row>
    <row r="3" spans="1:18">
      <c r="A3" t="s">
        <v>0</v>
      </c>
      <c r="C3" s="4">
        <v>19.21</v>
      </c>
      <c r="D3" s="3">
        <f>AVERAGE(C3,C4)</f>
        <v>18.995000000000001</v>
      </c>
      <c r="F3" s="4">
        <v>14.96</v>
      </c>
      <c r="G3">
        <f>AVERAGE(F3,F4)</f>
        <v>14.58</v>
      </c>
    </row>
    <row r="4" spans="1:18">
      <c r="C4" s="4">
        <v>18.78</v>
      </c>
      <c r="D4" s="3"/>
      <c r="F4" s="4">
        <v>14.2</v>
      </c>
    </row>
    <row r="5" spans="1:18">
      <c r="A5" t="s">
        <v>1</v>
      </c>
      <c r="C5" s="4">
        <v>19.09</v>
      </c>
      <c r="D5" s="2">
        <f t="shared" ref="D5:D31" si="0">AVERAGE(C5,C6)</f>
        <v>19.03</v>
      </c>
      <c r="F5" s="4">
        <v>14.86</v>
      </c>
      <c r="G5">
        <f t="shared" ref="G5:G31" si="1">AVERAGE(F5,F6)</f>
        <v>14.904999999999999</v>
      </c>
    </row>
    <row r="6" spans="1:18">
      <c r="C6" s="4">
        <v>18.97</v>
      </c>
      <c r="D6" s="3"/>
      <c r="F6" s="4">
        <v>14.95</v>
      </c>
    </row>
    <row r="7" spans="1:18">
      <c r="A7" t="s">
        <v>2</v>
      </c>
      <c r="C7" s="4">
        <v>19.899999999999999</v>
      </c>
      <c r="D7" s="3">
        <f t="shared" si="0"/>
        <v>19.920000000000002</v>
      </c>
      <c r="F7" s="4">
        <v>14.14</v>
      </c>
      <c r="G7">
        <f t="shared" si="1"/>
        <v>14.074999999999999</v>
      </c>
    </row>
    <row r="8" spans="1:18">
      <c r="C8" s="4">
        <v>19.940000000000001</v>
      </c>
      <c r="D8" s="3"/>
      <c r="F8" s="4">
        <v>14.01</v>
      </c>
    </row>
    <row r="9" spans="1:18">
      <c r="A9" t="s">
        <v>3</v>
      </c>
      <c r="C9" s="4">
        <v>19.899999999999999</v>
      </c>
      <c r="D9" s="3">
        <f t="shared" si="0"/>
        <v>19.97</v>
      </c>
      <c r="F9" s="4">
        <v>15.2</v>
      </c>
      <c r="G9">
        <f t="shared" si="1"/>
        <v>15.27</v>
      </c>
    </row>
    <row r="10" spans="1:18">
      <c r="C10" s="4">
        <v>20.04</v>
      </c>
      <c r="D10" s="3"/>
      <c r="F10" s="4">
        <v>15.34</v>
      </c>
    </row>
    <row r="11" spans="1:18">
      <c r="A11" t="s">
        <v>4</v>
      </c>
      <c r="C11" s="4">
        <v>21.1</v>
      </c>
      <c r="D11" s="3">
        <f t="shared" si="0"/>
        <v>20.97</v>
      </c>
      <c r="F11" s="4">
        <v>14.83</v>
      </c>
      <c r="G11">
        <f t="shared" si="1"/>
        <v>14.675000000000001</v>
      </c>
    </row>
    <row r="12" spans="1:18">
      <c r="C12" s="4">
        <v>20.84</v>
      </c>
      <c r="D12" s="3"/>
      <c r="F12" s="4">
        <v>14.52</v>
      </c>
    </row>
    <row r="13" spans="1:18">
      <c r="A13" t="s">
        <v>5</v>
      </c>
      <c r="C13" s="4">
        <v>19.79</v>
      </c>
      <c r="D13" s="3">
        <f t="shared" si="0"/>
        <v>19.725000000000001</v>
      </c>
      <c r="F13" s="4">
        <v>14.48</v>
      </c>
      <c r="G13">
        <f t="shared" si="1"/>
        <v>14.48</v>
      </c>
    </row>
    <row r="14" spans="1:18">
      <c r="C14" s="4">
        <v>19.66</v>
      </c>
      <c r="D14" s="3"/>
      <c r="F14" s="4">
        <v>14.48</v>
      </c>
    </row>
    <row r="15" spans="1:18">
      <c r="D15" s="3"/>
      <c r="I15" s="1" t="s">
        <v>31</v>
      </c>
      <c r="K15" s="1" t="s">
        <v>15</v>
      </c>
      <c r="M15" t="s">
        <v>17</v>
      </c>
      <c r="N15" t="s">
        <v>17</v>
      </c>
      <c r="O15" t="s">
        <v>16</v>
      </c>
      <c r="P15" t="s">
        <v>32</v>
      </c>
      <c r="Q15" t="s">
        <v>33</v>
      </c>
      <c r="R15" t="s">
        <v>34</v>
      </c>
    </row>
    <row r="16" spans="1:18">
      <c r="A16" t="s">
        <v>18</v>
      </c>
      <c r="C16" s="4">
        <v>19.39</v>
      </c>
      <c r="D16" s="3">
        <f>AVERAGE(C16,C17)</f>
        <v>19.350000000000001</v>
      </c>
      <c r="F16" s="4">
        <v>15.03</v>
      </c>
      <c r="G16">
        <f>AVERAGE(F16,F17)</f>
        <v>15.065</v>
      </c>
      <c r="I16">
        <f>D5-D16</f>
        <v>-0.32000000000000028</v>
      </c>
      <c r="K16">
        <f>G5-G16</f>
        <v>-0.16000000000000014</v>
      </c>
      <c r="M16">
        <f>1.97^I16</f>
        <v>0.80495352698780875</v>
      </c>
      <c r="N16">
        <f>1.99^K16</f>
        <v>0.89574317494777922</v>
      </c>
      <c r="O16">
        <f>M16/N16</f>
        <v>0.89864321548945836</v>
      </c>
      <c r="Q16">
        <f>AVERAGE(O16,O18,O20)</f>
        <v>0.92783956292556669</v>
      </c>
      <c r="R16">
        <f>STDEV(O16,O18,O20)</f>
        <v>0.10072492331550385</v>
      </c>
    </row>
    <row r="17" spans="1:18">
      <c r="C17" s="4">
        <v>19.309999999999999</v>
      </c>
      <c r="D17" s="3"/>
      <c r="F17" s="4">
        <v>15.1</v>
      </c>
    </row>
    <row r="18" spans="1:18">
      <c r="A18" t="s">
        <v>19</v>
      </c>
      <c r="C18" s="4">
        <v>19.22</v>
      </c>
      <c r="D18" s="3">
        <f>AVERAGE(C18,C19)</f>
        <v>19.16</v>
      </c>
      <c r="F18" s="4">
        <v>15.09</v>
      </c>
      <c r="G18">
        <f>AVERAGE(F18,F19)</f>
        <v>15.09</v>
      </c>
      <c r="I18">
        <f>D5-D18</f>
        <v>-0.12999999999999901</v>
      </c>
      <c r="K18">
        <f>G5-G18</f>
        <v>-0.1850000000000005</v>
      </c>
      <c r="M18">
        <f>1.97^I18</f>
        <v>0.91562868651439377</v>
      </c>
      <c r="N18">
        <f>1.99^K18</f>
        <v>0.88046517064440355</v>
      </c>
      <c r="O18">
        <f>M18/N18</f>
        <v>1.0399374297159925</v>
      </c>
    </row>
    <row r="19" spans="1:18">
      <c r="C19" s="4">
        <v>19.100000000000001</v>
      </c>
      <c r="D19" s="3"/>
      <c r="F19" s="4">
        <v>15.09</v>
      </c>
      <c r="Q19">
        <v>0.89864321548945836</v>
      </c>
      <c r="R19">
        <v>1</v>
      </c>
    </row>
    <row r="20" spans="1:18">
      <c r="A20" t="s">
        <v>20</v>
      </c>
      <c r="C20" s="4">
        <v>19.09</v>
      </c>
      <c r="D20" s="3">
        <f>AVERAGE(C20,C21)</f>
        <v>19.04</v>
      </c>
      <c r="F20" s="4">
        <v>14.86</v>
      </c>
      <c r="G20">
        <f>AVERAGE(F20,F21)</f>
        <v>14.67</v>
      </c>
      <c r="I20">
        <f>D5-D20</f>
        <v>-9.9999999999980105E-3</v>
      </c>
      <c r="K20">
        <f>G5-G20</f>
        <v>0.23499999999999943</v>
      </c>
      <c r="M20">
        <f>1.97^I20</f>
        <v>0.99324259918269875</v>
      </c>
      <c r="N20">
        <f>1.99^K20</f>
        <v>1.1755212192655209</v>
      </c>
      <c r="O20">
        <f>M20/N20</f>
        <v>0.84493804357124924</v>
      </c>
      <c r="Q20">
        <v>1.0399374297159925</v>
      </c>
      <c r="R20">
        <v>1</v>
      </c>
    </row>
    <row r="21" spans="1:18">
      <c r="C21" s="4">
        <v>18.989999999999998</v>
      </c>
      <c r="D21" s="3"/>
      <c r="F21" s="4">
        <v>14.48</v>
      </c>
      <c r="Q21">
        <v>0.84493804357124924</v>
      </c>
      <c r="R21">
        <v>1</v>
      </c>
    </row>
    <row r="22" spans="1:18">
      <c r="D22" s="3"/>
      <c r="P22" t="s">
        <v>30</v>
      </c>
      <c r="Q22">
        <f>_xlfn.T.TEST(Q19:Q21,R19:R21,1,1)</f>
        <v>0.17023274189235632</v>
      </c>
    </row>
    <row r="23" spans="1:18">
      <c r="D23" s="3"/>
    </row>
    <row r="24" spans="1:18">
      <c r="A24" t="s">
        <v>21</v>
      </c>
      <c r="C24" s="4">
        <v>20.18</v>
      </c>
      <c r="D24" s="3">
        <f t="shared" si="0"/>
        <v>20.175000000000001</v>
      </c>
      <c r="F24" s="4">
        <v>15.13</v>
      </c>
      <c r="G24">
        <f t="shared" si="1"/>
        <v>15.105</v>
      </c>
      <c r="I24">
        <f>D9-D24</f>
        <v>-0.20500000000000185</v>
      </c>
      <c r="K24">
        <f>G9-G24</f>
        <v>0.16499999999999915</v>
      </c>
      <c r="M24">
        <f t="shared" ref="M24:M31" si="2">1.97^I24</f>
        <v>0.87023074682535284</v>
      </c>
      <c r="N24">
        <f t="shared" ref="N24:N31" si="3">1.99^K24</f>
        <v>1.1202391792297144</v>
      </c>
      <c r="O24">
        <f t="shared" ref="O24:O31" si="4">M24/N24</f>
        <v>0.77682584483764494</v>
      </c>
      <c r="Q24">
        <f>AVERAGE(O24,O26,O28)</f>
        <v>0.71970901556560973</v>
      </c>
      <c r="R24">
        <f>STDEV(O24,O26,O28)</f>
        <v>0.12540017246615628</v>
      </c>
    </row>
    <row r="25" spans="1:18">
      <c r="C25" s="4">
        <v>20.170000000000002</v>
      </c>
      <c r="D25" s="3"/>
      <c r="F25" s="4">
        <v>15.08</v>
      </c>
    </row>
    <row r="26" spans="1:18">
      <c r="A26" t="s">
        <v>22</v>
      </c>
      <c r="C26" s="4">
        <v>20.12</v>
      </c>
      <c r="D26" s="3">
        <f>AVERAGE(C26,C27)</f>
        <v>20.125</v>
      </c>
      <c r="F26" s="4">
        <v>15.17</v>
      </c>
      <c r="G26">
        <f>AVERAGE(F26,F27)</f>
        <v>15.11</v>
      </c>
      <c r="I26">
        <f>D9-D26</f>
        <v>-0.15500000000000114</v>
      </c>
      <c r="K26">
        <f>G9-G26</f>
        <v>0.16000000000000014</v>
      </c>
      <c r="M26">
        <f>1.97^I26</f>
        <v>0.90023881655802174</v>
      </c>
      <c r="N26">
        <f>1.99^K26</f>
        <v>1.1163914255425935</v>
      </c>
      <c r="O26">
        <f>M26/N26</f>
        <v>0.80638277575491379</v>
      </c>
      <c r="Q26">
        <v>0.77682584483764494</v>
      </c>
      <c r="R26">
        <v>1</v>
      </c>
    </row>
    <row r="27" spans="1:18">
      <c r="C27" s="4">
        <v>20.13</v>
      </c>
      <c r="D27" s="3"/>
      <c r="F27" s="4">
        <v>15.05</v>
      </c>
      <c r="Q27">
        <v>0.80638277575491379</v>
      </c>
      <c r="R27">
        <v>1</v>
      </c>
    </row>
    <row r="28" spans="1:18">
      <c r="A28" t="s">
        <v>23</v>
      </c>
      <c r="C28" s="4">
        <v>20.91</v>
      </c>
      <c r="D28" s="3">
        <f>AVERAGE(C28,C29)</f>
        <v>20.865000000000002</v>
      </c>
      <c r="F28" s="4">
        <v>15.41</v>
      </c>
      <c r="G28">
        <f>AVERAGE(F28,F29)</f>
        <v>15.35</v>
      </c>
      <c r="I28">
        <f>D9-D28</f>
        <v>-0.89500000000000313</v>
      </c>
      <c r="K28">
        <f>G9-G28</f>
        <v>-8.0000000000000071E-2</v>
      </c>
      <c r="M28">
        <f>1.97^I28</f>
        <v>0.54507056220648309</v>
      </c>
      <c r="N28">
        <f>1.99^K28</f>
        <v>0.94643709508227714</v>
      </c>
      <c r="O28">
        <f>M28/N28</f>
        <v>0.5759184261042708</v>
      </c>
      <c r="Q28">
        <v>0.5759184261042708</v>
      </c>
      <c r="R28">
        <v>1</v>
      </c>
    </row>
    <row r="29" spans="1:18">
      <c r="C29" s="4">
        <v>20.82</v>
      </c>
      <c r="D29" s="3"/>
      <c r="F29" s="4">
        <v>15.29</v>
      </c>
      <c r="P29" t="s">
        <v>30</v>
      </c>
      <c r="Q29">
        <f>_xlfn.T.TEST(Q26:Q28,R26:R28,1,1)</f>
        <v>3.0353927830248539E-2</v>
      </c>
    </row>
    <row r="30" spans="1:18">
      <c r="D30" s="3"/>
    </row>
    <row r="31" spans="1:18">
      <c r="A31" t="s">
        <v>24</v>
      </c>
      <c r="C31" s="4">
        <v>21.05</v>
      </c>
      <c r="D31" s="3">
        <f t="shared" si="0"/>
        <v>21.005000000000003</v>
      </c>
      <c r="F31" s="4">
        <v>15.03</v>
      </c>
      <c r="G31">
        <f t="shared" si="1"/>
        <v>15.08</v>
      </c>
      <c r="I31">
        <f>D13-D31</f>
        <v>-1.2800000000000011</v>
      </c>
      <c r="K31">
        <f>G13-G31</f>
        <v>-0.59999999999999964</v>
      </c>
      <c r="M31">
        <f t="shared" si="2"/>
        <v>0.41983943655267802</v>
      </c>
      <c r="N31">
        <f t="shared" si="3"/>
        <v>0.66174116876237288</v>
      </c>
      <c r="O31">
        <f t="shared" si="4"/>
        <v>0.63444660294883326</v>
      </c>
      <c r="Q31">
        <f>AVERAGE(O31,O33,O35)</f>
        <v>0.59150007791342907</v>
      </c>
      <c r="R31">
        <f>STDEV(O31,O33,O35)</f>
        <v>3.7969991904026765E-2</v>
      </c>
    </row>
    <row r="32" spans="1:18">
      <c r="C32" s="4">
        <v>20.96</v>
      </c>
      <c r="D32" s="3"/>
      <c r="F32" s="4">
        <v>15.13</v>
      </c>
    </row>
    <row r="33" spans="1:18">
      <c r="A33" t="s">
        <v>25</v>
      </c>
      <c r="C33" s="4">
        <v>21</v>
      </c>
      <c r="D33" s="3">
        <f>AVERAGE(C33,C34)</f>
        <v>20.65</v>
      </c>
      <c r="F33" s="4">
        <v>14.54</v>
      </c>
      <c r="G33">
        <f>AVERAGE(F33,F34)</f>
        <v>14.555</v>
      </c>
      <c r="I33">
        <f>D13-D33</f>
        <v>-0.92499999999999716</v>
      </c>
      <c r="K33">
        <f>G13-G33</f>
        <v>-7.4999999999999289E-2</v>
      </c>
      <c r="M33">
        <f>1.97^I33</f>
        <v>0.53409528102983983</v>
      </c>
      <c r="N33">
        <f>1.99^K33</f>
        <v>0.94969908432629369</v>
      </c>
      <c r="O33">
        <f>M33/N33</f>
        <v>0.56238369589323267</v>
      </c>
      <c r="Q33">
        <v>0.63444660294883326</v>
      </c>
      <c r="R33">
        <v>1</v>
      </c>
    </row>
    <row r="34" spans="1:18">
      <c r="C34" s="4">
        <v>20.3</v>
      </c>
      <c r="D34" s="3"/>
      <c r="F34" s="4">
        <v>14.57</v>
      </c>
      <c r="Q34">
        <v>0.56238369589323267</v>
      </c>
      <c r="R34">
        <v>1</v>
      </c>
    </row>
    <row r="35" spans="1:18">
      <c r="A35" t="s">
        <v>26</v>
      </c>
      <c r="C35" s="4">
        <v>20.53</v>
      </c>
      <c r="D35" s="3">
        <f>AVERAGE(C35,C36)</f>
        <v>20.58</v>
      </c>
      <c r="F35" s="4">
        <v>14.51</v>
      </c>
      <c r="G35">
        <f>AVERAGE(F35,F36)</f>
        <v>14.524999999999999</v>
      </c>
      <c r="I35">
        <f>D13-D35</f>
        <v>-0.85499999999999687</v>
      </c>
      <c r="K35">
        <f>G13-G35</f>
        <v>-4.4999999999998153E-2</v>
      </c>
      <c r="M35">
        <f>1.97^I35</f>
        <v>0.56005589986280757</v>
      </c>
      <c r="N35">
        <f>1.99^K35</f>
        <v>0.9695084788539029</v>
      </c>
      <c r="O35">
        <f>M35/N35</f>
        <v>0.57766993489822127</v>
      </c>
      <c r="Q35">
        <v>0.57766993489822127</v>
      </c>
      <c r="R35">
        <v>1</v>
      </c>
    </row>
    <row r="36" spans="1:18">
      <c r="C36" s="4">
        <v>20.63</v>
      </c>
      <c r="F36" s="4">
        <v>14.54</v>
      </c>
      <c r="P36" t="s">
        <v>30</v>
      </c>
      <c r="Q36">
        <f>_xlfn.T.TEST(Q33:Q35,R33:R35,1,1)</f>
        <v>1.4337540482120572E-3</v>
      </c>
    </row>
    <row r="37" spans="1:18">
      <c r="D37" s="3"/>
    </row>
    <row r="38" spans="1:18">
      <c r="D38" s="3"/>
    </row>
    <row r="39" spans="1:18">
      <c r="D39" s="3"/>
    </row>
    <row r="44" spans="1:18">
      <c r="D44" t="s">
        <v>27</v>
      </c>
    </row>
    <row r="45" spans="1:18">
      <c r="D45" t="s">
        <v>28</v>
      </c>
    </row>
    <row r="46" spans="1:18">
      <c r="D46" t="s">
        <v>29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ATPase</vt:lpstr>
      <vt:lpstr>AK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Camargo</dc:creator>
  <cp:lastModifiedBy>Henrique Marques-Souza</cp:lastModifiedBy>
  <dcterms:created xsi:type="dcterms:W3CDTF">2014-05-15T19:42:29Z</dcterms:created>
  <dcterms:modified xsi:type="dcterms:W3CDTF">2016-08-05T21:45:07Z</dcterms:modified>
</cp:coreProperties>
</file>