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70"/>
  </bookViews>
  <sheets>
    <sheet name="HPLC data" sheetId="3" r:id="rId1"/>
  </sheets>
  <calcPr calcId="125725"/>
</workbook>
</file>

<file path=xl/calcChain.xml><?xml version="1.0" encoding="utf-8"?>
<calcChain xmlns="http://schemas.openxmlformats.org/spreadsheetml/2006/main">
  <c r="E110" i="3"/>
  <c r="E8" l="1"/>
  <c r="F96"/>
  <c r="E96"/>
  <c r="F95"/>
  <c r="E95"/>
  <c r="F94"/>
  <c r="E94"/>
  <c r="F89"/>
  <c r="E89"/>
  <c r="F88"/>
  <c r="E88"/>
  <c r="F87"/>
  <c r="E87"/>
  <c r="F80"/>
  <c r="E80"/>
  <c r="F79"/>
  <c r="E79"/>
  <c r="F78"/>
  <c r="E78"/>
  <c r="F73"/>
  <c r="E73"/>
  <c r="F72"/>
  <c r="E72"/>
  <c r="F71"/>
  <c r="E71"/>
  <c r="F64"/>
  <c r="E64"/>
  <c r="G64" s="1"/>
  <c r="F63"/>
  <c r="E63"/>
  <c r="F62"/>
  <c r="E62"/>
  <c r="G62" s="1"/>
  <c r="F57"/>
  <c r="E57"/>
  <c r="F56"/>
  <c r="E56"/>
  <c r="F55"/>
  <c r="E55"/>
  <c r="F48"/>
  <c r="E48"/>
  <c r="G48" s="1"/>
  <c r="F47"/>
  <c r="E47"/>
  <c r="F46"/>
  <c r="E46"/>
  <c r="G46" s="1"/>
  <c r="F41"/>
  <c r="E41"/>
  <c r="F40"/>
  <c r="E40"/>
  <c r="F39"/>
  <c r="E39"/>
  <c r="F32"/>
  <c r="E32"/>
  <c r="G32" s="1"/>
  <c r="F31"/>
  <c r="E31"/>
  <c r="F30"/>
  <c r="E30"/>
  <c r="G30" s="1"/>
  <c r="F25"/>
  <c r="E25"/>
  <c r="F24"/>
  <c r="E24"/>
  <c r="G31" s="1"/>
  <c r="F23"/>
  <c r="E23"/>
  <c r="E16"/>
  <c r="E15"/>
  <c r="E14"/>
  <c r="E10"/>
  <c r="E9"/>
  <c r="G79" l="1"/>
  <c r="G94"/>
  <c r="G98" s="1"/>
  <c r="G95"/>
  <c r="H31"/>
  <c r="H63"/>
  <c r="G63"/>
  <c r="G96"/>
  <c r="G14"/>
  <c r="I62" s="1"/>
  <c r="H78"/>
  <c r="G78"/>
  <c r="H30"/>
  <c r="H32"/>
  <c r="H33" s="1"/>
  <c r="H46"/>
  <c r="H48"/>
  <c r="H62"/>
  <c r="H64"/>
  <c r="H79"/>
  <c r="H94"/>
  <c r="H96"/>
  <c r="H95"/>
  <c r="G66"/>
  <c r="G97"/>
  <c r="G34"/>
  <c r="G65"/>
  <c r="H47"/>
  <c r="H80"/>
  <c r="G47"/>
  <c r="G50" s="1"/>
  <c r="G80"/>
  <c r="I46"/>
  <c r="G16"/>
  <c r="I96" s="1"/>
  <c r="G33"/>
  <c r="G15"/>
  <c r="H66" l="1"/>
  <c r="H34"/>
  <c r="G49"/>
  <c r="I80"/>
  <c r="I30"/>
  <c r="H98"/>
  <c r="I78"/>
  <c r="G17"/>
  <c r="I94"/>
  <c r="I98" s="1"/>
  <c r="H82"/>
  <c r="I64"/>
  <c r="H65"/>
  <c r="H97"/>
  <c r="H50"/>
  <c r="I32"/>
  <c r="I63"/>
  <c r="I79"/>
  <c r="I95"/>
  <c r="H49"/>
  <c r="G81"/>
  <c r="I48"/>
  <c r="H81"/>
  <c r="I31"/>
  <c r="I47"/>
  <c r="G82"/>
  <c r="G18"/>
  <c r="I33" l="1"/>
  <c r="I82"/>
  <c r="I97"/>
  <c r="I49"/>
  <c r="I66"/>
  <c r="I81"/>
  <c r="I34"/>
  <c r="I50"/>
  <c r="I65"/>
</calcChain>
</file>

<file path=xl/sharedStrings.xml><?xml version="1.0" encoding="utf-8"?>
<sst xmlns="http://schemas.openxmlformats.org/spreadsheetml/2006/main" count="69" uniqueCount="43">
  <si>
    <t>HLM-0.5mg/ml</t>
    <phoneticPr fontId="2" type="noConversion"/>
  </si>
  <si>
    <t>GA concentration</t>
    <phoneticPr fontId="2" type="noConversion"/>
  </si>
  <si>
    <t>the metabolism of BAK inhibition rate (%)</t>
  </si>
  <si>
    <t>Corresponding standard deviation</t>
  </si>
  <si>
    <t>sample</t>
    <phoneticPr fontId="2" type="noConversion"/>
  </si>
  <si>
    <t>BAK peak area</t>
  </si>
  <si>
    <t>GA peak area</t>
    <phoneticPr fontId="2" type="noConversion"/>
  </si>
  <si>
    <t>GA concentration</t>
  </si>
  <si>
    <t xml:space="preserve"> corresponding standard deviation of BAK</t>
  </si>
  <si>
    <t>corresponding standard deviation of GA</t>
  </si>
  <si>
    <t>30min BAK metabolic percentage (%)</t>
  </si>
  <si>
    <r>
      <t>BAK percentage remaining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30min/0min</t>
    </r>
    <r>
      <rPr>
        <sz val="12"/>
        <rFont val="宋体"/>
        <family val="3"/>
        <charset val="134"/>
      </rPr>
      <t>）</t>
    </r>
  </si>
  <si>
    <r>
      <t>GA percentage remaining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30min/0min</t>
    </r>
    <r>
      <rPr>
        <sz val="12"/>
        <rFont val="宋体"/>
        <family val="3"/>
        <charset val="134"/>
      </rPr>
      <t>）</t>
    </r>
  </si>
  <si>
    <t>Summary</t>
    <phoneticPr fontId="2" type="noConversion"/>
  </si>
  <si>
    <t>Effect of different concentrations of GA on the metabolism of BAK</t>
    <phoneticPr fontId="2" type="noConversion"/>
  </si>
  <si>
    <t>30min</t>
    <phoneticPr fontId="2" type="noConversion"/>
  </si>
  <si>
    <t>mean</t>
    <phoneticPr fontId="2" type="noConversion"/>
  </si>
  <si>
    <t>SD</t>
    <phoneticPr fontId="2" type="noConversion"/>
  </si>
  <si>
    <t>mean</t>
    <phoneticPr fontId="2" type="noConversion"/>
  </si>
  <si>
    <t>SD</t>
    <phoneticPr fontId="2" type="noConversion"/>
  </si>
  <si>
    <t>mean</t>
    <phoneticPr fontId="2" type="noConversion"/>
  </si>
  <si>
    <t>mean</t>
    <phoneticPr fontId="2" type="noConversion"/>
  </si>
  <si>
    <t>mean</t>
    <phoneticPr fontId="2" type="noConversion"/>
  </si>
  <si>
    <t>SD</t>
    <phoneticPr fontId="2" type="noConversion"/>
  </si>
  <si>
    <t>SD</t>
    <phoneticPr fontId="2" type="noConversion"/>
  </si>
  <si>
    <t>SD</t>
    <phoneticPr fontId="2" type="noConversion"/>
  </si>
  <si>
    <t>Inhibition of BAK by GA</t>
    <phoneticPr fontId="2" type="noConversion"/>
  </si>
  <si>
    <t>BAK=10μM</t>
  </si>
  <si>
    <t>BAK=10μM</t>
    <phoneticPr fontId="2" type="noConversion"/>
  </si>
  <si>
    <t>GA=2.5μM</t>
  </si>
  <si>
    <t>GA=2.5μM</t>
    <phoneticPr fontId="2" type="noConversion"/>
  </si>
  <si>
    <t>GA=125μM</t>
  </si>
  <si>
    <t>GA=12.5μM</t>
  </si>
  <si>
    <t>GA=62.5μM</t>
  </si>
  <si>
    <t>GA=93.75μM</t>
  </si>
  <si>
    <t>t=0 min</t>
    <phoneticPr fontId="2" type="noConversion"/>
  </si>
  <si>
    <t>t=30 min</t>
    <phoneticPr fontId="2" type="noConversion"/>
  </si>
  <si>
    <t xml:space="preserve"> internal standard (IS) peak area</t>
    <phoneticPr fontId="2" type="noConversion"/>
  </si>
  <si>
    <t xml:space="preserve">remaining of BAK (%)  </t>
    <phoneticPr fontId="2" type="noConversion"/>
  </si>
  <si>
    <t>remaining  of GA (%)</t>
    <phoneticPr fontId="2" type="noConversion"/>
  </si>
  <si>
    <t xml:space="preserve"> ratio of GA &amp; IS</t>
    <phoneticPr fontId="2" type="noConversion"/>
  </si>
  <si>
    <t xml:space="preserve"> ratio of BAK &amp; IS </t>
    <phoneticPr fontId="2" type="noConversion"/>
  </si>
  <si>
    <t>3  samples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</si>
</sst>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0.0000_ "/>
    <numFmt numFmtId="177" formatCode="0_ "/>
    <numFmt numFmtId="178" formatCode="0.00_ "/>
    <numFmt numFmtId="179" formatCode="0.0_ "/>
    <numFmt numFmtId="180" formatCode="0.00_);[Red]\(0.00\)"/>
    <numFmt numFmtId="181" formatCode="0.0_);[Red]\(0.0\)"/>
    <numFmt numFmtId="182" formatCode="0.0000_);[Red]\(0.0000\)"/>
  </numFmts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rgb="FF0000FF"/>
      <name val="Times New Roman"/>
      <family val="1"/>
    </font>
    <font>
      <sz val="12"/>
      <color rgb="FF0000FF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0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1" applyNumberFormat="1" applyFont="1"/>
    <xf numFmtId="176" fontId="3" fillId="0" borderId="0" xfId="2" applyNumberFormat="1" applyFont="1"/>
    <xf numFmtId="176" fontId="4" fillId="0" borderId="0" xfId="0" applyNumberFormat="1" applyFont="1">
      <alignment vertical="center"/>
    </xf>
    <xf numFmtId="0" fontId="5" fillId="0" borderId="0" xfId="0" applyFont="1">
      <alignment vertical="center"/>
    </xf>
    <xf numFmtId="176" fontId="6" fillId="3" borderId="0" xfId="0" applyNumberFormat="1" applyFont="1" applyFill="1" applyAlignment="1"/>
    <xf numFmtId="176" fontId="6" fillId="3" borderId="0" xfId="1" applyNumberFormat="1" applyFont="1" applyFill="1"/>
    <xf numFmtId="176" fontId="6" fillId="2" borderId="0" xfId="1" applyNumberFormat="1" applyFont="1" applyFill="1"/>
    <xf numFmtId="0" fontId="6" fillId="0" borderId="0" xfId="0" applyFont="1">
      <alignment vertical="center"/>
    </xf>
    <xf numFmtId="176" fontId="7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7" fillId="0" borderId="0" xfId="1" applyNumberFormat="1" applyFont="1"/>
    <xf numFmtId="176" fontId="8" fillId="0" borderId="0" xfId="2" applyNumberFormat="1" applyFont="1"/>
    <xf numFmtId="176" fontId="7" fillId="0" borderId="0" xfId="2" applyNumberFormat="1" applyFont="1"/>
    <xf numFmtId="176" fontId="6" fillId="0" borderId="0" xfId="2" applyNumberFormat="1" applyFont="1"/>
    <xf numFmtId="177" fontId="8" fillId="0" borderId="0" xfId="2" applyNumberFormat="1" applyFont="1"/>
    <xf numFmtId="176" fontId="7" fillId="0" borderId="0" xfId="2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3" borderId="0" xfId="0" applyFont="1" applyFill="1">
      <alignment vertical="center"/>
    </xf>
    <xf numFmtId="176" fontId="7" fillId="3" borderId="0" xfId="2" applyNumberFormat="1" applyFont="1" applyFill="1" applyAlignment="1">
      <alignment horizontal="center"/>
    </xf>
    <xf numFmtId="0" fontId="9" fillId="0" borderId="0" xfId="0" applyFont="1">
      <alignment vertical="center"/>
    </xf>
    <xf numFmtId="179" fontId="7" fillId="0" borderId="0" xfId="2" applyNumberFormat="1" applyFont="1" applyAlignment="1">
      <alignment horizontal="center"/>
    </xf>
    <xf numFmtId="178" fontId="7" fillId="0" borderId="0" xfId="2" applyNumberFormat="1" applyFont="1" applyAlignment="1">
      <alignment horizontal="center"/>
    </xf>
    <xf numFmtId="178" fontId="6" fillId="0" borderId="0" xfId="0" applyNumberFormat="1" applyFont="1" applyAlignment="1">
      <alignment horizontal="center" vertical="center"/>
    </xf>
    <xf numFmtId="178" fontId="6" fillId="0" borderId="0" xfId="2" applyNumberFormat="1" applyFont="1" applyAlignment="1">
      <alignment horizontal="center"/>
    </xf>
    <xf numFmtId="176" fontId="6" fillId="0" borderId="0" xfId="2" applyNumberFormat="1" applyFont="1" applyAlignment="1">
      <alignment horizontal="center"/>
    </xf>
    <xf numFmtId="178" fontId="8" fillId="0" borderId="0" xfId="2" applyNumberFormat="1" applyFont="1" applyAlignment="1">
      <alignment horizontal="center"/>
    </xf>
    <xf numFmtId="180" fontId="7" fillId="3" borderId="0" xfId="2" applyNumberFormat="1" applyFont="1" applyFill="1" applyAlignment="1"/>
    <xf numFmtId="180" fontId="6" fillId="0" borderId="0" xfId="0" applyNumberFormat="1" applyFont="1" applyAlignment="1">
      <alignment vertical="center"/>
    </xf>
    <xf numFmtId="180" fontId="0" fillId="0" borderId="0" xfId="0" applyNumberFormat="1" applyAlignment="1">
      <alignment vertical="center"/>
    </xf>
    <xf numFmtId="180" fontId="6" fillId="0" borderId="0" xfId="0" applyNumberFormat="1" applyFont="1" applyAlignment="1">
      <alignment horizontal="right" vertical="center"/>
    </xf>
    <xf numFmtId="180" fontId="0" fillId="0" borderId="0" xfId="0" applyNumberFormat="1">
      <alignment vertical="center"/>
    </xf>
    <xf numFmtId="180" fontId="6" fillId="3" borderId="0" xfId="0" applyNumberFormat="1" applyFont="1" applyFill="1" applyAlignment="1">
      <alignment horizontal="right" vertical="center"/>
    </xf>
    <xf numFmtId="180" fontId="7" fillId="3" borderId="0" xfId="2" applyNumberFormat="1" applyFont="1" applyFill="1" applyAlignment="1">
      <alignment horizontal="right"/>
    </xf>
    <xf numFmtId="180" fontId="7" fillId="0" borderId="0" xfId="2" applyNumberFormat="1" applyFont="1" applyAlignment="1">
      <alignment horizontal="center"/>
    </xf>
    <xf numFmtId="180" fontId="8" fillId="0" borderId="0" xfId="2" applyNumberFormat="1" applyFont="1" applyFill="1" applyAlignment="1">
      <alignment horizontal="right"/>
    </xf>
    <xf numFmtId="181" fontId="7" fillId="3" borderId="0" xfId="2" applyNumberFormat="1" applyFont="1" applyFill="1" applyAlignment="1"/>
    <xf numFmtId="180" fontId="6" fillId="0" borderId="0" xfId="0" applyNumberFormat="1" applyFont="1">
      <alignment vertical="center"/>
    </xf>
    <xf numFmtId="181" fontId="7" fillId="0" borderId="0" xfId="2" applyNumberFormat="1" applyFont="1" applyAlignment="1">
      <alignment horizontal="center"/>
    </xf>
    <xf numFmtId="181" fontId="6" fillId="0" borderId="0" xfId="0" applyNumberFormat="1" applyFont="1" applyAlignment="1">
      <alignment horizontal="center" vertical="center"/>
    </xf>
    <xf numFmtId="181" fontId="6" fillId="0" borderId="0" xfId="0" applyNumberFormat="1" applyFont="1">
      <alignment vertical="center"/>
    </xf>
    <xf numFmtId="181" fontId="6" fillId="0" borderId="0" xfId="2" applyNumberFormat="1" applyFont="1" applyAlignment="1">
      <alignment horizontal="center"/>
    </xf>
    <xf numFmtId="182" fontId="7" fillId="0" borderId="0" xfId="2" applyNumberFormat="1" applyFont="1" applyAlignment="1">
      <alignment horizontal="center"/>
    </xf>
    <xf numFmtId="182" fontId="6" fillId="0" borderId="0" xfId="0" applyNumberFormat="1" applyFont="1" applyAlignment="1">
      <alignment horizontal="center" vertical="center"/>
    </xf>
    <xf numFmtId="182" fontId="6" fillId="0" borderId="0" xfId="0" applyNumberFormat="1" applyFont="1">
      <alignment vertical="center"/>
    </xf>
    <xf numFmtId="182" fontId="6" fillId="0" borderId="0" xfId="2" applyNumberFormat="1" applyFont="1" applyAlignment="1">
      <alignment horizontal="center"/>
    </xf>
    <xf numFmtId="180" fontId="8" fillId="0" borderId="0" xfId="0" applyNumberFormat="1" applyFont="1" applyAlignment="1">
      <alignment horizontal="center" vertical="center"/>
    </xf>
    <xf numFmtId="180" fontId="6" fillId="0" borderId="0" xfId="0" applyNumberFormat="1" applyFont="1" applyAlignment="1">
      <alignment horizontal="left" vertical="center"/>
    </xf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4"/>
  <sheetViews>
    <sheetView tabSelected="1" workbookViewId="0">
      <selection activeCell="E110" sqref="E110"/>
    </sheetView>
  </sheetViews>
  <sheetFormatPr defaultRowHeight="14.25"/>
  <cols>
    <col min="1" max="1" width="12.25" customWidth="1"/>
    <col min="2" max="2" width="14.5" customWidth="1"/>
    <col min="3" max="3" width="25.125" customWidth="1"/>
    <col min="4" max="4" width="12.625" customWidth="1"/>
    <col min="5" max="6" width="16.75" customWidth="1"/>
    <col min="7" max="7" width="18.375" customWidth="1"/>
    <col min="8" max="8" width="18" customWidth="1"/>
    <col min="9" max="9" width="20.5" customWidth="1"/>
    <col min="10" max="10" width="32.875" customWidth="1"/>
  </cols>
  <sheetData>
    <row r="1" spans="1:10" ht="15.75">
      <c r="A1" s="4" t="s">
        <v>14</v>
      </c>
      <c r="B1" s="4"/>
      <c r="C1" s="4"/>
      <c r="D1" s="4" t="s">
        <v>15</v>
      </c>
      <c r="E1" s="5"/>
    </row>
    <row r="2" spans="1:10" ht="15.75">
      <c r="B2" s="7"/>
    </row>
    <row r="3" spans="1:10" ht="15.75">
      <c r="A3" s="6" t="s">
        <v>42</v>
      </c>
      <c r="F3" s="2"/>
      <c r="G3" s="1"/>
    </row>
    <row r="4" spans="1:10" ht="15.75">
      <c r="C4" s="12" t="s">
        <v>0</v>
      </c>
      <c r="E4" s="3"/>
    </row>
    <row r="5" spans="1:10" s="9" customFormat="1" ht="15.75">
      <c r="A5" s="8" t="s">
        <v>28</v>
      </c>
      <c r="D5" s="10"/>
      <c r="E5" s="11"/>
      <c r="F5" s="11"/>
      <c r="G5" s="11"/>
      <c r="H5" s="11"/>
      <c r="I5" s="11"/>
      <c r="J5" s="11"/>
    </row>
    <row r="6" spans="1:10" s="9" customFormat="1" ht="15.75">
      <c r="A6" s="8" t="s">
        <v>35</v>
      </c>
      <c r="B6" s="12"/>
      <c r="C6" s="10"/>
      <c r="E6" s="11"/>
      <c r="F6" s="11"/>
      <c r="G6" s="11"/>
      <c r="H6" s="11"/>
      <c r="I6" s="11"/>
      <c r="J6" s="11"/>
    </row>
    <row r="7" spans="1:10" s="9" customFormat="1" ht="15.75">
      <c r="A7" s="13" t="s">
        <v>4</v>
      </c>
      <c r="B7" s="14" t="s">
        <v>5</v>
      </c>
      <c r="C7" s="14" t="s">
        <v>37</v>
      </c>
      <c r="D7" s="14" t="s">
        <v>6</v>
      </c>
      <c r="E7" s="15" t="s">
        <v>41</v>
      </c>
      <c r="F7" s="11" t="s">
        <v>40</v>
      </c>
      <c r="G7" s="15" t="s">
        <v>38</v>
      </c>
      <c r="H7" s="15" t="s">
        <v>39</v>
      </c>
      <c r="I7" s="15" t="s">
        <v>26</v>
      </c>
      <c r="J7" s="15"/>
    </row>
    <row r="8" spans="1:10" s="14" customFormat="1" ht="15.75">
      <c r="A8" s="16">
        <v>1</v>
      </c>
      <c r="B8" s="40">
        <v>20158</v>
      </c>
      <c r="C8" s="40">
        <v>3843</v>
      </c>
      <c r="D8" s="40"/>
      <c r="E8" s="44">
        <f>B8/C8</f>
        <v>5.2453812125943271</v>
      </c>
      <c r="F8" s="44"/>
      <c r="G8" s="17"/>
      <c r="H8" s="17"/>
      <c r="I8" s="17"/>
      <c r="J8" s="17"/>
    </row>
    <row r="9" spans="1:10" s="14" customFormat="1" ht="15.75">
      <c r="A9" s="16">
        <v>2</v>
      </c>
      <c r="B9" s="40">
        <v>21100</v>
      </c>
      <c r="C9" s="40">
        <v>4174</v>
      </c>
      <c r="D9" s="40"/>
      <c r="E9" s="44">
        <f t="shared" ref="E9:E10" si="0">B9/C9</f>
        <v>5.0551030186871104</v>
      </c>
      <c r="F9" s="44"/>
      <c r="G9" s="17"/>
      <c r="H9" s="17"/>
      <c r="I9" s="17"/>
      <c r="J9" s="17"/>
    </row>
    <row r="10" spans="1:10" s="14" customFormat="1" ht="15.75">
      <c r="A10" s="16">
        <v>3</v>
      </c>
      <c r="B10" s="40">
        <v>20135</v>
      </c>
      <c r="C10" s="40">
        <v>4321</v>
      </c>
      <c r="D10" s="40"/>
      <c r="E10" s="44">
        <f t="shared" si="0"/>
        <v>4.6598009719972229</v>
      </c>
      <c r="F10" s="44"/>
      <c r="G10" s="17"/>
      <c r="H10" s="17"/>
      <c r="I10" s="17"/>
      <c r="J10" s="17"/>
    </row>
    <row r="11" spans="1:10" s="9" customFormat="1" ht="15.75">
      <c r="B11" s="41"/>
      <c r="C11" s="41"/>
      <c r="D11" s="41"/>
      <c r="E11" s="45"/>
      <c r="F11" s="45"/>
      <c r="G11" s="18"/>
      <c r="H11" s="18"/>
      <c r="I11" s="18"/>
      <c r="J11" s="18"/>
    </row>
    <row r="12" spans="1:10" s="9" customFormat="1" ht="15.75">
      <c r="A12" s="8" t="s">
        <v>28</v>
      </c>
      <c r="B12" s="41"/>
      <c r="C12" s="41"/>
      <c r="D12" s="41"/>
      <c r="E12" s="45"/>
      <c r="F12" s="45"/>
      <c r="G12" s="18"/>
      <c r="H12" s="18"/>
      <c r="I12" s="18"/>
      <c r="J12" s="18"/>
    </row>
    <row r="13" spans="1:10" s="9" customFormat="1" ht="15.75">
      <c r="A13" s="8" t="s">
        <v>36</v>
      </c>
      <c r="B13" s="41"/>
      <c r="C13" s="41"/>
      <c r="D13" s="41"/>
      <c r="E13" s="45"/>
      <c r="F13" s="45"/>
      <c r="G13" s="18"/>
      <c r="H13" s="18"/>
      <c r="I13" s="18"/>
      <c r="J13" s="18"/>
    </row>
    <row r="14" spans="1:10" s="9" customFormat="1" ht="15.75">
      <c r="A14" s="19">
        <v>1</v>
      </c>
      <c r="B14" s="40">
        <v>12230</v>
      </c>
      <c r="C14" s="40">
        <v>4100</v>
      </c>
      <c r="D14" s="40"/>
      <c r="E14" s="44">
        <f t="shared" ref="E14:E16" si="1">B14/C14</f>
        <v>2.9829268292682927</v>
      </c>
      <c r="F14" s="44"/>
      <c r="G14" s="26">
        <f>E14/E8*100</f>
        <v>56.86768431827587</v>
      </c>
      <c r="H14" s="17"/>
      <c r="I14" s="17"/>
      <c r="J14" s="17"/>
    </row>
    <row r="15" spans="1:10" s="9" customFormat="1" ht="15.75">
      <c r="A15" s="19">
        <v>2</v>
      </c>
      <c r="B15" s="40">
        <v>12113</v>
      </c>
      <c r="C15" s="40">
        <v>3694</v>
      </c>
      <c r="D15" s="40"/>
      <c r="E15" s="44">
        <f t="shared" si="1"/>
        <v>3.2791012452625878</v>
      </c>
      <c r="F15" s="44"/>
      <c r="G15" s="26">
        <f t="shared" ref="G15:G16" si="2">E15/E9*100</f>
        <v>64.867149752256125</v>
      </c>
      <c r="H15" s="17"/>
      <c r="I15" s="17"/>
      <c r="J15" s="17"/>
    </row>
    <row r="16" spans="1:10" s="9" customFormat="1" ht="15.75">
      <c r="A16" s="19">
        <v>3</v>
      </c>
      <c r="B16" s="40">
        <v>12038</v>
      </c>
      <c r="C16" s="40">
        <v>3759</v>
      </c>
      <c r="D16" s="40"/>
      <c r="E16" s="44">
        <f t="shared" si="1"/>
        <v>3.2024474594306995</v>
      </c>
      <c r="F16" s="44"/>
      <c r="G16" s="26">
        <f t="shared" si="2"/>
        <v>68.724983720884296</v>
      </c>
      <c r="H16" s="17"/>
      <c r="I16" s="17"/>
      <c r="J16" s="17"/>
    </row>
    <row r="17" spans="1:10" s="9" customFormat="1" ht="15.75">
      <c r="A17" s="19" t="s">
        <v>16</v>
      </c>
      <c r="B17" s="40"/>
      <c r="C17" s="40"/>
      <c r="D17" s="40"/>
      <c r="E17" s="44"/>
      <c r="F17" s="44"/>
      <c r="G17" s="28">
        <f>AVERAGE(G14:G16)</f>
        <v>63.486605930472102</v>
      </c>
      <c r="H17" s="17"/>
      <c r="I17" s="17"/>
      <c r="J17" s="17"/>
    </row>
    <row r="18" spans="1:10" s="9" customFormat="1" ht="15.75">
      <c r="A18" s="19" t="s">
        <v>17</v>
      </c>
      <c r="B18" s="40"/>
      <c r="C18" s="40"/>
      <c r="D18" s="40"/>
      <c r="E18" s="44"/>
      <c r="F18" s="44"/>
      <c r="G18" s="28">
        <f>STDEV(G14:G16)</f>
        <v>6.0480007617123386</v>
      </c>
      <c r="H18" s="17"/>
      <c r="I18" s="17"/>
      <c r="J18" s="17"/>
    </row>
    <row r="19" spans="1:10" s="9" customFormat="1" ht="15.75">
      <c r="B19" s="42"/>
      <c r="C19" s="42"/>
      <c r="D19" s="42"/>
      <c r="E19" s="46"/>
      <c r="F19" s="46"/>
    </row>
    <row r="20" spans="1:10" s="9" customFormat="1" ht="15.75">
      <c r="A20" s="8" t="s">
        <v>27</v>
      </c>
      <c r="B20" s="42"/>
      <c r="C20" s="42"/>
      <c r="D20" s="42"/>
      <c r="E20" s="46"/>
      <c r="F20" s="46"/>
    </row>
    <row r="21" spans="1:10" s="9" customFormat="1" ht="15.75">
      <c r="A21" s="8" t="s">
        <v>30</v>
      </c>
      <c r="B21" s="42"/>
      <c r="C21" s="42"/>
      <c r="D21" s="42"/>
      <c r="E21" s="46"/>
      <c r="F21" s="46"/>
    </row>
    <row r="22" spans="1:10" s="9" customFormat="1" ht="15.75">
      <c r="A22" s="8" t="s">
        <v>35</v>
      </c>
      <c r="B22" s="42"/>
      <c r="C22" s="42"/>
      <c r="D22" s="42"/>
      <c r="E22" s="46"/>
      <c r="F22" s="46"/>
    </row>
    <row r="23" spans="1:10" s="9" customFormat="1" ht="15.75">
      <c r="A23" s="19">
        <v>1</v>
      </c>
      <c r="B23" s="40">
        <v>21649</v>
      </c>
      <c r="C23" s="40">
        <v>4405</v>
      </c>
      <c r="D23" s="40">
        <v>3906</v>
      </c>
      <c r="E23" s="44">
        <f t="shared" ref="E23:E25" si="3">B23/C23</f>
        <v>4.9146424517593648</v>
      </c>
      <c r="F23" s="44">
        <f t="shared" ref="F23:F25" si="4">D23/C23</f>
        <v>0.88671963677639043</v>
      </c>
      <c r="G23" s="24"/>
      <c r="H23" s="17"/>
      <c r="I23" s="17"/>
      <c r="J23" s="17"/>
    </row>
    <row r="24" spans="1:10" s="9" customFormat="1" ht="15.75">
      <c r="A24" s="19">
        <v>2</v>
      </c>
      <c r="B24" s="40">
        <v>20029</v>
      </c>
      <c r="C24" s="40">
        <v>3845</v>
      </c>
      <c r="D24" s="40">
        <v>4455</v>
      </c>
      <c r="E24" s="44">
        <f t="shared" si="3"/>
        <v>5.2091027308192457</v>
      </c>
      <c r="F24" s="44">
        <f t="shared" si="4"/>
        <v>1.1586475942782835</v>
      </c>
      <c r="G24" s="24"/>
      <c r="H24" s="17"/>
      <c r="I24" s="17"/>
      <c r="J24" s="17"/>
    </row>
    <row r="25" spans="1:10" s="9" customFormat="1" ht="15.75">
      <c r="A25" s="19">
        <v>3</v>
      </c>
      <c r="B25" s="40">
        <v>20965</v>
      </c>
      <c r="C25" s="40">
        <v>4333</v>
      </c>
      <c r="D25" s="40">
        <v>4202</v>
      </c>
      <c r="E25" s="44">
        <f t="shared" si="3"/>
        <v>4.8384491114701129</v>
      </c>
      <c r="F25" s="44">
        <f t="shared" si="4"/>
        <v>0.96976690514654973</v>
      </c>
      <c r="G25" s="24"/>
      <c r="H25" s="17"/>
      <c r="I25" s="17"/>
      <c r="J25" s="17"/>
    </row>
    <row r="26" spans="1:10" s="9" customFormat="1" ht="15.75">
      <c r="B26" s="42"/>
      <c r="C26" s="42"/>
      <c r="D26" s="42"/>
      <c r="E26" s="46"/>
      <c r="F26" s="46"/>
    </row>
    <row r="27" spans="1:10" s="9" customFormat="1" ht="15.75">
      <c r="A27" s="8" t="s">
        <v>27</v>
      </c>
      <c r="B27" s="42"/>
      <c r="C27" s="42"/>
      <c r="D27" s="42"/>
      <c r="E27" s="46"/>
      <c r="F27" s="46"/>
    </row>
    <row r="28" spans="1:10" s="9" customFormat="1" ht="15.75">
      <c r="A28" s="8" t="s">
        <v>29</v>
      </c>
      <c r="B28" s="42"/>
      <c r="C28" s="42"/>
      <c r="D28" s="42"/>
      <c r="E28" s="46"/>
      <c r="F28" s="46"/>
    </row>
    <row r="29" spans="1:10" s="9" customFormat="1" ht="15.75">
      <c r="A29" s="8" t="s">
        <v>36</v>
      </c>
      <c r="B29" s="42"/>
      <c r="C29" s="42"/>
      <c r="D29" s="42"/>
      <c r="E29" s="46"/>
      <c r="F29" s="46"/>
    </row>
    <row r="30" spans="1:10" s="9" customFormat="1" ht="15.75">
      <c r="A30" s="19">
        <v>1</v>
      </c>
      <c r="B30" s="40">
        <v>13330</v>
      </c>
      <c r="C30" s="40">
        <v>3845</v>
      </c>
      <c r="D30" s="40">
        <v>3953</v>
      </c>
      <c r="E30" s="44">
        <f t="shared" ref="E30:E32" si="5">B30/C30</f>
        <v>3.4668400520156046</v>
      </c>
      <c r="F30" s="44">
        <f t="shared" ref="F30:F32" si="6">D30/C30</f>
        <v>1.0280884265279584</v>
      </c>
      <c r="G30" s="24">
        <f>(E30/E23)*100</f>
        <v>70.541043138845851</v>
      </c>
      <c r="H30" s="24">
        <f>(F30/F23)*100</f>
        <v>115.94289602805061</v>
      </c>
      <c r="I30" s="23">
        <f>((G30-G14)/(100-G14))*100</f>
        <v>31.700961574765639</v>
      </c>
      <c r="J30" s="17"/>
    </row>
    <row r="31" spans="1:10" s="9" customFormat="1" ht="15.75">
      <c r="A31" s="19">
        <v>2</v>
      </c>
      <c r="B31" s="40">
        <v>13543</v>
      </c>
      <c r="C31" s="40">
        <v>4867</v>
      </c>
      <c r="D31" s="40">
        <v>3727</v>
      </c>
      <c r="E31" s="44">
        <f t="shared" si="5"/>
        <v>2.7826176289295255</v>
      </c>
      <c r="F31" s="44">
        <f t="shared" si="6"/>
        <v>0.76576946784466815</v>
      </c>
      <c r="G31" s="24">
        <f t="shared" ref="G31:G32" si="7">(E31/E24)*100</f>
        <v>53.418367283608895</v>
      </c>
      <c r="H31" s="24">
        <f t="shared" ref="H31:H32" si="8">(F31/F24)*100</f>
        <v>66.09166338636922</v>
      </c>
      <c r="I31" s="24">
        <f t="shared" ref="I31:I32" si="9">((G31-G15)/(100-G15))*100</f>
        <v>-32.58711544299608</v>
      </c>
      <c r="J31" s="17"/>
    </row>
    <row r="32" spans="1:10" s="9" customFormat="1" ht="15.75">
      <c r="A32" s="19">
        <v>3</v>
      </c>
      <c r="B32" s="40">
        <v>12758</v>
      </c>
      <c r="C32" s="40">
        <v>3953</v>
      </c>
      <c r="D32" s="40">
        <v>4457</v>
      </c>
      <c r="E32" s="44">
        <f t="shared" si="5"/>
        <v>3.2274222109790034</v>
      </c>
      <c r="F32" s="44">
        <f t="shared" si="6"/>
        <v>1.1274981027068049</v>
      </c>
      <c r="G32" s="24">
        <f t="shared" si="7"/>
        <v>66.703651038263871</v>
      </c>
      <c r="H32" s="24">
        <f t="shared" si="8"/>
        <v>116.26485671177025</v>
      </c>
      <c r="I32" s="24">
        <f t="shared" si="9"/>
        <v>-6.4630907449605273</v>
      </c>
      <c r="J32" s="17"/>
    </row>
    <row r="33" spans="1:11" s="9" customFormat="1" ht="15.75">
      <c r="A33" s="19" t="s">
        <v>21</v>
      </c>
      <c r="B33" s="40"/>
      <c r="C33" s="40"/>
      <c r="D33" s="40"/>
      <c r="E33" s="44"/>
      <c r="F33" s="44"/>
      <c r="G33" s="28">
        <f>AVERAGE(G30:G32)</f>
        <v>63.554353820239534</v>
      </c>
      <c r="H33" s="28">
        <f>AVERAGE(H30:H32)</f>
        <v>99.433138708730027</v>
      </c>
      <c r="I33" s="28">
        <f>AVERAGE(I30:I32)</f>
        <v>-2.4497482043969891</v>
      </c>
      <c r="J33" s="17"/>
    </row>
    <row r="34" spans="1:11" s="9" customFormat="1" ht="15.75">
      <c r="A34" s="19" t="s">
        <v>19</v>
      </c>
      <c r="B34" s="40"/>
      <c r="C34" s="40"/>
      <c r="D34" s="40"/>
      <c r="E34" s="44"/>
      <c r="F34" s="44"/>
      <c r="G34" s="28">
        <f>STDEV(G30:G32)</f>
        <v>8.9852691577086752</v>
      </c>
      <c r="H34" s="28">
        <f>STDEV(H30:H32)</f>
        <v>28.875013370978099</v>
      </c>
      <c r="I34" s="28">
        <f>STDEV(I30:I32)</f>
        <v>32.331399605048624</v>
      </c>
      <c r="J34" s="17"/>
    </row>
    <row r="35" spans="1:11" s="9" customFormat="1" ht="15.75">
      <c r="B35" s="42"/>
      <c r="C35" s="42"/>
      <c r="D35" s="42"/>
      <c r="E35" s="46"/>
      <c r="F35" s="46"/>
    </row>
    <row r="36" spans="1:11" s="9" customFormat="1" ht="15.75">
      <c r="A36" s="8" t="s">
        <v>27</v>
      </c>
      <c r="B36" s="42"/>
      <c r="C36" s="42"/>
      <c r="D36" s="42"/>
      <c r="E36" s="46"/>
      <c r="F36" s="46"/>
    </row>
    <row r="37" spans="1:11" s="9" customFormat="1" ht="15.75">
      <c r="A37" s="8" t="s">
        <v>32</v>
      </c>
      <c r="B37" s="42"/>
      <c r="C37" s="42"/>
      <c r="D37" s="42"/>
      <c r="E37" s="46"/>
      <c r="F37" s="46"/>
    </row>
    <row r="38" spans="1:11" s="9" customFormat="1" ht="15.75">
      <c r="A38" s="8" t="s">
        <v>35</v>
      </c>
      <c r="B38" s="42"/>
      <c r="C38" s="42"/>
      <c r="D38" s="42"/>
      <c r="E38" s="46"/>
      <c r="F38" s="46"/>
    </row>
    <row r="39" spans="1:11" s="9" customFormat="1" ht="15.75">
      <c r="A39" s="19">
        <v>1</v>
      </c>
      <c r="B39" s="40">
        <v>22036</v>
      </c>
      <c r="C39" s="40">
        <v>2904</v>
      </c>
      <c r="D39" s="40">
        <v>21707</v>
      </c>
      <c r="E39" s="44">
        <f t="shared" ref="E39:E41" si="10">B39/C39</f>
        <v>7.5881542699724518</v>
      </c>
      <c r="F39" s="44">
        <f t="shared" ref="F39:F41" si="11">D39/C39</f>
        <v>7.4748622589531681</v>
      </c>
      <c r="G39" s="17"/>
      <c r="H39" s="17"/>
      <c r="I39" s="17"/>
      <c r="J39" s="17"/>
    </row>
    <row r="40" spans="1:11" s="9" customFormat="1" ht="15.75">
      <c r="A40" s="19">
        <v>2</v>
      </c>
      <c r="B40" s="40">
        <v>22990</v>
      </c>
      <c r="C40" s="40">
        <v>3298</v>
      </c>
      <c r="D40" s="40">
        <v>25847</v>
      </c>
      <c r="E40" s="44">
        <f t="shared" si="10"/>
        <v>6.9708914493632506</v>
      </c>
      <c r="F40" s="44">
        <f t="shared" si="11"/>
        <v>7.8371740448756819</v>
      </c>
      <c r="G40" s="17"/>
      <c r="H40" s="17"/>
      <c r="I40" s="17"/>
      <c r="J40" s="17"/>
    </row>
    <row r="41" spans="1:11" s="9" customFormat="1" ht="15.75">
      <c r="A41" s="19">
        <v>3</v>
      </c>
      <c r="B41" s="43">
        <v>22833</v>
      </c>
      <c r="C41" s="43">
        <v>3355</v>
      </c>
      <c r="D41" s="43">
        <v>23146</v>
      </c>
      <c r="E41" s="47">
        <f t="shared" si="10"/>
        <v>6.8056631892697466</v>
      </c>
      <c r="F41" s="47">
        <f t="shared" si="11"/>
        <v>6.898956780923994</v>
      </c>
      <c r="G41" s="27"/>
      <c r="H41" s="27"/>
      <c r="I41" s="27"/>
      <c r="J41" s="27"/>
    </row>
    <row r="42" spans="1:11" s="9" customFormat="1" ht="15.75">
      <c r="B42" s="42"/>
      <c r="C42" s="42"/>
      <c r="D42" s="42"/>
      <c r="E42" s="46"/>
      <c r="F42" s="46"/>
    </row>
    <row r="43" spans="1:11" s="9" customFormat="1" ht="15.75">
      <c r="A43" s="8" t="s">
        <v>27</v>
      </c>
      <c r="B43" s="42"/>
      <c r="C43" s="42"/>
      <c r="D43" s="42"/>
      <c r="E43" s="46"/>
      <c r="F43" s="46"/>
    </row>
    <row r="44" spans="1:11" s="9" customFormat="1" ht="15.75">
      <c r="A44" s="8" t="s">
        <v>32</v>
      </c>
      <c r="B44" s="42"/>
      <c r="C44" s="42"/>
      <c r="D44" s="42"/>
      <c r="E44" s="46"/>
      <c r="F44" s="46"/>
    </row>
    <row r="45" spans="1:11" s="9" customFormat="1" ht="15.75">
      <c r="A45" s="8" t="s">
        <v>36</v>
      </c>
      <c r="B45" s="42"/>
      <c r="C45" s="42"/>
      <c r="D45" s="42"/>
      <c r="E45" s="46"/>
      <c r="F45" s="46"/>
    </row>
    <row r="46" spans="1:11" s="9" customFormat="1" ht="15.75">
      <c r="A46" s="19">
        <v>1</v>
      </c>
      <c r="B46" s="40">
        <v>16556</v>
      </c>
      <c r="C46" s="40">
        <v>3377</v>
      </c>
      <c r="D46" s="40">
        <v>23939</v>
      </c>
      <c r="E46" s="44">
        <f t="shared" ref="E46:E48" si="12">B46/C46</f>
        <v>4.9025762511104531</v>
      </c>
      <c r="F46" s="44">
        <f t="shared" ref="F46:F48" si="13">D46/C46</f>
        <v>7.0888362451880367</v>
      </c>
      <c r="G46" s="24">
        <f t="shared" ref="G46:H48" si="14">(E46/E39)*100</f>
        <v>64.608283868327987</v>
      </c>
      <c r="H46" s="24">
        <f t="shared" si="14"/>
        <v>94.835677228663826</v>
      </c>
      <c r="I46" s="24">
        <f>((G46-G14)/(100-G14))*100</f>
        <v>17.946171977341656</v>
      </c>
      <c r="J46" s="17"/>
      <c r="K46" s="17"/>
    </row>
    <row r="47" spans="1:11" s="9" customFormat="1" ht="15.75">
      <c r="A47" s="19">
        <v>2</v>
      </c>
      <c r="B47" s="40">
        <v>14691</v>
      </c>
      <c r="C47" s="40">
        <v>2886</v>
      </c>
      <c r="D47" s="40">
        <v>21059</v>
      </c>
      <c r="E47" s="44">
        <f t="shared" si="12"/>
        <v>5.0904365904365907</v>
      </c>
      <c r="F47" s="44">
        <f t="shared" si="13"/>
        <v>7.2969507969507967</v>
      </c>
      <c r="G47" s="24">
        <f t="shared" si="14"/>
        <v>73.024183885427902</v>
      </c>
      <c r="H47" s="24">
        <f t="shared" si="14"/>
        <v>93.106912710735202</v>
      </c>
      <c r="I47" s="24">
        <f>((G47-G15)/(100-G15))*100</f>
        <v>23.217683950067777</v>
      </c>
      <c r="J47" s="17"/>
      <c r="K47" s="17"/>
    </row>
    <row r="48" spans="1:11" s="9" customFormat="1" ht="15.75">
      <c r="A48" s="19">
        <v>3</v>
      </c>
      <c r="B48" s="40">
        <v>16039</v>
      </c>
      <c r="C48" s="40">
        <v>3054</v>
      </c>
      <c r="D48" s="40">
        <v>23212</v>
      </c>
      <c r="E48" s="44">
        <f t="shared" si="12"/>
        <v>5.2518009168303861</v>
      </c>
      <c r="F48" s="44">
        <f t="shared" si="13"/>
        <v>7.6005239030779306</v>
      </c>
      <c r="G48" s="24">
        <f t="shared" si="14"/>
        <v>77.168099137064544</v>
      </c>
      <c r="H48" s="24">
        <f t="shared" si="14"/>
        <v>110.16917694127044</v>
      </c>
      <c r="I48" s="24">
        <f>((G48-G16)/(100-G16))*100</f>
        <v>26.996358181972386</v>
      </c>
      <c r="J48" s="17"/>
      <c r="K48" s="17"/>
    </row>
    <row r="49" spans="1:11" s="9" customFormat="1" ht="15.75">
      <c r="A49" s="19" t="s">
        <v>22</v>
      </c>
      <c r="B49" s="40"/>
      <c r="C49" s="40"/>
      <c r="D49" s="40"/>
      <c r="E49" s="44"/>
      <c r="F49" s="44"/>
      <c r="G49" s="28">
        <f>AVERAGE(G46:G48)</f>
        <v>71.600188963606811</v>
      </c>
      <c r="H49" s="28">
        <f>AVERAGE(H46:H48)</f>
        <v>99.370588960223145</v>
      </c>
      <c r="I49" s="28">
        <f>AVERAGE(I46:I48)</f>
        <v>22.720071369793938</v>
      </c>
      <c r="J49" s="17"/>
      <c r="K49" s="17"/>
    </row>
    <row r="50" spans="1:11" s="9" customFormat="1" ht="15.75">
      <c r="A50" s="19" t="s">
        <v>23</v>
      </c>
      <c r="B50" s="40"/>
      <c r="C50" s="40"/>
      <c r="D50" s="40"/>
      <c r="E50" s="44"/>
      <c r="F50" s="44"/>
      <c r="G50" s="28">
        <f>STDEV(G46:G48)</f>
        <v>6.3998485176778948</v>
      </c>
      <c r="H50" s="28">
        <f>STDEV(H46:H48)</f>
        <v>9.3917135538689553</v>
      </c>
      <c r="I50" s="28">
        <f>STDEV(I46:I48)</f>
        <v>4.5455672137432233</v>
      </c>
      <c r="J50" s="17"/>
      <c r="K50" s="17"/>
    </row>
    <row r="51" spans="1:11" s="9" customFormat="1" ht="15.75">
      <c r="B51" s="42"/>
      <c r="C51" s="42"/>
      <c r="D51" s="42"/>
      <c r="E51" s="46"/>
      <c r="F51" s="46"/>
    </row>
    <row r="52" spans="1:11" s="9" customFormat="1" ht="15.75">
      <c r="A52" s="8" t="s">
        <v>27</v>
      </c>
      <c r="B52" s="42"/>
      <c r="C52" s="42"/>
      <c r="D52" s="42"/>
      <c r="E52" s="46"/>
      <c r="F52" s="46"/>
    </row>
    <row r="53" spans="1:11" s="9" customFormat="1" ht="15.75">
      <c r="A53" s="8" t="s">
        <v>33</v>
      </c>
      <c r="B53" s="42"/>
      <c r="C53" s="42"/>
      <c r="D53" s="42"/>
      <c r="E53" s="46"/>
      <c r="F53" s="46"/>
    </row>
    <row r="54" spans="1:11" s="9" customFormat="1" ht="15.75">
      <c r="A54" s="8" t="s">
        <v>35</v>
      </c>
      <c r="B54" s="42"/>
      <c r="C54" s="42"/>
      <c r="D54" s="42"/>
      <c r="E54" s="46"/>
      <c r="F54" s="46"/>
    </row>
    <row r="55" spans="1:11" s="9" customFormat="1" ht="15.75">
      <c r="A55" s="19">
        <v>1</v>
      </c>
      <c r="B55" s="40">
        <v>21963</v>
      </c>
      <c r="C55" s="40">
        <v>3863</v>
      </c>
      <c r="D55" s="40">
        <v>140084</v>
      </c>
      <c r="E55" s="44">
        <f t="shared" ref="E55:E57" si="15">B55/C55</f>
        <v>5.6854776080766243</v>
      </c>
      <c r="F55" s="44">
        <f t="shared" ref="F55:F57" si="16">D55/C55</f>
        <v>36.263008024851153</v>
      </c>
      <c r="G55" s="17"/>
      <c r="H55" s="17"/>
      <c r="I55" s="17"/>
      <c r="J55" s="17"/>
    </row>
    <row r="56" spans="1:11" s="9" customFormat="1" ht="15.75">
      <c r="A56" s="19">
        <v>2</v>
      </c>
      <c r="B56" s="40">
        <v>20361</v>
      </c>
      <c r="C56" s="40">
        <v>3258</v>
      </c>
      <c r="D56" s="40">
        <v>144461</v>
      </c>
      <c r="E56" s="44">
        <f t="shared" si="15"/>
        <v>6.249539594843462</v>
      </c>
      <c r="F56" s="44">
        <f t="shared" si="16"/>
        <v>44.340392879066911</v>
      </c>
      <c r="G56" s="17"/>
      <c r="H56" s="17"/>
      <c r="I56" s="17"/>
      <c r="J56" s="17"/>
    </row>
    <row r="57" spans="1:11" s="9" customFormat="1" ht="15.75">
      <c r="A57" s="19">
        <v>3</v>
      </c>
      <c r="B57" s="40">
        <v>18362</v>
      </c>
      <c r="C57" s="40">
        <v>3299</v>
      </c>
      <c r="D57" s="40">
        <v>141286</v>
      </c>
      <c r="E57" s="44">
        <f t="shared" si="15"/>
        <v>5.5659290694149739</v>
      </c>
      <c r="F57" s="44">
        <f t="shared" si="16"/>
        <v>42.826917247650805</v>
      </c>
      <c r="G57" s="17"/>
      <c r="H57" s="17"/>
      <c r="I57" s="17"/>
      <c r="J57" s="17"/>
    </row>
    <row r="58" spans="1:11" s="9" customFormat="1" ht="15.75">
      <c r="B58" s="42"/>
      <c r="C58" s="42"/>
      <c r="D58" s="42"/>
      <c r="E58" s="46"/>
      <c r="F58" s="46"/>
    </row>
    <row r="59" spans="1:11" s="9" customFormat="1" ht="15.75">
      <c r="A59" s="8" t="s">
        <v>27</v>
      </c>
      <c r="B59" s="42"/>
      <c r="C59" s="42"/>
      <c r="D59" s="42"/>
      <c r="E59" s="46"/>
      <c r="F59" s="46"/>
    </row>
    <row r="60" spans="1:11" s="9" customFormat="1" ht="15.75">
      <c r="A60" s="8" t="s">
        <v>33</v>
      </c>
      <c r="B60" s="42"/>
      <c r="C60" s="42"/>
      <c r="D60" s="42"/>
      <c r="E60" s="46"/>
      <c r="F60" s="46"/>
    </row>
    <row r="61" spans="1:11" s="9" customFormat="1" ht="15.75">
      <c r="A61" s="8" t="s">
        <v>36</v>
      </c>
      <c r="B61" s="42"/>
      <c r="C61" s="42"/>
      <c r="D61" s="42"/>
      <c r="E61" s="46"/>
      <c r="F61" s="46"/>
    </row>
    <row r="62" spans="1:11" s="9" customFormat="1" ht="15.75">
      <c r="A62" s="19">
        <v>1</v>
      </c>
      <c r="B62" s="40">
        <v>17532</v>
      </c>
      <c r="C62" s="40">
        <v>3606</v>
      </c>
      <c r="D62" s="40">
        <v>147259</v>
      </c>
      <c r="E62" s="44">
        <f t="shared" ref="E62:E64" si="17">B62/C62</f>
        <v>4.8618968386023296</v>
      </c>
      <c r="F62" s="44">
        <f t="shared" ref="F62:F64" si="18">D62/C62</f>
        <v>40.837215751525235</v>
      </c>
      <c r="G62" s="24">
        <f>(E62/E55)*100</f>
        <v>85.514308097804488</v>
      </c>
      <c r="H62" s="24">
        <f>(F62/F55)*100</f>
        <v>112.61397764779846</v>
      </c>
      <c r="I62" s="24">
        <f>((G62-G14)/(100-G14))*100</f>
        <v>66.415687001165722</v>
      </c>
      <c r="J62" s="17"/>
    </row>
    <row r="63" spans="1:11" s="9" customFormat="1" ht="15.75">
      <c r="A63" s="19">
        <v>2</v>
      </c>
      <c r="B63" s="40">
        <v>16098</v>
      </c>
      <c r="C63" s="40">
        <v>3555</v>
      </c>
      <c r="D63" s="40">
        <v>160260</v>
      </c>
      <c r="E63" s="44">
        <f t="shared" si="17"/>
        <v>4.5282700421940927</v>
      </c>
      <c r="F63" s="44">
        <f t="shared" si="18"/>
        <v>45.080168776371309</v>
      </c>
      <c r="G63" s="24">
        <f t="shared" ref="G63:G64" si="19">(E63/E56)*100</f>
        <v>72.457658255824143</v>
      </c>
      <c r="H63" s="24">
        <f t="shared" ref="H63:H64" si="20">(F63/F56)*100</f>
        <v>101.66840176477922</v>
      </c>
      <c r="I63" s="24">
        <f>((G63-G15)/(100-G15))*100</f>
        <v>21.605159985718654</v>
      </c>
      <c r="J63" s="17"/>
    </row>
    <row r="64" spans="1:11" s="9" customFormat="1" ht="15.75">
      <c r="A64" s="19">
        <v>3</v>
      </c>
      <c r="B64" s="40">
        <v>18066</v>
      </c>
      <c r="C64" s="40">
        <v>3942</v>
      </c>
      <c r="D64" s="40">
        <v>148587</v>
      </c>
      <c r="E64" s="44">
        <f t="shared" si="17"/>
        <v>4.5829528158295281</v>
      </c>
      <c r="F64" s="44">
        <f t="shared" si="18"/>
        <v>37.69330289193303</v>
      </c>
      <c r="G64" s="24">
        <f t="shared" si="19"/>
        <v>82.33940387442334</v>
      </c>
      <c r="H64" s="24">
        <f t="shared" si="20"/>
        <v>88.0131125805013</v>
      </c>
      <c r="I64" s="24">
        <f>((G64-G16)/(100-G16))*100</f>
        <v>43.531296777070736</v>
      </c>
      <c r="J64" s="17"/>
    </row>
    <row r="65" spans="1:11" s="9" customFormat="1" ht="15.75">
      <c r="A65" s="19" t="s">
        <v>20</v>
      </c>
      <c r="B65" s="40"/>
      <c r="C65" s="40"/>
      <c r="D65" s="40"/>
      <c r="E65" s="44"/>
      <c r="F65" s="44"/>
      <c r="G65" s="28">
        <f>AVERAGE(G62:G64)</f>
        <v>80.103790076017319</v>
      </c>
      <c r="H65" s="28">
        <f>AVERAGE(H62:H64)</f>
        <v>100.76516399769299</v>
      </c>
      <c r="I65" s="28">
        <f>AVERAGE(I62:I64)</f>
        <v>43.850714587985038</v>
      </c>
      <c r="J65" s="17"/>
    </row>
    <row r="66" spans="1:11" s="9" customFormat="1" ht="15.75">
      <c r="A66" s="19" t="s">
        <v>19</v>
      </c>
      <c r="B66" s="40"/>
      <c r="C66" s="40"/>
      <c r="D66" s="40"/>
      <c r="E66" s="44"/>
      <c r="F66" s="44"/>
      <c r="G66" s="28">
        <f>STDEV(G62:G64)</f>
        <v>6.8093687714602273</v>
      </c>
      <c r="H66" s="28">
        <f>STDEV(H62:H64)</f>
        <v>12.325279686999348</v>
      </c>
      <c r="I66" s="28">
        <f>STDEV(I62:I64)</f>
        <v>22.406971095040376</v>
      </c>
      <c r="J66" s="17"/>
    </row>
    <row r="67" spans="1:11" s="9" customFormat="1" ht="15.75">
      <c r="B67" s="42"/>
      <c r="C67" s="42"/>
      <c r="D67" s="42"/>
      <c r="E67" s="46"/>
      <c r="F67" s="46"/>
    </row>
    <row r="68" spans="1:11" s="9" customFormat="1" ht="15.75">
      <c r="A68" s="8" t="s">
        <v>27</v>
      </c>
      <c r="B68" s="42"/>
      <c r="C68" s="42"/>
      <c r="D68" s="42"/>
      <c r="E68" s="46"/>
      <c r="F68" s="46"/>
    </row>
    <row r="69" spans="1:11" s="9" customFormat="1" ht="15.75">
      <c r="A69" s="8" t="s">
        <v>34</v>
      </c>
      <c r="B69" s="42"/>
      <c r="C69" s="42"/>
      <c r="D69" s="42"/>
      <c r="E69" s="46"/>
      <c r="F69" s="46"/>
    </row>
    <row r="70" spans="1:11" s="9" customFormat="1" ht="15.75">
      <c r="A70" s="8" t="s">
        <v>35</v>
      </c>
      <c r="B70" s="42"/>
      <c r="C70" s="42"/>
      <c r="D70" s="42"/>
      <c r="E70" s="46"/>
      <c r="F70" s="46"/>
    </row>
    <row r="71" spans="1:11" s="9" customFormat="1" ht="15.75">
      <c r="A71" s="19">
        <v>1</v>
      </c>
      <c r="B71" s="40">
        <v>31872</v>
      </c>
      <c r="C71" s="40">
        <v>2987</v>
      </c>
      <c r="D71" s="40">
        <v>233869</v>
      </c>
      <c r="E71" s="44">
        <f t="shared" ref="E71:E73" si="21">B71/C71</f>
        <v>10.670237696685637</v>
      </c>
      <c r="F71" s="44">
        <f t="shared" ref="F71:F73" si="22">D71/C71</f>
        <v>78.295614328757949</v>
      </c>
      <c r="G71" s="17"/>
      <c r="H71" s="17"/>
      <c r="I71" s="17"/>
      <c r="J71" s="17"/>
    </row>
    <row r="72" spans="1:11" s="9" customFormat="1" ht="15.75">
      <c r="A72" s="19">
        <v>2</v>
      </c>
      <c r="B72" s="40">
        <v>30353</v>
      </c>
      <c r="C72" s="40">
        <v>3537</v>
      </c>
      <c r="D72" s="40">
        <v>261956</v>
      </c>
      <c r="E72" s="44">
        <f t="shared" si="21"/>
        <v>8.5815662991235513</v>
      </c>
      <c r="F72" s="44">
        <f t="shared" si="22"/>
        <v>74.061634153237208</v>
      </c>
      <c r="G72" s="17"/>
      <c r="H72" s="17"/>
      <c r="I72" s="17"/>
      <c r="J72" s="17"/>
    </row>
    <row r="73" spans="1:11" s="9" customFormat="1" ht="15.75">
      <c r="A73" s="19">
        <v>3</v>
      </c>
      <c r="B73" s="43">
        <v>29683</v>
      </c>
      <c r="C73" s="43">
        <v>3042</v>
      </c>
      <c r="D73" s="43">
        <v>247736</v>
      </c>
      <c r="E73" s="47">
        <f t="shared" si="21"/>
        <v>9.7577251808021046</v>
      </c>
      <c r="F73" s="47">
        <f t="shared" si="22"/>
        <v>81.438527284681129</v>
      </c>
      <c r="G73" s="27"/>
      <c r="H73" s="27"/>
      <c r="I73" s="27"/>
      <c r="J73" s="27"/>
    </row>
    <row r="74" spans="1:11" s="9" customFormat="1" ht="15.75">
      <c r="B74" s="42"/>
      <c r="C74" s="42"/>
      <c r="D74" s="42"/>
      <c r="E74" s="46"/>
      <c r="F74" s="46"/>
    </row>
    <row r="75" spans="1:11" s="9" customFormat="1" ht="15.75">
      <c r="A75" s="8" t="s">
        <v>27</v>
      </c>
      <c r="B75" s="42"/>
      <c r="C75" s="42"/>
      <c r="D75" s="42"/>
      <c r="E75" s="46"/>
      <c r="F75" s="46"/>
    </row>
    <row r="76" spans="1:11" s="9" customFormat="1" ht="15.75">
      <c r="A76" s="8" t="s">
        <v>34</v>
      </c>
      <c r="B76" s="42"/>
      <c r="C76" s="42"/>
      <c r="D76" s="42"/>
      <c r="E76" s="46"/>
      <c r="F76" s="46"/>
    </row>
    <row r="77" spans="1:11" s="9" customFormat="1" ht="15.75">
      <c r="A77" s="8" t="s">
        <v>36</v>
      </c>
      <c r="B77" s="42"/>
      <c r="C77" s="42"/>
      <c r="D77" s="42"/>
      <c r="E77" s="46"/>
      <c r="F77" s="46"/>
    </row>
    <row r="78" spans="1:11" s="9" customFormat="1" ht="15.75">
      <c r="A78" s="19">
        <v>1</v>
      </c>
      <c r="B78" s="40">
        <v>28389</v>
      </c>
      <c r="C78" s="40">
        <v>3599</v>
      </c>
      <c r="D78" s="40">
        <v>266471</v>
      </c>
      <c r="E78" s="44">
        <f t="shared" ref="E78:E80" si="23">B78/C78</f>
        <v>7.8880244512364541</v>
      </c>
      <c r="F78" s="44">
        <f t="shared" ref="F78:F80" si="24">D78/C78</f>
        <v>74.040288969158098</v>
      </c>
      <c r="G78" s="24">
        <f t="shared" ref="G78:H80" si="25">(E78/E71)*100</f>
        <v>73.925480157640848</v>
      </c>
      <c r="H78" s="24">
        <f t="shared" si="25"/>
        <v>94.565052722197152</v>
      </c>
      <c r="I78" s="24">
        <f>((G78-G14)/(100-G14))*100</f>
        <v>39.547600377488301</v>
      </c>
      <c r="J78" s="17"/>
      <c r="K78" s="17"/>
    </row>
    <row r="79" spans="1:11" s="9" customFormat="1" ht="15.75">
      <c r="A79" s="19">
        <v>2</v>
      </c>
      <c r="B79" s="40">
        <v>29837</v>
      </c>
      <c r="C79" s="40">
        <v>3732</v>
      </c>
      <c r="D79" s="40">
        <v>279765</v>
      </c>
      <c r="E79" s="44">
        <f t="shared" si="23"/>
        <v>7.994908896034298</v>
      </c>
      <c r="F79" s="44">
        <f t="shared" si="24"/>
        <v>74.963826366559488</v>
      </c>
      <c r="G79" s="24">
        <f t="shared" si="25"/>
        <v>93.163749103130868</v>
      </c>
      <c r="H79" s="24">
        <f t="shared" si="25"/>
        <v>101.21816406515633</v>
      </c>
      <c r="I79" s="24">
        <f>((G79-G15)/(100-G15))*100</f>
        <v>80.541712816744393</v>
      </c>
      <c r="J79" s="17"/>
      <c r="K79" s="17"/>
    </row>
    <row r="80" spans="1:11" s="9" customFormat="1" ht="15.75">
      <c r="A80" s="19">
        <v>3</v>
      </c>
      <c r="B80" s="40">
        <v>30999</v>
      </c>
      <c r="C80" s="40">
        <v>3048</v>
      </c>
      <c r="D80" s="40">
        <v>250846</v>
      </c>
      <c r="E80" s="44">
        <f t="shared" si="23"/>
        <v>10.170275590551181</v>
      </c>
      <c r="F80" s="44">
        <f t="shared" si="24"/>
        <v>82.298556430446197</v>
      </c>
      <c r="G80" s="24">
        <f t="shared" si="25"/>
        <v>104.22793634894281</v>
      </c>
      <c r="H80" s="24">
        <f t="shared" si="25"/>
        <v>101.05604702643835</v>
      </c>
      <c r="I80" s="24">
        <f>((G80-G16)/(100-G16))*100</f>
        <v>113.51857441483114</v>
      </c>
      <c r="J80" s="17"/>
      <c r="K80" s="17"/>
    </row>
    <row r="81" spans="1:14" s="9" customFormat="1" ht="15.75">
      <c r="A81" s="19" t="s">
        <v>18</v>
      </c>
      <c r="B81" s="40"/>
      <c r="C81" s="40"/>
      <c r="D81" s="40"/>
      <c r="E81" s="17"/>
      <c r="F81" s="17"/>
      <c r="G81" s="28">
        <f>AVERAGE(G78:G80)</f>
        <v>90.439055203238183</v>
      </c>
      <c r="H81" s="28">
        <f>AVERAGE(H78:H80)</f>
        <v>98.946421271263944</v>
      </c>
      <c r="I81" s="28">
        <f>AVERAGE(I78:I80)</f>
        <v>77.869295869687946</v>
      </c>
      <c r="J81" s="17"/>
      <c r="K81" s="17"/>
    </row>
    <row r="82" spans="1:14" s="9" customFormat="1" ht="15.75">
      <c r="A82" s="19" t="s">
        <v>24</v>
      </c>
      <c r="B82" s="40"/>
      <c r="C82" s="40"/>
      <c r="D82" s="40"/>
      <c r="E82" s="17"/>
      <c r="F82" s="17"/>
      <c r="G82" s="28">
        <f>STDEV(G78:G80)</f>
        <v>15.333873628099553</v>
      </c>
      <c r="H82" s="28">
        <f>STDEV(H78:H80)</f>
        <v>3.7952421866890056</v>
      </c>
      <c r="I82" s="28">
        <f>STDEV(I78:I80)</f>
        <v>37.057827908047962</v>
      </c>
      <c r="J82" s="17"/>
      <c r="K82" s="17"/>
    </row>
    <row r="83" spans="1:14" s="9" customFormat="1" ht="15.75">
      <c r="B83" s="42"/>
      <c r="C83" s="42"/>
      <c r="D83" s="42"/>
      <c r="G83" s="25"/>
    </row>
    <row r="84" spans="1:14" s="9" customFormat="1" ht="15.75">
      <c r="A84" s="8" t="s">
        <v>27</v>
      </c>
      <c r="B84" s="42"/>
      <c r="C84" s="42"/>
      <c r="D84" s="42"/>
      <c r="G84" s="25"/>
    </row>
    <row r="85" spans="1:14" s="9" customFormat="1" ht="15.75">
      <c r="A85" s="8" t="s">
        <v>31</v>
      </c>
      <c r="B85" s="42"/>
      <c r="C85" s="42"/>
      <c r="D85" s="42"/>
    </row>
    <row r="86" spans="1:14" s="9" customFormat="1" ht="15.75">
      <c r="A86" s="8" t="s">
        <v>35</v>
      </c>
      <c r="B86" s="42"/>
      <c r="C86" s="42"/>
      <c r="D86" s="42"/>
    </row>
    <row r="87" spans="1:14" s="9" customFormat="1" ht="15.75">
      <c r="A87" s="19">
        <v>1</v>
      </c>
      <c r="B87" s="40">
        <v>30266</v>
      </c>
      <c r="C87" s="40">
        <v>3719</v>
      </c>
      <c r="D87" s="40">
        <v>392587</v>
      </c>
      <c r="E87" s="36">
        <f t="shared" ref="E87:E89" si="26">B87/C87</f>
        <v>8.1382091960204352</v>
      </c>
      <c r="F87" s="36">
        <f t="shared" ref="F87:F89" si="27">D87/C87</f>
        <v>105.56251680559291</v>
      </c>
      <c r="G87" s="36"/>
      <c r="H87" s="36"/>
      <c r="I87" s="36"/>
      <c r="J87" s="17"/>
    </row>
    <row r="88" spans="1:14" s="9" customFormat="1" ht="15.75">
      <c r="A88" s="19">
        <v>2</v>
      </c>
      <c r="B88" s="40">
        <v>30548</v>
      </c>
      <c r="C88" s="40">
        <v>3606</v>
      </c>
      <c r="D88" s="40">
        <v>399161</v>
      </c>
      <c r="E88" s="36">
        <f t="shared" si="26"/>
        <v>8.4714364947310035</v>
      </c>
      <c r="F88" s="36">
        <f t="shared" si="27"/>
        <v>110.69356627842485</v>
      </c>
      <c r="G88" s="36"/>
      <c r="H88" s="36"/>
      <c r="I88" s="36"/>
      <c r="J88" s="17"/>
    </row>
    <row r="89" spans="1:14" s="9" customFormat="1" ht="15.75">
      <c r="A89" s="19">
        <v>3</v>
      </c>
      <c r="B89" s="40">
        <v>28260</v>
      </c>
      <c r="C89" s="40">
        <v>3322</v>
      </c>
      <c r="D89" s="40">
        <v>351973</v>
      </c>
      <c r="E89" s="36">
        <f t="shared" si="26"/>
        <v>8.5069235400361229</v>
      </c>
      <c r="F89" s="36">
        <f t="shared" si="27"/>
        <v>105.9521372667068</v>
      </c>
      <c r="G89" s="36"/>
      <c r="H89" s="36"/>
      <c r="I89" s="36"/>
      <c r="J89" s="17"/>
    </row>
    <row r="90" spans="1:14" s="9" customFormat="1" ht="15.75">
      <c r="B90" s="42"/>
      <c r="C90" s="42"/>
      <c r="D90" s="42"/>
      <c r="E90" s="39"/>
      <c r="F90" s="39"/>
      <c r="G90" s="39"/>
      <c r="H90" s="39"/>
      <c r="I90" s="39"/>
    </row>
    <row r="91" spans="1:14" s="9" customFormat="1" ht="15.75">
      <c r="A91" s="8" t="s">
        <v>27</v>
      </c>
      <c r="B91" s="42"/>
      <c r="C91" s="42"/>
      <c r="D91" s="42"/>
      <c r="E91" s="39"/>
      <c r="F91" s="39"/>
      <c r="G91" s="39"/>
      <c r="H91" s="39"/>
      <c r="I91" s="39"/>
    </row>
    <row r="92" spans="1:14" s="9" customFormat="1" ht="15.75">
      <c r="A92" s="8" t="s">
        <v>31</v>
      </c>
      <c r="B92" s="42"/>
      <c r="C92" s="42"/>
      <c r="D92" s="42"/>
      <c r="E92" s="39"/>
      <c r="F92" s="39"/>
      <c r="G92" s="39"/>
      <c r="H92" s="39"/>
      <c r="I92" s="39"/>
    </row>
    <row r="93" spans="1:14" s="9" customFormat="1" ht="15.75">
      <c r="A93" s="8" t="s">
        <v>36</v>
      </c>
      <c r="B93" s="42"/>
      <c r="C93" s="42"/>
      <c r="D93" s="42"/>
      <c r="E93" s="39"/>
      <c r="F93" s="39"/>
      <c r="G93" s="39"/>
      <c r="H93" s="39"/>
      <c r="I93" s="39"/>
    </row>
    <row r="94" spans="1:14" s="9" customFormat="1" ht="15.75">
      <c r="A94" s="19">
        <v>1</v>
      </c>
      <c r="B94" s="40">
        <v>29103</v>
      </c>
      <c r="C94" s="40">
        <v>3619</v>
      </c>
      <c r="D94" s="40">
        <v>387979</v>
      </c>
      <c r="E94" s="36">
        <f t="shared" ref="E94:E96" si="28">B94/C94</f>
        <v>8.0417242332135945</v>
      </c>
      <c r="F94" s="36">
        <f t="shared" ref="F94:F96" si="29">D94/C94</f>
        <v>107.20613429124067</v>
      </c>
      <c r="G94" s="36">
        <f>(E94/E87)*100</f>
        <v>98.814420218467461</v>
      </c>
      <c r="H94" s="36">
        <f>(F94/F87)*100</f>
        <v>101.55700861952231</v>
      </c>
      <c r="I94" s="36">
        <f>((G94-G14)/(100-G14))*100</f>
        <v>97.251295779524099</v>
      </c>
      <c r="J94" s="17"/>
      <c r="K94" s="17"/>
      <c r="L94" s="17"/>
      <c r="M94" s="17"/>
      <c r="N94" s="17"/>
    </row>
    <row r="95" spans="1:14" s="9" customFormat="1" ht="15.75">
      <c r="A95" s="19">
        <v>2</v>
      </c>
      <c r="B95" s="40">
        <v>26212</v>
      </c>
      <c r="C95" s="40">
        <v>3225</v>
      </c>
      <c r="D95" s="40">
        <v>376847</v>
      </c>
      <c r="E95" s="36">
        <f t="shared" si="28"/>
        <v>8.1277519379844954</v>
      </c>
      <c r="F95" s="36">
        <f t="shared" si="29"/>
        <v>116.85178294573643</v>
      </c>
      <c r="G95" s="36">
        <f t="shared" ref="G95:G96" si="30">(E95/E88)*100</f>
        <v>95.943019144860855</v>
      </c>
      <c r="H95" s="36">
        <f t="shared" ref="H95:H96" si="31">(F95/F88)*100</f>
        <v>105.56330135016336</v>
      </c>
      <c r="I95" s="36">
        <f>((G95-G15)/(100-G15))*100</f>
        <v>88.45245738239052</v>
      </c>
      <c r="J95" s="17"/>
      <c r="K95" s="17"/>
      <c r="L95" s="17"/>
      <c r="M95" s="17"/>
      <c r="N95" s="17"/>
    </row>
    <row r="96" spans="1:14" s="9" customFormat="1" ht="15.75">
      <c r="A96" s="19">
        <v>3</v>
      </c>
      <c r="B96" s="40">
        <v>25537</v>
      </c>
      <c r="C96" s="40">
        <v>3096</v>
      </c>
      <c r="D96" s="40">
        <v>380987</v>
      </c>
      <c r="E96" s="36">
        <f t="shared" si="28"/>
        <v>8.248385012919897</v>
      </c>
      <c r="F96" s="36">
        <f t="shared" si="29"/>
        <v>123.0578165374677</v>
      </c>
      <c r="G96" s="36">
        <f t="shared" si="30"/>
        <v>96.960845764047761</v>
      </c>
      <c r="H96" s="36">
        <f t="shared" si="31"/>
        <v>116.14472318543403</v>
      </c>
      <c r="I96" s="36">
        <f>((G96-G16)/(100-G16))*100</f>
        <v>90.282485518699247</v>
      </c>
      <c r="J96" s="17"/>
      <c r="K96" s="17"/>
      <c r="L96" s="17"/>
      <c r="M96" s="17"/>
      <c r="N96" s="17"/>
    </row>
    <row r="97" spans="1:10" ht="15.75">
      <c r="A97" s="19" t="s">
        <v>18</v>
      </c>
      <c r="E97" s="33"/>
      <c r="F97" s="33"/>
      <c r="G97" s="48">
        <f>AVERAGE(G94:G96)</f>
        <v>97.239428375792031</v>
      </c>
      <c r="H97" s="48">
        <f>AVERAGE(H94:H96)</f>
        <v>107.75501105170656</v>
      </c>
      <c r="I97" s="48">
        <f>AVERAGE(I94:I96)</f>
        <v>91.995412893537946</v>
      </c>
    </row>
    <row r="98" spans="1:10" ht="15.75">
      <c r="A98" s="19" t="s">
        <v>25</v>
      </c>
      <c r="E98" s="33"/>
      <c r="F98" s="33"/>
      <c r="G98" s="48">
        <f>STDEV(G94:G96)</f>
        <v>1.4558304279863377</v>
      </c>
      <c r="H98" s="48">
        <f>STDEV(H94:H96)</f>
        <v>7.536779658846771</v>
      </c>
      <c r="I98" s="48">
        <f>STDEV(I94:I96)</f>
        <v>4.6427878939623604</v>
      </c>
    </row>
    <row r="101" spans="1:10" ht="15.75">
      <c r="B101" s="22" t="s">
        <v>13</v>
      </c>
    </row>
    <row r="103" spans="1:10" ht="15.75">
      <c r="B103" s="20" t="s">
        <v>7</v>
      </c>
      <c r="C103" s="20"/>
      <c r="D103" s="38">
        <v>0</v>
      </c>
      <c r="E103" s="38">
        <v>2.5</v>
      </c>
      <c r="F103" s="38">
        <v>12.5</v>
      </c>
      <c r="G103" s="38">
        <v>62.5</v>
      </c>
      <c r="H103" s="38">
        <v>93.75</v>
      </c>
      <c r="I103" s="38">
        <v>125</v>
      </c>
    </row>
    <row r="104" spans="1:10" ht="15.75">
      <c r="B104" s="20" t="s">
        <v>11</v>
      </c>
      <c r="C104" s="20"/>
      <c r="D104" s="29">
        <v>63.49</v>
      </c>
      <c r="E104" s="29">
        <v>63.55</v>
      </c>
      <c r="F104" s="29">
        <v>71.599999999999994</v>
      </c>
      <c r="G104" s="29">
        <v>80.099999999999994</v>
      </c>
      <c r="H104" s="29">
        <v>90.44</v>
      </c>
      <c r="I104" s="29">
        <v>97.24</v>
      </c>
    </row>
    <row r="105" spans="1:10" ht="15.75">
      <c r="B105" s="20" t="s">
        <v>12</v>
      </c>
      <c r="C105" s="20"/>
      <c r="D105" s="29"/>
      <c r="E105" s="29">
        <v>99.43</v>
      </c>
      <c r="F105" s="29">
        <v>99.37</v>
      </c>
      <c r="G105" s="29">
        <v>100.77</v>
      </c>
      <c r="H105" s="29">
        <v>98.95</v>
      </c>
      <c r="I105" s="29">
        <v>107.76</v>
      </c>
    </row>
    <row r="106" spans="1:10" ht="15.75">
      <c r="B106" s="20" t="s">
        <v>8</v>
      </c>
      <c r="C106" s="20"/>
      <c r="D106" s="29">
        <v>6.05</v>
      </c>
      <c r="E106" s="29">
        <v>8.99</v>
      </c>
      <c r="F106" s="29">
        <v>6.4</v>
      </c>
      <c r="G106" s="29">
        <v>6.81</v>
      </c>
      <c r="H106" s="29">
        <v>15.33</v>
      </c>
      <c r="I106" s="29">
        <v>1.46</v>
      </c>
    </row>
    <row r="107" spans="1:10" ht="15.75">
      <c r="B107" s="20" t="s">
        <v>9</v>
      </c>
      <c r="C107" s="20"/>
      <c r="D107" s="29"/>
      <c r="E107" s="29">
        <v>28.88</v>
      </c>
      <c r="F107" s="29">
        <v>9.39</v>
      </c>
      <c r="G107" s="29">
        <v>12.33</v>
      </c>
      <c r="H107" s="29">
        <v>3.8</v>
      </c>
      <c r="I107" s="29">
        <v>7.54</v>
      </c>
    </row>
    <row r="108" spans="1:10" ht="15.75">
      <c r="B108" s="9"/>
      <c r="C108" s="9"/>
      <c r="D108" s="30"/>
      <c r="E108" s="30"/>
      <c r="F108" s="30"/>
      <c r="G108" s="30"/>
      <c r="H108" s="30"/>
      <c r="I108" s="31"/>
    </row>
    <row r="109" spans="1:10" ht="15.75">
      <c r="B109" s="9"/>
      <c r="C109" s="9"/>
      <c r="D109" s="32"/>
      <c r="E109" s="32"/>
      <c r="F109" s="32"/>
      <c r="G109" s="32"/>
      <c r="H109" s="32"/>
      <c r="I109" s="33"/>
      <c r="J109" s="21"/>
    </row>
    <row r="110" spans="1:10" ht="15.75">
      <c r="B110" s="20"/>
      <c r="C110" s="20" t="s">
        <v>10</v>
      </c>
      <c r="D110" s="34"/>
      <c r="E110" s="37">
        <f>100-G17</f>
        <v>36.513394069527898</v>
      </c>
      <c r="F110" s="34"/>
      <c r="G110" s="34"/>
      <c r="H110" s="34"/>
      <c r="I110" s="33"/>
      <c r="J110" s="21"/>
    </row>
    <row r="111" spans="1:10" ht="15.75">
      <c r="B111" s="20" t="s">
        <v>1</v>
      </c>
      <c r="C111" s="20"/>
      <c r="D111" s="35">
        <v>2.5</v>
      </c>
      <c r="E111" s="35">
        <v>12.5</v>
      </c>
      <c r="F111" s="35">
        <v>62.5</v>
      </c>
      <c r="G111" s="35">
        <v>93.75</v>
      </c>
      <c r="H111" s="35">
        <v>125</v>
      </c>
      <c r="I111" s="33"/>
      <c r="J111" s="21"/>
    </row>
    <row r="112" spans="1:10" ht="15.75">
      <c r="B112" s="20" t="s">
        <v>2</v>
      </c>
      <c r="C112" s="20"/>
      <c r="D112" s="35">
        <v>-2.4500000000000002</v>
      </c>
      <c r="E112" s="35">
        <v>22.72</v>
      </c>
      <c r="F112" s="35">
        <v>43.85</v>
      </c>
      <c r="G112" s="35">
        <v>77.87</v>
      </c>
      <c r="H112" s="35">
        <v>92</v>
      </c>
      <c r="I112" s="33"/>
      <c r="J112" s="21"/>
    </row>
    <row r="113" spans="2:10" ht="15.75">
      <c r="B113" s="20" t="s">
        <v>3</v>
      </c>
      <c r="C113" s="20"/>
      <c r="D113" s="35">
        <v>32.33</v>
      </c>
      <c r="E113" s="35">
        <v>4.55</v>
      </c>
      <c r="F113" s="35">
        <v>22.41</v>
      </c>
      <c r="G113" s="35">
        <v>37.06</v>
      </c>
      <c r="H113" s="35">
        <v>4.6399999999999997</v>
      </c>
      <c r="I113" s="33"/>
      <c r="J113" s="21"/>
    </row>
    <row r="114" spans="2:10" ht="15.75">
      <c r="B114" s="9"/>
      <c r="C114" s="9"/>
      <c r="D114" s="49"/>
      <c r="E114" s="49"/>
      <c r="F114" s="49"/>
      <c r="G114" s="49"/>
      <c r="H114" s="49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HPLC data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webuser</cp:lastModifiedBy>
  <cp:revision/>
  <cp:lastPrinted>1899-12-30T00:00:00Z</cp:lastPrinted>
  <dcterms:created xsi:type="dcterms:W3CDTF">2012-05-04T15:19:54Z</dcterms:created>
  <dcterms:modified xsi:type="dcterms:W3CDTF">2016-09-07T06:01:24Z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2052-8.1.0.3089</vt:lpwstr>
  </property>
</Properties>
</file>