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Figure 1" sheetId="5" r:id="rId1"/>
  </sheets>
  <calcPr calcId="124519"/>
</workbook>
</file>

<file path=xl/calcChain.xml><?xml version="1.0" encoding="utf-8"?>
<calcChain xmlns="http://schemas.openxmlformats.org/spreadsheetml/2006/main">
  <c r="I7" i="5"/>
  <c r="I11"/>
  <c r="I15"/>
  <c r="I19"/>
  <c r="I23"/>
  <c r="I27"/>
  <c r="I31"/>
  <c r="I35"/>
  <c r="I39"/>
  <c r="I43"/>
  <c r="I47"/>
  <c r="I51"/>
  <c r="I55"/>
  <c r="I59"/>
  <c r="I63"/>
  <c r="I67"/>
  <c r="I71"/>
  <c r="I75"/>
  <c r="I79"/>
  <c r="I83"/>
  <c r="I87"/>
  <c r="I91"/>
  <c r="I95"/>
  <c r="I99"/>
  <c r="I103"/>
  <c r="D103" l="1"/>
  <c r="E103"/>
  <c r="F103"/>
  <c r="G103"/>
  <c r="C103"/>
  <c r="D99"/>
  <c r="E99"/>
  <c r="F99"/>
  <c r="G99"/>
  <c r="C99"/>
  <c r="D95"/>
  <c r="E95"/>
  <c r="F95"/>
  <c r="G95"/>
  <c r="C95"/>
  <c r="D91"/>
  <c r="E91"/>
  <c r="F91"/>
  <c r="G91"/>
  <c r="C91"/>
  <c r="D87"/>
  <c r="E87"/>
  <c r="F87"/>
  <c r="G87"/>
  <c r="C87"/>
  <c r="D83"/>
  <c r="E83"/>
  <c r="F83"/>
  <c r="G83"/>
  <c r="C83"/>
  <c r="D79"/>
  <c r="E79"/>
  <c r="F79"/>
  <c r="G79"/>
  <c r="C79"/>
  <c r="D75"/>
  <c r="E75"/>
  <c r="F75"/>
  <c r="G75"/>
  <c r="C75"/>
  <c r="D71"/>
  <c r="E71"/>
  <c r="F71"/>
  <c r="G71"/>
  <c r="C71"/>
  <c r="D67"/>
  <c r="E67"/>
  <c r="F67"/>
  <c r="G67"/>
  <c r="C67"/>
  <c r="D63"/>
  <c r="E63"/>
  <c r="F63"/>
  <c r="G63"/>
  <c r="C63"/>
  <c r="D59"/>
  <c r="E59"/>
  <c r="F59"/>
  <c r="G59"/>
  <c r="C59"/>
  <c r="D55"/>
  <c r="E55"/>
  <c r="F55"/>
  <c r="G55"/>
  <c r="C55"/>
  <c r="D51"/>
  <c r="E51"/>
  <c r="F51"/>
  <c r="G51"/>
  <c r="C51"/>
  <c r="D47"/>
  <c r="E47"/>
  <c r="F47"/>
  <c r="G47"/>
  <c r="C47"/>
  <c r="D43"/>
  <c r="E43"/>
  <c r="F43"/>
  <c r="G43"/>
  <c r="C43"/>
  <c r="D39"/>
  <c r="E39"/>
  <c r="F39"/>
  <c r="G39"/>
  <c r="C39"/>
  <c r="D35"/>
  <c r="E35"/>
  <c r="F35"/>
  <c r="G35"/>
  <c r="C35"/>
  <c r="D31"/>
  <c r="E31"/>
  <c r="F31"/>
  <c r="G31"/>
  <c r="C31"/>
  <c r="D27"/>
  <c r="E27"/>
  <c r="F27"/>
  <c r="G27"/>
  <c r="C27"/>
  <c r="D23"/>
  <c r="E23"/>
  <c r="F23"/>
  <c r="G23"/>
  <c r="C23"/>
  <c r="D19"/>
  <c r="E19"/>
  <c r="F19"/>
  <c r="G19"/>
  <c r="C19"/>
  <c r="D15"/>
  <c r="E15"/>
  <c r="F15"/>
  <c r="G15"/>
  <c r="C15"/>
  <c r="D11"/>
  <c r="E11"/>
  <c r="F11"/>
  <c r="G11"/>
  <c r="C11"/>
  <c r="D7"/>
  <c r="E7"/>
  <c r="F7"/>
  <c r="G7"/>
  <c r="C7"/>
  <c r="J4"/>
  <c r="K4" s="1"/>
  <c r="M7" s="1"/>
  <c r="J5"/>
  <c r="K5" s="1"/>
  <c r="J6"/>
  <c r="K6" s="1"/>
  <c r="J8"/>
  <c r="K8" s="1"/>
  <c r="J9"/>
  <c r="K9" s="1"/>
  <c r="J10"/>
  <c r="K10" s="1"/>
  <c r="J12"/>
  <c r="K12" s="1"/>
  <c r="J13"/>
  <c r="K13" s="1"/>
  <c r="J14"/>
  <c r="K14" s="1"/>
  <c r="J16"/>
  <c r="K16" s="1"/>
  <c r="J17"/>
  <c r="K17" s="1"/>
  <c r="J18"/>
  <c r="K18" s="1"/>
  <c r="J20"/>
  <c r="K20" s="1"/>
  <c r="M23" s="1"/>
  <c r="J21"/>
  <c r="K21" s="1"/>
  <c r="J22"/>
  <c r="K22" s="1"/>
  <c r="J24"/>
  <c r="K24" s="1"/>
  <c r="J25"/>
  <c r="K25" s="1"/>
  <c r="J26"/>
  <c r="K26" s="1"/>
  <c r="J28"/>
  <c r="K28" s="1"/>
  <c r="J29"/>
  <c r="K29" s="1"/>
  <c r="J30"/>
  <c r="K30" s="1"/>
  <c r="J32"/>
  <c r="K32" s="1"/>
  <c r="J33"/>
  <c r="K33" s="1"/>
  <c r="J34"/>
  <c r="K34" s="1"/>
  <c r="J36"/>
  <c r="K36" s="1"/>
  <c r="M39" s="1"/>
  <c r="J37"/>
  <c r="K37" s="1"/>
  <c r="J38"/>
  <c r="K38" s="1"/>
  <c r="J40"/>
  <c r="K40" s="1"/>
  <c r="J41"/>
  <c r="K41" s="1"/>
  <c r="J42"/>
  <c r="K42" s="1"/>
  <c r="J44"/>
  <c r="K44" s="1"/>
  <c r="J45"/>
  <c r="K45" s="1"/>
  <c r="J46"/>
  <c r="K46" s="1"/>
  <c r="J48"/>
  <c r="K48" s="1"/>
  <c r="J49"/>
  <c r="K49" s="1"/>
  <c r="J50"/>
  <c r="K50" s="1"/>
  <c r="J52"/>
  <c r="K52" s="1"/>
  <c r="J53"/>
  <c r="K53" s="1"/>
  <c r="J54"/>
  <c r="K54" s="1"/>
  <c r="J56"/>
  <c r="K56" s="1"/>
  <c r="J57"/>
  <c r="K57" s="1"/>
  <c r="J58"/>
  <c r="K58" s="1"/>
  <c r="J60"/>
  <c r="K60" s="1"/>
  <c r="J61"/>
  <c r="K61" s="1"/>
  <c r="J62"/>
  <c r="K62" s="1"/>
  <c r="J64"/>
  <c r="K64" s="1"/>
  <c r="J65"/>
  <c r="K65" s="1"/>
  <c r="J66"/>
  <c r="K66" s="1"/>
  <c r="J68"/>
  <c r="K68" s="1"/>
  <c r="M71" s="1"/>
  <c r="J69"/>
  <c r="K69" s="1"/>
  <c r="J70"/>
  <c r="K70" s="1"/>
  <c r="J72"/>
  <c r="K72" s="1"/>
  <c r="J73"/>
  <c r="K73" s="1"/>
  <c r="J74"/>
  <c r="K74" s="1"/>
  <c r="J76"/>
  <c r="K76" s="1"/>
  <c r="J77"/>
  <c r="K77" s="1"/>
  <c r="J78"/>
  <c r="K78" s="1"/>
  <c r="J80"/>
  <c r="K80" s="1"/>
  <c r="J81"/>
  <c r="K81" s="1"/>
  <c r="J82"/>
  <c r="K82" s="1"/>
  <c r="J84"/>
  <c r="K84" s="1"/>
  <c r="M87" s="1"/>
  <c r="J85"/>
  <c r="K85" s="1"/>
  <c r="J86"/>
  <c r="K86" s="1"/>
  <c r="J88"/>
  <c r="K88" s="1"/>
  <c r="J89"/>
  <c r="K89" s="1"/>
  <c r="J90"/>
  <c r="K90" s="1"/>
  <c r="J92"/>
  <c r="K92" s="1"/>
  <c r="J93"/>
  <c r="K93" s="1"/>
  <c r="J94"/>
  <c r="K94" s="1"/>
  <c r="J96"/>
  <c r="K96" s="1"/>
  <c r="J97"/>
  <c r="K97" s="1"/>
  <c r="J98"/>
  <c r="K98" s="1"/>
  <c r="J100"/>
  <c r="K100" s="1"/>
  <c r="M103" s="1"/>
  <c r="J101"/>
  <c r="K101" s="1"/>
  <c r="J102"/>
  <c r="K102" s="1"/>
  <c r="H4"/>
  <c r="H5"/>
  <c r="H6"/>
  <c r="H8"/>
  <c r="H9"/>
  <c r="H10"/>
  <c r="H12"/>
  <c r="H13"/>
  <c r="H14"/>
  <c r="H16"/>
  <c r="H17"/>
  <c r="H18"/>
  <c r="H20"/>
  <c r="H21"/>
  <c r="H22"/>
  <c r="H24"/>
  <c r="H25"/>
  <c r="H26"/>
  <c r="H28"/>
  <c r="H29"/>
  <c r="H30"/>
  <c r="H32"/>
  <c r="H33"/>
  <c r="H34"/>
  <c r="H36"/>
  <c r="H37"/>
  <c r="H38"/>
  <c r="H40"/>
  <c r="H41"/>
  <c r="H42"/>
  <c r="H44"/>
  <c r="H45"/>
  <c r="H46"/>
  <c r="H48"/>
  <c r="H49"/>
  <c r="H50"/>
  <c r="H52"/>
  <c r="H53"/>
  <c r="H54"/>
  <c r="H56"/>
  <c r="H57"/>
  <c r="H58"/>
  <c r="H60"/>
  <c r="H61"/>
  <c r="H62"/>
  <c r="H64"/>
  <c r="H65"/>
  <c r="H66"/>
  <c r="H68"/>
  <c r="H69"/>
  <c r="H70"/>
  <c r="H72"/>
  <c r="H73"/>
  <c r="H74"/>
  <c r="H76"/>
  <c r="H77"/>
  <c r="H78"/>
  <c r="H80"/>
  <c r="H81"/>
  <c r="H82"/>
  <c r="H84"/>
  <c r="H85"/>
  <c r="H86"/>
  <c r="H88"/>
  <c r="H89"/>
  <c r="H90"/>
  <c r="H92"/>
  <c r="H93"/>
  <c r="H94"/>
  <c r="H96"/>
  <c r="H97"/>
  <c r="H98"/>
  <c r="H100"/>
  <c r="H101"/>
  <c r="H102"/>
  <c r="M91" l="1"/>
  <c r="M59"/>
  <c r="M43"/>
  <c r="M27"/>
  <c r="M11"/>
  <c r="M99"/>
  <c r="M83"/>
  <c r="M67"/>
  <c r="M51"/>
  <c r="M35"/>
  <c r="M95"/>
  <c r="M79"/>
  <c r="M63"/>
  <c r="M47"/>
  <c r="M31"/>
  <c r="M15"/>
  <c r="M75"/>
  <c r="M55"/>
  <c r="M19"/>
  <c r="L91"/>
  <c r="L75"/>
  <c r="L59"/>
  <c r="L43"/>
  <c r="L27"/>
  <c r="L11"/>
  <c r="L103"/>
  <c r="L87"/>
  <c r="L71"/>
  <c r="L55"/>
  <c r="L39"/>
  <c r="L23"/>
  <c r="L7"/>
  <c r="L83"/>
  <c r="L67"/>
  <c r="L51"/>
  <c r="L35"/>
  <c r="L19"/>
  <c r="L99"/>
  <c r="L95"/>
  <c r="L79"/>
  <c r="L63"/>
  <c r="L47"/>
  <c r="L31"/>
  <c r="L15"/>
  <c r="H99"/>
  <c r="H91"/>
  <c r="H83"/>
  <c r="H75"/>
  <c r="H67"/>
  <c r="H59"/>
  <c r="H51"/>
  <c r="H43"/>
  <c r="H35"/>
  <c r="H27"/>
  <c r="H19"/>
  <c r="H11"/>
  <c r="K103"/>
  <c r="K95"/>
  <c r="K87"/>
  <c r="K79"/>
  <c r="K71"/>
  <c r="K63"/>
  <c r="K55"/>
  <c r="K47"/>
  <c r="K39"/>
  <c r="K31"/>
  <c r="K23"/>
  <c r="K15"/>
  <c r="K7"/>
  <c r="H103"/>
  <c r="H95"/>
  <c r="H87"/>
  <c r="H79"/>
  <c r="H71"/>
  <c r="H63"/>
  <c r="H55"/>
  <c r="H47"/>
  <c r="H39"/>
  <c r="H31"/>
  <c r="H23"/>
  <c r="H15"/>
  <c r="H7"/>
  <c r="K99"/>
  <c r="K91"/>
  <c r="K83"/>
  <c r="K75"/>
  <c r="K67"/>
  <c r="K59"/>
  <c r="K51"/>
  <c r="K43"/>
  <c r="K35"/>
  <c r="K27"/>
  <c r="K19"/>
  <c r="K11"/>
  <c r="J7"/>
  <c r="J15"/>
  <c r="J23"/>
  <c r="J31"/>
  <c r="J39"/>
  <c r="J47"/>
  <c r="J55"/>
  <c r="J63"/>
  <c r="J79"/>
  <c r="J87"/>
  <c r="J95"/>
  <c r="J103"/>
  <c r="J11"/>
  <c r="J19"/>
  <c r="J27"/>
  <c r="J35"/>
  <c r="J43"/>
  <c r="J51"/>
  <c r="J59"/>
  <c r="J67"/>
  <c r="J71"/>
  <c r="J75"/>
  <c r="J83"/>
  <c r="J91"/>
  <c r="J99"/>
</calcChain>
</file>

<file path=xl/sharedStrings.xml><?xml version="1.0" encoding="utf-8"?>
<sst xmlns="http://schemas.openxmlformats.org/spreadsheetml/2006/main" count="133" uniqueCount="78">
  <si>
    <t>2-1mm</t>
  </si>
  <si>
    <t>1-0.5mm</t>
  </si>
  <si>
    <t>0.5-0.25mm</t>
  </si>
  <si>
    <t>&lt;0.25mm</t>
  </si>
  <si>
    <t>2-1</t>
  </si>
  <si>
    <t>2-2</t>
  </si>
  <si>
    <t>2-3</t>
  </si>
  <si>
    <t>3-1</t>
  </si>
  <si>
    <t>3-2</t>
  </si>
  <si>
    <t>3-3</t>
  </si>
  <si>
    <t>4-1</t>
  </si>
  <si>
    <t>4-2</t>
  </si>
  <si>
    <t>4-3</t>
  </si>
  <si>
    <t>5-1</t>
  </si>
  <si>
    <t>5-2</t>
  </si>
  <si>
    <t>5-3</t>
  </si>
  <si>
    <t>6-1</t>
  </si>
  <si>
    <t>6-2</t>
  </si>
  <si>
    <t>6-3</t>
  </si>
  <si>
    <t>7-1</t>
  </si>
  <si>
    <t>7-2</t>
  </si>
  <si>
    <t>7-3</t>
  </si>
  <si>
    <t>8-1</t>
  </si>
  <si>
    <t>8-2</t>
  </si>
  <si>
    <t>8-3</t>
  </si>
  <si>
    <t xml:space="preserve">&gt;2mm </t>
    <phoneticPr fontId="1" type="noConversion"/>
  </si>
  <si>
    <t>Exp</t>
    <phoneticPr fontId="1" type="noConversion"/>
  </si>
  <si>
    <t>CK1</t>
  </si>
  <si>
    <t>1x</t>
  </si>
  <si>
    <t>2x</t>
  </si>
  <si>
    <t>3x</t>
  </si>
  <si>
    <t>Carpinus pubescens</t>
  </si>
  <si>
    <t>controls</t>
    <phoneticPr fontId="1" type="noConversion"/>
  </si>
  <si>
    <t xml:space="preserve">consentrations </t>
    <phoneticPr fontId="1" type="noConversion"/>
  </si>
  <si>
    <t>Cladrastis platycarpa</t>
  </si>
  <si>
    <t>Zanthoxylum planispinum Sieb.et Zucc.</t>
  </si>
  <si>
    <t>Ligustrum lucidum</t>
  </si>
  <si>
    <t>Itea yunnanensis</t>
  </si>
  <si>
    <t>Cinnamomum glanduliferum</t>
  </si>
  <si>
    <t>Cyclobalanopsis gracilis</t>
  </si>
  <si>
    <t>Platycarya longipes</t>
  </si>
  <si>
    <t>MWD(mm)</t>
    <phoneticPr fontId="1" type="noConversion"/>
  </si>
  <si>
    <t>C</t>
    <phoneticPr fontId="1" type="noConversion"/>
  </si>
  <si>
    <t>CP</t>
    <phoneticPr fontId="1" type="noConversion"/>
  </si>
  <si>
    <t>ZP</t>
    <phoneticPr fontId="1" type="noConversion"/>
  </si>
  <si>
    <t>IY</t>
    <phoneticPr fontId="1" type="noConversion"/>
  </si>
  <si>
    <t>CG</t>
    <phoneticPr fontId="1" type="noConversion"/>
  </si>
  <si>
    <t>PL</t>
    <phoneticPr fontId="1" type="noConversion"/>
  </si>
  <si>
    <t>CPP</t>
    <phoneticPr fontId="1" type="noConversion"/>
  </si>
  <si>
    <t>CEN</t>
    <phoneticPr fontId="1" type="noConversion"/>
  </si>
  <si>
    <t>CGL</t>
    <phoneticPr fontId="1" type="noConversion"/>
  </si>
  <si>
    <t>Carpinus pubescens</t>
    <phoneticPr fontId="1" type="noConversion"/>
  </si>
  <si>
    <t>Cladrastis platycarpa</t>
    <phoneticPr fontId="1" type="noConversion"/>
  </si>
  <si>
    <t>Ligustrum lucidum</t>
    <phoneticPr fontId="1" type="noConversion"/>
  </si>
  <si>
    <t>LL</t>
    <phoneticPr fontId="1" type="noConversion"/>
  </si>
  <si>
    <t>Itea yunnanensis</t>
    <phoneticPr fontId="1" type="noConversion"/>
  </si>
  <si>
    <t>Cinnamomum glanduliferum</t>
    <phoneticPr fontId="1" type="noConversion"/>
  </si>
  <si>
    <t>Cyclobalanopsis gracilis</t>
    <phoneticPr fontId="1" type="noConversion"/>
  </si>
  <si>
    <t>Platycarya longipes</t>
    <phoneticPr fontId="1" type="noConversion"/>
  </si>
  <si>
    <t>GMD(mm)</t>
    <phoneticPr fontId="1" type="noConversion"/>
  </si>
  <si>
    <t xml:space="preserve">the water-stable aggregates of the soils in the rhizospere of the eight tree species </t>
    <phoneticPr fontId="1" type="noConversion"/>
  </si>
  <si>
    <t>Ranges of different particle diameters /%</t>
    <phoneticPr fontId="3" type="noConversion"/>
  </si>
  <si>
    <r>
      <rPr>
        <sz val="11"/>
        <color theme="1"/>
        <rFont val="宋体"/>
        <family val="3"/>
        <charset val="134"/>
        <scheme val="minor"/>
      </rPr>
      <t>Geometry mean diameter</t>
    </r>
    <r>
      <rPr>
        <sz val="11"/>
        <color theme="1"/>
        <rFont val="宋体"/>
        <family val="2"/>
        <charset val="134"/>
        <scheme val="minor"/>
      </rPr>
      <t>（</t>
    </r>
    <r>
      <rPr>
        <i/>
        <sz val="11"/>
        <color theme="1"/>
        <rFont val="宋体"/>
        <family val="3"/>
        <charset val="134"/>
        <scheme val="minor"/>
      </rPr>
      <t>GMD</t>
    </r>
    <r>
      <rPr>
        <sz val="11"/>
        <color theme="1"/>
        <rFont val="宋体"/>
        <family val="2"/>
        <charset val="134"/>
        <scheme val="minor"/>
      </rPr>
      <t>）</t>
    </r>
    <phoneticPr fontId="1" type="noConversion"/>
  </si>
  <si>
    <t xml:space="preserve">Standard deviation </t>
    <phoneticPr fontId="1" type="noConversion"/>
  </si>
  <si>
    <t xml:space="preserve">tree species </t>
    <phoneticPr fontId="1" type="noConversion"/>
  </si>
  <si>
    <t>control</t>
    <phoneticPr fontId="1" type="noConversion"/>
  </si>
  <si>
    <t>CK2</t>
    <phoneticPr fontId="1" type="noConversion"/>
  </si>
  <si>
    <t>CK3</t>
    <phoneticPr fontId="1" type="noConversion"/>
  </si>
  <si>
    <t>mean</t>
    <phoneticPr fontId="1" type="noConversion"/>
  </si>
  <si>
    <t>1-1x</t>
    <phoneticPr fontId="1" type="noConversion"/>
  </si>
  <si>
    <t>1-2x</t>
    <phoneticPr fontId="1" type="noConversion"/>
  </si>
  <si>
    <t>1-3x</t>
    <phoneticPr fontId="1" type="noConversion"/>
  </si>
  <si>
    <t>mean</t>
    <phoneticPr fontId="1" type="noConversion"/>
  </si>
  <si>
    <t>mean</t>
    <phoneticPr fontId="1" type="noConversion"/>
  </si>
  <si>
    <r>
      <rPr>
        <sz val="11"/>
        <color theme="1"/>
        <rFont val="宋体"/>
        <family val="2"/>
        <charset val="134"/>
      </rPr>
      <t>浓度</t>
    </r>
  </si>
  <si>
    <r>
      <t>Mean weight diameter</t>
    </r>
    <r>
      <rPr>
        <sz val="11"/>
        <color theme="1"/>
        <rFont val="宋体"/>
        <family val="2"/>
        <charset val="134"/>
      </rPr>
      <t>（</t>
    </r>
    <r>
      <rPr>
        <i/>
        <sz val="11"/>
        <color theme="1"/>
        <rFont val="Times New Roman"/>
        <family val="1"/>
      </rPr>
      <t>MWD</t>
    </r>
    <r>
      <rPr>
        <i/>
        <sz val="11"/>
        <color theme="1"/>
        <rFont val="宋体"/>
        <family val="3"/>
        <charset val="134"/>
      </rPr>
      <t>）</t>
    </r>
    <phoneticPr fontId="1" type="noConversion"/>
  </si>
  <si>
    <r>
      <t>Geometry mean diameter</t>
    </r>
    <r>
      <rPr>
        <sz val="11"/>
        <color theme="1"/>
        <rFont val="宋体"/>
        <family val="2"/>
        <charset val="134"/>
      </rPr>
      <t>（</t>
    </r>
    <r>
      <rPr>
        <i/>
        <sz val="11"/>
        <color theme="1"/>
        <rFont val="Times New Roman"/>
        <family val="1"/>
      </rPr>
      <t>GMD</t>
    </r>
    <r>
      <rPr>
        <sz val="11"/>
        <color theme="1"/>
        <rFont val="宋体"/>
        <family val="2"/>
        <charset val="134"/>
      </rPr>
      <t>）</t>
    </r>
    <phoneticPr fontId="1" type="noConversion"/>
  </si>
  <si>
    <t>Figure 1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</si>
</sst>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00_);[Red]\(0.0000\)"/>
    <numFmt numFmtId="178" formatCode="0.00_ 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3"/>
      <charset val="134"/>
    </font>
    <font>
      <i/>
      <sz val="11"/>
      <color theme="1"/>
      <name val="宋体"/>
      <family val="3"/>
      <charset val="134"/>
      <scheme val="minor"/>
    </font>
    <font>
      <sz val="12"/>
      <color rgb="FF00B0F0"/>
      <name val="宋体"/>
      <family val="3"/>
      <charset val="134"/>
    </font>
    <font>
      <sz val="11"/>
      <color rgb="FF00B0F0"/>
      <name val="宋体"/>
      <family val="2"/>
      <charset val="134"/>
      <scheme val="minor"/>
    </font>
    <font>
      <sz val="11"/>
      <color rgb="FF00B0F0"/>
      <name val="宋体"/>
      <family val="3"/>
      <charset val="134"/>
      <scheme val="minor"/>
    </font>
    <font>
      <i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rgb="FF0070C0"/>
      <name val="宋体"/>
      <family val="3"/>
      <charset val="134"/>
    </font>
    <font>
      <sz val="12"/>
      <name val="Times New Roman"/>
      <family val="1"/>
    </font>
    <font>
      <i/>
      <sz val="11"/>
      <color theme="1"/>
      <name val="Times New Roman"/>
      <family val="1"/>
    </font>
    <font>
      <sz val="12"/>
      <color rgb="FF00B050"/>
      <name val="Times New Roman"/>
      <family val="1"/>
    </font>
    <font>
      <sz val="12"/>
      <color rgb="FF0070C0"/>
      <name val="Times New Roman"/>
      <family val="1"/>
    </font>
    <font>
      <sz val="12"/>
      <color rgb="FF00B0F0"/>
      <name val="Times New Roman"/>
      <family val="1"/>
    </font>
    <font>
      <sz val="11"/>
      <color rgb="FF0070C0"/>
      <name val="Times New Roman"/>
      <family val="1"/>
    </font>
    <font>
      <sz val="11"/>
      <color rgb="FF00B0F0"/>
      <name val="Times New Roman"/>
      <family val="1"/>
    </font>
    <font>
      <sz val="11"/>
      <color theme="1"/>
      <name val="宋体"/>
      <family val="2"/>
      <charset val="134"/>
    </font>
    <font>
      <i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4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/>
    </xf>
    <xf numFmtId="176" fontId="6" fillId="0" borderId="0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center"/>
    </xf>
    <xf numFmtId="176" fontId="6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8" fontId="11" fillId="0" borderId="0" xfId="0" applyNumberFormat="1" applyFont="1" applyBorder="1" applyAlignment="1">
      <alignment horizontal="center"/>
    </xf>
    <xf numFmtId="176" fontId="11" fillId="0" borderId="0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178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178" fontId="12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/>
    </xf>
    <xf numFmtId="178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76" fontId="9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/>
    </xf>
    <xf numFmtId="176" fontId="14" fillId="0" borderId="0" xfId="0" applyNumberFormat="1" applyFont="1" applyBorder="1" applyAlignment="1"/>
    <xf numFmtId="0" fontId="12" fillId="0" borderId="0" xfId="0" applyFont="1" applyBorder="1" applyAlignment="1">
      <alignment horizontal="center" vertical="center"/>
    </xf>
    <xf numFmtId="178" fontId="14" fillId="0" borderId="0" xfId="0" applyNumberFormat="1" applyFont="1" applyBorder="1" applyAlignment="1"/>
    <xf numFmtId="0" fontId="12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horizontal="center"/>
    </xf>
    <xf numFmtId="178" fontId="15" fillId="0" borderId="0" xfId="0" applyNumberFormat="1" applyFont="1" applyBorder="1" applyAlignment="1"/>
    <xf numFmtId="178" fontId="15" fillId="0" borderId="0" xfId="0" applyNumberFormat="1" applyFont="1" applyBorder="1" applyAlignment="1">
      <alignment horizontal="center"/>
    </xf>
    <xf numFmtId="178" fontId="16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178" fontId="9" fillId="0" borderId="0" xfId="0" applyNumberFormat="1" applyFont="1" applyBorder="1" applyAlignment="1"/>
    <xf numFmtId="178" fontId="12" fillId="0" borderId="0" xfId="0" applyNumberFormat="1" applyFont="1" applyBorder="1" applyAlignment="1"/>
    <xf numFmtId="49" fontId="17" fillId="0" borderId="0" xfId="0" applyNumberFormat="1" applyFont="1" applyBorder="1" applyAlignment="1">
      <alignment horizontal="center"/>
    </xf>
    <xf numFmtId="178" fontId="18" fillId="0" borderId="0" xfId="0" applyNumberFormat="1" applyFont="1" applyBorder="1" applyAlignment="1"/>
    <xf numFmtId="178" fontId="18" fillId="0" borderId="0" xfId="0" applyNumberFormat="1" applyFont="1" applyBorder="1" applyAlignment="1">
      <alignment horizontal="center"/>
    </xf>
    <xf numFmtId="178" fontId="18" fillId="0" borderId="0" xfId="0" applyNumberFormat="1" applyFont="1" applyAlignment="1">
      <alignment vertical="center"/>
    </xf>
    <xf numFmtId="178" fontId="18" fillId="0" borderId="0" xfId="0" applyNumberFormat="1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176" fontId="0" fillId="0" borderId="4" xfId="0" applyNumberFormat="1" applyFill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  <a:endParaRPr lang="zh-CN"/>
          </a:p>
        </c:rich>
      </c:tx>
      <c:layout>
        <c:manualLayout>
          <c:xMode val="edge"/>
          <c:yMode val="edge"/>
          <c:x val="0.13112313688061716"/>
          <c:y val="1.6260162601626021E-2"/>
        </c:manualLayout>
      </c:layout>
    </c:title>
    <c:plotArea>
      <c:layout>
        <c:manualLayout>
          <c:layoutTarget val="inner"/>
          <c:xMode val="edge"/>
          <c:yMode val="edge"/>
          <c:x val="9.5657587032626515E-2"/>
          <c:y val="7.2969349905641953E-2"/>
          <c:w val="0.90433092736156351"/>
          <c:h val="0.8268473417566985"/>
        </c:manualLayout>
      </c:layout>
      <c:barChart>
        <c:barDir val="col"/>
        <c:grouping val="clustered"/>
        <c:ser>
          <c:idx val="0"/>
          <c:order val="0"/>
          <c:tx>
            <c:strRef>
              <c:f>'Figure 1'!$R$4</c:f>
              <c:strCache>
                <c:ptCount val="1"/>
                <c:pt idx="0">
                  <c:v>0</c:v>
                </c:pt>
              </c:strCache>
            </c:strRef>
          </c:tx>
          <c:errBars>
            <c:errBarType val="both"/>
            <c:errValType val="cust"/>
            <c:plus>
              <c:numLit>
                <c:formatCode>General</c:formatCode>
                <c:ptCount val="1"/>
                <c:pt idx="0">
                  <c:v>1.0000000000000005E-2</c:v>
                </c:pt>
              </c:numLit>
            </c:plus>
            <c:minus>
              <c:numLit>
                <c:formatCode>General</c:formatCode>
                <c:ptCount val="1"/>
                <c:pt idx="0">
                  <c:v>1.0000000000000005E-2</c:v>
                </c:pt>
              </c:numLit>
            </c:minus>
          </c:errBars>
          <c:cat>
            <c:strRef>
              <c:f>'Figure 1'!$Q$5:$Q$13</c:f>
              <c:strCache>
                <c:ptCount val="9"/>
                <c:pt idx="0">
                  <c:v>C</c:v>
                </c:pt>
                <c:pt idx="1">
                  <c:v>CP</c:v>
                </c:pt>
                <c:pt idx="2">
                  <c:v>CPP</c:v>
                </c:pt>
                <c:pt idx="3">
                  <c:v>ZP</c:v>
                </c:pt>
                <c:pt idx="4">
                  <c:v>LL</c:v>
                </c:pt>
                <c:pt idx="5">
                  <c:v>IY</c:v>
                </c:pt>
                <c:pt idx="6">
                  <c:v>CGL</c:v>
                </c:pt>
                <c:pt idx="7">
                  <c:v>CG</c:v>
                </c:pt>
                <c:pt idx="8">
                  <c:v>PL</c:v>
                </c:pt>
              </c:strCache>
            </c:strRef>
          </c:cat>
          <c:val>
            <c:numRef>
              <c:f>'Figure 1'!$R$5:$R$13</c:f>
              <c:numCache>
                <c:formatCode>0.00_);[Red]\(0.00\)</c:formatCode>
                <c:ptCount val="9"/>
                <c:pt idx="0">
                  <c:v>0.86</c:v>
                </c:pt>
              </c:numCache>
            </c:numRef>
          </c:val>
        </c:ser>
        <c:ser>
          <c:idx val="1"/>
          <c:order val="1"/>
          <c:tx>
            <c:strRef>
              <c:f>'Figure 1'!$S$4</c:f>
              <c:strCache>
                <c:ptCount val="1"/>
                <c:pt idx="0">
                  <c:v>1x</c:v>
                </c:pt>
              </c:strCache>
            </c:strRef>
          </c:tx>
          <c:errBars>
            <c:errBarType val="both"/>
            <c:errValType val="cust"/>
            <c:plus>
              <c:numRef>
                <c:f>'Figure 1'!$V$6:$V$14</c:f>
                <c:numCache>
                  <c:formatCode>General</c:formatCode>
                  <c:ptCount val="9"/>
                </c:numCache>
              </c:numRef>
            </c:plus>
            <c:minus>
              <c:numRef>
                <c:f>'Figure 1'!$V$6:$V$14</c:f>
                <c:numCache>
                  <c:formatCode>General</c:formatCode>
                  <c:ptCount val="9"/>
                </c:numCache>
              </c:numRef>
            </c:minus>
          </c:errBars>
          <c:cat>
            <c:strRef>
              <c:f>'Figure 1'!$Q$5:$Q$13</c:f>
              <c:strCache>
                <c:ptCount val="9"/>
                <c:pt idx="0">
                  <c:v>C</c:v>
                </c:pt>
                <c:pt idx="1">
                  <c:v>CP</c:v>
                </c:pt>
                <c:pt idx="2">
                  <c:v>CPP</c:v>
                </c:pt>
                <c:pt idx="3">
                  <c:v>ZP</c:v>
                </c:pt>
                <c:pt idx="4">
                  <c:v>LL</c:v>
                </c:pt>
                <c:pt idx="5">
                  <c:v>IY</c:v>
                </c:pt>
                <c:pt idx="6">
                  <c:v>CGL</c:v>
                </c:pt>
                <c:pt idx="7">
                  <c:v>CG</c:v>
                </c:pt>
                <c:pt idx="8">
                  <c:v>PL</c:v>
                </c:pt>
              </c:strCache>
            </c:strRef>
          </c:cat>
          <c:val>
            <c:numRef>
              <c:f>'Figure 1'!$S$5:$S$13</c:f>
              <c:numCache>
                <c:formatCode>0.00_);[Red]\(0.00\)</c:formatCode>
                <c:ptCount val="9"/>
                <c:pt idx="1">
                  <c:v>0.92</c:v>
                </c:pt>
                <c:pt idx="2">
                  <c:v>0.94</c:v>
                </c:pt>
                <c:pt idx="3">
                  <c:v>0.95</c:v>
                </c:pt>
                <c:pt idx="4">
                  <c:v>0.93</c:v>
                </c:pt>
                <c:pt idx="5">
                  <c:v>0.94</c:v>
                </c:pt>
                <c:pt idx="6">
                  <c:v>0.92</c:v>
                </c:pt>
                <c:pt idx="7">
                  <c:v>0.96</c:v>
                </c:pt>
                <c:pt idx="8">
                  <c:v>0.91</c:v>
                </c:pt>
              </c:numCache>
            </c:numRef>
          </c:val>
        </c:ser>
        <c:ser>
          <c:idx val="2"/>
          <c:order val="2"/>
          <c:tx>
            <c:strRef>
              <c:f>'Figure 1'!$T$4</c:f>
              <c:strCache>
                <c:ptCount val="1"/>
                <c:pt idx="0">
                  <c:v>2x</c:v>
                </c:pt>
              </c:strCache>
            </c:strRef>
          </c:tx>
          <c:errBars>
            <c:errBarType val="both"/>
            <c:errValType val="cust"/>
            <c:plus>
              <c:numRef>
                <c:f>'Figure 1'!$W$6:$W$14</c:f>
                <c:numCache>
                  <c:formatCode>General</c:formatCode>
                  <c:ptCount val="9"/>
                  <c:pt idx="0">
                    <c:v>0.01</c:v>
                  </c:pt>
                  <c:pt idx="1">
                    <c:v>0.01</c:v>
                  </c:pt>
                  <c:pt idx="2">
                    <c:v>0.01</c:v>
                  </c:pt>
                  <c:pt idx="3">
                    <c:v>0.03</c:v>
                  </c:pt>
                  <c:pt idx="4">
                    <c:v>0.02</c:v>
                  </c:pt>
                  <c:pt idx="5">
                    <c:v>0.03</c:v>
                  </c:pt>
                  <c:pt idx="6">
                    <c:v>0.03</c:v>
                  </c:pt>
                  <c:pt idx="7">
                    <c:v>0.01</c:v>
                  </c:pt>
                </c:numCache>
              </c:numRef>
            </c:plus>
            <c:minus>
              <c:numRef>
                <c:f>'Figure 1'!$W$6:$W$14</c:f>
                <c:numCache>
                  <c:formatCode>General</c:formatCode>
                  <c:ptCount val="9"/>
                  <c:pt idx="0">
                    <c:v>0.01</c:v>
                  </c:pt>
                  <c:pt idx="1">
                    <c:v>0.01</c:v>
                  </c:pt>
                  <c:pt idx="2">
                    <c:v>0.01</c:v>
                  </c:pt>
                  <c:pt idx="3">
                    <c:v>0.03</c:v>
                  </c:pt>
                  <c:pt idx="4">
                    <c:v>0.02</c:v>
                  </c:pt>
                  <c:pt idx="5">
                    <c:v>0.03</c:v>
                  </c:pt>
                  <c:pt idx="6">
                    <c:v>0.03</c:v>
                  </c:pt>
                  <c:pt idx="7">
                    <c:v>0.01</c:v>
                  </c:pt>
                </c:numCache>
              </c:numRef>
            </c:minus>
          </c:errBars>
          <c:cat>
            <c:strRef>
              <c:f>'Figure 1'!$Q$5:$Q$13</c:f>
              <c:strCache>
                <c:ptCount val="9"/>
                <c:pt idx="0">
                  <c:v>C</c:v>
                </c:pt>
                <c:pt idx="1">
                  <c:v>CP</c:v>
                </c:pt>
                <c:pt idx="2">
                  <c:v>CPP</c:v>
                </c:pt>
                <c:pt idx="3">
                  <c:v>ZP</c:v>
                </c:pt>
                <c:pt idx="4">
                  <c:v>LL</c:v>
                </c:pt>
                <c:pt idx="5">
                  <c:v>IY</c:v>
                </c:pt>
                <c:pt idx="6">
                  <c:v>CGL</c:v>
                </c:pt>
                <c:pt idx="7">
                  <c:v>CG</c:v>
                </c:pt>
                <c:pt idx="8">
                  <c:v>PL</c:v>
                </c:pt>
              </c:strCache>
            </c:strRef>
          </c:cat>
          <c:val>
            <c:numRef>
              <c:f>'Figure 1'!$T$5:$T$13</c:f>
              <c:numCache>
                <c:formatCode>0.00_);[Red]\(0.00\)</c:formatCode>
                <c:ptCount val="9"/>
                <c:pt idx="1">
                  <c:v>0.94</c:v>
                </c:pt>
                <c:pt idx="2">
                  <c:v>1.04</c:v>
                </c:pt>
                <c:pt idx="3">
                  <c:v>0.93</c:v>
                </c:pt>
                <c:pt idx="4">
                  <c:v>0.9</c:v>
                </c:pt>
                <c:pt idx="5">
                  <c:v>0.93</c:v>
                </c:pt>
                <c:pt idx="6">
                  <c:v>0.95</c:v>
                </c:pt>
                <c:pt idx="7">
                  <c:v>0.99</c:v>
                </c:pt>
                <c:pt idx="8">
                  <c:v>0.98</c:v>
                </c:pt>
              </c:numCache>
            </c:numRef>
          </c:val>
        </c:ser>
        <c:ser>
          <c:idx val="3"/>
          <c:order val="3"/>
          <c:tx>
            <c:strRef>
              <c:f>'Figure 1'!$U$4</c:f>
              <c:strCache>
                <c:ptCount val="1"/>
                <c:pt idx="0">
                  <c:v>3x</c:v>
                </c:pt>
              </c:strCache>
            </c:strRef>
          </c:tx>
          <c:errBars>
            <c:errBarType val="both"/>
            <c:errValType val="cust"/>
            <c:plus>
              <c:numRef>
                <c:f>'Figure 1'!$X$6:$X$14</c:f>
                <c:numCache>
                  <c:formatCode>General</c:formatCode>
                  <c:ptCount val="9"/>
                  <c:pt idx="0">
                    <c:v>0.01</c:v>
                  </c:pt>
                  <c:pt idx="1">
                    <c:v>0.02</c:v>
                  </c:pt>
                  <c:pt idx="2">
                    <c:v>0.01</c:v>
                  </c:pt>
                  <c:pt idx="3">
                    <c:v>0.01</c:v>
                  </c:pt>
                  <c:pt idx="4">
                    <c:v>0.02</c:v>
                  </c:pt>
                  <c:pt idx="5">
                    <c:v>0.01</c:v>
                  </c:pt>
                  <c:pt idx="6">
                    <c:v>0.03</c:v>
                  </c:pt>
                  <c:pt idx="7">
                    <c:v>0.02</c:v>
                  </c:pt>
                </c:numCache>
              </c:numRef>
            </c:plus>
            <c:minus>
              <c:numRef>
                <c:f>'Figure 1'!$X$6:$X$14</c:f>
                <c:numCache>
                  <c:formatCode>General</c:formatCode>
                  <c:ptCount val="9"/>
                  <c:pt idx="0">
                    <c:v>0.01</c:v>
                  </c:pt>
                  <c:pt idx="1">
                    <c:v>0.02</c:v>
                  </c:pt>
                  <c:pt idx="2">
                    <c:v>0.01</c:v>
                  </c:pt>
                  <c:pt idx="3">
                    <c:v>0.01</c:v>
                  </c:pt>
                  <c:pt idx="4">
                    <c:v>0.02</c:v>
                  </c:pt>
                  <c:pt idx="5">
                    <c:v>0.01</c:v>
                  </c:pt>
                  <c:pt idx="6">
                    <c:v>0.03</c:v>
                  </c:pt>
                  <c:pt idx="7">
                    <c:v>0.02</c:v>
                  </c:pt>
                </c:numCache>
              </c:numRef>
            </c:minus>
          </c:errBars>
          <c:cat>
            <c:strRef>
              <c:f>'Figure 1'!$Q$5:$Q$13</c:f>
              <c:strCache>
                <c:ptCount val="9"/>
                <c:pt idx="0">
                  <c:v>C</c:v>
                </c:pt>
                <c:pt idx="1">
                  <c:v>CP</c:v>
                </c:pt>
                <c:pt idx="2">
                  <c:v>CPP</c:v>
                </c:pt>
                <c:pt idx="3">
                  <c:v>ZP</c:v>
                </c:pt>
                <c:pt idx="4">
                  <c:v>LL</c:v>
                </c:pt>
                <c:pt idx="5">
                  <c:v>IY</c:v>
                </c:pt>
                <c:pt idx="6">
                  <c:v>CGL</c:v>
                </c:pt>
                <c:pt idx="7">
                  <c:v>CG</c:v>
                </c:pt>
                <c:pt idx="8">
                  <c:v>PL</c:v>
                </c:pt>
              </c:strCache>
            </c:strRef>
          </c:cat>
          <c:val>
            <c:numRef>
              <c:f>'Figure 1'!$U$5:$U$13</c:f>
              <c:numCache>
                <c:formatCode>0.00_);[Red]\(0.00\)</c:formatCode>
                <c:ptCount val="9"/>
                <c:pt idx="1">
                  <c:v>0.96</c:v>
                </c:pt>
                <c:pt idx="2">
                  <c:v>1</c:v>
                </c:pt>
                <c:pt idx="3">
                  <c:v>0.96</c:v>
                </c:pt>
                <c:pt idx="4">
                  <c:v>0.97</c:v>
                </c:pt>
                <c:pt idx="5">
                  <c:v>1.03</c:v>
                </c:pt>
                <c:pt idx="6">
                  <c:v>0.94</c:v>
                </c:pt>
                <c:pt idx="7">
                  <c:v>1</c:v>
                </c:pt>
                <c:pt idx="8">
                  <c:v>0.95</c:v>
                </c:pt>
              </c:numCache>
            </c:numRef>
          </c:val>
        </c:ser>
        <c:axId val="117279744"/>
        <c:axId val="117289728"/>
      </c:barChart>
      <c:catAx>
        <c:axId val="117279744"/>
        <c:scaling>
          <c:orientation val="minMax"/>
        </c:scaling>
        <c:axPos val="b"/>
        <c:numFmt formatCode="General" sourceLinked="1"/>
        <c:majorTickMark val="none"/>
        <c:tickLblPos val="nextTo"/>
        <c:crossAx val="117289728"/>
        <c:crosses val="autoZero"/>
        <c:auto val="1"/>
        <c:lblAlgn val="ctr"/>
        <c:lblOffset val="100"/>
      </c:catAx>
      <c:valAx>
        <c:axId val="117289728"/>
        <c:scaling>
          <c:orientation val="minMax"/>
          <c:min val="0.70000000000000062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MWD (mm)</a:t>
                </a:r>
                <a:endParaRPr lang="zh-CN"/>
              </a:p>
            </c:rich>
          </c:tx>
          <c:layout/>
        </c:title>
        <c:numFmt formatCode="0.00_);[Red]\(0.00\)" sourceLinked="1"/>
        <c:tickLblPos val="nextTo"/>
        <c:crossAx val="117279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988365545215941"/>
          <c:y val="1.1703796171819986E-2"/>
          <c:w val="0.31254058697208487"/>
          <c:h val="9.8909160745150798E-2"/>
        </c:manualLayout>
      </c:layout>
    </c:legend>
    <c:plotVisOnly val="1"/>
  </c:chart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zh-CN"/>
              <a:t>B</a:t>
            </a:r>
            <a:endParaRPr lang="zh-CN"/>
          </a:p>
        </c:rich>
      </c:tx>
      <c:layout>
        <c:manualLayout>
          <c:xMode val="edge"/>
          <c:yMode val="edge"/>
          <c:x val="0.18160826771653546"/>
          <c:y val="4.0404040404040414E-2"/>
        </c:manualLayout>
      </c:layout>
    </c:title>
    <c:plotArea>
      <c:layout>
        <c:manualLayout>
          <c:layoutTarget val="inner"/>
          <c:xMode val="edge"/>
          <c:yMode val="edge"/>
          <c:x val="0.11486391076115512"/>
          <c:y val="0.19708193041526445"/>
          <c:w val="0.86770262467191583"/>
          <c:h val="0.66023171346006293"/>
        </c:manualLayout>
      </c:layout>
      <c:barChart>
        <c:barDir val="col"/>
        <c:grouping val="clustered"/>
        <c:ser>
          <c:idx val="0"/>
          <c:order val="0"/>
          <c:tx>
            <c:strRef>
              <c:f>'Figure 1'!$AC$4</c:f>
              <c:strCache>
                <c:ptCount val="1"/>
                <c:pt idx="0">
                  <c:v>0</c:v>
                </c:pt>
              </c:strCache>
            </c:strRef>
          </c:tx>
          <c:errBars>
            <c:errBarType val="both"/>
            <c:errValType val="cust"/>
            <c:plus>
              <c:numLit>
                <c:formatCode>General</c:formatCode>
                <c:ptCount val="1"/>
                <c:pt idx="0">
                  <c:v>1.0000000000000005E-2</c:v>
                </c:pt>
              </c:numLit>
            </c:plus>
            <c:minus>
              <c:numLit>
                <c:formatCode>General</c:formatCode>
                <c:ptCount val="1"/>
                <c:pt idx="0">
                  <c:v>1.0000000000000005E-2</c:v>
                </c:pt>
              </c:numLit>
            </c:minus>
          </c:errBars>
          <c:cat>
            <c:strRef>
              <c:f>'Figure 1'!$AB$5:$AB$13</c:f>
              <c:strCache>
                <c:ptCount val="9"/>
                <c:pt idx="0">
                  <c:v>C</c:v>
                </c:pt>
                <c:pt idx="1">
                  <c:v>CP</c:v>
                </c:pt>
                <c:pt idx="2">
                  <c:v>CPP</c:v>
                </c:pt>
                <c:pt idx="3">
                  <c:v>ZP</c:v>
                </c:pt>
                <c:pt idx="4">
                  <c:v>LL</c:v>
                </c:pt>
                <c:pt idx="5">
                  <c:v>IY</c:v>
                </c:pt>
                <c:pt idx="6">
                  <c:v>CGL</c:v>
                </c:pt>
                <c:pt idx="7">
                  <c:v>CG</c:v>
                </c:pt>
                <c:pt idx="8">
                  <c:v>PL</c:v>
                </c:pt>
              </c:strCache>
            </c:strRef>
          </c:cat>
          <c:val>
            <c:numRef>
              <c:f>'Figure 1'!$AC$5:$AC$13</c:f>
              <c:numCache>
                <c:formatCode>0.00_);[Red]\(0.00\)</c:formatCode>
                <c:ptCount val="9"/>
                <c:pt idx="0">
                  <c:v>0.64</c:v>
                </c:pt>
              </c:numCache>
            </c:numRef>
          </c:val>
        </c:ser>
        <c:ser>
          <c:idx val="1"/>
          <c:order val="1"/>
          <c:tx>
            <c:strRef>
              <c:f>'Figure 1'!$AD$4</c:f>
              <c:strCache>
                <c:ptCount val="1"/>
                <c:pt idx="0">
                  <c:v>1x</c:v>
                </c:pt>
              </c:strCache>
            </c:strRef>
          </c:tx>
          <c:errBars>
            <c:errBarType val="both"/>
            <c:errValType val="cust"/>
            <c:plus>
              <c:numRef>
                <c:f>'Figure 1'!$AG$6:$AG$14</c:f>
                <c:numCache>
                  <c:formatCode>General</c:formatCode>
                  <c:ptCount val="9"/>
                </c:numCache>
              </c:numRef>
            </c:plus>
            <c:minus>
              <c:numRef>
                <c:f>'Figure 1'!$AG$6:$AG$14</c:f>
                <c:numCache>
                  <c:formatCode>General</c:formatCode>
                  <c:ptCount val="9"/>
                </c:numCache>
              </c:numRef>
            </c:minus>
          </c:errBars>
          <c:cat>
            <c:strRef>
              <c:f>'Figure 1'!$AB$5:$AB$13</c:f>
              <c:strCache>
                <c:ptCount val="9"/>
                <c:pt idx="0">
                  <c:v>C</c:v>
                </c:pt>
                <c:pt idx="1">
                  <c:v>CP</c:v>
                </c:pt>
                <c:pt idx="2">
                  <c:v>CPP</c:v>
                </c:pt>
                <c:pt idx="3">
                  <c:v>ZP</c:v>
                </c:pt>
                <c:pt idx="4">
                  <c:v>LL</c:v>
                </c:pt>
                <c:pt idx="5">
                  <c:v>IY</c:v>
                </c:pt>
                <c:pt idx="6">
                  <c:v>CGL</c:v>
                </c:pt>
                <c:pt idx="7">
                  <c:v>CG</c:v>
                </c:pt>
                <c:pt idx="8">
                  <c:v>PL</c:v>
                </c:pt>
              </c:strCache>
            </c:strRef>
          </c:cat>
          <c:val>
            <c:numRef>
              <c:f>'Figure 1'!$AD$5:$AD$13</c:f>
              <c:numCache>
                <c:formatCode>0.00_);[Red]\(0.00\)</c:formatCode>
                <c:ptCount val="9"/>
                <c:pt idx="1">
                  <c:v>0.68</c:v>
                </c:pt>
                <c:pt idx="2">
                  <c:v>0.71</c:v>
                </c:pt>
                <c:pt idx="3">
                  <c:v>0.72</c:v>
                </c:pt>
                <c:pt idx="4">
                  <c:v>0.7</c:v>
                </c:pt>
                <c:pt idx="5">
                  <c:v>0.71</c:v>
                </c:pt>
                <c:pt idx="6">
                  <c:v>0.7</c:v>
                </c:pt>
                <c:pt idx="7">
                  <c:v>0.72</c:v>
                </c:pt>
                <c:pt idx="8">
                  <c:v>0.7</c:v>
                </c:pt>
              </c:numCache>
            </c:numRef>
          </c:val>
        </c:ser>
        <c:ser>
          <c:idx val="2"/>
          <c:order val="2"/>
          <c:tx>
            <c:strRef>
              <c:f>'Figure 1'!$AE$4</c:f>
              <c:strCache>
                <c:ptCount val="1"/>
                <c:pt idx="0">
                  <c:v>2x</c:v>
                </c:pt>
              </c:strCache>
            </c:strRef>
          </c:tx>
          <c:errBars>
            <c:errBarType val="both"/>
            <c:errValType val="cust"/>
            <c:plus>
              <c:numRef>
                <c:f>'Figure 1'!$AH$6:$AH$14</c:f>
                <c:numCache>
                  <c:formatCode>General</c:formatCode>
                  <c:ptCount val="9"/>
                  <c:pt idx="0">
                    <c:v>0.01</c:v>
                  </c:pt>
                  <c:pt idx="1">
                    <c:v>0.01</c:v>
                  </c:pt>
                  <c:pt idx="2">
                    <c:v>4.4999999999999997E-3</c:v>
                  </c:pt>
                  <c:pt idx="3">
                    <c:v>0.03</c:v>
                  </c:pt>
                  <c:pt idx="4">
                    <c:v>0.01</c:v>
                  </c:pt>
                  <c:pt idx="5">
                    <c:v>0.02</c:v>
                  </c:pt>
                  <c:pt idx="6">
                    <c:v>0.02</c:v>
                  </c:pt>
                  <c:pt idx="7">
                    <c:v>2.5000000000000001E-3</c:v>
                  </c:pt>
                </c:numCache>
              </c:numRef>
            </c:plus>
            <c:minus>
              <c:numRef>
                <c:f>'Figure 1'!$AH$6:$AH$14</c:f>
                <c:numCache>
                  <c:formatCode>General</c:formatCode>
                  <c:ptCount val="9"/>
                  <c:pt idx="0">
                    <c:v>0.01</c:v>
                  </c:pt>
                  <c:pt idx="1">
                    <c:v>0.01</c:v>
                  </c:pt>
                  <c:pt idx="2">
                    <c:v>4.4999999999999997E-3</c:v>
                  </c:pt>
                  <c:pt idx="3">
                    <c:v>0.03</c:v>
                  </c:pt>
                  <c:pt idx="4">
                    <c:v>0.01</c:v>
                  </c:pt>
                  <c:pt idx="5">
                    <c:v>0.02</c:v>
                  </c:pt>
                  <c:pt idx="6">
                    <c:v>0.02</c:v>
                  </c:pt>
                  <c:pt idx="7">
                    <c:v>2.5000000000000001E-3</c:v>
                  </c:pt>
                </c:numCache>
              </c:numRef>
            </c:minus>
          </c:errBars>
          <c:cat>
            <c:strRef>
              <c:f>'Figure 1'!$AB$5:$AB$13</c:f>
              <c:strCache>
                <c:ptCount val="9"/>
                <c:pt idx="0">
                  <c:v>C</c:v>
                </c:pt>
                <c:pt idx="1">
                  <c:v>CP</c:v>
                </c:pt>
                <c:pt idx="2">
                  <c:v>CPP</c:v>
                </c:pt>
                <c:pt idx="3">
                  <c:v>ZP</c:v>
                </c:pt>
                <c:pt idx="4">
                  <c:v>LL</c:v>
                </c:pt>
                <c:pt idx="5">
                  <c:v>IY</c:v>
                </c:pt>
                <c:pt idx="6">
                  <c:v>CGL</c:v>
                </c:pt>
                <c:pt idx="7">
                  <c:v>CG</c:v>
                </c:pt>
                <c:pt idx="8">
                  <c:v>PL</c:v>
                </c:pt>
              </c:strCache>
            </c:strRef>
          </c:cat>
          <c:val>
            <c:numRef>
              <c:f>'Figure 1'!$AE$5:$AE$13</c:f>
              <c:numCache>
                <c:formatCode>0.00_);[Red]\(0.00\)</c:formatCode>
                <c:ptCount val="9"/>
                <c:pt idx="1">
                  <c:v>0.72</c:v>
                </c:pt>
                <c:pt idx="2">
                  <c:v>0.78</c:v>
                </c:pt>
                <c:pt idx="3">
                  <c:v>0.7</c:v>
                </c:pt>
                <c:pt idx="4">
                  <c:v>0.68</c:v>
                </c:pt>
                <c:pt idx="5">
                  <c:v>0.71</c:v>
                </c:pt>
                <c:pt idx="6">
                  <c:v>0.73</c:v>
                </c:pt>
                <c:pt idx="7">
                  <c:v>0.75</c:v>
                </c:pt>
                <c:pt idx="8">
                  <c:v>0.76</c:v>
                </c:pt>
              </c:numCache>
            </c:numRef>
          </c:val>
        </c:ser>
        <c:ser>
          <c:idx val="3"/>
          <c:order val="3"/>
          <c:tx>
            <c:strRef>
              <c:f>'Figure 1'!$AF$4</c:f>
              <c:strCache>
                <c:ptCount val="1"/>
                <c:pt idx="0">
                  <c:v>3x</c:v>
                </c:pt>
              </c:strCache>
            </c:strRef>
          </c:tx>
          <c:errBars>
            <c:errBarType val="both"/>
            <c:errValType val="cust"/>
            <c:plus>
              <c:numRef>
                <c:f>'Figure 1'!$AI$6:$AI$14</c:f>
                <c:numCache>
                  <c:formatCode>General</c:formatCode>
                  <c:ptCount val="9"/>
                  <c:pt idx="0">
                    <c:v>0.02</c:v>
                  </c:pt>
                  <c:pt idx="1">
                    <c:v>0.02</c:v>
                  </c:pt>
                  <c:pt idx="2">
                    <c:v>0.01</c:v>
                  </c:pt>
                  <c:pt idx="3">
                    <c:v>1.1000000000000001E-3</c:v>
                  </c:pt>
                  <c:pt idx="4">
                    <c:v>0.02</c:v>
                  </c:pt>
                  <c:pt idx="5">
                    <c:v>0.01</c:v>
                  </c:pt>
                  <c:pt idx="6">
                    <c:v>0.02</c:v>
                  </c:pt>
                  <c:pt idx="7">
                    <c:v>0.02</c:v>
                  </c:pt>
                </c:numCache>
              </c:numRef>
            </c:plus>
            <c:minus>
              <c:numRef>
                <c:f>'Figure 1'!$AI$6:$AI$14</c:f>
                <c:numCache>
                  <c:formatCode>General</c:formatCode>
                  <c:ptCount val="9"/>
                  <c:pt idx="0">
                    <c:v>0.02</c:v>
                  </c:pt>
                  <c:pt idx="1">
                    <c:v>0.02</c:v>
                  </c:pt>
                  <c:pt idx="2">
                    <c:v>0.01</c:v>
                  </c:pt>
                  <c:pt idx="3">
                    <c:v>1.1000000000000001E-3</c:v>
                  </c:pt>
                  <c:pt idx="4">
                    <c:v>0.02</c:v>
                  </c:pt>
                  <c:pt idx="5">
                    <c:v>0.01</c:v>
                  </c:pt>
                  <c:pt idx="6">
                    <c:v>0.02</c:v>
                  </c:pt>
                  <c:pt idx="7">
                    <c:v>0.02</c:v>
                  </c:pt>
                </c:numCache>
              </c:numRef>
            </c:minus>
          </c:errBars>
          <c:cat>
            <c:strRef>
              <c:f>'Figure 1'!$AB$5:$AB$13</c:f>
              <c:strCache>
                <c:ptCount val="9"/>
                <c:pt idx="0">
                  <c:v>C</c:v>
                </c:pt>
                <c:pt idx="1">
                  <c:v>CP</c:v>
                </c:pt>
                <c:pt idx="2">
                  <c:v>CPP</c:v>
                </c:pt>
                <c:pt idx="3">
                  <c:v>ZP</c:v>
                </c:pt>
                <c:pt idx="4">
                  <c:v>LL</c:v>
                </c:pt>
                <c:pt idx="5">
                  <c:v>IY</c:v>
                </c:pt>
                <c:pt idx="6">
                  <c:v>CGL</c:v>
                </c:pt>
                <c:pt idx="7">
                  <c:v>CG</c:v>
                </c:pt>
                <c:pt idx="8">
                  <c:v>PL</c:v>
                </c:pt>
              </c:strCache>
            </c:strRef>
          </c:cat>
          <c:val>
            <c:numRef>
              <c:f>'Figure 1'!$AF$5:$AF$13</c:f>
              <c:numCache>
                <c:formatCode>0.00_);[Red]\(0.00\)</c:formatCode>
                <c:ptCount val="9"/>
                <c:pt idx="1">
                  <c:v>0.73</c:v>
                </c:pt>
                <c:pt idx="2">
                  <c:v>0.76</c:v>
                </c:pt>
                <c:pt idx="3">
                  <c:v>0.73</c:v>
                </c:pt>
                <c:pt idx="4">
                  <c:v>0.73</c:v>
                </c:pt>
                <c:pt idx="5">
                  <c:v>0.79</c:v>
                </c:pt>
                <c:pt idx="6">
                  <c:v>0.72</c:v>
                </c:pt>
                <c:pt idx="7">
                  <c:v>0.77</c:v>
                </c:pt>
                <c:pt idx="8">
                  <c:v>0.73</c:v>
                </c:pt>
              </c:numCache>
            </c:numRef>
          </c:val>
        </c:ser>
        <c:axId val="117412992"/>
        <c:axId val="117414528"/>
      </c:barChart>
      <c:catAx>
        <c:axId val="117412992"/>
        <c:scaling>
          <c:orientation val="minMax"/>
        </c:scaling>
        <c:axPos val="b"/>
        <c:majorTickMark val="none"/>
        <c:tickLblPos val="nextTo"/>
        <c:crossAx val="117414528"/>
        <c:crosses val="autoZero"/>
        <c:auto val="1"/>
        <c:lblAlgn val="ctr"/>
        <c:lblOffset val="100"/>
      </c:catAx>
      <c:valAx>
        <c:axId val="117414528"/>
        <c:scaling>
          <c:orientation val="minMax"/>
          <c:max val="0.8"/>
          <c:min val="0.5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>
                    <a:latin typeface="Times New Roman" pitchFamily="18" charset="0"/>
                    <a:cs typeface="Times New Roman" pitchFamily="18" charset="0"/>
                  </a:rPr>
                  <a:t>GMD(mm)</a:t>
                </a:r>
                <a:endParaRPr lang="zh-CN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</c:title>
        <c:numFmt formatCode="0.00_);[Red]\(0.00\)" sourceLinked="1"/>
        <c:tickLblPos val="nextTo"/>
        <c:crossAx val="117412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423320209973755"/>
          <c:y val="2.5389149588624874E-2"/>
          <c:w val="0.42743346456692916"/>
          <c:h val="6.7403695750152509E-2"/>
        </c:manualLayout>
      </c:layout>
    </c:legend>
    <c:plotVisOnly val="1"/>
  </c:chart>
  <c:txPr>
    <a:bodyPr/>
    <a:lstStyle/>
    <a:p>
      <a:pPr>
        <a:defRPr sz="1200"/>
      </a:pPr>
      <a:endParaRPr lang="zh-CN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114299</xdr:colOff>
      <xdr:row>19</xdr:row>
      <xdr:rowOff>47625</xdr:rowOff>
    </xdr:from>
    <xdr:to>
      <xdr:col>24</xdr:col>
      <xdr:colOff>0</xdr:colOff>
      <xdr:row>37</xdr:row>
      <xdr:rowOff>0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390525</xdr:colOff>
      <xdr:row>19</xdr:row>
      <xdr:rowOff>66676</xdr:rowOff>
    </xdr:from>
    <xdr:to>
      <xdr:col>35</xdr:col>
      <xdr:colOff>466725</xdr:colOff>
      <xdr:row>36</xdr:row>
      <xdr:rowOff>180975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257175</xdr:colOff>
      <xdr:row>6</xdr:row>
      <xdr:rowOff>47625</xdr:rowOff>
    </xdr:from>
    <xdr:to>
      <xdr:col>13</xdr:col>
      <xdr:colOff>962025</xdr:colOff>
      <xdr:row>8</xdr:row>
      <xdr:rowOff>85725</xdr:rowOff>
    </xdr:to>
    <xdr:sp macro="" textlink="">
      <xdr:nvSpPr>
        <xdr:cNvPr id="4" name="右箭头 3"/>
        <xdr:cNvSpPr/>
      </xdr:nvSpPr>
      <xdr:spPr>
        <a:xfrm>
          <a:off x="16764000" y="1257300"/>
          <a:ext cx="704850" cy="438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18</xdr:col>
      <xdr:colOff>295275</xdr:colOff>
      <xdr:row>14</xdr:row>
      <xdr:rowOff>66675</xdr:rowOff>
    </xdr:from>
    <xdr:to>
      <xdr:col>19</xdr:col>
      <xdr:colOff>219075</xdr:colOff>
      <xdr:row>17</xdr:row>
      <xdr:rowOff>161925</xdr:rowOff>
    </xdr:to>
    <xdr:sp macro="" textlink="">
      <xdr:nvSpPr>
        <xdr:cNvPr id="5" name="下箭头 4"/>
        <xdr:cNvSpPr/>
      </xdr:nvSpPr>
      <xdr:spPr>
        <a:xfrm>
          <a:off x="21316950" y="2857500"/>
          <a:ext cx="609600" cy="676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30</xdr:col>
      <xdr:colOff>104775</xdr:colOff>
      <xdr:row>13</xdr:row>
      <xdr:rowOff>114300</xdr:rowOff>
    </xdr:from>
    <xdr:to>
      <xdr:col>31</xdr:col>
      <xdr:colOff>57150</xdr:colOff>
      <xdr:row>17</xdr:row>
      <xdr:rowOff>171450</xdr:rowOff>
    </xdr:to>
    <xdr:sp macro="" textlink="">
      <xdr:nvSpPr>
        <xdr:cNvPr id="6" name="下箭头 5"/>
        <xdr:cNvSpPr/>
      </xdr:nvSpPr>
      <xdr:spPr>
        <a:xfrm>
          <a:off x="30232350" y="2714625"/>
          <a:ext cx="638175" cy="8286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4"/>
  <sheetViews>
    <sheetView tabSelected="1" topLeftCell="N18" workbookViewId="0">
      <selection activeCell="V40" sqref="V40"/>
    </sheetView>
  </sheetViews>
  <sheetFormatPr defaultRowHeight="15"/>
  <cols>
    <col min="1" max="1" width="25.875" style="22" customWidth="1"/>
    <col min="2" max="2" width="9" style="24"/>
    <col min="3" max="5" width="9" style="23"/>
    <col min="6" max="6" width="11" style="23" customWidth="1"/>
    <col min="7" max="7" width="9" style="23"/>
    <col min="8" max="9" width="26.75" style="24" customWidth="1"/>
    <col min="10" max="10" width="10.875" style="8" customWidth="1"/>
    <col min="11" max="11" width="29.875" style="8" customWidth="1"/>
    <col min="12" max="12" width="20.125" style="6" customWidth="1"/>
    <col min="13" max="13" width="20.375" style="6" customWidth="1"/>
    <col min="14" max="14" width="14.375" style="6" customWidth="1"/>
    <col min="15" max="15" width="9" style="2"/>
    <col min="16" max="16" width="17.875" style="2" customWidth="1"/>
    <col min="17" max="17" width="9" style="2" customWidth="1"/>
    <col min="18" max="26" width="9" style="2"/>
    <col min="27" max="27" width="20.5" style="2" customWidth="1"/>
    <col min="28" max="32" width="9" style="2"/>
    <col min="34" max="16384" width="9" style="2"/>
  </cols>
  <sheetData>
    <row r="1" spans="1:36" ht="15.75" thickBot="1">
      <c r="B1" s="22" t="s">
        <v>60</v>
      </c>
    </row>
    <row r="2" spans="1:36" ht="16.5" thickBot="1">
      <c r="A2" s="25" t="s">
        <v>64</v>
      </c>
      <c r="B2" s="26" t="s">
        <v>74</v>
      </c>
      <c r="C2" s="27" t="s">
        <v>61</v>
      </c>
      <c r="D2" s="27"/>
      <c r="E2" s="27"/>
      <c r="F2" s="27"/>
      <c r="G2" s="27"/>
      <c r="H2" s="28" t="s">
        <v>75</v>
      </c>
      <c r="I2" s="29"/>
    </row>
    <row r="3" spans="1:36" ht="15.75" thickBot="1">
      <c r="A3" s="30"/>
      <c r="B3" s="31"/>
      <c r="C3" s="32" t="s">
        <v>25</v>
      </c>
      <c r="D3" s="32" t="s">
        <v>0</v>
      </c>
      <c r="E3" s="32" t="s">
        <v>1</v>
      </c>
      <c r="F3" s="32" t="s">
        <v>2</v>
      </c>
      <c r="G3" s="32" t="s">
        <v>3</v>
      </c>
      <c r="H3" s="33"/>
      <c r="I3" s="34" t="s">
        <v>76</v>
      </c>
      <c r="J3" s="15" t="s">
        <v>26</v>
      </c>
      <c r="K3" s="19" t="s">
        <v>62</v>
      </c>
      <c r="L3" s="8" t="s">
        <v>63</v>
      </c>
      <c r="M3" s="8" t="s">
        <v>63</v>
      </c>
      <c r="N3" s="8"/>
      <c r="O3" s="54"/>
      <c r="P3" s="54"/>
      <c r="Q3" s="14" t="s">
        <v>41</v>
      </c>
      <c r="R3" s="14"/>
      <c r="S3" s="14"/>
      <c r="T3" s="14"/>
      <c r="U3" s="14"/>
      <c r="V3" s="54"/>
      <c r="W3" s="7"/>
      <c r="X3" s="8" t="s">
        <v>63</v>
      </c>
      <c r="Y3" s="7"/>
      <c r="Z3" s="13"/>
      <c r="AA3" s="54"/>
      <c r="AB3" s="14" t="s">
        <v>59</v>
      </c>
      <c r="AC3" s="14"/>
      <c r="AD3" s="14"/>
      <c r="AE3" s="14"/>
      <c r="AF3" s="14"/>
      <c r="AG3" s="12"/>
      <c r="AH3" s="7"/>
      <c r="AI3" s="8" t="s">
        <v>63</v>
      </c>
      <c r="AJ3" s="7"/>
    </row>
    <row r="4" spans="1:36" ht="15.75">
      <c r="A4" s="35" t="s">
        <v>65</v>
      </c>
      <c r="B4" s="36" t="s">
        <v>27</v>
      </c>
      <c r="C4" s="37">
        <v>14.65</v>
      </c>
      <c r="D4" s="37">
        <v>17.649999999999999</v>
      </c>
      <c r="E4" s="37">
        <v>27.22</v>
      </c>
      <c r="F4" s="37">
        <v>6.89</v>
      </c>
      <c r="G4" s="37">
        <v>33.590000000000003</v>
      </c>
      <c r="H4" s="34">
        <f t="shared" ref="H4" si="0">(C4*2+D4*1.5+E4*0.75+F4*0.375+G4*0.25)/100</f>
        <v>0.87171249999999989</v>
      </c>
      <c r="I4" s="34">
        <v>0.64504635374326058</v>
      </c>
      <c r="J4" s="8">
        <f t="shared" ref="J4:J88" si="1">(C4*0.693148+D4*0.405465+E4*(-0.28768)+F4*(-0.98083)+G4*(-1.3863))/(C4+D4+E4+F4+G4)</f>
        <v>-0.43843309850000012</v>
      </c>
      <c r="K4" s="8">
        <f t="shared" ref="K4:K88" si="2">EXP(J4)</f>
        <v>0.64504635374326058</v>
      </c>
      <c r="O4" s="54"/>
      <c r="P4" s="7" t="s">
        <v>33</v>
      </c>
      <c r="Q4" s="13" t="s">
        <v>49</v>
      </c>
      <c r="R4" s="13">
        <v>0</v>
      </c>
      <c r="S4" s="13" t="s">
        <v>28</v>
      </c>
      <c r="T4" s="13" t="s">
        <v>29</v>
      </c>
      <c r="U4" s="13" t="s">
        <v>30</v>
      </c>
      <c r="V4" s="13">
        <v>0</v>
      </c>
      <c r="W4" s="13" t="s">
        <v>28</v>
      </c>
      <c r="X4" s="13" t="s">
        <v>29</v>
      </c>
      <c r="Y4" s="13" t="s">
        <v>30</v>
      </c>
      <c r="Z4" s="13"/>
      <c r="AA4" s="7" t="s">
        <v>33</v>
      </c>
      <c r="AB4" s="13" t="s">
        <v>49</v>
      </c>
      <c r="AC4" s="13">
        <v>0</v>
      </c>
      <c r="AD4" s="13" t="s">
        <v>28</v>
      </c>
      <c r="AE4" s="13" t="s">
        <v>29</v>
      </c>
      <c r="AF4" s="13" t="s">
        <v>30</v>
      </c>
      <c r="AG4" s="13">
        <v>0</v>
      </c>
      <c r="AH4" s="13" t="s">
        <v>28</v>
      </c>
      <c r="AI4" s="13" t="s">
        <v>29</v>
      </c>
      <c r="AJ4" s="13" t="s">
        <v>30</v>
      </c>
    </row>
    <row r="5" spans="1:36" ht="15.75">
      <c r="A5" s="38"/>
      <c r="B5" s="36" t="s">
        <v>66</v>
      </c>
      <c r="C5" s="39">
        <v>15.07</v>
      </c>
      <c r="D5" s="39">
        <v>15.24</v>
      </c>
      <c r="E5" s="23">
        <v>27.87</v>
      </c>
      <c r="F5" s="23">
        <v>7.42</v>
      </c>
      <c r="G5" s="23">
        <v>34.4</v>
      </c>
      <c r="H5" s="34">
        <f t="shared" ref="H5:H89" si="3">(C5*2+D5*1.5+E5*0.75+F5*0.375+G5*0.25)/100</f>
        <v>0.85285</v>
      </c>
      <c r="I5" s="34">
        <v>0.62902081387994968</v>
      </c>
      <c r="J5" s="8">
        <f t="shared" si="1"/>
        <v>-0.46359093239999999</v>
      </c>
      <c r="K5" s="8">
        <f t="shared" si="2"/>
        <v>0.62902081387994968</v>
      </c>
      <c r="O5" s="54"/>
      <c r="P5" s="7" t="s">
        <v>32</v>
      </c>
      <c r="Q5" s="13" t="s">
        <v>42</v>
      </c>
      <c r="R5" s="7">
        <v>0.86</v>
      </c>
      <c r="S5" s="7"/>
      <c r="T5" s="7"/>
      <c r="U5" s="7"/>
      <c r="V5" s="13">
        <v>0.01</v>
      </c>
      <c r="X5" s="54"/>
      <c r="Y5" s="54"/>
      <c r="Z5" s="7"/>
      <c r="AA5" s="5" t="s">
        <v>32</v>
      </c>
      <c r="AB5" s="13" t="s">
        <v>42</v>
      </c>
      <c r="AC5" s="7">
        <v>0.64</v>
      </c>
      <c r="AD5" s="7"/>
      <c r="AE5" s="7"/>
      <c r="AF5" s="7"/>
      <c r="AG5" s="13">
        <v>0.01</v>
      </c>
      <c r="AI5" s="54"/>
      <c r="AJ5" s="54"/>
    </row>
    <row r="6" spans="1:36" ht="15.75">
      <c r="A6" s="38"/>
      <c r="B6" s="36" t="s">
        <v>67</v>
      </c>
      <c r="C6" s="39">
        <v>13.051000000000002</v>
      </c>
      <c r="D6" s="39">
        <v>17.956999999999994</v>
      </c>
      <c r="E6" s="23">
        <v>29.309000000000001</v>
      </c>
      <c r="F6" s="23">
        <v>6.9839999999999893</v>
      </c>
      <c r="G6" s="23">
        <v>32.686999999999948</v>
      </c>
      <c r="H6" s="34">
        <f t="shared" si="3"/>
        <v>0.85809999999999986</v>
      </c>
      <c r="I6" s="34">
        <v>0.64227532476144467</v>
      </c>
      <c r="J6" s="8">
        <f t="shared" si="1"/>
        <v>-0.44273821245549411</v>
      </c>
      <c r="K6" s="8">
        <f t="shared" si="2"/>
        <v>0.64227532476144467</v>
      </c>
      <c r="O6" s="54"/>
      <c r="P6" s="55" t="s">
        <v>51</v>
      </c>
      <c r="Q6" s="13" t="s">
        <v>43</v>
      </c>
      <c r="R6" s="7"/>
      <c r="S6" s="7">
        <v>0.92</v>
      </c>
      <c r="T6" s="7">
        <v>0.94</v>
      </c>
      <c r="U6" s="7">
        <v>0.96</v>
      </c>
      <c r="V6" s="54"/>
      <c r="W6" s="7">
        <v>0.01</v>
      </c>
      <c r="X6" s="7">
        <v>0.01</v>
      </c>
      <c r="Y6" s="7">
        <v>0.03</v>
      </c>
      <c r="Z6" s="7"/>
      <c r="AA6" s="56" t="s">
        <v>31</v>
      </c>
      <c r="AB6" s="13" t="s">
        <v>43</v>
      </c>
      <c r="AC6" s="7"/>
      <c r="AD6" s="7">
        <v>0.68</v>
      </c>
      <c r="AE6" s="7">
        <v>0.72</v>
      </c>
      <c r="AF6" s="7">
        <v>0.73</v>
      </c>
      <c r="AG6" s="12"/>
      <c r="AH6" s="57">
        <v>0.01</v>
      </c>
      <c r="AI6" s="13">
        <v>0.02</v>
      </c>
      <c r="AJ6" s="54">
        <v>0.01</v>
      </c>
    </row>
    <row r="7" spans="1:36" ht="15.75">
      <c r="A7" s="40"/>
      <c r="B7" s="41" t="s">
        <v>68</v>
      </c>
      <c r="C7" s="42">
        <f>AVERAGE(C4:C6)</f>
        <v>14.257</v>
      </c>
      <c r="D7" s="42">
        <f t="shared" ref="D7:K7" si="4">AVERAGE(D4:D6)</f>
        <v>16.948999999999998</v>
      </c>
      <c r="E7" s="42">
        <f t="shared" si="4"/>
        <v>28.132999999999999</v>
      </c>
      <c r="F7" s="42">
        <f t="shared" si="4"/>
        <v>7.0979999999999963</v>
      </c>
      <c r="G7" s="42">
        <f t="shared" si="4"/>
        <v>33.55899999999999</v>
      </c>
      <c r="H7" s="43">
        <f t="shared" si="4"/>
        <v>0.86088749999999992</v>
      </c>
      <c r="I7" s="44">
        <f t="shared" ref="I7" si="5">AVERAGE(I4:I6)</f>
        <v>0.63878083079488501</v>
      </c>
      <c r="J7" s="21">
        <f t="shared" si="4"/>
        <v>-0.44825408111849807</v>
      </c>
      <c r="K7" s="21">
        <f t="shared" si="4"/>
        <v>0.63878083079488501</v>
      </c>
      <c r="L7" s="20">
        <f>SQRT(VAR(H4:H6))</f>
        <v>9.7353014206032276E-3</v>
      </c>
      <c r="M7" s="11">
        <f>SQRT(VAR(K4:K6))</f>
        <v>8.5652260938858613E-3</v>
      </c>
      <c r="N7" s="11"/>
      <c r="O7" s="54"/>
      <c r="P7" s="55" t="s">
        <v>52</v>
      </c>
      <c r="Q7" s="13" t="s">
        <v>48</v>
      </c>
      <c r="R7" s="7"/>
      <c r="S7" s="7">
        <v>0.94</v>
      </c>
      <c r="T7" s="7">
        <v>1.04</v>
      </c>
      <c r="U7" s="7">
        <v>1</v>
      </c>
      <c r="V7" s="54"/>
      <c r="W7" s="7">
        <v>0.01</v>
      </c>
      <c r="X7" s="7">
        <v>0.02</v>
      </c>
      <c r="Y7" s="7">
        <v>0.01</v>
      </c>
      <c r="Z7" s="7"/>
      <c r="AA7" s="56" t="s">
        <v>34</v>
      </c>
      <c r="AB7" s="13" t="s">
        <v>48</v>
      </c>
      <c r="AC7" s="7"/>
      <c r="AD7" s="7">
        <v>0.71</v>
      </c>
      <c r="AE7" s="7">
        <v>0.78</v>
      </c>
      <c r="AF7" s="7">
        <v>0.76</v>
      </c>
      <c r="AG7" s="12"/>
      <c r="AH7" s="57">
        <v>0.01</v>
      </c>
      <c r="AI7" s="13">
        <v>0.02</v>
      </c>
      <c r="AJ7" s="54">
        <v>0.01</v>
      </c>
    </row>
    <row r="8" spans="1:36" ht="15.75">
      <c r="A8" s="45" t="s">
        <v>31</v>
      </c>
      <c r="B8" s="46" t="s">
        <v>69</v>
      </c>
      <c r="C8" s="47">
        <v>18.34</v>
      </c>
      <c r="D8" s="48">
        <v>16.95</v>
      </c>
      <c r="E8" s="23">
        <v>25.07</v>
      </c>
      <c r="F8" s="23">
        <v>8.99</v>
      </c>
      <c r="G8" s="23">
        <v>30.65</v>
      </c>
      <c r="H8" s="34">
        <f t="shared" si="3"/>
        <v>0.91941249999999997</v>
      </c>
      <c r="I8" s="34">
        <v>0.67749759076569416</v>
      </c>
      <c r="J8" s="8">
        <f t="shared" si="1"/>
        <v>-0.38934928230000004</v>
      </c>
      <c r="K8" s="8">
        <f t="shared" si="2"/>
        <v>0.67749759076569416</v>
      </c>
      <c r="O8" s="54"/>
      <c r="P8" s="55" t="s">
        <v>35</v>
      </c>
      <c r="Q8" s="13" t="s">
        <v>44</v>
      </c>
      <c r="R8" s="7"/>
      <c r="S8" s="7">
        <v>0.95</v>
      </c>
      <c r="T8" s="7">
        <v>0.93</v>
      </c>
      <c r="U8" s="7">
        <v>0.96</v>
      </c>
      <c r="V8" s="54"/>
      <c r="W8" s="7">
        <v>0.01</v>
      </c>
      <c r="X8" s="7">
        <v>0.01</v>
      </c>
      <c r="Y8" s="7">
        <v>0.02</v>
      </c>
      <c r="Z8" s="7"/>
      <c r="AA8" s="56" t="s">
        <v>35</v>
      </c>
      <c r="AB8" s="13" t="s">
        <v>44</v>
      </c>
      <c r="AC8" s="7"/>
      <c r="AD8" s="7">
        <v>0.72</v>
      </c>
      <c r="AE8" s="7">
        <v>0.7</v>
      </c>
      <c r="AF8" s="7">
        <v>0.73</v>
      </c>
      <c r="AG8" s="12"/>
      <c r="AH8" s="58">
        <v>4.4999999999999997E-3</v>
      </c>
      <c r="AI8" s="13">
        <v>0.01</v>
      </c>
      <c r="AJ8" s="54">
        <v>0.02</v>
      </c>
    </row>
    <row r="9" spans="1:36" ht="15.75">
      <c r="A9" s="45"/>
      <c r="B9" s="46"/>
      <c r="C9" s="47">
        <v>18.239999999999998</v>
      </c>
      <c r="D9" s="48">
        <v>17.43</v>
      </c>
      <c r="E9" s="23">
        <v>27.82</v>
      </c>
      <c r="F9" s="23">
        <v>7.53</v>
      </c>
      <c r="G9" s="23">
        <v>28.98</v>
      </c>
      <c r="H9" s="34">
        <f t="shared" si="3"/>
        <v>0.93558750000000013</v>
      </c>
      <c r="I9" s="34">
        <v>0.69869842312233099</v>
      </c>
      <c r="J9" s="8">
        <f t="shared" si="1"/>
        <v>-0.35853607030000006</v>
      </c>
      <c r="K9" s="8">
        <f t="shared" si="2"/>
        <v>0.69869842312233099</v>
      </c>
      <c r="O9" s="54"/>
      <c r="P9" s="55" t="s">
        <v>53</v>
      </c>
      <c r="Q9" s="13" t="s">
        <v>54</v>
      </c>
      <c r="R9" s="7"/>
      <c r="S9" s="7">
        <v>0.93</v>
      </c>
      <c r="T9" s="7">
        <v>0.9</v>
      </c>
      <c r="U9" s="7">
        <v>0.97</v>
      </c>
      <c r="V9" s="54"/>
      <c r="W9" s="7">
        <v>0.03</v>
      </c>
      <c r="X9" s="7">
        <v>0.01</v>
      </c>
      <c r="Y9" s="7">
        <v>0.03</v>
      </c>
      <c r="Z9" s="7"/>
      <c r="AA9" s="56" t="s">
        <v>36</v>
      </c>
      <c r="AB9" s="13" t="s">
        <v>54</v>
      </c>
      <c r="AC9" s="7"/>
      <c r="AD9" s="7">
        <v>0.7</v>
      </c>
      <c r="AE9" s="7">
        <v>0.68</v>
      </c>
      <c r="AF9" s="7">
        <v>0.73</v>
      </c>
      <c r="AG9" s="12"/>
      <c r="AH9" s="57">
        <v>0.03</v>
      </c>
      <c r="AI9" s="13">
        <v>1.1000000000000001E-3</v>
      </c>
      <c r="AJ9" s="54">
        <v>0.02</v>
      </c>
    </row>
    <row r="10" spans="1:36">
      <c r="A10" s="45"/>
      <c r="B10" s="46"/>
      <c r="C10" s="47">
        <v>17.94799999999999</v>
      </c>
      <c r="D10" s="47">
        <v>17.508000000000045</v>
      </c>
      <c r="E10" s="23">
        <v>24.722999999999999</v>
      </c>
      <c r="F10" s="23">
        <v>7.7740000000000036</v>
      </c>
      <c r="G10" s="23">
        <v>32.047000000000011</v>
      </c>
      <c r="H10" s="34">
        <f t="shared" si="3"/>
        <v>0.91627250000000049</v>
      </c>
      <c r="I10" s="34">
        <v>0.67284156280631113</v>
      </c>
      <c r="J10" s="8">
        <f t="shared" si="1"/>
        <v>-0.39624539636</v>
      </c>
      <c r="K10" s="8">
        <f t="shared" si="2"/>
        <v>0.67284156280631113</v>
      </c>
      <c r="O10" s="54"/>
      <c r="P10" s="55" t="s">
        <v>55</v>
      </c>
      <c r="Q10" s="13" t="s">
        <v>45</v>
      </c>
      <c r="R10" s="7"/>
      <c r="S10" s="7">
        <v>0.94</v>
      </c>
      <c r="T10" s="7">
        <v>0.93</v>
      </c>
      <c r="U10" s="7">
        <v>1.03</v>
      </c>
      <c r="V10" s="54"/>
      <c r="W10" s="7">
        <v>0.02</v>
      </c>
      <c r="X10" s="7">
        <v>0.02</v>
      </c>
      <c r="Y10" s="7">
        <v>0.05</v>
      </c>
      <c r="Z10" s="7"/>
      <c r="AA10" s="56" t="s">
        <v>37</v>
      </c>
      <c r="AB10" s="13" t="s">
        <v>45</v>
      </c>
      <c r="AC10" s="7"/>
      <c r="AD10" s="7">
        <v>0.71</v>
      </c>
      <c r="AE10" s="7">
        <v>0.71</v>
      </c>
      <c r="AF10" s="7">
        <v>0.79</v>
      </c>
      <c r="AG10" s="12"/>
      <c r="AH10" s="57">
        <v>0.01</v>
      </c>
      <c r="AI10" s="13">
        <v>0.02</v>
      </c>
      <c r="AJ10" s="54">
        <v>0.05</v>
      </c>
    </row>
    <row r="11" spans="1:36" ht="15.75">
      <c r="A11" s="45"/>
      <c r="B11" s="49" t="s">
        <v>68</v>
      </c>
      <c r="C11" s="50">
        <f>AVERAGE(C8:C10)</f>
        <v>18.175999999999998</v>
      </c>
      <c r="D11" s="50">
        <f t="shared" ref="D11:K11" si="6">AVERAGE(D8:D10)</f>
        <v>17.296000000000014</v>
      </c>
      <c r="E11" s="50">
        <f t="shared" si="6"/>
        <v>25.870999999999999</v>
      </c>
      <c r="F11" s="50">
        <f t="shared" si="6"/>
        <v>8.0980000000000008</v>
      </c>
      <c r="G11" s="50">
        <f t="shared" si="6"/>
        <v>30.559000000000001</v>
      </c>
      <c r="H11" s="51">
        <f t="shared" si="6"/>
        <v>0.92375750000000012</v>
      </c>
      <c r="I11" s="51">
        <f t="shared" ref="I11" si="7">AVERAGE(I8:I10)</f>
        <v>0.68301252556477865</v>
      </c>
      <c r="J11" s="16">
        <f t="shared" si="6"/>
        <v>-0.38137691632000004</v>
      </c>
      <c r="K11" s="16">
        <f t="shared" si="6"/>
        <v>0.68301252556477865</v>
      </c>
      <c r="L11" s="11">
        <f>SQRT(VAR(H8:H10))</f>
        <v>1.0364679203911618E-2</v>
      </c>
      <c r="M11" s="11">
        <f>SQRT(VAR(K8:K10))</f>
        <v>1.3782423071766314E-2</v>
      </c>
      <c r="N11" s="11"/>
      <c r="O11" s="54"/>
      <c r="P11" s="55" t="s">
        <v>56</v>
      </c>
      <c r="Q11" s="13" t="s">
        <v>50</v>
      </c>
      <c r="R11" s="7"/>
      <c r="S11" s="7">
        <v>0.92</v>
      </c>
      <c r="T11" s="7">
        <v>0.95</v>
      </c>
      <c r="U11" s="7">
        <v>0.94</v>
      </c>
      <c r="V11" s="54"/>
      <c r="W11" s="7">
        <v>0.03</v>
      </c>
      <c r="X11" s="7">
        <v>0.01</v>
      </c>
      <c r="Y11" s="7">
        <v>0.03</v>
      </c>
      <c r="Z11" s="7"/>
      <c r="AA11" s="56" t="s">
        <v>38</v>
      </c>
      <c r="AB11" s="13" t="s">
        <v>50</v>
      </c>
      <c r="AC11" s="7"/>
      <c r="AD11" s="7">
        <v>0.7</v>
      </c>
      <c r="AE11" s="7">
        <v>0.73</v>
      </c>
      <c r="AF11" s="7">
        <v>0.72</v>
      </c>
      <c r="AG11" s="12"/>
      <c r="AH11" s="57">
        <v>0.02</v>
      </c>
      <c r="AI11" s="13">
        <v>0.01</v>
      </c>
      <c r="AJ11" s="54">
        <v>0.02</v>
      </c>
    </row>
    <row r="12" spans="1:36" ht="15.75">
      <c r="A12" s="45"/>
      <c r="B12" s="46" t="s">
        <v>70</v>
      </c>
      <c r="C12" s="47">
        <v>14.43</v>
      </c>
      <c r="D12" s="48">
        <v>23.22</v>
      </c>
      <c r="E12" s="23">
        <v>30.47</v>
      </c>
      <c r="F12" s="23">
        <v>6.12</v>
      </c>
      <c r="G12" s="23">
        <v>25.76</v>
      </c>
      <c r="H12" s="34">
        <f t="shared" si="3"/>
        <v>0.95277499999999993</v>
      </c>
      <c r="I12" s="34">
        <v>0.7329897633566711</v>
      </c>
      <c r="J12" s="8">
        <f t="shared" si="1"/>
        <v>-0.31062354259999997</v>
      </c>
      <c r="K12" s="8">
        <f t="shared" si="2"/>
        <v>0.7329897633566711</v>
      </c>
      <c r="O12" s="54"/>
      <c r="P12" s="55" t="s">
        <v>57</v>
      </c>
      <c r="Q12" s="13" t="s">
        <v>46</v>
      </c>
      <c r="R12" s="7"/>
      <c r="S12" s="7">
        <v>0.96</v>
      </c>
      <c r="T12" s="7">
        <v>0.99</v>
      </c>
      <c r="U12" s="7">
        <v>1</v>
      </c>
      <c r="V12" s="54"/>
      <c r="W12" s="7">
        <v>0.03</v>
      </c>
      <c r="X12" s="7">
        <v>0.03</v>
      </c>
      <c r="Y12" s="7">
        <v>0.01</v>
      </c>
      <c r="Z12" s="7"/>
      <c r="AA12" s="56" t="s">
        <v>39</v>
      </c>
      <c r="AB12" s="13" t="s">
        <v>46</v>
      </c>
      <c r="AC12" s="7"/>
      <c r="AD12" s="7">
        <v>0.72</v>
      </c>
      <c r="AE12" s="7">
        <v>0.75</v>
      </c>
      <c r="AF12" s="7">
        <v>0.77</v>
      </c>
      <c r="AG12" s="12"/>
      <c r="AH12" s="57">
        <v>0.02</v>
      </c>
      <c r="AI12" s="13">
        <v>0.02</v>
      </c>
      <c r="AJ12" s="54">
        <v>4.4999999999999997E-3</v>
      </c>
    </row>
    <row r="13" spans="1:36" ht="15.75">
      <c r="A13" s="45"/>
      <c r="B13" s="46"/>
      <c r="C13" s="47">
        <v>15.32</v>
      </c>
      <c r="D13" s="48">
        <v>21.43</v>
      </c>
      <c r="E13" s="23">
        <v>29.67</v>
      </c>
      <c r="F13" s="23">
        <v>7.82</v>
      </c>
      <c r="G13" s="23">
        <v>25.76</v>
      </c>
      <c r="H13" s="34">
        <f t="shared" si="3"/>
        <v>0.94409999999999994</v>
      </c>
      <c r="I13" s="34">
        <v>0.72174382295727313</v>
      </c>
      <c r="J13" s="8">
        <f t="shared" si="1"/>
        <v>-0.32608501889999997</v>
      </c>
      <c r="K13" s="8">
        <f t="shared" si="2"/>
        <v>0.72174382295727313</v>
      </c>
      <c r="O13" s="54"/>
      <c r="P13" s="55" t="s">
        <v>58</v>
      </c>
      <c r="Q13" s="13" t="s">
        <v>47</v>
      </c>
      <c r="R13" s="7"/>
      <c r="S13" s="7">
        <v>0.91</v>
      </c>
      <c r="T13" s="7">
        <v>0.98</v>
      </c>
      <c r="U13" s="7">
        <v>0.95</v>
      </c>
      <c r="V13" s="54"/>
      <c r="W13" s="7">
        <v>0.01</v>
      </c>
      <c r="X13" s="7">
        <v>0.02</v>
      </c>
      <c r="Y13" s="7">
        <v>0.01</v>
      </c>
      <c r="Z13" s="7"/>
      <c r="AA13" s="56" t="s">
        <v>40</v>
      </c>
      <c r="AB13" s="13" t="s">
        <v>47</v>
      </c>
      <c r="AC13" s="7"/>
      <c r="AD13" s="7">
        <v>0.7</v>
      </c>
      <c r="AE13" s="7">
        <v>0.76</v>
      </c>
      <c r="AF13" s="7">
        <v>0.73</v>
      </c>
      <c r="AG13" s="12"/>
      <c r="AH13" s="58">
        <v>2.5000000000000001E-3</v>
      </c>
      <c r="AI13" s="13">
        <v>0.02</v>
      </c>
      <c r="AJ13" s="54">
        <v>0.01</v>
      </c>
    </row>
    <row r="14" spans="1:36">
      <c r="A14" s="45"/>
      <c r="B14" s="46"/>
      <c r="C14" s="47">
        <v>15.055000000000028</v>
      </c>
      <c r="D14" s="47">
        <v>22.027999999999999</v>
      </c>
      <c r="E14" s="23">
        <v>27.127000000000024</v>
      </c>
      <c r="F14" s="23">
        <v>7.032999999999987</v>
      </c>
      <c r="G14" s="23">
        <v>28.756999999999966</v>
      </c>
      <c r="H14" s="34">
        <f t="shared" si="3"/>
        <v>0.93323875000000056</v>
      </c>
      <c r="I14" s="34">
        <v>0.70327326017599434</v>
      </c>
      <c r="J14" s="8">
        <f t="shared" si="1"/>
        <v>-0.3520097568999993</v>
      </c>
      <c r="K14" s="8">
        <f t="shared" si="2"/>
        <v>0.70327326017599434</v>
      </c>
      <c r="Q14" s="1"/>
      <c r="R14" s="8"/>
      <c r="S14" s="8"/>
      <c r="T14" s="8"/>
      <c r="U14" s="8"/>
      <c r="V14" s="9"/>
      <c r="W14" s="9"/>
      <c r="X14" s="9"/>
      <c r="Y14" s="8"/>
      <c r="Z14" s="8"/>
      <c r="AC14" s="8"/>
      <c r="AD14" s="4"/>
      <c r="AE14" s="4"/>
      <c r="AF14" s="4"/>
      <c r="AG14" s="10"/>
      <c r="AH14" s="6"/>
    </row>
    <row r="15" spans="1:36" ht="15.75">
      <c r="A15" s="45"/>
      <c r="B15" s="49" t="s">
        <v>68</v>
      </c>
      <c r="C15" s="50">
        <f>AVERAGE(C12:C14)</f>
        <v>14.935000000000009</v>
      </c>
      <c r="D15" s="50">
        <f t="shared" ref="D15:K15" si="8">AVERAGE(D12:D14)</f>
        <v>22.225999999999999</v>
      </c>
      <c r="E15" s="50">
        <f t="shared" si="8"/>
        <v>29.089000000000009</v>
      </c>
      <c r="F15" s="50">
        <f t="shared" si="8"/>
        <v>6.9909999999999961</v>
      </c>
      <c r="G15" s="50">
        <f t="shared" si="8"/>
        <v>26.75899999999999</v>
      </c>
      <c r="H15" s="51">
        <f t="shared" si="8"/>
        <v>0.94337125000000022</v>
      </c>
      <c r="I15" s="51">
        <f t="shared" ref="I15" si="9">AVERAGE(I12:I14)</f>
        <v>0.71933561549664615</v>
      </c>
      <c r="J15" s="16">
        <f t="shared" si="8"/>
        <v>-0.32957277279999975</v>
      </c>
      <c r="K15" s="16">
        <f t="shared" si="8"/>
        <v>0.71933561549664615</v>
      </c>
      <c r="L15" s="11">
        <f>SQRT(VAR(H12:H14))</f>
        <v>9.7884918877983243E-3</v>
      </c>
      <c r="M15" s="11">
        <f>SQRT(VAR(K12:K14))</f>
        <v>1.5003907414465653E-2</v>
      </c>
      <c r="N15" s="11"/>
      <c r="R15" s="6"/>
      <c r="AC15" s="6"/>
    </row>
    <row r="16" spans="1:36">
      <c r="A16" s="45"/>
      <c r="B16" s="46" t="s">
        <v>71</v>
      </c>
      <c r="C16" s="23">
        <v>16.87</v>
      </c>
      <c r="D16" s="23">
        <v>19.89</v>
      </c>
      <c r="E16" s="23">
        <v>27.89</v>
      </c>
      <c r="F16" s="23">
        <v>7.9</v>
      </c>
      <c r="G16" s="23">
        <v>27.45</v>
      </c>
      <c r="H16" s="34">
        <f t="shared" si="3"/>
        <v>0.9431750000000001</v>
      </c>
      <c r="I16" s="34">
        <v>0.7112880369896406</v>
      </c>
      <c r="J16" s="8">
        <f t="shared" si="1"/>
        <v>-0.34067781589999996</v>
      </c>
      <c r="K16" s="8">
        <f t="shared" si="2"/>
        <v>0.7112880369896406</v>
      </c>
      <c r="R16" s="6"/>
      <c r="AC16" s="6"/>
    </row>
    <row r="17" spans="1:32">
      <c r="A17" s="45"/>
      <c r="B17" s="46"/>
      <c r="C17" s="23">
        <v>16.43</v>
      </c>
      <c r="D17" s="23">
        <v>21.33</v>
      </c>
      <c r="E17" s="23">
        <v>26.3</v>
      </c>
      <c r="F17" s="23">
        <v>8.64</v>
      </c>
      <c r="G17" s="23">
        <v>27.3</v>
      </c>
      <c r="H17" s="34">
        <f t="shared" si="3"/>
        <v>0.94644999999999979</v>
      </c>
      <c r="I17" s="34">
        <v>0.71284337642971496</v>
      </c>
      <c r="J17" s="8">
        <f t="shared" si="1"/>
        <v>-0.33849355110000007</v>
      </c>
      <c r="K17" s="8">
        <f t="shared" si="2"/>
        <v>0.71284337642971496</v>
      </c>
      <c r="R17" s="6"/>
      <c r="AC17" s="6"/>
    </row>
    <row r="18" spans="1:32">
      <c r="A18" s="45"/>
      <c r="B18" s="46"/>
      <c r="C18" s="23">
        <v>18.941999999999958</v>
      </c>
      <c r="D18" s="23">
        <v>21.305999999999997</v>
      </c>
      <c r="E18" s="23">
        <v>27.314000000000032</v>
      </c>
      <c r="F18" s="23">
        <v>7.9399999999999693</v>
      </c>
      <c r="G18" s="23">
        <v>24.498000000000001</v>
      </c>
      <c r="H18" s="34">
        <f t="shared" si="3"/>
        <v>0.99430499999999922</v>
      </c>
      <c r="I18" s="34">
        <v>0.75700446737653071</v>
      </c>
      <c r="J18" s="8">
        <f t="shared" si="1"/>
        <v>-0.27838612414000025</v>
      </c>
      <c r="K18" s="8">
        <f t="shared" si="2"/>
        <v>0.75700446737653071</v>
      </c>
      <c r="R18" s="6"/>
      <c r="S18" s="3"/>
      <c r="T18" s="3"/>
      <c r="U18" s="3"/>
      <c r="AC18" s="6"/>
      <c r="AD18" s="3"/>
      <c r="AE18" s="3"/>
      <c r="AF18" s="3"/>
    </row>
    <row r="19" spans="1:32" ht="15.75">
      <c r="A19" s="45"/>
      <c r="B19" s="49" t="s">
        <v>68</v>
      </c>
      <c r="C19" s="50">
        <f>AVERAGE(C16:C18)</f>
        <v>17.413999999999984</v>
      </c>
      <c r="D19" s="50">
        <f t="shared" ref="D19:K19" si="10">AVERAGE(D16:D18)</f>
        <v>20.841999999999999</v>
      </c>
      <c r="E19" s="50">
        <f t="shared" si="10"/>
        <v>27.16800000000001</v>
      </c>
      <c r="F19" s="50">
        <f t="shared" si="10"/>
        <v>8.1599999999999895</v>
      </c>
      <c r="G19" s="50">
        <f t="shared" si="10"/>
        <v>26.416</v>
      </c>
      <c r="H19" s="51">
        <f t="shared" si="10"/>
        <v>0.96130999999999966</v>
      </c>
      <c r="I19" s="51">
        <f t="shared" ref="I19" si="11">AVERAGE(I16:I18)</f>
        <v>0.72704529359862879</v>
      </c>
      <c r="J19" s="16">
        <f t="shared" si="10"/>
        <v>-0.31918583038000009</v>
      </c>
      <c r="K19" s="16">
        <f t="shared" si="10"/>
        <v>0.72704529359862879</v>
      </c>
      <c r="L19" s="11">
        <f>SQRT(VAR(H16:H18))</f>
        <v>2.8621389291925987E-2</v>
      </c>
      <c r="M19" s="11">
        <f>SQRT(VAR(K16:K18))</f>
        <v>2.5957057619929856E-2</v>
      </c>
      <c r="N19" s="11"/>
    </row>
    <row r="20" spans="1:32">
      <c r="A20" s="45" t="s">
        <v>34</v>
      </c>
      <c r="B20" s="46" t="s">
        <v>4</v>
      </c>
      <c r="C20" s="23">
        <v>15.66</v>
      </c>
      <c r="D20" s="23">
        <v>22.76</v>
      </c>
      <c r="E20" s="23">
        <v>26.83</v>
      </c>
      <c r="F20" s="23">
        <v>7.88</v>
      </c>
      <c r="G20" s="23">
        <v>26.87</v>
      </c>
      <c r="H20" s="34">
        <f t="shared" si="3"/>
        <v>0.95255000000000012</v>
      </c>
      <c r="I20" s="34">
        <v>0.7217027364778994</v>
      </c>
      <c r="J20" s="8">
        <f t="shared" si="1"/>
        <v>-0.3261419472</v>
      </c>
      <c r="K20" s="8">
        <f t="shared" si="2"/>
        <v>0.7217027364778994</v>
      </c>
    </row>
    <row r="21" spans="1:32">
      <c r="A21" s="45"/>
      <c r="B21" s="46"/>
      <c r="C21" s="23">
        <v>16.32</v>
      </c>
      <c r="D21" s="23">
        <v>20.399999999999999</v>
      </c>
      <c r="E21" s="23">
        <v>25.66</v>
      </c>
      <c r="F21" s="23">
        <v>8.8699999999999992</v>
      </c>
      <c r="G21" s="23">
        <v>28.75</v>
      </c>
      <c r="H21" s="34">
        <f t="shared" si="3"/>
        <v>0.92998749999999997</v>
      </c>
      <c r="I21" s="34">
        <v>0.69520887055203207</v>
      </c>
      <c r="J21" s="8">
        <f t="shared" si="1"/>
        <v>-0.36354294540000004</v>
      </c>
      <c r="K21" s="8">
        <f t="shared" si="2"/>
        <v>0.69520887055203207</v>
      </c>
    </row>
    <row r="22" spans="1:32">
      <c r="A22" s="45"/>
      <c r="B22" s="46"/>
      <c r="C22" s="23">
        <v>12.812999999999999</v>
      </c>
      <c r="D22" s="23">
        <v>24.54699999999999</v>
      </c>
      <c r="E22" s="23">
        <v>27.514000000000006</v>
      </c>
      <c r="F22" s="23">
        <v>8.2969999999999811</v>
      </c>
      <c r="G22" s="23">
        <v>26.828999999999994</v>
      </c>
      <c r="H22" s="34">
        <f t="shared" si="3"/>
        <v>0.92900624999999981</v>
      </c>
      <c r="I22" s="34">
        <v>0.70884413068143715</v>
      </c>
      <c r="J22" s="8">
        <f t="shared" si="1"/>
        <v>-0.34411962050999984</v>
      </c>
      <c r="K22" s="8">
        <f t="shared" si="2"/>
        <v>0.70884413068143715</v>
      </c>
    </row>
    <row r="23" spans="1:32" ht="15.75">
      <c r="A23" s="45"/>
      <c r="B23" s="49" t="s">
        <v>68</v>
      </c>
      <c r="C23" s="50">
        <f>AVERAGE(C20:C22)</f>
        <v>14.930999999999999</v>
      </c>
      <c r="D23" s="50">
        <f t="shared" ref="D23:K23" si="12">AVERAGE(D20:D22)</f>
        <v>22.568999999999999</v>
      </c>
      <c r="E23" s="50">
        <f t="shared" si="12"/>
        <v>26.668000000000003</v>
      </c>
      <c r="F23" s="50">
        <f t="shared" si="12"/>
        <v>8.3489999999999949</v>
      </c>
      <c r="G23" s="50">
        <f t="shared" si="12"/>
        <v>27.483000000000001</v>
      </c>
      <c r="H23" s="51">
        <f t="shared" si="12"/>
        <v>0.93718125000000008</v>
      </c>
      <c r="I23" s="51">
        <f t="shared" ref="I23" si="13">AVERAGE(I20:I22)</f>
        <v>0.70858524590378957</v>
      </c>
      <c r="J23" s="17">
        <f t="shared" si="12"/>
        <v>-0.34460150436999998</v>
      </c>
      <c r="K23" s="17">
        <f t="shared" si="12"/>
        <v>0.70858524590378957</v>
      </c>
      <c r="L23" s="11">
        <f>SQRT(VAR(H20:H22))</f>
        <v>1.3318767597360637E-2</v>
      </c>
      <c r="M23" s="11">
        <f>SQRT(VAR(K20:K22))</f>
        <v>1.3248830096296493E-2</v>
      </c>
      <c r="N23" s="11"/>
    </row>
    <row r="24" spans="1:32">
      <c r="A24" s="45"/>
      <c r="B24" s="46" t="s">
        <v>5</v>
      </c>
      <c r="C24" s="23">
        <v>20.53</v>
      </c>
      <c r="D24" s="23">
        <v>22.12</v>
      </c>
      <c r="E24" s="23">
        <v>24.66</v>
      </c>
      <c r="F24" s="23">
        <v>6.93</v>
      </c>
      <c r="G24" s="23">
        <v>25.76</v>
      </c>
      <c r="H24" s="34">
        <f t="shared" si="3"/>
        <v>1.0177375</v>
      </c>
      <c r="I24" s="34">
        <v>0.76794885385122313</v>
      </c>
      <c r="J24" s="8">
        <f t="shared" si="1"/>
        <v>-0.26403214459999996</v>
      </c>
      <c r="K24" s="8">
        <f t="shared" si="2"/>
        <v>0.76794885385122313</v>
      </c>
    </row>
    <row r="25" spans="1:32">
      <c r="A25" s="45"/>
      <c r="B25" s="46"/>
      <c r="C25" s="23">
        <v>19.420000000000002</v>
      </c>
      <c r="D25" s="23">
        <v>25.23</v>
      </c>
      <c r="E25" s="23">
        <v>26.05</v>
      </c>
      <c r="F25" s="23">
        <v>6.12</v>
      </c>
      <c r="G25" s="23">
        <v>23.18</v>
      </c>
      <c r="H25" s="34">
        <f t="shared" si="3"/>
        <v>1.0431250000000001</v>
      </c>
      <c r="I25" s="34">
        <v>0.80299755096244108</v>
      </c>
      <c r="J25" s="8">
        <f t="shared" si="1"/>
        <v>-0.21940361490000002</v>
      </c>
      <c r="K25" s="8">
        <f t="shared" si="2"/>
        <v>0.80299755096244108</v>
      </c>
    </row>
    <row r="26" spans="1:32">
      <c r="A26" s="45"/>
      <c r="B26" s="46"/>
      <c r="C26" s="23">
        <v>21.631</v>
      </c>
      <c r="D26" s="23">
        <v>24.382999999999985</v>
      </c>
      <c r="E26" s="23">
        <v>20.264000000000006</v>
      </c>
      <c r="F26" s="23">
        <v>7.9470000000000001</v>
      </c>
      <c r="G26" s="23">
        <v>25.775000000000027</v>
      </c>
      <c r="H26" s="34">
        <f t="shared" si="3"/>
        <v>1.0445837499999999</v>
      </c>
      <c r="I26" s="34">
        <v>0.78289124691241574</v>
      </c>
      <c r="J26" s="8">
        <f t="shared" si="1"/>
        <v>-0.2447614854700004</v>
      </c>
      <c r="K26" s="8">
        <f t="shared" si="2"/>
        <v>0.78289124691241574</v>
      </c>
    </row>
    <row r="27" spans="1:32" ht="15.75">
      <c r="A27" s="45"/>
      <c r="B27" s="46" t="s">
        <v>72</v>
      </c>
      <c r="C27" s="50">
        <f>AVERAGE(C24:C26)</f>
        <v>20.527000000000001</v>
      </c>
      <c r="D27" s="50">
        <f t="shared" ref="D27:K27" si="14">AVERAGE(D24:D26)</f>
        <v>23.910999999999998</v>
      </c>
      <c r="E27" s="50">
        <f t="shared" si="14"/>
        <v>23.658000000000001</v>
      </c>
      <c r="F27" s="50">
        <f t="shared" si="14"/>
        <v>6.9989999999999997</v>
      </c>
      <c r="G27" s="50">
        <f t="shared" si="14"/>
        <v>24.905000000000012</v>
      </c>
      <c r="H27" s="51">
        <f t="shared" si="14"/>
        <v>1.0351487500000001</v>
      </c>
      <c r="I27" s="51">
        <f t="shared" ref="I27" si="15">AVERAGE(I24:I26)</f>
        <v>0.78461255057535995</v>
      </c>
      <c r="J27" s="17">
        <f t="shared" si="14"/>
        <v>-0.24273241499000012</v>
      </c>
      <c r="K27" s="17">
        <f t="shared" si="14"/>
        <v>0.78461255057535995</v>
      </c>
      <c r="L27" s="11">
        <f>SQRT(VAR(H24:H26))</f>
        <v>1.5096215016105877E-2</v>
      </c>
      <c r="M27" s="11">
        <f>SQRT(VAR(K24:K26))</f>
        <v>1.7587636482015518E-2</v>
      </c>
      <c r="N27" s="11"/>
    </row>
    <row r="28" spans="1:32">
      <c r="A28" s="45"/>
      <c r="B28" s="49" t="s">
        <v>6</v>
      </c>
      <c r="C28" s="23">
        <v>19.32</v>
      </c>
      <c r="D28" s="23">
        <v>21.54</v>
      </c>
      <c r="E28" s="23">
        <v>25.72</v>
      </c>
      <c r="F28" s="23">
        <v>8.1</v>
      </c>
      <c r="G28" s="23">
        <v>25.32</v>
      </c>
      <c r="H28" s="34">
        <f t="shared" si="3"/>
        <v>0.99607500000000004</v>
      </c>
      <c r="I28" s="34">
        <v>0.7533718627864826</v>
      </c>
      <c r="J28" s="8">
        <f t="shared" si="1"/>
        <v>-0.2831963314</v>
      </c>
      <c r="K28" s="8">
        <f t="shared" si="2"/>
        <v>0.7533718627864826</v>
      </c>
    </row>
    <row r="29" spans="1:32">
      <c r="A29" s="45"/>
      <c r="B29" s="46"/>
      <c r="C29" s="23">
        <v>18.34</v>
      </c>
      <c r="D29" s="23">
        <v>24.01</v>
      </c>
      <c r="E29" s="23">
        <v>26.21</v>
      </c>
      <c r="F29" s="23">
        <v>7.22</v>
      </c>
      <c r="G29" s="23">
        <v>24.22</v>
      </c>
      <c r="H29" s="34">
        <f t="shared" si="3"/>
        <v>1.0111499999999998</v>
      </c>
      <c r="I29" s="34">
        <v>0.77297913399284357</v>
      </c>
      <c r="J29" s="8">
        <f t="shared" si="1"/>
        <v>-0.2575032243</v>
      </c>
      <c r="K29" s="8">
        <f t="shared" si="2"/>
        <v>0.77297913399284357</v>
      </c>
    </row>
    <row r="30" spans="1:32">
      <c r="A30" s="45"/>
      <c r="B30" s="46"/>
      <c r="C30" s="23">
        <v>18.778999999999993</v>
      </c>
      <c r="D30" s="23">
        <v>23.672000000000036</v>
      </c>
      <c r="E30" s="23">
        <v>22.974000000000011</v>
      </c>
      <c r="F30" s="23">
        <v>7.602999999999974</v>
      </c>
      <c r="G30" s="23">
        <v>26.972000000000001</v>
      </c>
      <c r="H30" s="34">
        <f t="shared" si="3"/>
        <v>0.99890625000000033</v>
      </c>
      <c r="I30" s="34">
        <v>0.74944000871811534</v>
      </c>
      <c r="J30" s="8">
        <f t="shared" si="1"/>
        <v>-0.28842900637999963</v>
      </c>
      <c r="K30" s="8">
        <f t="shared" si="2"/>
        <v>0.74944000871811534</v>
      </c>
    </row>
    <row r="31" spans="1:32" ht="15.75">
      <c r="A31" s="45"/>
      <c r="B31" s="49" t="s">
        <v>73</v>
      </c>
      <c r="C31" s="50">
        <f>AVERAGE(C28:C30)</f>
        <v>18.812999999999999</v>
      </c>
      <c r="D31" s="50">
        <f t="shared" ref="D31:K31" si="16">AVERAGE(D28:D30)</f>
        <v>23.074000000000012</v>
      </c>
      <c r="E31" s="50">
        <f t="shared" si="16"/>
        <v>24.968000000000004</v>
      </c>
      <c r="F31" s="50">
        <f t="shared" si="16"/>
        <v>7.6409999999999911</v>
      </c>
      <c r="G31" s="50">
        <f t="shared" si="16"/>
        <v>25.504000000000001</v>
      </c>
      <c r="H31" s="51">
        <f t="shared" si="16"/>
        <v>1.0020437500000001</v>
      </c>
      <c r="I31" s="51">
        <f t="shared" ref="I31" si="17">AVERAGE(I28:I30)</f>
        <v>0.75859700183248047</v>
      </c>
      <c r="J31" s="17">
        <f t="shared" si="16"/>
        <v>-0.27637618735999991</v>
      </c>
      <c r="K31" s="17">
        <f t="shared" si="16"/>
        <v>0.75859700183248047</v>
      </c>
      <c r="L31" s="11">
        <f>SQRT(VAR(H28:H30))</f>
        <v>8.0122928015329432E-3</v>
      </c>
      <c r="M31" s="11">
        <f>SQRT(VAR(K28:K30))</f>
        <v>1.260948703208605E-2</v>
      </c>
      <c r="N31" s="11"/>
    </row>
    <row r="32" spans="1:32" ht="15.75">
      <c r="A32" s="45" t="s">
        <v>35</v>
      </c>
      <c r="B32" s="46" t="s">
        <v>7</v>
      </c>
      <c r="C32" s="47">
        <v>13.87</v>
      </c>
      <c r="D32" s="48">
        <v>26.88</v>
      </c>
      <c r="E32" s="23">
        <v>23.47</v>
      </c>
      <c r="F32" s="23">
        <v>8.5299999999999994</v>
      </c>
      <c r="G32" s="23">
        <v>27.25</v>
      </c>
      <c r="H32" s="34">
        <f t="shared" si="3"/>
        <v>0.95673750000000002</v>
      </c>
      <c r="I32" s="34">
        <v>0.7233794080350846</v>
      </c>
      <c r="J32" s="8">
        <f t="shared" si="1"/>
        <v>-0.32382142540000003</v>
      </c>
      <c r="K32" s="8">
        <f t="shared" si="2"/>
        <v>0.7233794080350846</v>
      </c>
    </row>
    <row r="33" spans="1:24" ht="15.75">
      <c r="A33" s="45"/>
      <c r="B33" s="46"/>
      <c r="C33" s="47">
        <v>14.86</v>
      </c>
      <c r="D33" s="48">
        <v>24.33</v>
      </c>
      <c r="E33" s="23">
        <v>24.74</v>
      </c>
      <c r="F33" s="23">
        <v>9.43</v>
      </c>
      <c r="G33" s="23">
        <v>26.64</v>
      </c>
      <c r="H33" s="34">
        <f t="shared" si="3"/>
        <v>0.94966250000000008</v>
      </c>
      <c r="I33" s="34">
        <v>0.7179730871603498</v>
      </c>
      <c r="J33" s="8">
        <f t="shared" si="1"/>
        <v>-0.33132319370000007</v>
      </c>
      <c r="K33" s="8">
        <f t="shared" si="2"/>
        <v>0.7179730871603498</v>
      </c>
    </row>
    <row r="34" spans="1:24">
      <c r="A34" s="45"/>
      <c r="B34" s="46"/>
      <c r="C34" s="47">
        <v>13.618000000000002</v>
      </c>
      <c r="D34" s="47">
        <v>24.771000000000001</v>
      </c>
      <c r="E34" s="23">
        <v>26.93399999999998</v>
      </c>
      <c r="F34" s="23">
        <v>6.7269999999999968</v>
      </c>
      <c r="G34" s="23">
        <v>27.950000000000045</v>
      </c>
      <c r="H34" s="34">
        <f t="shared" si="3"/>
        <v>0.9410312500000001</v>
      </c>
      <c r="I34" s="34">
        <v>0.71454851341194947</v>
      </c>
      <c r="J34" s="8">
        <f t="shared" si="1"/>
        <v>-0.33610438551000044</v>
      </c>
      <c r="K34" s="8">
        <f t="shared" si="2"/>
        <v>0.71454851341194947</v>
      </c>
    </row>
    <row r="35" spans="1:24" ht="15.75">
      <c r="A35" s="45"/>
      <c r="B35" s="49" t="s">
        <v>68</v>
      </c>
      <c r="C35" s="50">
        <f>AVERAGE(C32:C34)</f>
        <v>14.116</v>
      </c>
      <c r="D35" s="50">
        <f t="shared" ref="D35:K35" si="18">AVERAGE(D32:D34)</f>
        <v>25.326999999999998</v>
      </c>
      <c r="E35" s="50">
        <f t="shared" si="18"/>
        <v>25.047999999999991</v>
      </c>
      <c r="F35" s="50">
        <f t="shared" si="18"/>
        <v>8.2289999999999992</v>
      </c>
      <c r="G35" s="50">
        <f t="shared" si="18"/>
        <v>27.280000000000015</v>
      </c>
      <c r="H35" s="51">
        <f t="shared" si="18"/>
        <v>0.94914375000000006</v>
      </c>
      <c r="I35" s="51">
        <f t="shared" ref="I35" si="19">AVERAGE(I32:I34)</f>
        <v>0.71863366953579455</v>
      </c>
      <c r="J35" s="16">
        <f t="shared" si="18"/>
        <v>-0.33041633487000016</v>
      </c>
      <c r="K35" s="16">
        <f t="shared" si="18"/>
        <v>0.71863366953579455</v>
      </c>
      <c r="L35" s="11">
        <f>SQRT(VAR(H32:H34))</f>
        <v>7.8659645586221273E-3</v>
      </c>
      <c r="M35" s="11">
        <f>SQRT(VAR(K32:K34))</f>
        <v>4.4523535087962742E-3</v>
      </c>
      <c r="N35" s="11"/>
    </row>
    <row r="36" spans="1:24" ht="15.75">
      <c r="A36" s="45"/>
      <c r="B36" s="46" t="s">
        <v>8</v>
      </c>
      <c r="C36" s="47">
        <v>16.34</v>
      </c>
      <c r="D36" s="48">
        <v>18.57</v>
      </c>
      <c r="E36" s="23">
        <v>29.52</v>
      </c>
      <c r="F36" s="23">
        <v>6.03</v>
      </c>
      <c r="G36" s="23">
        <v>29.54</v>
      </c>
      <c r="H36" s="34">
        <f t="shared" si="3"/>
        <v>0.9232125000000001</v>
      </c>
      <c r="I36" s="34">
        <v>0.69417931610158767</v>
      </c>
      <c r="J36" s="8">
        <f t="shared" si="1"/>
        <v>-0.36502497129999995</v>
      </c>
      <c r="K36" s="8">
        <f t="shared" si="2"/>
        <v>0.69417931610158767</v>
      </c>
    </row>
    <row r="37" spans="1:24" ht="15.75">
      <c r="A37" s="45"/>
      <c r="B37" s="46"/>
      <c r="C37" s="47">
        <v>16</v>
      </c>
      <c r="D37" s="48">
        <v>19.39</v>
      </c>
      <c r="E37" s="23">
        <v>29.43</v>
      </c>
      <c r="F37" s="23">
        <v>6.9</v>
      </c>
      <c r="G37" s="23">
        <v>28.28</v>
      </c>
      <c r="H37" s="34">
        <f t="shared" si="3"/>
        <v>0.92815000000000003</v>
      </c>
      <c r="I37" s="34">
        <v>0.70126895619742569</v>
      </c>
      <c r="J37" s="8">
        <f t="shared" si="1"/>
        <v>-0.35486379050000005</v>
      </c>
      <c r="K37" s="8">
        <f t="shared" si="2"/>
        <v>0.70126895619742569</v>
      </c>
    </row>
    <row r="38" spans="1:24">
      <c r="A38" s="45"/>
      <c r="B38" s="46"/>
      <c r="C38" s="47">
        <v>15.113999999999979</v>
      </c>
      <c r="D38" s="47">
        <v>22.988000000000028</v>
      </c>
      <c r="E38" s="23">
        <v>25.844999999999992</v>
      </c>
      <c r="F38" s="23">
        <v>7.6079999999999881</v>
      </c>
      <c r="G38" s="23">
        <v>28.445000000000029</v>
      </c>
      <c r="H38" s="34">
        <f t="shared" si="3"/>
        <v>0.94058000000000008</v>
      </c>
      <c r="I38" s="34">
        <v>0.7079832848896751</v>
      </c>
      <c r="J38" s="8">
        <f t="shared" si="1"/>
        <v>-0.34533479448000032</v>
      </c>
      <c r="K38" s="8">
        <f t="shared" si="2"/>
        <v>0.7079832848896751</v>
      </c>
    </row>
    <row r="39" spans="1:24" ht="15.75">
      <c r="A39" s="45"/>
      <c r="B39" s="49" t="s">
        <v>72</v>
      </c>
      <c r="C39" s="50">
        <f>AVERAGE(C36:C38)</f>
        <v>15.817999999999993</v>
      </c>
      <c r="D39" s="50">
        <f t="shared" ref="D39:K39" si="20">AVERAGE(D36:D38)</f>
        <v>20.31600000000001</v>
      </c>
      <c r="E39" s="50">
        <f t="shared" si="20"/>
        <v>28.264999999999997</v>
      </c>
      <c r="F39" s="50">
        <f t="shared" si="20"/>
        <v>6.8459999999999965</v>
      </c>
      <c r="G39" s="50">
        <f t="shared" si="20"/>
        <v>28.75500000000001</v>
      </c>
      <c r="H39" s="51">
        <f t="shared" si="20"/>
        <v>0.93064750000000007</v>
      </c>
      <c r="I39" s="51">
        <f t="shared" ref="I39" si="21">AVERAGE(I36:I38)</f>
        <v>0.70114385239622956</v>
      </c>
      <c r="J39" s="16">
        <f t="shared" si="20"/>
        <v>-0.35507451876000012</v>
      </c>
      <c r="K39" s="16">
        <f t="shared" si="20"/>
        <v>0.70114385239622956</v>
      </c>
      <c r="L39" s="11">
        <f>SQRT(VAR(H36:H38))</f>
        <v>8.9490582605098717E-3</v>
      </c>
      <c r="M39" s="11">
        <f>SQRT(VAR(K36:K38))</f>
        <v>6.9028346928220932E-3</v>
      </c>
      <c r="N39" s="11"/>
      <c r="X39" s="2" t="s">
        <v>77</v>
      </c>
    </row>
    <row r="40" spans="1:24" ht="15.75">
      <c r="A40" s="45"/>
      <c r="B40" s="46" t="s">
        <v>9</v>
      </c>
      <c r="C40" s="47">
        <v>14.22</v>
      </c>
      <c r="D40" s="48">
        <v>25.53</v>
      </c>
      <c r="E40" s="23">
        <v>27.43</v>
      </c>
      <c r="F40" s="23">
        <v>7.5</v>
      </c>
      <c r="G40" s="23">
        <v>25.32</v>
      </c>
      <c r="H40" s="34">
        <f t="shared" si="3"/>
        <v>0.96450000000000002</v>
      </c>
      <c r="I40" s="34">
        <v>0.73977945284620594</v>
      </c>
      <c r="J40" s="8">
        <f t="shared" si="1"/>
        <v>-0.30140317389999999</v>
      </c>
      <c r="K40" s="8">
        <f t="shared" si="2"/>
        <v>0.73977945284620594</v>
      </c>
    </row>
    <row r="41" spans="1:24" ht="15.75">
      <c r="A41" s="45"/>
      <c r="B41" s="46"/>
      <c r="C41" s="47">
        <v>15.78</v>
      </c>
      <c r="D41" s="48">
        <v>20.83</v>
      </c>
      <c r="E41" s="23">
        <v>28.86</v>
      </c>
      <c r="F41" s="23">
        <v>7.35</v>
      </c>
      <c r="G41" s="23">
        <v>27.18</v>
      </c>
      <c r="H41" s="34">
        <f t="shared" si="3"/>
        <v>0.94001249999999981</v>
      </c>
      <c r="I41" s="34">
        <v>0.71314202910474189</v>
      </c>
      <c r="J41" s="8">
        <f t="shared" si="1"/>
        <v>-0.3380746791</v>
      </c>
      <c r="K41" s="8">
        <f t="shared" si="2"/>
        <v>0.71314202910474189</v>
      </c>
    </row>
    <row r="42" spans="1:24">
      <c r="A42" s="45"/>
      <c r="B42" s="46"/>
      <c r="C42" s="47">
        <v>17.687999999999974</v>
      </c>
      <c r="D42" s="47">
        <v>21.152000000000029</v>
      </c>
      <c r="E42" s="23">
        <v>28.156999999999989</v>
      </c>
      <c r="F42" s="23">
        <v>7.65</v>
      </c>
      <c r="G42" s="23">
        <v>25.353000000000009</v>
      </c>
      <c r="H42" s="34">
        <f t="shared" si="3"/>
        <v>0.97428749999999997</v>
      </c>
      <c r="I42" s="34">
        <v>0.74145840364270843</v>
      </c>
      <c r="J42" s="8">
        <f t="shared" si="1"/>
        <v>-0.29913621656000017</v>
      </c>
      <c r="K42" s="8">
        <f t="shared" si="2"/>
        <v>0.74145840364270843</v>
      </c>
    </row>
    <row r="43" spans="1:24" ht="15.75">
      <c r="A43" s="45"/>
      <c r="B43" s="49" t="s">
        <v>73</v>
      </c>
      <c r="C43" s="50">
        <f>AVERAGE(C40:C42)</f>
        <v>15.895999999999992</v>
      </c>
      <c r="D43" s="50">
        <f t="shared" ref="D43:K43" si="22">AVERAGE(D40:D42)</f>
        <v>22.504000000000008</v>
      </c>
      <c r="E43" s="50">
        <f t="shared" si="22"/>
        <v>28.148999999999997</v>
      </c>
      <c r="F43" s="50">
        <f t="shared" si="22"/>
        <v>7.5</v>
      </c>
      <c r="G43" s="50">
        <f t="shared" si="22"/>
        <v>25.951000000000004</v>
      </c>
      <c r="H43" s="51">
        <f t="shared" si="22"/>
        <v>0.95960000000000001</v>
      </c>
      <c r="I43" s="51">
        <f t="shared" ref="I43" si="23">AVERAGE(I40:I42)</f>
        <v>0.73145996186455209</v>
      </c>
      <c r="J43" s="16">
        <f t="shared" si="22"/>
        <v>-0.31287135652000009</v>
      </c>
      <c r="K43" s="16">
        <f t="shared" si="22"/>
        <v>0.73145996186455209</v>
      </c>
      <c r="L43" s="11">
        <f>SQRT(VAR(H40:H42))</f>
        <v>1.7655067438274018E-2</v>
      </c>
      <c r="M43" s="11">
        <f>SQRT(VAR(K40:K42))</f>
        <v>1.5885991136500258E-2</v>
      </c>
      <c r="N43" s="11"/>
    </row>
    <row r="44" spans="1:24">
      <c r="A44" s="45" t="s">
        <v>36</v>
      </c>
      <c r="B44" s="46" t="s">
        <v>10</v>
      </c>
      <c r="C44" s="23">
        <v>17.66</v>
      </c>
      <c r="D44" s="23">
        <v>16.329999999999998</v>
      </c>
      <c r="E44" s="23">
        <v>27.57</v>
      </c>
      <c r="F44" s="23">
        <v>8.9700000000000006</v>
      </c>
      <c r="G44" s="23">
        <v>29.47</v>
      </c>
      <c r="H44" s="34">
        <f t="shared" si="3"/>
        <v>0.91223749999999992</v>
      </c>
      <c r="I44" s="34">
        <v>0.67894574037430455</v>
      </c>
      <c r="J44" s="8">
        <f t="shared" si="1"/>
        <v>-0.38721406570000005</v>
      </c>
      <c r="K44" s="8">
        <f t="shared" si="2"/>
        <v>0.67894574037430455</v>
      </c>
    </row>
    <row r="45" spans="1:24">
      <c r="A45" s="45"/>
      <c r="B45" s="46"/>
      <c r="C45" s="23">
        <v>18.22</v>
      </c>
      <c r="D45" s="23">
        <v>16.05</v>
      </c>
      <c r="E45" s="23">
        <v>28.8</v>
      </c>
      <c r="F45" s="23">
        <v>10.07</v>
      </c>
      <c r="G45" s="23">
        <v>26.86</v>
      </c>
      <c r="H45" s="34">
        <f t="shared" si="3"/>
        <v>0.92606250000000012</v>
      </c>
      <c r="I45" s="34">
        <v>0.69585574511181114</v>
      </c>
      <c r="J45" s="8">
        <f t="shared" si="1"/>
        <v>-0.36261290290000003</v>
      </c>
      <c r="K45" s="8">
        <f t="shared" si="2"/>
        <v>0.69585574511181114</v>
      </c>
    </row>
    <row r="46" spans="1:24">
      <c r="A46" s="45"/>
      <c r="B46" s="46"/>
      <c r="C46" s="23">
        <v>17.790000000000006</v>
      </c>
      <c r="D46" s="23">
        <v>19.879999999999978</v>
      </c>
      <c r="E46" s="23">
        <v>28.925999999999991</v>
      </c>
      <c r="F46" s="23">
        <v>8.5449999999999804</v>
      </c>
      <c r="G46" s="23">
        <v>24.858999999999995</v>
      </c>
      <c r="H46" s="34">
        <f t="shared" si="3"/>
        <v>0.96513624999999958</v>
      </c>
      <c r="I46" s="34">
        <v>0.73511444375578883</v>
      </c>
      <c r="J46" s="8">
        <f t="shared" si="1"/>
        <v>-0.30772908609999994</v>
      </c>
      <c r="K46" s="8">
        <f t="shared" si="2"/>
        <v>0.73511444375578883</v>
      </c>
    </row>
    <row r="47" spans="1:24" ht="15.75">
      <c r="A47" s="45"/>
      <c r="B47" s="49" t="s">
        <v>68</v>
      </c>
      <c r="C47" s="50">
        <f>AVERAGE(C44:C46)</f>
        <v>17.89</v>
      </c>
      <c r="D47" s="50">
        <f t="shared" ref="D47:K47" si="24">AVERAGE(D44:D46)</f>
        <v>17.419999999999991</v>
      </c>
      <c r="E47" s="50">
        <f t="shared" si="24"/>
        <v>28.431999999999999</v>
      </c>
      <c r="F47" s="50">
        <f t="shared" si="24"/>
        <v>9.1949999999999932</v>
      </c>
      <c r="G47" s="50">
        <f t="shared" si="24"/>
        <v>27.062999999999999</v>
      </c>
      <c r="H47" s="51">
        <f t="shared" si="24"/>
        <v>0.93447874999999991</v>
      </c>
      <c r="I47" s="51">
        <f t="shared" ref="I47" si="25">AVERAGE(I44:I46)</f>
        <v>0.70330530974730154</v>
      </c>
      <c r="J47" s="16">
        <f t="shared" si="24"/>
        <v>-0.35251868489999999</v>
      </c>
      <c r="K47" s="16">
        <f t="shared" si="24"/>
        <v>0.70330530974730154</v>
      </c>
      <c r="L47" s="11">
        <f>SQRT(VAR(H44:H46))</f>
        <v>2.7435276305105588E-2</v>
      </c>
      <c r="M47" s="11">
        <f>SQRT(VAR(K44:K46))</f>
        <v>2.881584320877844E-2</v>
      </c>
      <c r="N47" s="11"/>
    </row>
    <row r="48" spans="1:24">
      <c r="A48" s="45"/>
      <c r="B48" s="46" t="s">
        <v>11</v>
      </c>
      <c r="C48" s="23">
        <v>18.04</v>
      </c>
      <c r="D48" s="23">
        <v>14.36</v>
      </c>
      <c r="E48" s="23">
        <v>30.23</v>
      </c>
      <c r="F48" s="23">
        <v>8.74</v>
      </c>
      <c r="G48" s="23">
        <v>28.63</v>
      </c>
      <c r="H48" s="34">
        <f t="shared" si="3"/>
        <v>0.90727499999999994</v>
      </c>
      <c r="I48" s="34">
        <v>0.67955356206146533</v>
      </c>
      <c r="J48" s="8">
        <f t="shared" si="1"/>
        <v>-0.38631922280000003</v>
      </c>
      <c r="K48" s="8">
        <f t="shared" si="2"/>
        <v>0.67955356206146533</v>
      </c>
    </row>
    <row r="49" spans="1:14">
      <c r="A49" s="45"/>
      <c r="B49" s="46"/>
      <c r="C49" s="23">
        <v>17.22</v>
      </c>
      <c r="D49" s="23">
        <v>16.82</v>
      </c>
      <c r="E49" s="23">
        <v>27.43</v>
      </c>
      <c r="F49" s="23">
        <v>9.09</v>
      </c>
      <c r="G49" s="23">
        <v>29.44</v>
      </c>
      <c r="H49" s="34">
        <f t="shared" si="3"/>
        <v>0.91011249999999999</v>
      </c>
      <c r="I49" s="34">
        <v>0.67798135433549245</v>
      </c>
      <c r="J49" s="8">
        <f t="shared" si="1"/>
        <v>-0.38863549240000006</v>
      </c>
      <c r="K49" s="8">
        <f t="shared" si="2"/>
        <v>0.67798135433549245</v>
      </c>
    </row>
    <row r="50" spans="1:14">
      <c r="A50" s="45"/>
      <c r="B50" s="46"/>
      <c r="C50" s="23">
        <v>16.244000000000035</v>
      </c>
      <c r="D50" s="23">
        <v>15.032000000000004</v>
      </c>
      <c r="E50" s="23">
        <v>31.965000000000025</v>
      </c>
      <c r="F50" s="23">
        <v>9.4940000000000033</v>
      </c>
      <c r="G50" s="23">
        <v>27.264999999999954</v>
      </c>
      <c r="H50" s="34">
        <f t="shared" si="3"/>
        <v>0.89386250000000056</v>
      </c>
      <c r="I50" s="34">
        <v>0.67739064606371213</v>
      </c>
      <c r="J50" s="8">
        <f t="shared" si="1"/>
        <v>-0.38950714727999913</v>
      </c>
      <c r="K50" s="8">
        <f t="shared" si="2"/>
        <v>0.67739064606371213</v>
      </c>
    </row>
    <row r="51" spans="1:14" ht="15.75">
      <c r="A51" s="45"/>
      <c r="B51" s="49" t="s">
        <v>72</v>
      </c>
      <c r="C51" s="50">
        <f>AVERAGE(C48:C50)</f>
        <v>17.16800000000001</v>
      </c>
      <c r="D51" s="50">
        <f t="shared" ref="D51:K51" si="26">AVERAGE(D48:D50)</f>
        <v>15.404000000000002</v>
      </c>
      <c r="E51" s="50">
        <f t="shared" si="26"/>
        <v>29.875000000000011</v>
      </c>
      <c r="F51" s="50">
        <f t="shared" si="26"/>
        <v>9.1080000000000005</v>
      </c>
      <c r="G51" s="50">
        <f t="shared" si="26"/>
        <v>28.444999999999983</v>
      </c>
      <c r="H51" s="51">
        <f t="shared" si="26"/>
        <v>0.90375000000000016</v>
      </c>
      <c r="I51" s="51">
        <f t="shared" ref="I51" si="27">AVERAGE(I48:I50)</f>
        <v>0.6783085208202233</v>
      </c>
      <c r="J51" s="17">
        <f t="shared" si="26"/>
        <v>-0.3881539541599997</v>
      </c>
      <c r="K51" s="17">
        <f t="shared" si="26"/>
        <v>0.6783085208202233</v>
      </c>
      <c r="L51" s="11">
        <f>SQRT(VAR(H48:H50))</f>
        <v>8.6795647212284908E-3</v>
      </c>
      <c r="M51" s="11">
        <f>SQRT(VAR(K48:K50))</f>
        <v>1.1179578860057925E-3</v>
      </c>
      <c r="N51" s="11"/>
    </row>
    <row r="52" spans="1:14">
      <c r="A52" s="45"/>
      <c r="B52" s="46" t="s">
        <v>12</v>
      </c>
      <c r="C52" s="23">
        <v>17.649999999999999</v>
      </c>
      <c r="D52" s="23">
        <v>24.34</v>
      </c>
      <c r="E52" s="23">
        <v>25.3</v>
      </c>
      <c r="F52" s="23">
        <v>7.82</v>
      </c>
      <c r="G52" s="23">
        <v>24.89</v>
      </c>
      <c r="H52" s="34">
        <f t="shared" si="3"/>
        <v>0.99939999999999996</v>
      </c>
      <c r="I52" s="34">
        <v>0.76070989219105389</v>
      </c>
      <c r="J52" s="8">
        <f t="shared" si="1"/>
        <v>-0.27350321300000013</v>
      </c>
      <c r="K52" s="8">
        <f t="shared" si="2"/>
        <v>0.76070989219105389</v>
      </c>
    </row>
    <row r="53" spans="1:14">
      <c r="A53" s="45"/>
      <c r="B53" s="46"/>
      <c r="C53" s="23">
        <v>16.2</v>
      </c>
      <c r="D53" s="23">
        <v>22.34</v>
      </c>
      <c r="E53" s="23">
        <v>26.73</v>
      </c>
      <c r="F53" s="23">
        <v>9.2899999999999991</v>
      </c>
      <c r="G53" s="23">
        <v>25.44</v>
      </c>
      <c r="H53" s="34">
        <f t="shared" si="3"/>
        <v>0.95801249999999993</v>
      </c>
      <c r="I53" s="34">
        <v>0.72773388950819817</v>
      </c>
      <c r="J53" s="8">
        <f t="shared" si="1"/>
        <v>-0.31781983400000002</v>
      </c>
      <c r="K53" s="8">
        <f t="shared" si="2"/>
        <v>0.72773388950819817</v>
      </c>
    </row>
    <row r="54" spans="1:14">
      <c r="A54" s="45"/>
      <c r="B54" s="46"/>
      <c r="C54" s="23">
        <v>15.413</v>
      </c>
      <c r="D54" s="23">
        <v>22.713000000000012</v>
      </c>
      <c r="E54" s="23">
        <v>26.999000000000056</v>
      </c>
      <c r="F54" s="23">
        <v>7.2170000000000059</v>
      </c>
      <c r="G54" s="23">
        <v>27.657999999999998</v>
      </c>
      <c r="H54" s="34">
        <f t="shared" si="3"/>
        <v>0.94765625000000087</v>
      </c>
      <c r="I54" s="34">
        <v>0.7168046633091123</v>
      </c>
      <c r="J54" s="8">
        <f t="shared" si="1"/>
        <v>-0.33295191160999998</v>
      </c>
      <c r="K54" s="8">
        <f t="shared" si="2"/>
        <v>0.7168046633091123</v>
      </c>
    </row>
    <row r="55" spans="1:14" ht="15.75">
      <c r="A55" s="45"/>
      <c r="B55" s="49" t="s">
        <v>73</v>
      </c>
      <c r="C55" s="50">
        <f>AVERAGE(C52:C54)</f>
        <v>16.420999999999996</v>
      </c>
      <c r="D55" s="50">
        <f t="shared" ref="D55:K55" si="28">AVERAGE(D52:D54)</f>
        <v>23.131000000000004</v>
      </c>
      <c r="E55" s="50">
        <f t="shared" si="28"/>
        <v>26.343000000000018</v>
      </c>
      <c r="F55" s="50">
        <f t="shared" si="28"/>
        <v>8.1090000000000018</v>
      </c>
      <c r="G55" s="50">
        <f t="shared" si="28"/>
        <v>25.995999999999999</v>
      </c>
      <c r="H55" s="51">
        <f t="shared" si="28"/>
        <v>0.96835625000000025</v>
      </c>
      <c r="I55" s="51">
        <f t="shared" ref="I55" si="29">AVERAGE(I52:I54)</f>
        <v>0.73508281500278816</v>
      </c>
      <c r="J55" s="17">
        <f t="shared" si="28"/>
        <v>-0.30809165287000001</v>
      </c>
      <c r="K55" s="17">
        <f t="shared" si="28"/>
        <v>0.73508281500278816</v>
      </c>
      <c r="L55" s="11">
        <f>SQRT(VAR(H52:H54))</f>
        <v>2.7378801819336093E-2</v>
      </c>
      <c r="M55" s="11">
        <f>SQRT(VAR(K52:K54))</f>
        <v>2.2856559457575743E-2</v>
      </c>
      <c r="N55" s="11"/>
    </row>
    <row r="56" spans="1:14" ht="15.75">
      <c r="A56" s="45" t="s">
        <v>37</v>
      </c>
      <c r="B56" s="46" t="s">
        <v>13</v>
      </c>
      <c r="C56" s="47">
        <v>16.21</v>
      </c>
      <c r="D56" s="48">
        <v>20.54</v>
      </c>
      <c r="E56" s="23">
        <v>29.31</v>
      </c>
      <c r="F56" s="23">
        <v>9.2899999999999991</v>
      </c>
      <c r="G56" s="23">
        <v>24.65</v>
      </c>
      <c r="H56" s="34">
        <f t="shared" si="3"/>
        <v>0.94858750000000003</v>
      </c>
      <c r="I56" s="34">
        <v>0.72504666317403665</v>
      </c>
      <c r="J56" s="8">
        <f t="shared" si="1"/>
        <v>-0.32151926319999996</v>
      </c>
      <c r="K56" s="8">
        <f t="shared" si="2"/>
        <v>0.72504666317403665</v>
      </c>
    </row>
    <row r="57" spans="1:14" ht="15.75">
      <c r="A57" s="45"/>
      <c r="B57" s="46"/>
      <c r="C57" s="47">
        <v>18.440000000000001</v>
      </c>
      <c r="D57" s="48">
        <v>18.399999999999999</v>
      </c>
      <c r="E57" s="23">
        <v>27.23</v>
      </c>
      <c r="F57" s="23">
        <v>11.12</v>
      </c>
      <c r="G57" s="23">
        <v>24.81</v>
      </c>
      <c r="H57" s="34">
        <f t="shared" si="3"/>
        <v>0.9527500000000001</v>
      </c>
      <c r="I57" s="34">
        <v>0.71969876331779459</v>
      </c>
      <c r="J57" s="8">
        <f t="shared" si="1"/>
        <v>-0.32892253879999994</v>
      </c>
      <c r="K57" s="8">
        <f t="shared" si="2"/>
        <v>0.71969876331779459</v>
      </c>
    </row>
    <row r="58" spans="1:14">
      <c r="A58" s="45"/>
      <c r="B58" s="46"/>
      <c r="C58" s="47">
        <v>15.375000000000004</v>
      </c>
      <c r="D58" s="47">
        <v>20.616000000000028</v>
      </c>
      <c r="E58" s="23">
        <v>26.827000000000002</v>
      </c>
      <c r="F58" s="23">
        <v>10.730000000000009</v>
      </c>
      <c r="G58" s="23">
        <v>26.452000000000023</v>
      </c>
      <c r="H58" s="34">
        <f t="shared" si="3"/>
        <v>0.92431000000000052</v>
      </c>
      <c r="I58" s="34">
        <v>0.69840167284931387</v>
      </c>
      <c r="J58" s="8">
        <f t="shared" si="1"/>
        <v>-0.35896087920000008</v>
      </c>
      <c r="K58" s="8">
        <f t="shared" si="2"/>
        <v>0.69840167284931387</v>
      </c>
    </row>
    <row r="59" spans="1:14" ht="15.75">
      <c r="A59" s="45"/>
      <c r="B59" s="49" t="s">
        <v>68</v>
      </c>
      <c r="C59" s="50">
        <f>AVERAGE(C56:C58)</f>
        <v>16.675000000000001</v>
      </c>
      <c r="D59" s="50">
        <f t="shared" ref="D59:K59" si="30">AVERAGE(D56:D58)</f>
        <v>19.852000000000007</v>
      </c>
      <c r="E59" s="50">
        <f t="shared" si="30"/>
        <v>27.789000000000001</v>
      </c>
      <c r="F59" s="50">
        <f t="shared" si="30"/>
        <v>10.380000000000003</v>
      </c>
      <c r="G59" s="50">
        <f t="shared" si="30"/>
        <v>25.304000000000006</v>
      </c>
      <c r="H59" s="51">
        <f t="shared" si="30"/>
        <v>0.94188250000000018</v>
      </c>
      <c r="I59" s="51">
        <f t="shared" ref="I59" si="31">AVERAGE(I56:I58)</f>
        <v>0.71438236644704833</v>
      </c>
      <c r="J59" s="16">
        <f t="shared" si="30"/>
        <v>-0.33646756040000003</v>
      </c>
      <c r="K59" s="16">
        <f t="shared" si="30"/>
        <v>0.71438236644704833</v>
      </c>
      <c r="L59" s="11">
        <f>SQRT(VAR(H56:H58))</f>
        <v>1.5359888305257694E-2</v>
      </c>
      <c r="M59" s="11">
        <f>SQRT(VAR(K56:K58))</f>
        <v>1.4095635286023925E-2</v>
      </c>
      <c r="N59" s="11"/>
    </row>
    <row r="60" spans="1:14" ht="15.75">
      <c r="A60" s="45"/>
      <c r="B60" s="46" t="s">
        <v>14</v>
      </c>
      <c r="C60" s="47">
        <v>13.62</v>
      </c>
      <c r="D60" s="48">
        <v>21.67</v>
      </c>
      <c r="E60" s="23">
        <v>27.43</v>
      </c>
      <c r="F60" s="23">
        <v>11.53</v>
      </c>
      <c r="G60" s="23">
        <v>25.75</v>
      </c>
      <c r="H60" s="34">
        <f t="shared" si="3"/>
        <v>0.91078749999999997</v>
      </c>
      <c r="I60" s="34">
        <v>0.69301644501043647</v>
      </c>
      <c r="J60" s="8">
        <f t="shared" si="1"/>
        <v>-0.36670154989999998</v>
      </c>
      <c r="K60" s="8">
        <f t="shared" si="2"/>
        <v>0.69301644501043647</v>
      </c>
    </row>
    <row r="61" spans="1:14" ht="15.75">
      <c r="A61" s="45"/>
      <c r="B61" s="46"/>
      <c r="C61" s="47">
        <v>14.22</v>
      </c>
      <c r="D61" s="48">
        <v>23.09</v>
      </c>
      <c r="E61" s="23">
        <v>26.62</v>
      </c>
      <c r="F61" s="23">
        <v>9.2200000000000006</v>
      </c>
      <c r="G61" s="23">
        <v>26.85</v>
      </c>
      <c r="H61" s="34">
        <f t="shared" si="3"/>
        <v>0.93210000000000004</v>
      </c>
      <c r="I61" s="34">
        <v>0.7067721248076394</v>
      </c>
      <c r="J61" s="8">
        <f t="shared" si="1"/>
        <v>-0.34704697790000005</v>
      </c>
      <c r="K61" s="8">
        <f t="shared" si="2"/>
        <v>0.7067721248076394</v>
      </c>
    </row>
    <row r="62" spans="1:14">
      <c r="A62" s="45"/>
      <c r="B62" s="46"/>
      <c r="C62" s="47">
        <v>14.319000000000008</v>
      </c>
      <c r="D62" s="47">
        <v>22.448999999999987</v>
      </c>
      <c r="E62" s="23">
        <v>29.493999999999996</v>
      </c>
      <c r="F62" s="23">
        <v>9.4750000000000068</v>
      </c>
      <c r="G62" s="23">
        <v>24.262999999999984</v>
      </c>
      <c r="H62" s="34">
        <f t="shared" si="3"/>
        <v>0.94050874999999989</v>
      </c>
      <c r="I62" s="34">
        <v>0.723347706388485</v>
      </c>
      <c r="J62" s="8">
        <f t="shared" si="1"/>
        <v>-0.32386525072999994</v>
      </c>
      <c r="K62" s="8">
        <f t="shared" si="2"/>
        <v>0.723347706388485</v>
      </c>
    </row>
    <row r="63" spans="1:14" ht="15.75">
      <c r="A63" s="45"/>
      <c r="B63" s="49" t="s">
        <v>72</v>
      </c>
      <c r="C63" s="50">
        <f>AVERAGE(C60:C62)</f>
        <v>14.053000000000003</v>
      </c>
      <c r="D63" s="50">
        <f t="shared" ref="D63:K63" si="32">AVERAGE(D60:D62)</f>
        <v>22.402999999999995</v>
      </c>
      <c r="E63" s="50">
        <f t="shared" si="32"/>
        <v>27.847999999999999</v>
      </c>
      <c r="F63" s="50">
        <f t="shared" si="32"/>
        <v>10.075000000000003</v>
      </c>
      <c r="G63" s="50">
        <f t="shared" si="32"/>
        <v>25.620999999999995</v>
      </c>
      <c r="H63" s="51">
        <f t="shared" si="32"/>
        <v>0.92779875000000001</v>
      </c>
      <c r="I63" s="51">
        <f t="shared" ref="I63" si="33">AVERAGE(I60:I62)</f>
        <v>0.70771209206885366</v>
      </c>
      <c r="J63" s="16">
        <f t="shared" si="32"/>
        <v>-0.34587125950999997</v>
      </c>
      <c r="K63" s="16">
        <f t="shared" si="32"/>
        <v>0.70771209206885366</v>
      </c>
      <c r="L63" s="11">
        <f>SQRT(VAR(H60:H62))</f>
        <v>1.532037006937167E-2</v>
      </c>
      <c r="M63" s="11">
        <f>SQRT(VAR(K60:K62))</f>
        <v>1.5187462198635775E-2</v>
      </c>
      <c r="N63" s="11"/>
    </row>
    <row r="64" spans="1:14">
      <c r="A64" s="45"/>
      <c r="B64" s="46" t="s">
        <v>15</v>
      </c>
      <c r="C64" s="23">
        <v>20.34</v>
      </c>
      <c r="D64" s="23">
        <v>27.43</v>
      </c>
      <c r="E64" s="23">
        <v>23.54</v>
      </c>
      <c r="F64" s="23">
        <v>8.26</v>
      </c>
      <c r="G64" s="23">
        <v>20.43</v>
      </c>
      <c r="H64" s="34">
        <f t="shared" si="3"/>
        <v>1.0768499999999999</v>
      </c>
      <c r="I64" s="34">
        <v>0.83547724433670045</v>
      </c>
      <c r="J64" s="8">
        <f t="shared" si="1"/>
        <v>-0.17975216729999999</v>
      </c>
      <c r="K64" s="8">
        <f t="shared" si="2"/>
        <v>0.83547724433670045</v>
      </c>
    </row>
    <row r="65" spans="1:14">
      <c r="A65" s="45"/>
      <c r="B65" s="46"/>
      <c r="C65" s="23">
        <v>18.22</v>
      </c>
      <c r="D65" s="23">
        <v>25.32</v>
      </c>
      <c r="E65" s="23">
        <v>25</v>
      </c>
      <c r="F65" s="23">
        <v>8.0399999999999991</v>
      </c>
      <c r="G65" s="23">
        <v>23.42</v>
      </c>
      <c r="H65" s="34">
        <f t="shared" si="3"/>
        <v>1.0204</v>
      </c>
      <c r="I65" s="34">
        <v>0.78153535642292227</v>
      </c>
      <c r="J65" s="8">
        <f t="shared" si="1"/>
        <v>-0.24649488840000011</v>
      </c>
      <c r="K65" s="8">
        <f t="shared" si="2"/>
        <v>0.78153535642292227</v>
      </c>
    </row>
    <row r="66" spans="1:14">
      <c r="A66" s="45"/>
      <c r="B66" s="46"/>
      <c r="C66" s="23">
        <v>16.28300000000003</v>
      </c>
      <c r="D66" s="23">
        <v>24.529999999999959</v>
      </c>
      <c r="E66" s="23">
        <v>24.912000000000042</v>
      </c>
      <c r="F66" s="23">
        <v>9.8029999999999688</v>
      </c>
      <c r="G66" s="23">
        <v>24.472000000000001</v>
      </c>
      <c r="H66" s="34">
        <f t="shared" si="3"/>
        <v>0.97839124999999993</v>
      </c>
      <c r="I66" s="34">
        <v>0.74471991138867899</v>
      </c>
      <c r="J66" s="8">
        <f t="shared" si="1"/>
        <v>-0.29474708915999975</v>
      </c>
      <c r="K66" s="8">
        <f t="shared" si="2"/>
        <v>0.74471991138867899</v>
      </c>
    </row>
    <row r="67" spans="1:14" ht="15.75">
      <c r="A67" s="45"/>
      <c r="B67" s="49" t="s">
        <v>73</v>
      </c>
      <c r="C67" s="50">
        <f>AVERAGE(C64:C66)</f>
        <v>18.281000000000009</v>
      </c>
      <c r="D67" s="50">
        <f t="shared" ref="D67:K67" si="34">AVERAGE(D64:D66)</f>
        <v>25.759999999999987</v>
      </c>
      <c r="E67" s="50">
        <f t="shared" si="34"/>
        <v>24.484000000000012</v>
      </c>
      <c r="F67" s="50">
        <f t="shared" si="34"/>
        <v>8.7009999999999881</v>
      </c>
      <c r="G67" s="50">
        <f t="shared" si="34"/>
        <v>22.774000000000001</v>
      </c>
      <c r="H67" s="51">
        <f t="shared" si="34"/>
        <v>1.02521375</v>
      </c>
      <c r="I67" s="51">
        <f t="shared" ref="I67" si="35">AVERAGE(I64:I66)</f>
        <v>0.78724417071610064</v>
      </c>
      <c r="J67" s="16">
        <f t="shared" si="34"/>
        <v>-0.24033138161999998</v>
      </c>
      <c r="K67" s="16">
        <f t="shared" si="34"/>
        <v>0.78724417071610064</v>
      </c>
      <c r="L67" s="11">
        <f>SQRT(VAR(H64:H66))</f>
        <v>4.9405571595592328E-2</v>
      </c>
      <c r="M67" s="11">
        <f>SQRT(VAR(K64:K66))</f>
        <v>4.5647193686302996E-2</v>
      </c>
      <c r="N67" s="11"/>
    </row>
    <row r="68" spans="1:14">
      <c r="A68" s="45" t="s">
        <v>38</v>
      </c>
      <c r="B68" s="46" t="s">
        <v>16</v>
      </c>
      <c r="C68" s="23">
        <v>12.53</v>
      </c>
      <c r="D68" s="23">
        <v>20.43</v>
      </c>
      <c r="E68" s="23">
        <v>31.54</v>
      </c>
      <c r="F68" s="23">
        <v>8.17</v>
      </c>
      <c r="G68" s="23">
        <v>27.33</v>
      </c>
      <c r="H68" s="34">
        <f t="shared" si="3"/>
        <v>0.89256249999999993</v>
      </c>
      <c r="I68" s="34">
        <v>0.68382316252877517</v>
      </c>
      <c r="J68" s="8">
        <f t="shared" si="1"/>
        <v>-0.38005592910000002</v>
      </c>
      <c r="K68" s="8">
        <f t="shared" si="2"/>
        <v>0.68382316252877517</v>
      </c>
    </row>
    <row r="69" spans="1:14">
      <c r="A69" s="45"/>
      <c r="B69" s="46"/>
      <c r="C69" s="23">
        <v>15.32</v>
      </c>
      <c r="D69" s="23">
        <v>18.53</v>
      </c>
      <c r="E69" s="23">
        <v>30.22</v>
      </c>
      <c r="F69" s="23">
        <v>8.9499999999999993</v>
      </c>
      <c r="G69" s="23">
        <v>26.98</v>
      </c>
      <c r="H69" s="34">
        <f t="shared" si="3"/>
        <v>0.9120125</v>
      </c>
      <c r="I69" s="34">
        <v>0.69251735289670935</v>
      </c>
      <c r="J69" s="8">
        <f t="shared" si="1"/>
        <v>-0.3674219829</v>
      </c>
      <c r="K69" s="8">
        <f t="shared" si="2"/>
        <v>0.69251735289670935</v>
      </c>
    </row>
    <row r="70" spans="1:14">
      <c r="A70" s="45"/>
      <c r="B70" s="46"/>
      <c r="C70" s="23">
        <v>14.105000000000011</v>
      </c>
      <c r="D70" s="23">
        <v>23.293000000000028</v>
      </c>
      <c r="E70" s="23">
        <v>28.956999999999987</v>
      </c>
      <c r="F70" s="23">
        <v>8.0560000000000223</v>
      </c>
      <c r="G70" s="23">
        <v>25.58899999999996</v>
      </c>
      <c r="H70" s="34">
        <f t="shared" si="3"/>
        <v>0.94285500000000044</v>
      </c>
      <c r="I70" s="34">
        <v>0.72263864475538553</v>
      </c>
      <c r="J70" s="8">
        <f t="shared" si="1"/>
        <v>-0.32484598154999944</v>
      </c>
      <c r="K70" s="8">
        <f t="shared" si="2"/>
        <v>0.72263864475538553</v>
      </c>
    </row>
    <row r="71" spans="1:14" ht="15.75">
      <c r="A71" s="45"/>
      <c r="B71" s="49" t="s">
        <v>68</v>
      </c>
      <c r="C71" s="50">
        <f>AVERAGE(C68:C70)</f>
        <v>13.985000000000005</v>
      </c>
      <c r="D71" s="50">
        <f t="shared" ref="D71:J71" si="36">AVERAGE(D68:D70)</f>
        <v>20.751000000000008</v>
      </c>
      <c r="E71" s="50">
        <f t="shared" si="36"/>
        <v>30.238999999999994</v>
      </c>
      <c r="F71" s="50">
        <f t="shared" si="36"/>
        <v>8.3920000000000066</v>
      </c>
      <c r="G71" s="50">
        <f t="shared" si="36"/>
        <v>26.632999999999985</v>
      </c>
      <c r="H71" s="51">
        <f t="shared" si="36"/>
        <v>0.91581000000000012</v>
      </c>
      <c r="I71" s="51">
        <f t="shared" ref="I71" si="37">AVERAGE(I68:I70)</f>
        <v>0.69965972006028998</v>
      </c>
      <c r="J71" s="17">
        <f t="shared" si="36"/>
        <v>-0.35744129784999984</v>
      </c>
      <c r="K71" s="17">
        <f>AVERAGE(K68:K70)</f>
        <v>0.69965972006028998</v>
      </c>
      <c r="L71" s="11">
        <f>SQRT(VAR(H68:H70))</f>
        <v>2.5360395181266669E-2</v>
      </c>
      <c r="M71" s="11">
        <f>SQRT(VAR(K68:K70))</f>
        <v>2.0369596747251098E-2</v>
      </c>
      <c r="N71" s="11"/>
    </row>
    <row r="72" spans="1:14">
      <c r="A72" s="45"/>
      <c r="B72" s="46" t="s">
        <v>17</v>
      </c>
      <c r="C72" s="23">
        <v>13.64</v>
      </c>
      <c r="D72" s="23">
        <v>24.22</v>
      </c>
      <c r="E72" s="23">
        <v>27.39</v>
      </c>
      <c r="F72" s="23">
        <v>7.2</v>
      </c>
      <c r="G72" s="23">
        <v>27.55</v>
      </c>
      <c r="H72" s="34">
        <f t="shared" si="3"/>
        <v>0.93740000000000012</v>
      </c>
      <c r="I72" s="34">
        <v>0.71277323559349426</v>
      </c>
      <c r="J72" s="8">
        <f t="shared" si="1"/>
        <v>-0.33859195180000001</v>
      </c>
      <c r="K72" s="8">
        <f t="shared" si="2"/>
        <v>0.71277323559349426</v>
      </c>
    </row>
    <row r="73" spans="1:14">
      <c r="A73" s="45"/>
      <c r="B73" s="46"/>
      <c r="C73" s="23">
        <v>14.22</v>
      </c>
      <c r="D73" s="23">
        <v>25.33</v>
      </c>
      <c r="E73" s="23">
        <v>28.01</v>
      </c>
      <c r="F73" s="23">
        <v>6.56</v>
      </c>
      <c r="G73" s="23">
        <v>25.88</v>
      </c>
      <c r="H73" s="34">
        <f t="shared" si="3"/>
        <v>0.96372499999999983</v>
      </c>
      <c r="I73" s="34">
        <v>0.7390230809074092</v>
      </c>
      <c r="J73" s="8">
        <f t="shared" si="1"/>
        <v>-0.30242612590000006</v>
      </c>
      <c r="K73" s="8">
        <f t="shared" si="2"/>
        <v>0.7390230809074092</v>
      </c>
    </row>
    <row r="74" spans="1:14">
      <c r="A74" s="45"/>
      <c r="B74" s="46"/>
      <c r="C74" s="23">
        <v>14.044000000000024</v>
      </c>
      <c r="D74" s="23">
        <v>24.340000000000032</v>
      </c>
      <c r="E74" s="23">
        <v>27.95800000000003</v>
      </c>
      <c r="F74" s="23">
        <v>6.9219999999999784</v>
      </c>
      <c r="G74" s="23">
        <v>26.735999999999958</v>
      </c>
      <c r="H74" s="34">
        <f t="shared" si="3"/>
        <v>0.94846250000000099</v>
      </c>
      <c r="I74" s="34">
        <v>0.7240260483352664</v>
      </c>
      <c r="J74" s="8">
        <f t="shared" si="1"/>
        <v>-0.32292790887999889</v>
      </c>
      <c r="K74" s="8">
        <f t="shared" si="2"/>
        <v>0.7240260483352664</v>
      </c>
    </row>
    <row r="75" spans="1:14" ht="15.75">
      <c r="A75" s="45"/>
      <c r="B75" s="49" t="s">
        <v>72</v>
      </c>
      <c r="C75" s="50">
        <f>AVERAGE(C72:C74)</f>
        <v>13.968000000000009</v>
      </c>
      <c r="D75" s="50">
        <f t="shared" ref="D75:K75" si="38">AVERAGE(D72:D74)</f>
        <v>24.63000000000001</v>
      </c>
      <c r="E75" s="50">
        <f t="shared" si="38"/>
        <v>27.786000000000012</v>
      </c>
      <c r="F75" s="50">
        <f t="shared" si="38"/>
        <v>6.8939999999999921</v>
      </c>
      <c r="G75" s="50">
        <f t="shared" si="38"/>
        <v>26.721999999999984</v>
      </c>
      <c r="H75" s="51">
        <f t="shared" si="38"/>
        <v>0.94986250000000039</v>
      </c>
      <c r="I75" s="51">
        <f t="shared" ref="I75" si="39">AVERAGE(I72:I74)</f>
        <v>0.72527412161205662</v>
      </c>
      <c r="J75" s="17">
        <f t="shared" si="38"/>
        <v>-0.32131532885999964</v>
      </c>
      <c r="K75" s="17">
        <f t="shared" si="38"/>
        <v>0.72527412161205662</v>
      </c>
      <c r="L75" s="11">
        <f>SQRT(VAR(H72:H74))</f>
        <v>1.3218222507205528E-2</v>
      </c>
      <c r="M75" s="11">
        <f>SQRT(VAR(K72:K74))</f>
        <v>1.3169353056596743E-2</v>
      </c>
      <c r="N75" s="11"/>
    </row>
    <row r="76" spans="1:14">
      <c r="A76" s="45"/>
      <c r="B76" s="46" t="s">
        <v>18</v>
      </c>
      <c r="C76" s="23">
        <v>15.74</v>
      </c>
      <c r="D76" s="23">
        <v>24.28</v>
      </c>
      <c r="E76" s="23">
        <v>25.75</v>
      </c>
      <c r="F76" s="23">
        <v>10.46</v>
      </c>
      <c r="G76" s="23">
        <v>23.77</v>
      </c>
      <c r="H76" s="34">
        <f t="shared" si="3"/>
        <v>0.97077500000000005</v>
      </c>
      <c r="I76" s="34">
        <v>0.74182083235586393</v>
      </c>
      <c r="J76" s="8">
        <f t="shared" si="1"/>
        <v>-0.29864753079999995</v>
      </c>
      <c r="K76" s="8">
        <f t="shared" si="2"/>
        <v>0.74182083235586393</v>
      </c>
    </row>
    <row r="77" spans="1:14">
      <c r="A77" s="45"/>
      <c r="B77" s="46"/>
      <c r="C77" s="23">
        <v>14.54</v>
      </c>
      <c r="D77" s="23">
        <v>22.65</v>
      </c>
      <c r="E77" s="23">
        <v>27.33</v>
      </c>
      <c r="F77" s="23">
        <v>9.73</v>
      </c>
      <c r="G77" s="23">
        <v>25.75</v>
      </c>
      <c r="H77" s="34">
        <f t="shared" si="3"/>
        <v>0.93638750000000004</v>
      </c>
      <c r="I77" s="34">
        <v>0.7129040703559133</v>
      </c>
      <c r="J77" s="8">
        <f t="shared" si="1"/>
        <v>-0.33840841129999999</v>
      </c>
      <c r="K77" s="8">
        <f t="shared" si="2"/>
        <v>0.7129040703559133</v>
      </c>
    </row>
    <row r="78" spans="1:14">
      <c r="A78" s="45"/>
      <c r="B78" s="46"/>
      <c r="C78" s="23">
        <v>14.069000000000017</v>
      </c>
      <c r="D78" s="23">
        <v>22.103000000000002</v>
      </c>
      <c r="E78" s="23">
        <v>27.359000000000009</v>
      </c>
      <c r="F78" s="23">
        <v>9.5520000000000138</v>
      </c>
      <c r="G78" s="23">
        <v>26.916999999999959</v>
      </c>
      <c r="H78" s="34">
        <f t="shared" si="3"/>
        <v>0.92123000000000044</v>
      </c>
      <c r="I78" s="34">
        <v>0.69878881788644287</v>
      </c>
      <c r="J78" s="8">
        <f t="shared" si="1"/>
        <v>-0.35840670272999953</v>
      </c>
      <c r="K78" s="8">
        <f t="shared" si="2"/>
        <v>0.69878881788644287</v>
      </c>
    </row>
    <row r="79" spans="1:14" ht="15.75">
      <c r="A79" s="45"/>
      <c r="B79" s="49" t="s">
        <v>73</v>
      </c>
      <c r="C79" s="50">
        <f>AVERAGE(C76:C78)</f>
        <v>14.783000000000007</v>
      </c>
      <c r="D79" s="50">
        <f t="shared" ref="D79:K79" si="40">AVERAGE(D76:D78)</f>
        <v>23.010999999999999</v>
      </c>
      <c r="E79" s="50">
        <f t="shared" si="40"/>
        <v>26.813000000000002</v>
      </c>
      <c r="F79" s="50">
        <f t="shared" si="40"/>
        <v>9.914000000000005</v>
      </c>
      <c r="G79" s="50">
        <f t="shared" si="40"/>
        <v>25.478999999999985</v>
      </c>
      <c r="H79" s="51">
        <f t="shared" si="40"/>
        <v>0.94279750000000018</v>
      </c>
      <c r="I79" s="51">
        <f t="shared" ref="I79" si="41">AVERAGE(I76:I78)</f>
        <v>0.71783790686607329</v>
      </c>
      <c r="J79" s="17">
        <f t="shared" si="40"/>
        <v>-0.33182088160999984</v>
      </c>
      <c r="K79" s="17">
        <f t="shared" si="40"/>
        <v>0.71783790686607329</v>
      </c>
      <c r="L79" s="11">
        <f>SQRT(VAR(H76:H78))</f>
        <v>2.5386863359816467E-2</v>
      </c>
      <c r="M79" s="11">
        <f>SQRT(VAR(K76:K78))</f>
        <v>2.1936171597520322E-2</v>
      </c>
      <c r="N79" s="11"/>
    </row>
    <row r="80" spans="1:14" ht="15.75">
      <c r="A80" s="45" t="s">
        <v>39</v>
      </c>
      <c r="B80" s="46" t="s">
        <v>19</v>
      </c>
      <c r="C80" s="47">
        <v>22.42</v>
      </c>
      <c r="D80" s="48">
        <v>17.36</v>
      </c>
      <c r="E80" s="23">
        <v>25.75</v>
      </c>
      <c r="F80" s="23">
        <v>6.67</v>
      </c>
      <c r="G80" s="23">
        <v>27.8</v>
      </c>
      <c r="H80" s="34">
        <f t="shared" si="3"/>
        <v>0.99643749999999998</v>
      </c>
      <c r="I80" s="34">
        <v>0.74148684739272819</v>
      </c>
      <c r="J80" s="8">
        <f t="shared" si="1"/>
        <v>-0.2990978554</v>
      </c>
      <c r="K80" s="8">
        <f t="shared" si="2"/>
        <v>0.74148684739272819</v>
      </c>
    </row>
    <row r="81" spans="1:14" ht="15.75">
      <c r="A81" s="45"/>
      <c r="B81" s="46"/>
      <c r="C81" s="47">
        <v>19.7</v>
      </c>
      <c r="D81" s="48">
        <v>16.920000000000002</v>
      </c>
      <c r="E81" s="23">
        <v>27.46</v>
      </c>
      <c r="F81" s="23">
        <v>6.38</v>
      </c>
      <c r="G81" s="23">
        <v>29.54</v>
      </c>
      <c r="H81" s="34">
        <f t="shared" si="3"/>
        <v>0.95152500000000007</v>
      </c>
      <c r="I81" s="34">
        <v>0.70756055147731178</v>
      </c>
      <c r="J81" s="8">
        <f t="shared" si="1"/>
        <v>-0.34593206799999998</v>
      </c>
      <c r="K81" s="8">
        <f t="shared" si="2"/>
        <v>0.70756055147731178</v>
      </c>
    </row>
    <row r="82" spans="1:14">
      <c r="A82" s="45"/>
      <c r="B82" s="46"/>
      <c r="C82" s="47">
        <v>15.215999999999969</v>
      </c>
      <c r="D82" s="47">
        <v>20.512</v>
      </c>
      <c r="E82" s="23">
        <v>30.39999999999997</v>
      </c>
      <c r="F82" s="23">
        <v>6.6509999999999687</v>
      </c>
      <c r="G82" s="23">
        <v>27.221000000000096</v>
      </c>
      <c r="H82" s="34">
        <f t="shared" si="3"/>
        <v>0.93299374999999929</v>
      </c>
      <c r="I82" s="34">
        <v>0.71076312243613926</v>
      </c>
      <c r="J82" s="8">
        <f t="shared" si="1"/>
        <v>-0.34141606582000117</v>
      </c>
      <c r="K82" s="8">
        <f t="shared" si="2"/>
        <v>0.71076312243613926</v>
      </c>
    </row>
    <row r="83" spans="1:14" ht="15.75">
      <c r="A83" s="45"/>
      <c r="B83" s="49" t="s">
        <v>68</v>
      </c>
      <c r="C83" s="50">
        <f>AVERAGE(C80:C82)</f>
        <v>19.111999999999991</v>
      </c>
      <c r="D83" s="50">
        <f t="shared" ref="D83:K83" si="42">AVERAGE(D80:D82)</f>
        <v>18.263999999999999</v>
      </c>
      <c r="E83" s="50">
        <f t="shared" si="42"/>
        <v>27.86999999999999</v>
      </c>
      <c r="F83" s="50">
        <f t="shared" si="42"/>
        <v>6.5669999999999895</v>
      </c>
      <c r="G83" s="50">
        <f t="shared" si="42"/>
        <v>28.18700000000003</v>
      </c>
      <c r="H83" s="51">
        <f t="shared" si="42"/>
        <v>0.96031874999999978</v>
      </c>
      <c r="I83" s="51">
        <f t="shared" ref="I83" si="43">AVERAGE(I80:I82)</f>
        <v>0.71993684043539297</v>
      </c>
      <c r="J83" s="16">
        <f t="shared" si="42"/>
        <v>-0.32881532974000038</v>
      </c>
      <c r="K83" s="16">
        <f t="shared" si="42"/>
        <v>0.71993684043539297</v>
      </c>
      <c r="L83" s="11">
        <f>SQRT(VAR(H80:H82))</f>
        <v>3.2623226125150284E-2</v>
      </c>
      <c r="M83" s="11">
        <f>SQRT(VAR(K80:K82))</f>
        <v>1.8731423199598984E-2</v>
      </c>
      <c r="N83" s="11"/>
    </row>
    <row r="84" spans="1:14" ht="15.75">
      <c r="A84" s="45"/>
      <c r="B84" s="46" t="s">
        <v>20</v>
      </c>
      <c r="C84" s="47">
        <v>20.12</v>
      </c>
      <c r="D84" s="48">
        <v>21.99</v>
      </c>
      <c r="E84" s="23">
        <v>26.47</v>
      </c>
      <c r="F84" s="23">
        <v>7.66</v>
      </c>
      <c r="G84" s="23">
        <v>23.76</v>
      </c>
      <c r="H84" s="34">
        <f t="shared" si="3"/>
        <v>1.0188999999999999</v>
      </c>
      <c r="I84" s="34">
        <v>0.7772119212349109</v>
      </c>
      <c r="J84" s="8">
        <f t="shared" si="1"/>
        <v>-0.25204222290000006</v>
      </c>
      <c r="K84" s="8">
        <f t="shared" si="2"/>
        <v>0.7772119212349109</v>
      </c>
    </row>
    <row r="85" spans="1:14" ht="15.75">
      <c r="A85" s="45"/>
      <c r="B85" s="46"/>
      <c r="C85" s="47">
        <v>19.43</v>
      </c>
      <c r="D85" s="48">
        <v>18.46</v>
      </c>
      <c r="E85" s="23">
        <v>29.02</v>
      </c>
      <c r="F85" s="23">
        <v>6.65</v>
      </c>
      <c r="G85" s="23">
        <v>26.44</v>
      </c>
      <c r="H85" s="34">
        <f t="shared" si="3"/>
        <v>0.97418749999999998</v>
      </c>
      <c r="I85" s="34">
        <v>0.73659272196476122</v>
      </c>
      <c r="J85" s="8">
        <f t="shared" si="1"/>
        <v>-0.30572015560000004</v>
      </c>
      <c r="K85" s="8">
        <f t="shared" si="2"/>
        <v>0.73659272196476122</v>
      </c>
    </row>
    <row r="86" spans="1:14" ht="15" customHeight="1">
      <c r="A86" s="45"/>
      <c r="B86" s="46"/>
      <c r="C86" s="47">
        <v>18.667999999999999</v>
      </c>
      <c r="D86" s="47">
        <v>19.427000000000028</v>
      </c>
      <c r="E86" s="23">
        <v>29.269000000000016</v>
      </c>
      <c r="F86" s="23">
        <v>5.6010000000000115</v>
      </c>
      <c r="G86" s="23">
        <v>27.03499999999995</v>
      </c>
      <c r="H86" s="34">
        <f t="shared" si="3"/>
        <v>0.97287375000000043</v>
      </c>
      <c r="I86" s="34">
        <v>0.7365655843926322</v>
      </c>
      <c r="J86" s="8">
        <f t="shared" si="1"/>
        <v>-0.30575699830999931</v>
      </c>
      <c r="K86" s="8">
        <f t="shared" si="2"/>
        <v>0.7365655843926322</v>
      </c>
    </row>
    <row r="87" spans="1:14" ht="15" customHeight="1">
      <c r="A87" s="45"/>
      <c r="B87" s="49" t="s">
        <v>72</v>
      </c>
      <c r="C87" s="50">
        <f>AVERAGE(C84:C86)</f>
        <v>19.405999999999999</v>
      </c>
      <c r="D87" s="50">
        <f t="shared" ref="D87:K87" si="44">AVERAGE(D84:D86)</f>
        <v>19.95900000000001</v>
      </c>
      <c r="E87" s="50">
        <f t="shared" si="44"/>
        <v>28.253000000000004</v>
      </c>
      <c r="F87" s="50">
        <f t="shared" si="44"/>
        <v>6.637000000000004</v>
      </c>
      <c r="G87" s="50">
        <f t="shared" si="44"/>
        <v>25.744999999999987</v>
      </c>
      <c r="H87" s="51">
        <f t="shared" si="44"/>
        <v>0.98865375000000011</v>
      </c>
      <c r="I87" s="51">
        <f t="shared" ref="I87" si="45">AVERAGE(I84:I86)</f>
        <v>0.75012340919743481</v>
      </c>
      <c r="J87" s="16">
        <f t="shared" si="44"/>
        <v>-0.28783979226999978</v>
      </c>
      <c r="K87" s="16">
        <f t="shared" si="44"/>
        <v>0.75012340919743481</v>
      </c>
      <c r="L87" s="11">
        <f>SQRT(VAR(H84:H86))</f>
        <v>2.6202255896439354E-2</v>
      </c>
      <c r="M87" s="11">
        <f>SQRT(VAR(K84:K86))</f>
        <v>2.345934349923974E-2</v>
      </c>
      <c r="N87" s="11"/>
    </row>
    <row r="88" spans="1:14" ht="15.75">
      <c r="A88" s="45"/>
      <c r="B88" s="46" t="s">
        <v>21</v>
      </c>
      <c r="C88" s="47">
        <v>18.32</v>
      </c>
      <c r="D88" s="48">
        <v>22.28</v>
      </c>
      <c r="E88" s="23">
        <v>28.34</v>
      </c>
      <c r="F88" s="23">
        <v>7.64</v>
      </c>
      <c r="G88" s="23">
        <v>23.42</v>
      </c>
      <c r="H88" s="34">
        <f t="shared" si="3"/>
        <v>1.0003500000000001</v>
      </c>
      <c r="I88" s="34">
        <v>0.7681171115978801</v>
      </c>
      <c r="J88" s="8">
        <f t="shared" si="1"/>
        <v>-0.26381306840000002</v>
      </c>
      <c r="K88" s="8">
        <f t="shared" si="2"/>
        <v>0.7681171115978801</v>
      </c>
    </row>
    <row r="89" spans="1:14" ht="15.75">
      <c r="A89" s="45"/>
      <c r="B89" s="46"/>
      <c r="C89" s="47">
        <v>19.87</v>
      </c>
      <c r="D89" s="48">
        <v>19.54</v>
      </c>
      <c r="E89" s="23">
        <v>29.42</v>
      </c>
      <c r="F89" s="23">
        <v>6.84</v>
      </c>
      <c r="G89" s="23">
        <v>24.33</v>
      </c>
      <c r="H89" s="34">
        <f t="shared" si="3"/>
        <v>0.99762499999999987</v>
      </c>
      <c r="I89" s="34">
        <v>0.76181262734922139</v>
      </c>
      <c r="J89" s="8">
        <f t="shared" ref="J89:J102" si="46">(C89*0.693148+D89*0.405465+E89*(-0.28768)+F89*(-0.98083)+G89*(-1.3863))/(C89+D89+E89+F89+G89)</f>
        <v>-0.27205464940000001</v>
      </c>
      <c r="K89" s="8">
        <f t="shared" ref="K89:K102" si="47">EXP(J89)</f>
        <v>0.76181262734922139</v>
      </c>
    </row>
    <row r="90" spans="1:14">
      <c r="A90" s="45"/>
      <c r="B90" s="46"/>
      <c r="C90" s="47">
        <v>21.669000000000008</v>
      </c>
      <c r="D90" s="47">
        <v>18.786000000000023</v>
      </c>
      <c r="E90" s="23">
        <v>28.343000000000032</v>
      </c>
      <c r="F90" s="23">
        <v>6.6639999999999624</v>
      </c>
      <c r="G90" s="23">
        <v>24.537999999999982</v>
      </c>
      <c r="H90" s="34">
        <f t="shared" ref="H90:H102" si="48">(C90*2+D90*1.5+E90*0.75+F90*0.375+G90*0.25)/100</f>
        <v>1.0140775000000004</v>
      </c>
      <c r="I90" s="34">
        <v>0.77051122753193735</v>
      </c>
      <c r="J90" s="8">
        <f t="shared" si="46"/>
        <v>-0.26070105257999932</v>
      </c>
      <c r="K90" s="8">
        <f t="shared" si="47"/>
        <v>0.77051122753193735</v>
      </c>
    </row>
    <row r="91" spans="1:14" ht="15.75">
      <c r="A91" s="45"/>
      <c r="B91" s="49" t="s">
        <v>73</v>
      </c>
      <c r="C91" s="50">
        <f>AVERAGE(C88:C90)</f>
        <v>19.953000000000003</v>
      </c>
      <c r="D91" s="50">
        <f t="shared" ref="D91:K91" si="49">AVERAGE(D88:D90)</f>
        <v>20.202000000000009</v>
      </c>
      <c r="E91" s="50">
        <f t="shared" si="49"/>
        <v>28.701000000000011</v>
      </c>
      <c r="F91" s="50">
        <f t="shared" si="49"/>
        <v>7.0479999999999876</v>
      </c>
      <c r="G91" s="50">
        <f t="shared" si="49"/>
        <v>24.095999999999993</v>
      </c>
      <c r="H91" s="51">
        <f t="shared" si="49"/>
        <v>1.0040175</v>
      </c>
      <c r="I91" s="51">
        <f t="shared" ref="I91" si="50">AVERAGE(I88:I90)</f>
        <v>0.76681365549301284</v>
      </c>
      <c r="J91" s="16">
        <f t="shared" si="49"/>
        <v>-0.26552292345999978</v>
      </c>
      <c r="K91" s="16">
        <f t="shared" si="49"/>
        <v>0.76681365549301284</v>
      </c>
      <c r="L91" s="11">
        <f>SQRT(VAR(H88:H90))</f>
        <v>8.8181123972199786E-3</v>
      </c>
      <c r="M91" s="11">
        <f>SQRT(VAR(K88:K90))</f>
        <v>4.4934017901444214E-3</v>
      </c>
      <c r="N91" s="11"/>
    </row>
    <row r="92" spans="1:14">
      <c r="A92" s="45" t="s">
        <v>40</v>
      </c>
      <c r="B92" s="46" t="s">
        <v>22</v>
      </c>
      <c r="C92" s="23">
        <v>17.98</v>
      </c>
      <c r="D92" s="23">
        <v>17.82</v>
      </c>
      <c r="E92" s="23">
        <v>26.84</v>
      </c>
      <c r="F92" s="23">
        <v>8.3699999999999992</v>
      </c>
      <c r="G92" s="23">
        <v>28.99</v>
      </c>
      <c r="H92" s="34">
        <f t="shared" si="48"/>
        <v>0.93206250000000002</v>
      </c>
      <c r="I92" s="34">
        <v>0.69467214425787771</v>
      </c>
      <c r="J92" s="8">
        <f t="shared" si="46"/>
        <v>-0.36431527959999999</v>
      </c>
      <c r="K92" s="8">
        <f t="shared" si="47"/>
        <v>0.69467214425787771</v>
      </c>
    </row>
    <row r="93" spans="1:14">
      <c r="A93" s="45"/>
      <c r="B93" s="46"/>
      <c r="C93" s="23">
        <v>16.75</v>
      </c>
      <c r="D93" s="23">
        <v>18.64</v>
      </c>
      <c r="E93" s="23">
        <v>27.54</v>
      </c>
      <c r="F93" s="23">
        <v>7.54</v>
      </c>
      <c r="G93" s="23">
        <v>29.53</v>
      </c>
      <c r="H93" s="34">
        <f t="shared" si="48"/>
        <v>0.92325000000000013</v>
      </c>
      <c r="I93" s="34">
        <v>0.69013014861252309</v>
      </c>
      <c r="J93" s="8">
        <f t="shared" si="46"/>
        <v>-0.37087507800000002</v>
      </c>
      <c r="K93" s="8">
        <f t="shared" si="47"/>
        <v>0.69013014861252309</v>
      </c>
    </row>
    <row r="94" spans="1:14">
      <c r="A94" s="45"/>
      <c r="B94" s="46"/>
      <c r="C94" s="23">
        <v>15.879999999999995</v>
      </c>
      <c r="D94" s="23">
        <v>19.087999999999987</v>
      </c>
      <c r="E94" s="23">
        <v>27.844000000000001</v>
      </c>
      <c r="F94" s="23">
        <v>9.1459999999999724</v>
      </c>
      <c r="G94" s="23">
        <v>28.042000000000002</v>
      </c>
      <c r="H94" s="34">
        <f t="shared" si="48"/>
        <v>0.9171524999999997</v>
      </c>
      <c r="I94" s="34">
        <v>0.68998355472965323</v>
      </c>
      <c r="J94" s="8">
        <f t="shared" si="46"/>
        <v>-0.37108751540000001</v>
      </c>
      <c r="K94" s="8">
        <f t="shared" si="47"/>
        <v>0.68998355472965323</v>
      </c>
    </row>
    <row r="95" spans="1:14" ht="15.75">
      <c r="A95" s="45"/>
      <c r="B95" s="49" t="s">
        <v>68</v>
      </c>
      <c r="C95" s="50">
        <f>AVERAGE(C92:C94)</f>
        <v>16.87</v>
      </c>
      <c r="D95" s="50">
        <f t="shared" ref="D95:K95" si="51">AVERAGE(D92:D94)</f>
        <v>18.515999999999995</v>
      </c>
      <c r="E95" s="50">
        <f t="shared" si="51"/>
        <v>27.407999999999998</v>
      </c>
      <c r="F95" s="50">
        <f t="shared" si="51"/>
        <v>8.3519999999999914</v>
      </c>
      <c r="G95" s="50">
        <f t="shared" si="51"/>
        <v>28.853999999999999</v>
      </c>
      <c r="H95" s="51">
        <f t="shared" si="51"/>
        <v>0.92415499999999995</v>
      </c>
      <c r="I95" s="51">
        <f t="shared" ref="I95" si="52">AVERAGE(I92:I94)</f>
        <v>0.69159528253335134</v>
      </c>
      <c r="J95" s="16">
        <f t="shared" si="51"/>
        <v>-0.36875929099999999</v>
      </c>
      <c r="K95" s="16">
        <f t="shared" si="51"/>
        <v>0.69159528253335134</v>
      </c>
      <c r="L95" s="11">
        <f>SQRT(VAR(H92:H94))</f>
        <v>7.4960852283043099E-3</v>
      </c>
      <c r="M95" s="11">
        <f>SQRT(VAR(K92:K94))</f>
        <v>2.6656483255514509E-3</v>
      </c>
      <c r="N95" s="11"/>
    </row>
    <row r="96" spans="1:14">
      <c r="A96" s="45"/>
      <c r="B96" s="46" t="s">
        <v>23</v>
      </c>
      <c r="C96" s="23">
        <v>12.42</v>
      </c>
      <c r="D96" s="23">
        <v>27.74</v>
      </c>
      <c r="E96" s="23">
        <v>27.5</v>
      </c>
      <c r="F96" s="23">
        <v>8.9</v>
      </c>
      <c r="G96" s="23">
        <v>23.44</v>
      </c>
      <c r="H96" s="34">
        <f t="shared" si="48"/>
        <v>0.96272500000000005</v>
      </c>
      <c r="I96" s="34">
        <v>0.74617910728577941</v>
      </c>
      <c r="J96" s="8">
        <f t="shared" si="46"/>
        <v>-0.29278961740000009</v>
      </c>
      <c r="K96" s="8">
        <f t="shared" si="47"/>
        <v>0.74617910728577941</v>
      </c>
    </row>
    <row r="97" spans="1:14">
      <c r="A97" s="45"/>
      <c r="B97" s="46"/>
      <c r="C97" s="23">
        <v>13.53</v>
      </c>
      <c r="D97" s="23">
        <v>29.54</v>
      </c>
      <c r="E97" s="23">
        <v>27.74</v>
      </c>
      <c r="F97" s="23">
        <v>7.29</v>
      </c>
      <c r="G97" s="23">
        <v>21.9</v>
      </c>
      <c r="H97" s="34">
        <f t="shared" si="48"/>
        <v>1.0038375000000002</v>
      </c>
      <c r="I97" s="34">
        <v>0.78556870887257457</v>
      </c>
      <c r="J97" s="8">
        <f t="shared" si="46"/>
        <v>-0.24134735360000001</v>
      </c>
      <c r="K97" s="8">
        <f t="shared" si="47"/>
        <v>0.78556870887257457</v>
      </c>
    </row>
    <row r="98" spans="1:14">
      <c r="A98" s="45"/>
      <c r="B98" s="46"/>
      <c r="C98" s="23">
        <v>14.201999999999972</v>
      </c>
      <c r="D98" s="23">
        <v>24.743000000000059</v>
      </c>
      <c r="E98" s="23">
        <v>29.626999999999978</v>
      </c>
      <c r="F98" s="23">
        <v>7.9149999999999894</v>
      </c>
      <c r="G98" s="23">
        <v>23.512999999999998</v>
      </c>
      <c r="H98" s="34">
        <f t="shared" si="48"/>
        <v>0.96585125000000005</v>
      </c>
      <c r="I98" s="34">
        <v>0.74821920944217746</v>
      </c>
      <c r="J98" s="8">
        <f t="shared" si="46"/>
        <v>-0.29005928318999979</v>
      </c>
      <c r="K98" s="8">
        <f t="shared" si="47"/>
        <v>0.74821920944217746</v>
      </c>
    </row>
    <row r="99" spans="1:14" ht="15.75">
      <c r="A99" s="45"/>
      <c r="B99" s="49" t="s">
        <v>72</v>
      </c>
      <c r="C99" s="50">
        <f>AVERAGE(C96:C98)</f>
        <v>13.383999999999991</v>
      </c>
      <c r="D99" s="50">
        <f t="shared" ref="D99:K99" si="53">AVERAGE(D96:D98)</f>
        <v>27.341000000000019</v>
      </c>
      <c r="E99" s="50">
        <f t="shared" si="53"/>
        <v>28.288999999999991</v>
      </c>
      <c r="F99" s="50">
        <f t="shared" si="53"/>
        <v>8.0349999999999966</v>
      </c>
      <c r="G99" s="50">
        <f t="shared" si="53"/>
        <v>22.951000000000004</v>
      </c>
      <c r="H99" s="51">
        <f t="shared" si="53"/>
        <v>0.97747125000000012</v>
      </c>
      <c r="I99" s="51">
        <f t="shared" ref="I99" si="54">AVERAGE(I96:I98)</f>
        <v>0.75998900853351048</v>
      </c>
      <c r="J99" s="17">
        <f t="shared" si="53"/>
        <v>-0.27473208472999994</v>
      </c>
      <c r="K99" s="17">
        <f t="shared" si="53"/>
        <v>0.75998900853351048</v>
      </c>
      <c r="L99" s="11">
        <f>SQRT(VAR(H96:H98))</f>
        <v>2.2887282802082531E-2</v>
      </c>
      <c r="M99" s="11">
        <f>SQRT(VAR(K96:K98))</f>
        <v>2.2176142727701131E-2</v>
      </c>
      <c r="N99" s="11"/>
    </row>
    <row r="100" spans="1:14">
      <c r="A100" s="45"/>
      <c r="B100" s="46" t="s">
        <v>24</v>
      </c>
      <c r="C100" s="23">
        <v>16.22</v>
      </c>
      <c r="D100" s="23">
        <v>20.54</v>
      </c>
      <c r="E100" s="23">
        <v>30.55</v>
      </c>
      <c r="F100" s="23">
        <v>7.94</v>
      </c>
      <c r="G100" s="23">
        <v>24.75</v>
      </c>
      <c r="H100" s="34">
        <f t="shared" si="48"/>
        <v>0.95327499999999998</v>
      </c>
      <c r="I100" s="34">
        <v>0.73113125832441273</v>
      </c>
      <c r="J100" s="8">
        <f t="shared" si="46"/>
        <v>-0.31316227540000008</v>
      </c>
      <c r="K100" s="8">
        <f t="shared" si="47"/>
        <v>0.73113125832441273</v>
      </c>
    </row>
    <row r="101" spans="1:14">
      <c r="A101" s="45"/>
      <c r="C101" s="23">
        <v>12.42</v>
      </c>
      <c r="D101" s="23">
        <v>25.12</v>
      </c>
      <c r="E101" s="23">
        <v>29.49</v>
      </c>
      <c r="F101" s="23">
        <v>6.82</v>
      </c>
      <c r="G101" s="23">
        <v>26.15</v>
      </c>
      <c r="H101" s="34">
        <f t="shared" si="48"/>
        <v>0.93732499999999985</v>
      </c>
      <c r="I101" s="34">
        <v>0.72158499941513254</v>
      </c>
      <c r="J101" s="8">
        <f t="shared" si="46"/>
        <v>-0.32630509839999999</v>
      </c>
      <c r="K101" s="8">
        <f t="shared" si="47"/>
        <v>0.72158499941513254</v>
      </c>
    </row>
    <row r="102" spans="1:14">
      <c r="A102" s="45"/>
      <c r="C102" s="23">
        <v>14.72200000000001</v>
      </c>
      <c r="D102" s="23">
        <v>24.68099999999998</v>
      </c>
      <c r="E102" s="23">
        <v>27.584000000000014</v>
      </c>
      <c r="F102" s="23">
        <v>6.6449999999998859</v>
      </c>
      <c r="G102" s="23">
        <v>26.368000000000144</v>
      </c>
      <c r="H102" s="34">
        <f t="shared" si="48"/>
        <v>0.96237375000000003</v>
      </c>
      <c r="I102" s="34">
        <v>0.73495109199256359</v>
      </c>
      <c r="J102" s="8">
        <f t="shared" si="46"/>
        <v>-0.30795132349000093</v>
      </c>
      <c r="K102" s="8">
        <f t="shared" si="47"/>
        <v>0.73495109199256359</v>
      </c>
    </row>
    <row r="103" spans="1:14" ht="15.75">
      <c r="A103" s="45"/>
      <c r="B103" s="49" t="s">
        <v>73</v>
      </c>
      <c r="C103" s="52">
        <f>AVERAGE(C100:C102)</f>
        <v>14.454000000000002</v>
      </c>
      <c r="D103" s="52">
        <f t="shared" ref="D103:K103" si="55">AVERAGE(D100:D102)</f>
        <v>23.446999999999992</v>
      </c>
      <c r="E103" s="52">
        <f t="shared" si="55"/>
        <v>29.208000000000002</v>
      </c>
      <c r="F103" s="52">
        <f t="shared" si="55"/>
        <v>7.1349999999999625</v>
      </c>
      <c r="G103" s="52">
        <f t="shared" si="55"/>
        <v>25.756000000000046</v>
      </c>
      <c r="H103" s="53">
        <f t="shared" si="55"/>
        <v>0.95099124999999995</v>
      </c>
      <c r="I103" s="53">
        <f t="shared" ref="I103" si="56">AVERAGE(I100:I102)</f>
        <v>0.72922244991070295</v>
      </c>
      <c r="J103" s="18">
        <f t="shared" si="55"/>
        <v>-0.31580623243000033</v>
      </c>
      <c r="K103" s="18">
        <f t="shared" si="55"/>
        <v>0.72922244991070295</v>
      </c>
      <c r="L103" s="11">
        <f>SQRT(VAR(H100:H102))</f>
        <v>1.2679574310184955E-2</v>
      </c>
      <c r="M103" s="11">
        <f>SQRT(VAR(K100:K102))</f>
        <v>6.8844585747392818E-3</v>
      </c>
      <c r="N103" s="11"/>
    </row>
    <row r="104" spans="1:14">
      <c r="I104" s="22"/>
    </row>
  </sheetData>
  <mergeCells count="15">
    <mergeCell ref="Q3:U3"/>
    <mergeCell ref="AB3:AF3"/>
    <mergeCell ref="A2:A3"/>
    <mergeCell ref="B2:B3"/>
    <mergeCell ref="C2:G2"/>
    <mergeCell ref="H2:H3"/>
    <mergeCell ref="A4:A6"/>
    <mergeCell ref="A8:A19"/>
    <mergeCell ref="A92:A103"/>
    <mergeCell ref="A80:A91"/>
    <mergeCell ref="A68:A79"/>
    <mergeCell ref="A56:A67"/>
    <mergeCell ref="A44:A55"/>
    <mergeCell ref="A32:A43"/>
    <mergeCell ref="A20:A3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2016-11-05T10:08:45Z</dcterms:modified>
</cp:coreProperties>
</file>