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435" windowHeight="11505"/>
  </bookViews>
  <sheets>
    <sheet name="CFU" sheetId="2" r:id="rId1"/>
  </sheets>
  <calcPr calcId="145621"/>
</workbook>
</file>

<file path=xl/calcChain.xml><?xml version="1.0" encoding="utf-8"?>
<calcChain xmlns="http://schemas.openxmlformats.org/spreadsheetml/2006/main">
  <c r="AC18" i="2" l="1"/>
  <c r="AC3" i="2"/>
  <c r="AC17" i="2"/>
  <c r="AC4" i="2"/>
  <c r="P19" i="2"/>
  <c r="AC19" i="2" s="1"/>
  <c r="AD19" i="2" s="1"/>
  <c r="P11" i="2"/>
  <c r="AC11" i="2" s="1"/>
  <c r="AD11" i="2" s="1"/>
  <c r="R26" i="2"/>
  <c r="Q26" i="2"/>
  <c r="AC26" i="2" s="1"/>
  <c r="P26" i="2"/>
  <c r="R25" i="2"/>
  <c r="Q25" i="2"/>
  <c r="P25" i="2"/>
  <c r="R24" i="2"/>
  <c r="Q24" i="2"/>
  <c r="AC24" i="2" s="1"/>
  <c r="P24" i="2"/>
  <c r="R23" i="2"/>
  <c r="Q23" i="2"/>
  <c r="P23" i="2"/>
  <c r="R22" i="2"/>
  <c r="Q22" i="2"/>
  <c r="P22" i="2"/>
  <c r="R21" i="2"/>
  <c r="Q21" i="2"/>
  <c r="P21" i="2"/>
  <c r="R20" i="2"/>
  <c r="Q20" i="2"/>
  <c r="P20" i="2"/>
  <c r="AB18" i="2"/>
  <c r="AA18" i="2"/>
  <c r="Z18" i="2"/>
  <c r="Y18" i="2"/>
  <c r="X18" i="2"/>
  <c r="W18" i="2"/>
  <c r="V18" i="2"/>
  <c r="U18" i="2"/>
  <c r="R17" i="2"/>
  <c r="Q17" i="2"/>
  <c r="P17" i="2"/>
  <c r="R16" i="2"/>
  <c r="Q16" i="2"/>
  <c r="P16" i="2"/>
  <c r="R15" i="2"/>
  <c r="Q15" i="2"/>
  <c r="P15" i="2"/>
  <c r="R14" i="2"/>
  <c r="Q14" i="2"/>
  <c r="P14" i="2"/>
  <c r="R13" i="2"/>
  <c r="Q13" i="2"/>
  <c r="P13" i="2"/>
  <c r="R12" i="2"/>
  <c r="Q12" i="2"/>
  <c r="P12" i="2"/>
  <c r="Q50" i="2"/>
  <c r="P50" i="2"/>
  <c r="Q49" i="2"/>
  <c r="P49" i="2"/>
  <c r="Q48" i="2"/>
  <c r="P48" i="2"/>
  <c r="Q47" i="2"/>
  <c r="P47" i="2"/>
  <c r="Q46" i="2"/>
  <c r="P46" i="2"/>
  <c r="Q45" i="2"/>
  <c r="P45" i="2"/>
  <c r="P44" i="2"/>
  <c r="AC44" i="2" s="1"/>
  <c r="P43" i="2"/>
  <c r="AC43" i="2" s="1"/>
  <c r="AD43" i="2" s="1"/>
  <c r="Q42" i="2"/>
  <c r="P42" i="2"/>
  <c r="Q41" i="2"/>
  <c r="P41" i="2"/>
  <c r="Q40" i="2"/>
  <c r="P40" i="2"/>
  <c r="Q39" i="2"/>
  <c r="P39" i="2"/>
  <c r="Q38" i="2"/>
  <c r="P38" i="2"/>
  <c r="Q37" i="2"/>
  <c r="P37" i="2"/>
  <c r="P36" i="2"/>
  <c r="AC36" i="2" s="1"/>
  <c r="P35" i="2"/>
  <c r="AC35" i="2" s="1"/>
  <c r="AD35" i="2" s="1"/>
  <c r="R34" i="2"/>
  <c r="AC34" i="2" s="1"/>
  <c r="R33" i="2"/>
  <c r="AC33" i="2" s="1"/>
  <c r="R32" i="2"/>
  <c r="AC32" i="2" s="1"/>
  <c r="R31" i="2"/>
  <c r="Q31" i="2"/>
  <c r="AC31" i="2" s="1"/>
  <c r="R30" i="2"/>
  <c r="Q30" i="2"/>
  <c r="AC30" i="2" s="1"/>
  <c r="R29" i="2"/>
  <c r="Q29" i="2"/>
  <c r="P29" i="2"/>
  <c r="R28" i="2"/>
  <c r="Q28" i="2"/>
  <c r="P28" i="2"/>
  <c r="AC28" i="2" s="1"/>
  <c r="P27" i="2"/>
  <c r="AC27" i="2" s="1"/>
  <c r="AD27" i="2" s="1"/>
  <c r="AA10" i="2"/>
  <c r="Z10" i="2"/>
  <c r="Y10" i="2"/>
  <c r="U9" i="2"/>
  <c r="T9" i="2"/>
  <c r="U8" i="2"/>
  <c r="T8" i="2"/>
  <c r="U7" i="2"/>
  <c r="T7" i="2"/>
  <c r="S7" i="2"/>
  <c r="T6" i="2"/>
  <c r="S6" i="2"/>
  <c r="R6" i="2"/>
  <c r="S5" i="2"/>
  <c r="R5" i="2"/>
  <c r="AC5" i="2" s="1"/>
  <c r="AD5" i="2" s="1"/>
  <c r="Q5" i="2"/>
  <c r="S4" i="2"/>
  <c r="R4" i="2"/>
  <c r="Q4" i="2"/>
  <c r="AD4" i="2" s="1"/>
  <c r="P3" i="2"/>
  <c r="AD3" i="2" s="1"/>
  <c r="AC45" i="2" l="1"/>
  <c r="AC46" i="2"/>
  <c r="AC47" i="2"/>
  <c r="AC48" i="2"/>
  <c r="AC49" i="2"/>
  <c r="AC50" i="2"/>
  <c r="AC12" i="2"/>
  <c r="AD12" i="2" s="1"/>
  <c r="AC13" i="2"/>
  <c r="AD13" i="2" s="1"/>
  <c r="AC14" i="2"/>
  <c r="AD14" i="2" s="1"/>
  <c r="AC15" i="2"/>
  <c r="AD15" i="2" s="1"/>
  <c r="AC16" i="2"/>
  <c r="AD16" i="2" s="1"/>
  <c r="AD17" i="2"/>
  <c r="AC20" i="2"/>
  <c r="AD20" i="2" s="1"/>
  <c r="AC21" i="2"/>
  <c r="AD21" i="2" s="1"/>
  <c r="AC22" i="2"/>
  <c r="AD22" i="2" s="1"/>
  <c r="AD18" i="2"/>
  <c r="AC23" i="2"/>
  <c r="AC25" i="2"/>
  <c r="AC6" i="2"/>
  <c r="AD6" i="2" s="1"/>
  <c r="AC7" i="2"/>
  <c r="AD7" i="2" s="1"/>
  <c r="AC8" i="2"/>
  <c r="AD8" i="2" s="1"/>
  <c r="AC9" i="2"/>
  <c r="AD9" i="2" s="1"/>
  <c r="AC10" i="2"/>
  <c r="AD10" i="2" s="1"/>
  <c r="AC29" i="2"/>
  <c r="AC38" i="2"/>
  <c r="AC39" i="2"/>
  <c r="AC40" i="2"/>
  <c r="AC42" i="2"/>
  <c r="AC37" i="2"/>
  <c r="AC41" i="2"/>
</calcChain>
</file>

<file path=xl/sharedStrings.xml><?xml version="1.0" encoding="utf-8"?>
<sst xmlns="http://schemas.openxmlformats.org/spreadsheetml/2006/main" count="103" uniqueCount="35">
  <si>
    <t>T0</t>
  </si>
  <si>
    <t>T1</t>
  </si>
  <si>
    <t>T2</t>
  </si>
  <si>
    <t>T3</t>
  </si>
  <si>
    <t>T4</t>
  </si>
  <si>
    <t>T5</t>
  </si>
  <si>
    <t>T6</t>
  </si>
  <si>
    <t>T24</t>
  </si>
  <si>
    <t>CFU count - Strain dilution</t>
  </si>
  <si>
    <t>CFU count - absolute values</t>
  </si>
  <si>
    <t>Mean</t>
  </si>
  <si>
    <t>Log10</t>
  </si>
  <si>
    <t>Concentration</t>
  </si>
  <si>
    <t>Collection time</t>
  </si>
  <si>
    <t>10^0</t>
  </si>
  <si>
    <t>10^-1</t>
  </si>
  <si>
    <t>10^-2</t>
  </si>
  <si>
    <t>10^-3</t>
  </si>
  <si>
    <t>10^-4</t>
  </si>
  <si>
    <t>10^-5</t>
  </si>
  <si>
    <t>10^-6</t>
  </si>
  <si>
    <t>10^-9</t>
  </si>
  <si>
    <t>10^-10</t>
  </si>
  <si>
    <t>10^-11</t>
  </si>
  <si>
    <t>E. coli AG100 control</t>
  </si>
  <si>
    <t>Unc.</t>
  </si>
  <si>
    <t>10^-7</t>
  </si>
  <si>
    <t>10^-8</t>
  </si>
  <si>
    <t>10^-12</t>
  </si>
  <si>
    <t>Unc</t>
  </si>
  <si>
    <t xml:space="preserve">PQQ 4R 8xMIC </t>
  </si>
  <si>
    <t>PQQ 4R 4xMIC</t>
  </si>
  <si>
    <t>PQQ 4R 2xMIC</t>
  </si>
  <si>
    <t>PQQ 4R 1/2 MIC</t>
  </si>
  <si>
    <t>PQQ 4R 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</si>
</sst>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1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1" fontId="1" fillId="0" borderId="8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/>
    <xf numFmtId="11" fontId="1" fillId="0" borderId="10" xfId="0" applyNumberFormat="1" applyFont="1" applyBorder="1" applyAlignment="1">
      <alignment horizontal="center" vertical="center" wrapText="1"/>
    </xf>
    <xf numFmtId="11" fontId="1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 applyAlignment="1">
      <alignment horizontal="center" vertical="center"/>
    </xf>
    <xf numFmtId="164" fontId="0" fillId="0" borderId="10" xfId="0" applyNumberFormat="1" applyBorder="1"/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zoomScale="60" zoomScaleNormal="60" workbookViewId="0">
      <selection activeCell="S60" sqref="S60"/>
    </sheetView>
  </sheetViews>
  <sheetFormatPr defaultRowHeight="15" x14ac:dyDescent="0.25"/>
  <cols>
    <col min="1" max="1" width="13.28515625" style="1" customWidth="1"/>
    <col min="2" max="2" width="9.7109375" style="1" customWidth="1"/>
    <col min="3" max="16384" width="9.140625" style="1"/>
  </cols>
  <sheetData>
    <row r="1" spans="1:30" ht="15" customHeight="1" thickBot="1" x14ac:dyDescent="0.3">
      <c r="A1" s="2"/>
      <c r="B1" s="3"/>
      <c r="C1" s="4" t="s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7"/>
      <c r="P1" s="6" t="s">
        <v>9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18"/>
      <c r="AC1" s="29" t="s">
        <v>10</v>
      </c>
      <c r="AD1" s="29" t="s">
        <v>11</v>
      </c>
    </row>
    <row r="2" spans="1:30" ht="30.75" thickBot="1" x14ac:dyDescent="0.3">
      <c r="A2" s="7" t="s">
        <v>12</v>
      </c>
      <c r="B2" s="3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19" t="s">
        <v>26</v>
      </c>
      <c r="K2" s="19" t="s">
        <v>27</v>
      </c>
      <c r="L2" s="19" t="s">
        <v>21</v>
      </c>
      <c r="M2" s="19" t="s">
        <v>22</v>
      </c>
      <c r="N2" s="19" t="s">
        <v>23</v>
      </c>
      <c r="O2" s="24" t="s">
        <v>28</v>
      </c>
      <c r="P2" s="24" t="s">
        <v>14</v>
      </c>
      <c r="Q2" s="24" t="s">
        <v>15</v>
      </c>
      <c r="R2" s="24" t="s">
        <v>16</v>
      </c>
      <c r="S2" s="24" t="s">
        <v>17</v>
      </c>
      <c r="T2" s="24" t="s">
        <v>18</v>
      </c>
      <c r="U2" s="24" t="s">
        <v>19</v>
      </c>
      <c r="V2" s="24" t="s">
        <v>20</v>
      </c>
      <c r="W2" s="24" t="s">
        <v>26</v>
      </c>
      <c r="X2" s="24" t="s">
        <v>27</v>
      </c>
      <c r="Y2" s="24" t="s">
        <v>21</v>
      </c>
      <c r="Z2" s="24" t="s">
        <v>22</v>
      </c>
      <c r="AA2" s="24" t="s">
        <v>23</v>
      </c>
      <c r="AB2" s="25" t="s">
        <v>28</v>
      </c>
      <c r="AC2" s="29"/>
      <c r="AD2" s="29"/>
    </row>
    <row r="3" spans="1:30" ht="15.75" thickBot="1" x14ac:dyDescent="0.3">
      <c r="A3" s="9" t="s">
        <v>24</v>
      </c>
      <c r="B3" s="3" t="s">
        <v>0</v>
      </c>
      <c r="C3" s="3">
        <v>345</v>
      </c>
      <c r="D3" s="10"/>
      <c r="E3" s="10"/>
      <c r="F3" s="10"/>
      <c r="G3" s="10"/>
      <c r="H3" s="10"/>
      <c r="I3" s="16"/>
      <c r="J3" s="20"/>
      <c r="K3" s="20"/>
      <c r="L3" s="21"/>
      <c r="M3" s="21"/>
      <c r="N3" s="21"/>
      <c r="O3" s="21"/>
      <c r="P3" s="3">
        <f>C3*50</f>
        <v>17250</v>
      </c>
      <c r="Q3" s="10"/>
      <c r="R3" s="10"/>
      <c r="S3" s="10"/>
      <c r="T3" s="10"/>
      <c r="U3" s="10"/>
      <c r="V3" s="10"/>
      <c r="W3" s="20"/>
      <c r="X3" s="20"/>
      <c r="Y3" s="21"/>
      <c r="Z3" s="21"/>
      <c r="AA3" s="21"/>
      <c r="AB3" s="26"/>
      <c r="AC3" s="30">
        <f>AVERAGE(P3:AA3)</f>
        <v>17250</v>
      </c>
      <c r="AD3" s="31">
        <f t="shared" ref="AD3:AD27" si="0">LOG10(AC3)</f>
        <v>4.2367890994092932</v>
      </c>
    </row>
    <row r="4" spans="1:30" ht="15.75" thickBot="1" x14ac:dyDescent="0.3">
      <c r="A4" s="11"/>
      <c r="B4" s="3" t="s">
        <v>1</v>
      </c>
      <c r="C4" s="10"/>
      <c r="D4" s="3">
        <v>75</v>
      </c>
      <c r="E4" s="3">
        <v>11</v>
      </c>
      <c r="F4" s="3">
        <v>0</v>
      </c>
      <c r="G4" s="10"/>
      <c r="H4" s="10"/>
      <c r="I4" s="16"/>
      <c r="J4" s="20"/>
      <c r="K4" s="20"/>
      <c r="L4" s="21"/>
      <c r="M4" s="21"/>
      <c r="N4" s="21"/>
      <c r="O4" s="21"/>
      <c r="P4" s="10"/>
      <c r="Q4" s="3">
        <f>D4*10*50</f>
        <v>37500</v>
      </c>
      <c r="R4" s="3">
        <f>E4*100*50</f>
        <v>55000</v>
      </c>
      <c r="S4" s="3">
        <f>F4*1000*50</f>
        <v>0</v>
      </c>
      <c r="T4" s="10"/>
      <c r="U4" s="10"/>
      <c r="V4" s="10"/>
      <c r="W4" s="20"/>
      <c r="X4" s="20"/>
      <c r="Y4" s="21"/>
      <c r="Z4" s="21"/>
      <c r="AA4" s="21"/>
      <c r="AB4" s="26"/>
      <c r="AC4" s="30">
        <f>AVERAGE(P4:AA4)</f>
        <v>30833.333333333332</v>
      </c>
      <c r="AD4" s="31">
        <f t="shared" si="0"/>
        <v>4.4890204780193699</v>
      </c>
    </row>
    <row r="5" spans="1:30" ht="15.75" thickBot="1" x14ac:dyDescent="0.3">
      <c r="A5" s="11"/>
      <c r="B5" s="3" t="s">
        <v>2</v>
      </c>
      <c r="C5" s="10"/>
      <c r="D5" s="3">
        <v>267</v>
      </c>
      <c r="E5" s="3">
        <v>48</v>
      </c>
      <c r="F5" s="3">
        <v>4</v>
      </c>
      <c r="G5" s="10"/>
      <c r="H5" s="10"/>
      <c r="I5" s="16"/>
      <c r="J5" s="20"/>
      <c r="K5" s="20"/>
      <c r="L5" s="21"/>
      <c r="M5" s="21"/>
      <c r="N5" s="21"/>
      <c r="O5" s="21"/>
      <c r="P5" s="10"/>
      <c r="Q5" s="3">
        <f>D5*10*50</f>
        <v>133500</v>
      </c>
      <c r="R5" s="3">
        <f>E5*100*50</f>
        <v>240000</v>
      </c>
      <c r="S5" s="3">
        <f>F5*1000*50</f>
        <v>200000</v>
      </c>
      <c r="T5" s="10"/>
      <c r="U5" s="10"/>
      <c r="V5" s="10"/>
      <c r="W5" s="20"/>
      <c r="X5" s="20"/>
      <c r="Y5" s="21"/>
      <c r="Z5" s="21"/>
      <c r="AA5" s="21"/>
      <c r="AB5" s="26"/>
      <c r="AC5" s="30">
        <f>AVERAGE(P5:AA5)</f>
        <v>191166.66666666666</v>
      </c>
      <c r="AD5" s="31">
        <f t="shared" si="0"/>
        <v>5.2814121675176242</v>
      </c>
    </row>
    <row r="6" spans="1:30" ht="15.75" thickBot="1" x14ac:dyDescent="0.3">
      <c r="A6" s="11"/>
      <c r="B6" s="3" t="s">
        <v>3</v>
      </c>
      <c r="C6" s="10"/>
      <c r="D6" s="10"/>
      <c r="E6" s="3">
        <v>362</v>
      </c>
      <c r="F6" s="3">
        <v>84</v>
      </c>
      <c r="G6" s="3">
        <v>15</v>
      </c>
      <c r="H6" s="3"/>
      <c r="I6" s="16"/>
      <c r="J6" s="20"/>
      <c r="K6" s="20"/>
      <c r="L6" s="21"/>
      <c r="M6" s="21"/>
      <c r="N6" s="21"/>
      <c r="O6" s="21"/>
      <c r="P6" s="10"/>
      <c r="Q6" s="10"/>
      <c r="R6" s="3">
        <f>E6*100*50</f>
        <v>1810000</v>
      </c>
      <c r="S6" s="3">
        <f>F6*1000*50</f>
        <v>4200000</v>
      </c>
      <c r="T6" s="3">
        <f>G6*50*10000</f>
        <v>7500000</v>
      </c>
      <c r="U6" s="3"/>
      <c r="V6" s="10"/>
      <c r="W6" s="20"/>
      <c r="X6" s="20"/>
      <c r="Y6" s="21"/>
      <c r="Z6" s="21"/>
      <c r="AA6" s="21"/>
      <c r="AB6" s="26"/>
      <c r="AC6" s="30">
        <f>AVERAGE(P6:AA6)</f>
        <v>4503333.333333333</v>
      </c>
      <c r="AD6" s="31">
        <f t="shared" si="0"/>
        <v>6.6535340943023682</v>
      </c>
    </row>
    <row r="7" spans="1:30" ht="15.75" thickBot="1" x14ac:dyDescent="0.3">
      <c r="A7" s="11"/>
      <c r="B7" s="3" t="s">
        <v>4</v>
      </c>
      <c r="C7" s="10"/>
      <c r="D7" s="10"/>
      <c r="E7" s="10"/>
      <c r="F7" s="3">
        <v>299</v>
      </c>
      <c r="G7" s="3">
        <v>55</v>
      </c>
      <c r="H7" s="3">
        <v>5</v>
      </c>
      <c r="I7" s="16"/>
      <c r="J7" s="20"/>
      <c r="K7" s="20"/>
      <c r="L7" s="21"/>
      <c r="M7" s="21"/>
      <c r="N7" s="21"/>
      <c r="O7" s="21"/>
      <c r="P7" s="10"/>
      <c r="Q7" s="10"/>
      <c r="R7" s="10"/>
      <c r="S7" s="3">
        <f>F7*1000*50</f>
        <v>14950000</v>
      </c>
      <c r="T7" s="3">
        <f>G7*50*10000</f>
        <v>27500000</v>
      </c>
      <c r="U7" s="3">
        <f>H7*50*100000</f>
        <v>25000000</v>
      </c>
      <c r="V7" s="10"/>
      <c r="W7" s="20"/>
      <c r="X7" s="20"/>
      <c r="Y7" s="21"/>
      <c r="Z7" s="21"/>
      <c r="AA7" s="21"/>
      <c r="AB7" s="26"/>
      <c r="AC7" s="30">
        <f>AVERAGE(P7:AA7)</f>
        <v>22483333.333333332</v>
      </c>
      <c r="AD7" s="31">
        <f t="shared" si="0"/>
        <v>7.3518606992882605</v>
      </c>
    </row>
    <row r="8" spans="1:30" ht="15.75" thickBot="1" x14ac:dyDescent="0.3">
      <c r="A8" s="11"/>
      <c r="B8" s="3" t="s">
        <v>5</v>
      </c>
      <c r="C8" s="10"/>
      <c r="D8" s="10"/>
      <c r="E8" s="10"/>
      <c r="F8" s="3" t="s">
        <v>25</v>
      </c>
      <c r="G8" s="3">
        <v>382</v>
      </c>
      <c r="H8" s="3">
        <v>86</v>
      </c>
      <c r="I8" s="16"/>
      <c r="J8" s="20"/>
      <c r="K8" s="20"/>
      <c r="L8" s="21"/>
      <c r="M8" s="21"/>
      <c r="N8" s="21"/>
      <c r="O8" s="21"/>
      <c r="P8" s="10"/>
      <c r="Q8" s="10"/>
      <c r="R8" s="10"/>
      <c r="S8" s="3" t="s">
        <v>25</v>
      </c>
      <c r="T8" s="3">
        <f>G8*50*10000</f>
        <v>191000000</v>
      </c>
      <c r="U8" s="3">
        <f>H8*50*100000</f>
        <v>430000000</v>
      </c>
      <c r="V8" s="10"/>
      <c r="W8" s="20"/>
      <c r="X8" s="20"/>
      <c r="Y8" s="21"/>
      <c r="Z8" s="21"/>
      <c r="AA8" s="21"/>
      <c r="AB8" s="26"/>
      <c r="AC8" s="30">
        <f>AVERAGE(P8:AA8)</f>
        <v>310500000</v>
      </c>
      <c r="AD8" s="31">
        <f t="shared" si="0"/>
        <v>8.4920616045125996</v>
      </c>
    </row>
    <row r="9" spans="1:30" ht="15.75" thickBot="1" x14ac:dyDescent="0.3">
      <c r="A9" s="11"/>
      <c r="B9" s="3" t="s">
        <v>6</v>
      </c>
      <c r="C9" s="10"/>
      <c r="D9" s="10"/>
      <c r="E9" s="10"/>
      <c r="F9" s="3" t="s">
        <v>25</v>
      </c>
      <c r="G9" s="3">
        <v>1632</v>
      </c>
      <c r="H9" s="3">
        <v>902</v>
      </c>
      <c r="I9" s="16"/>
      <c r="J9" s="20"/>
      <c r="K9" s="20"/>
      <c r="L9" s="21"/>
      <c r="M9" s="21"/>
      <c r="N9" s="21"/>
      <c r="O9" s="21"/>
      <c r="P9" s="10"/>
      <c r="Q9" s="10"/>
      <c r="R9" s="10"/>
      <c r="S9" s="3" t="s">
        <v>25</v>
      </c>
      <c r="T9" s="3">
        <f>G9*50*10000</f>
        <v>816000000</v>
      </c>
      <c r="U9" s="3">
        <f>H9*50*100000</f>
        <v>4510000000</v>
      </c>
      <c r="V9" s="10"/>
      <c r="W9" s="20"/>
      <c r="X9" s="20"/>
      <c r="Y9" s="21"/>
      <c r="Z9" s="21"/>
      <c r="AA9" s="21"/>
      <c r="AB9" s="26"/>
      <c r="AC9" s="30">
        <f>AVERAGE(P9:AA9)</f>
        <v>2663000000</v>
      </c>
      <c r="AD9" s="31">
        <f t="shared" si="0"/>
        <v>9.425371166438941</v>
      </c>
    </row>
    <row r="10" spans="1:30" ht="15.75" thickBot="1" x14ac:dyDescent="0.3">
      <c r="A10" s="12"/>
      <c r="B10" s="3" t="s">
        <v>7</v>
      </c>
      <c r="C10" s="10"/>
      <c r="D10" s="10"/>
      <c r="E10" s="10"/>
      <c r="F10" s="3" t="s">
        <v>25</v>
      </c>
      <c r="G10" s="3" t="s">
        <v>25</v>
      </c>
      <c r="H10" s="3" t="s">
        <v>25</v>
      </c>
      <c r="I10" s="3" t="s">
        <v>25</v>
      </c>
      <c r="J10" s="3" t="s">
        <v>29</v>
      </c>
      <c r="K10" s="3"/>
      <c r="L10" s="3">
        <v>220</v>
      </c>
      <c r="M10" s="3">
        <v>187</v>
      </c>
      <c r="N10" s="3">
        <v>112</v>
      </c>
      <c r="O10" s="3"/>
      <c r="P10" s="10"/>
      <c r="Q10" s="10"/>
      <c r="R10" s="10"/>
      <c r="S10" s="3" t="s">
        <v>25</v>
      </c>
      <c r="T10" s="3" t="s">
        <v>25</v>
      </c>
      <c r="U10" s="3" t="s">
        <v>25</v>
      </c>
      <c r="V10" s="3" t="s">
        <v>25</v>
      </c>
      <c r="W10" s="22"/>
      <c r="X10" s="22"/>
      <c r="Y10" s="22">
        <f>L10*50*1000000000</f>
        <v>11000000000000</v>
      </c>
      <c r="Z10" s="22">
        <f>M10*50*10000000000</f>
        <v>93500000000000</v>
      </c>
      <c r="AA10" s="22">
        <f>N10*50*100000000000</f>
        <v>560000000000000</v>
      </c>
      <c r="AB10" s="27"/>
      <c r="AC10" s="30">
        <f>AVERAGE(P10:AA10)</f>
        <v>221500000000000</v>
      </c>
      <c r="AD10" s="31">
        <f t="shared" si="0"/>
        <v>14.345373730559089</v>
      </c>
    </row>
    <row r="11" spans="1:30" ht="15.75" thickBot="1" x14ac:dyDescent="0.3">
      <c r="A11" s="13"/>
      <c r="B11" s="3" t="s">
        <v>0</v>
      </c>
      <c r="C11" s="3">
        <v>345</v>
      </c>
      <c r="D11" s="10"/>
      <c r="E11" s="10"/>
      <c r="F11" s="10"/>
      <c r="G11" s="10"/>
      <c r="H11" s="10"/>
      <c r="I11" s="16"/>
      <c r="J11" s="20"/>
      <c r="K11" s="20"/>
      <c r="L11" s="21"/>
      <c r="M11" s="21"/>
      <c r="N11" s="21"/>
      <c r="O11" s="21"/>
      <c r="P11" s="3">
        <f>C11*50</f>
        <v>17250</v>
      </c>
      <c r="Q11" s="10"/>
      <c r="R11" s="10"/>
      <c r="S11" s="10"/>
      <c r="T11" s="10"/>
      <c r="U11" s="10"/>
      <c r="V11" s="10"/>
      <c r="W11" s="20"/>
      <c r="X11" s="20"/>
      <c r="Y11" s="21"/>
      <c r="Z11" s="21"/>
      <c r="AA11" s="21"/>
      <c r="AB11" s="26"/>
      <c r="AC11" s="30">
        <f>AVERAGE(P11:AA11)</f>
        <v>17250</v>
      </c>
      <c r="AD11" s="31">
        <f t="shared" ref="AD11" si="1">LOG10(AC11)</f>
        <v>4.2367890994092932</v>
      </c>
    </row>
    <row r="12" spans="1:30" ht="15.75" customHeight="1" thickBot="1" x14ac:dyDescent="0.3">
      <c r="A12" s="9" t="s">
        <v>33</v>
      </c>
      <c r="B12" s="3" t="s">
        <v>1</v>
      </c>
      <c r="C12" s="3">
        <v>91</v>
      </c>
      <c r="D12" s="3">
        <v>22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14">
        <f>C12*50</f>
        <v>4550</v>
      </c>
      <c r="Q12" s="3">
        <f>D12*50*10</f>
        <v>11000</v>
      </c>
      <c r="R12" s="3">
        <f>E12*50*100</f>
        <v>5000</v>
      </c>
      <c r="S12" s="3"/>
      <c r="T12" s="3"/>
      <c r="U12" s="3"/>
      <c r="V12" s="3"/>
      <c r="W12" s="3"/>
      <c r="X12" s="3"/>
      <c r="Y12" s="3"/>
      <c r="Z12" s="3"/>
      <c r="AA12" s="3"/>
      <c r="AB12" s="2"/>
      <c r="AC12" s="30">
        <f>AVERAGE(P12:AB12)</f>
        <v>6850</v>
      </c>
      <c r="AD12" s="31">
        <f t="shared" ref="AD12:AD22" si="2">LOG10(AC12)</f>
        <v>3.8356905714924254</v>
      </c>
    </row>
    <row r="13" spans="1:30" ht="15.75" thickBot="1" x14ac:dyDescent="0.3">
      <c r="A13" s="11"/>
      <c r="B13" s="3" t="s">
        <v>2</v>
      </c>
      <c r="C13" s="3">
        <v>62</v>
      </c>
      <c r="D13" s="3">
        <v>4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14">
        <f>C13*50</f>
        <v>3100</v>
      </c>
      <c r="Q13" s="3">
        <f>D13*50*10</f>
        <v>2000</v>
      </c>
      <c r="R13" s="3">
        <f>E13*50*100</f>
        <v>5000</v>
      </c>
      <c r="S13" s="3"/>
      <c r="T13" s="3"/>
      <c r="U13" s="3"/>
      <c r="V13" s="3"/>
      <c r="W13" s="3"/>
      <c r="X13" s="3"/>
      <c r="Y13" s="3"/>
      <c r="Z13" s="3"/>
      <c r="AA13" s="3"/>
      <c r="AB13" s="2"/>
      <c r="AC13" s="30">
        <f>AVERAGE(P13:AB13)</f>
        <v>3366.6666666666665</v>
      </c>
      <c r="AD13" s="31">
        <f t="shared" si="2"/>
        <v>3.52720011906298</v>
      </c>
    </row>
    <row r="14" spans="1:30" ht="15.75" thickBot="1" x14ac:dyDescent="0.3">
      <c r="A14" s="11"/>
      <c r="B14" s="3" t="s">
        <v>3</v>
      </c>
      <c r="C14" s="3">
        <v>51</v>
      </c>
      <c r="D14" s="3">
        <v>4</v>
      </c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14">
        <f>C14*50</f>
        <v>2550</v>
      </c>
      <c r="Q14" s="3">
        <f>D14*50*10</f>
        <v>2000</v>
      </c>
      <c r="R14" s="3">
        <f>E14*50*100</f>
        <v>5000</v>
      </c>
      <c r="S14" s="3"/>
      <c r="T14" s="3"/>
      <c r="U14" s="3"/>
      <c r="V14" s="3"/>
      <c r="W14" s="3"/>
      <c r="X14" s="3"/>
      <c r="Y14" s="3"/>
      <c r="Z14" s="3"/>
      <c r="AA14" s="3"/>
      <c r="AB14" s="2"/>
      <c r="AC14" s="30">
        <f>AVERAGE(P14:AB14)</f>
        <v>3183.3333333333335</v>
      </c>
      <c r="AD14" s="31">
        <f t="shared" si="2"/>
        <v>3.5028821168640838</v>
      </c>
    </row>
    <row r="15" spans="1:30" ht="15.75" thickBot="1" x14ac:dyDescent="0.3">
      <c r="A15" s="11"/>
      <c r="B15" s="3" t="s">
        <v>4</v>
      </c>
      <c r="C15" s="3">
        <v>29</v>
      </c>
      <c r="D15" s="3">
        <v>3</v>
      </c>
      <c r="E15" s="3">
        <v>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14">
        <f>C15*50</f>
        <v>1450</v>
      </c>
      <c r="Q15" s="3">
        <f>D15*50*10</f>
        <v>1500</v>
      </c>
      <c r="R15" s="3">
        <f>E15*50*100</f>
        <v>5000</v>
      </c>
      <c r="S15" s="3"/>
      <c r="T15" s="3"/>
      <c r="U15" s="3"/>
      <c r="V15" s="3"/>
      <c r="W15" s="3"/>
      <c r="X15" s="3"/>
      <c r="Y15" s="3"/>
      <c r="Z15" s="3"/>
      <c r="AA15" s="3"/>
      <c r="AB15" s="2"/>
      <c r="AC15" s="30">
        <f>AVERAGE(P15:AB15)</f>
        <v>2650</v>
      </c>
      <c r="AD15" s="31">
        <f t="shared" si="2"/>
        <v>3.4232458739368079</v>
      </c>
    </row>
    <row r="16" spans="1:30" ht="15.75" thickBot="1" x14ac:dyDescent="0.3">
      <c r="A16" s="11"/>
      <c r="B16" s="3" t="s">
        <v>5</v>
      </c>
      <c r="C16" s="3">
        <v>17</v>
      </c>
      <c r="D16" s="3">
        <v>2</v>
      </c>
      <c r="E16" s="3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14">
        <f>C16*50</f>
        <v>850</v>
      </c>
      <c r="Q16" s="3">
        <f>D16*50*10</f>
        <v>1000</v>
      </c>
      <c r="R16" s="3">
        <f>E16*50*100</f>
        <v>0</v>
      </c>
      <c r="S16" s="3"/>
      <c r="T16" s="3"/>
      <c r="U16" s="3"/>
      <c r="V16" s="3"/>
      <c r="W16" s="3"/>
      <c r="X16" s="3"/>
      <c r="Y16" s="3"/>
      <c r="Z16" s="3"/>
      <c r="AA16" s="3"/>
      <c r="AB16" s="2"/>
      <c r="AC16" s="30">
        <f>AVERAGE(P16:AB16)</f>
        <v>616.66666666666663</v>
      </c>
      <c r="AD16" s="31">
        <f t="shared" si="2"/>
        <v>2.7900504736833511</v>
      </c>
    </row>
    <row r="17" spans="1:30" ht="15.75" thickBot="1" x14ac:dyDescent="0.3">
      <c r="A17" s="11"/>
      <c r="B17" s="3" t="s">
        <v>6</v>
      </c>
      <c r="C17" s="3">
        <v>10</v>
      </c>
      <c r="D17" s="3">
        <v>0</v>
      </c>
      <c r="E17" s="3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14">
        <f>C17*50</f>
        <v>500</v>
      </c>
      <c r="Q17" s="3">
        <f>D17*50*10</f>
        <v>0</v>
      </c>
      <c r="R17" s="3">
        <f>E17*50*100</f>
        <v>0</v>
      </c>
      <c r="S17" s="3"/>
      <c r="T17" s="3"/>
      <c r="U17" s="3"/>
      <c r="V17" s="3"/>
      <c r="W17" s="3"/>
      <c r="X17" s="3"/>
      <c r="Y17" s="3"/>
      <c r="Z17" s="3"/>
      <c r="AA17" s="3"/>
      <c r="AB17" s="2"/>
      <c r="AC17" s="30">
        <f>AVERAGE(P17:R17)</f>
        <v>166.66666666666666</v>
      </c>
      <c r="AD17" s="31">
        <f t="shared" si="2"/>
        <v>2.2218487496163561</v>
      </c>
    </row>
    <row r="18" spans="1:30" ht="15.75" thickBot="1" x14ac:dyDescent="0.3">
      <c r="A18" s="12"/>
      <c r="B18" s="3" t="s">
        <v>7</v>
      </c>
      <c r="C18" s="3"/>
      <c r="D18" s="3"/>
      <c r="E18" s="3"/>
      <c r="F18" s="15" t="s">
        <v>25</v>
      </c>
      <c r="G18" s="3" t="s">
        <v>25</v>
      </c>
      <c r="H18" s="3">
        <v>97</v>
      </c>
      <c r="I18" s="3">
        <v>46</v>
      </c>
      <c r="J18" s="3">
        <v>41</v>
      </c>
      <c r="K18" s="3">
        <v>36</v>
      </c>
      <c r="L18" s="3">
        <v>21</v>
      </c>
      <c r="M18" s="3">
        <v>11</v>
      </c>
      <c r="N18" s="3">
        <v>10</v>
      </c>
      <c r="O18" s="3">
        <v>2</v>
      </c>
      <c r="P18" s="14"/>
      <c r="Q18" s="3"/>
      <c r="R18" s="3"/>
      <c r="S18" s="15" t="s">
        <v>25</v>
      </c>
      <c r="T18" s="3" t="s">
        <v>25</v>
      </c>
      <c r="U18" s="3">
        <f>H18*50*100000</f>
        <v>485000000</v>
      </c>
      <c r="V18" s="3">
        <f>I18*50*1000000</f>
        <v>2300000000</v>
      </c>
      <c r="W18" s="3">
        <f>J18*50*10000000</f>
        <v>20500000000</v>
      </c>
      <c r="X18" s="3">
        <f>K18*50*100000000</f>
        <v>180000000000</v>
      </c>
      <c r="Y18" s="3">
        <f>L18*50*1000000000</f>
        <v>1050000000000</v>
      </c>
      <c r="Z18" s="3">
        <f>M18*50*10000000000</f>
        <v>5500000000000</v>
      </c>
      <c r="AA18" s="3">
        <f>N18*50*100000000000</f>
        <v>50000000000000</v>
      </c>
      <c r="AB18" s="2">
        <f>O18*50*1000000000000</f>
        <v>100000000000000</v>
      </c>
      <c r="AC18" s="30">
        <f>AVERAGE(P18:AB18)</f>
        <v>19594160625000</v>
      </c>
      <c r="AD18" s="31">
        <f t="shared" si="2"/>
        <v>13.292126663897886</v>
      </c>
    </row>
    <row r="19" spans="1:30" ht="15.75" thickBot="1" x14ac:dyDescent="0.3">
      <c r="A19" s="13"/>
      <c r="B19" s="3" t="s">
        <v>0</v>
      </c>
      <c r="C19" s="3">
        <v>345</v>
      </c>
      <c r="D19" s="10"/>
      <c r="E19" s="10"/>
      <c r="F19" s="10"/>
      <c r="G19" s="10"/>
      <c r="H19" s="10"/>
      <c r="I19" s="16"/>
      <c r="J19" s="20"/>
      <c r="K19" s="20"/>
      <c r="L19" s="21"/>
      <c r="M19" s="21"/>
      <c r="N19" s="21"/>
      <c r="O19" s="21"/>
      <c r="P19" s="3">
        <f>C19*50</f>
        <v>17250</v>
      </c>
      <c r="Q19" s="10"/>
      <c r="R19" s="10"/>
      <c r="S19" s="10"/>
      <c r="T19" s="10"/>
      <c r="U19" s="10"/>
      <c r="V19" s="10"/>
      <c r="W19" s="20"/>
      <c r="X19" s="20"/>
      <c r="Y19" s="21"/>
      <c r="Z19" s="21"/>
      <c r="AA19" s="21"/>
      <c r="AB19" s="26"/>
      <c r="AC19" s="30">
        <f>AVERAGE(P19:AA19)</f>
        <v>17250</v>
      </c>
      <c r="AD19" s="31">
        <f t="shared" si="2"/>
        <v>4.2367890994092932</v>
      </c>
    </row>
    <row r="20" spans="1:30" ht="15.75" customHeight="1" thickBot="1" x14ac:dyDescent="0.3">
      <c r="A20" s="9" t="s">
        <v>34</v>
      </c>
      <c r="B20" s="3" t="s">
        <v>1</v>
      </c>
      <c r="C20" s="3">
        <v>31</v>
      </c>
      <c r="D20" s="3">
        <v>3</v>
      </c>
      <c r="E20" s="3">
        <v>0</v>
      </c>
      <c r="F20" s="10"/>
      <c r="G20" s="10"/>
      <c r="H20" s="10"/>
      <c r="I20" s="10"/>
      <c r="J20" s="20"/>
      <c r="K20" s="20"/>
      <c r="L20" s="23"/>
      <c r="M20" s="23"/>
      <c r="N20" s="23"/>
      <c r="O20" s="23"/>
      <c r="P20" s="3">
        <f>C20*50</f>
        <v>1550</v>
      </c>
      <c r="Q20" s="3">
        <f>D20*50*10</f>
        <v>1500</v>
      </c>
      <c r="R20" s="3">
        <f>E20*50*100</f>
        <v>0</v>
      </c>
      <c r="S20" s="10"/>
      <c r="T20" s="10"/>
      <c r="U20" s="10"/>
      <c r="V20" s="10"/>
      <c r="W20" s="23"/>
      <c r="X20" s="23"/>
      <c r="Y20" s="23"/>
      <c r="Z20" s="23"/>
      <c r="AA20" s="23"/>
      <c r="AB20" s="28"/>
      <c r="AC20" s="30">
        <f>AVERAGE(P20:AB20)</f>
        <v>1016.6666666666666</v>
      </c>
      <c r="AD20" s="31">
        <f t="shared" si="2"/>
        <v>3.0071785846271233</v>
      </c>
    </row>
    <row r="21" spans="1:30" ht="15.75" thickBot="1" x14ac:dyDescent="0.3">
      <c r="A21" s="11"/>
      <c r="B21" s="3" t="s">
        <v>2</v>
      </c>
      <c r="C21" s="3">
        <v>3</v>
      </c>
      <c r="D21" s="3">
        <v>1</v>
      </c>
      <c r="E21" s="3">
        <v>0</v>
      </c>
      <c r="F21" s="10"/>
      <c r="G21" s="10"/>
      <c r="H21" s="10"/>
      <c r="I21" s="10"/>
      <c r="J21" s="20"/>
      <c r="K21" s="20"/>
      <c r="L21" s="23"/>
      <c r="M21" s="23"/>
      <c r="N21" s="23"/>
      <c r="O21" s="23"/>
      <c r="P21" s="3">
        <f>C21*50</f>
        <v>150</v>
      </c>
      <c r="Q21" s="3">
        <f>D21*50*10</f>
        <v>500</v>
      </c>
      <c r="R21" s="3">
        <f>E21*50*100</f>
        <v>0</v>
      </c>
      <c r="S21" s="10"/>
      <c r="T21" s="10"/>
      <c r="U21" s="10"/>
      <c r="V21" s="10"/>
      <c r="W21" s="23"/>
      <c r="X21" s="23"/>
      <c r="Y21" s="23"/>
      <c r="Z21" s="23"/>
      <c r="AA21" s="23"/>
      <c r="AB21" s="28"/>
      <c r="AC21" s="30">
        <f>AVERAGE(P21:AB21)</f>
        <v>216.66666666666666</v>
      </c>
      <c r="AD21" s="31">
        <f t="shared" si="2"/>
        <v>2.3357921019231931</v>
      </c>
    </row>
    <row r="22" spans="1:30" ht="15.75" thickBot="1" x14ac:dyDescent="0.3">
      <c r="A22" s="11"/>
      <c r="B22" s="3" t="s">
        <v>3</v>
      </c>
      <c r="C22" s="3">
        <v>1</v>
      </c>
      <c r="D22" s="3">
        <v>0</v>
      </c>
      <c r="E22" s="3">
        <v>0</v>
      </c>
      <c r="F22" s="10"/>
      <c r="G22" s="10"/>
      <c r="H22" s="10"/>
      <c r="I22" s="10"/>
      <c r="J22" s="20"/>
      <c r="K22" s="20"/>
      <c r="L22" s="23"/>
      <c r="M22" s="23"/>
      <c r="N22" s="23"/>
      <c r="O22" s="23"/>
      <c r="P22" s="3">
        <f>C22*50</f>
        <v>50</v>
      </c>
      <c r="Q22" s="3">
        <f>D22*50*10</f>
        <v>0</v>
      </c>
      <c r="R22" s="3">
        <f>E22*50*100</f>
        <v>0</v>
      </c>
      <c r="S22" s="10"/>
      <c r="T22" s="10"/>
      <c r="U22" s="10"/>
      <c r="V22" s="10"/>
      <c r="W22" s="23"/>
      <c r="X22" s="23"/>
      <c r="Y22" s="23"/>
      <c r="Z22" s="23"/>
      <c r="AA22" s="23"/>
      <c r="AB22" s="28"/>
      <c r="AC22" s="30">
        <f>AVERAGE(P22:AB22)</f>
        <v>16.666666666666668</v>
      </c>
      <c r="AD22" s="31">
        <f t="shared" si="2"/>
        <v>1.2218487496163564</v>
      </c>
    </row>
    <row r="23" spans="1:30" ht="15.75" thickBot="1" x14ac:dyDescent="0.3">
      <c r="A23" s="11"/>
      <c r="B23" s="3" t="s">
        <v>4</v>
      </c>
      <c r="C23" s="3">
        <v>0</v>
      </c>
      <c r="D23" s="3">
        <v>0</v>
      </c>
      <c r="E23" s="3">
        <v>0</v>
      </c>
      <c r="F23" s="10"/>
      <c r="G23" s="10"/>
      <c r="H23" s="10"/>
      <c r="I23" s="10"/>
      <c r="J23" s="20"/>
      <c r="K23" s="20"/>
      <c r="L23" s="23"/>
      <c r="M23" s="23"/>
      <c r="N23" s="23"/>
      <c r="O23" s="23"/>
      <c r="P23" s="3">
        <f>C23*50</f>
        <v>0</v>
      </c>
      <c r="Q23" s="3">
        <f>D23*50*10</f>
        <v>0</v>
      </c>
      <c r="R23" s="3">
        <f>E23*50*100</f>
        <v>0</v>
      </c>
      <c r="S23" s="10"/>
      <c r="T23" s="10"/>
      <c r="U23" s="10"/>
      <c r="V23" s="10"/>
      <c r="W23" s="23"/>
      <c r="X23" s="23"/>
      <c r="Y23" s="23"/>
      <c r="Z23" s="23"/>
      <c r="AA23" s="23"/>
      <c r="AB23" s="28"/>
      <c r="AC23" s="30">
        <f>AVERAGE(P23:AB23)</f>
        <v>0</v>
      </c>
      <c r="AD23" s="31">
        <v>0</v>
      </c>
    </row>
    <row r="24" spans="1:30" ht="15.75" thickBot="1" x14ac:dyDescent="0.3">
      <c r="A24" s="11"/>
      <c r="B24" s="3" t="s">
        <v>5</v>
      </c>
      <c r="C24" s="3">
        <v>0</v>
      </c>
      <c r="D24" s="3">
        <v>0</v>
      </c>
      <c r="E24" s="3">
        <v>0</v>
      </c>
      <c r="F24" s="10"/>
      <c r="G24" s="10"/>
      <c r="H24" s="10"/>
      <c r="I24" s="10"/>
      <c r="J24" s="20"/>
      <c r="K24" s="20"/>
      <c r="L24" s="23"/>
      <c r="M24" s="23"/>
      <c r="N24" s="23"/>
      <c r="O24" s="23"/>
      <c r="P24" s="3">
        <f>C24*50</f>
        <v>0</v>
      </c>
      <c r="Q24" s="3">
        <f>D24*50*10</f>
        <v>0</v>
      </c>
      <c r="R24" s="3">
        <f>E24*50*100</f>
        <v>0</v>
      </c>
      <c r="S24" s="10"/>
      <c r="T24" s="10"/>
      <c r="U24" s="10"/>
      <c r="V24" s="10"/>
      <c r="W24" s="23"/>
      <c r="X24" s="23"/>
      <c r="Y24" s="23"/>
      <c r="Z24" s="23"/>
      <c r="AA24" s="23"/>
      <c r="AB24" s="28"/>
      <c r="AC24" s="30">
        <f>AVERAGE(P24:AB24)</f>
        <v>0</v>
      </c>
      <c r="AD24" s="31">
        <v>0</v>
      </c>
    </row>
    <row r="25" spans="1:30" ht="15.75" thickBot="1" x14ac:dyDescent="0.3">
      <c r="A25" s="11"/>
      <c r="B25" s="3" t="s">
        <v>6</v>
      </c>
      <c r="C25" s="3">
        <v>0</v>
      </c>
      <c r="D25" s="3">
        <v>0</v>
      </c>
      <c r="E25" s="3">
        <v>0</v>
      </c>
      <c r="F25" s="10"/>
      <c r="G25" s="10"/>
      <c r="H25" s="10"/>
      <c r="I25" s="10"/>
      <c r="J25" s="20"/>
      <c r="K25" s="20"/>
      <c r="L25" s="23"/>
      <c r="M25" s="23"/>
      <c r="N25" s="23"/>
      <c r="O25" s="23"/>
      <c r="P25" s="3">
        <f>C25*50</f>
        <v>0</v>
      </c>
      <c r="Q25" s="3">
        <f>D25*50*10</f>
        <v>0</v>
      </c>
      <c r="R25" s="3">
        <f>E25*50*100</f>
        <v>0</v>
      </c>
      <c r="S25" s="10"/>
      <c r="T25" s="10"/>
      <c r="U25" s="10"/>
      <c r="V25" s="10"/>
      <c r="W25" s="23"/>
      <c r="X25" s="23"/>
      <c r="Y25" s="23"/>
      <c r="Z25" s="23"/>
      <c r="AA25" s="23"/>
      <c r="AB25" s="28"/>
      <c r="AC25" s="30">
        <f>AVERAGE(P25:AB25)</f>
        <v>0</v>
      </c>
      <c r="AD25" s="31">
        <v>0</v>
      </c>
    </row>
    <row r="26" spans="1:30" ht="15.75" thickBot="1" x14ac:dyDescent="0.3">
      <c r="A26" s="12"/>
      <c r="B26" s="3" t="s">
        <v>7</v>
      </c>
      <c r="C26" s="3">
        <v>0</v>
      </c>
      <c r="D26" s="3">
        <v>0</v>
      </c>
      <c r="E26" s="3">
        <v>0</v>
      </c>
      <c r="F26" s="10"/>
      <c r="G26" s="10"/>
      <c r="H26" s="10"/>
      <c r="I26" s="10"/>
      <c r="J26" s="20"/>
      <c r="K26" s="20"/>
      <c r="L26" s="23"/>
      <c r="M26" s="23"/>
      <c r="N26" s="23"/>
      <c r="O26" s="23"/>
      <c r="P26" s="3">
        <f>C26*50</f>
        <v>0</v>
      </c>
      <c r="Q26" s="3">
        <f>D26*50*10</f>
        <v>0</v>
      </c>
      <c r="R26" s="3">
        <f>E26*50*100</f>
        <v>0</v>
      </c>
      <c r="S26" s="10"/>
      <c r="T26" s="10"/>
      <c r="U26" s="10"/>
      <c r="V26" s="10"/>
      <c r="W26" s="23"/>
      <c r="X26" s="23"/>
      <c r="Y26" s="23"/>
      <c r="Z26" s="23"/>
      <c r="AA26" s="23"/>
      <c r="AB26" s="28"/>
      <c r="AC26" s="30">
        <f>AVERAGE(P26:AB26)</f>
        <v>0</v>
      </c>
      <c r="AD26" s="31">
        <v>0</v>
      </c>
    </row>
    <row r="27" spans="1:30" ht="15.75" thickBot="1" x14ac:dyDescent="0.3">
      <c r="A27" s="13"/>
      <c r="B27" s="3" t="s">
        <v>0</v>
      </c>
      <c r="C27" s="3">
        <v>345</v>
      </c>
      <c r="D27" s="10"/>
      <c r="E27" s="10"/>
      <c r="F27" s="10"/>
      <c r="G27" s="10"/>
      <c r="H27" s="10"/>
      <c r="I27" s="10"/>
      <c r="J27" s="20"/>
      <c r="K27" s="20"/>
      <c r="L27" s="21"/>
      <c r="M27" s="21"/>
      <c r="N27" s="21"/>
      <c r="O27" s="21"/>
      <c r="P27" s="3">
        <f>C27*50</f>
        <v>17250</v>
      </c>
      <c r="Q27" s="10"/>
      <c r="R27" s="10"/>
      <c r="S27" s="10"/>
      <c r="T27" s="10"/>
      <c r="U27" s="10"/>
      <c r="V27" s="10"/>
      <c r="W27" s="20"/>
      <c r="X27" s="20"/>
      <c r="Y27" s="21"/>
      <c r="Z27" s="21"/>
      <c r="AA27" s="21"/>
      <c r="AB27" s="26"/>
      <c r="AC27" s="30">
        <f>AVERAGE(P27:AA27)</f>
        <v>17250</v>
      </c>
      <c r="AD27" s="31">
        <f t="shared" si="0"/>
        <v>4.2367890994092932</v>
      </c>
    </row>
    <row r="28" spans="1:30" ht="15" customHeight="1" thickBot="1" x14ac:dyDescent="0.3">
      <c r="A28" s="9" t="s">
        <v>32</v>
      </c>
      <c r="B28" s="3" t="s">
        <v>1</v>
      </c>
      <c r="C28" s="3">
        <v>0</v>
      </c>
      <c r="D28" s="3">
        <v>0</v>
      </c>
      <c r="E28" s="3">
        <v>0</v>
      </c>
      <c r="F28" s="10"/>
      <c r="G28" s="10"/>
      <c r="H28" s="10"/>
      <c r="I28" s="10"/>
      <c r="J28" s="20"/>
      <c r="K28" s="20"/>
      <c r="L28" s="21"/>
      <c r="M28" s="21"/>
      <c r="N28" s="21"/>
      <c r="O28" s="21"/>
      <c r="P28" s="3">
        <f>C28*50</f>
        <v>0</v>
      </c>
      <c r="Q28" s="3">
        <f>D28*10*50</f>
        <v>0</v>
      </c>
      <c r="R28" s="3">
        <f t="shared" ref="R28:R34" si="3">E28*100*50</f>
        <v>0</v>
      </c>
      <c r="S28" s="10"/>
      <c r="T28" s="10"/>
      <c r="U28" s="10"/>
      <c r="V28" s="10"/>
      <c r="W28" s="20"/>
      <c r="X28" s="20"/>
      <c r="Y28" s="21"/>
      <c r="Z28" s="21"/>
      <c r="AA28" s="21"/>
      <c r="AB28" s="26"/>
      <c r="AC28" s="30">
        <f>AVERAGE(P28:AA28)</f>
        <v>0</v>
      </c>
      <c r="AD28" s="31">
        <v>0</v>
      </c>
    </row>
    <row r="29" spans="1:30" ht="15.75" thickBot="1" x14ac:dyDescent="0.3">
      <c r="A29" s="11"/>
      <c r="B29" s="3" t="s">
        <v>2</v>
      </c>
      <c r="C29" s="3">
        <v>0</v>
      </c>
      <c r="D29" s="3">
        <v>0</v>
      </c>
      <c r="E29" s="3">
        <v>0</v>
      </c>
      <c r="F29" s="10"/>
      <c r="G29" s="10"/>
      <c r="H29" s="10"/>
      <c r="I29" s="10"/>
      <c r="J29" s="20"/>
      <c r="K29" s="20"/>
      <c r="L29" s="21"/>
      <c r="M29" s="21"/>
      <c r="N29" s="21"/>
      <c r="O29" s="21"/>
      <c r="P29" s="3">
        <f>C29*50</f>
        <v>0</v>
      </c>
      <c r="Q29" s="3">
        <f>D29*10*50</f>
        <v>0</v>
      </c>
      <c r="R29" s="3">
        <f t="shared" si="3"/>
        <v>0</v>
      </c>
      <c r="S29" s="10"/>
      <c r="T29" s="10"/>
      <c r="U29" s="10"/>
      <c r="V29" s="10"/>
      <c r="W29" s="20"/>
      <c r="X29" s="20"/>
      <c r="Y29" s="21"/>
      <c r="Z29" s="21"/>
      <c r="AA29" s="21"/>
      <c r="AB29" s="26"/>
      <c r="AC29" s="30">
        <f>AVERAGE(P29:AA29)</f>
        <v>0</v>
      </c>
      <c r="AD29" s="31">
        <v>0</v>
      </c>
    </row>
    <row r="30" spans="1:30" ht="15.75" thickBot="1" x14ac:dyDescent="0.3">
      <c r="A30" s="11"/>
      <c r="B30" s="3" t="s">
        <v>3</v>
      </c>
      <c r="C30" s="10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0"/>
      <c r="J30" s="20"/>
      <c r="K30" s="20"/>
      <c r="L30" s="21"/>
      <c r="M30" s="21"/>
      <c r="N30" s="21"/>
      <c r="O30" s="21"/>
      <c r="P30" s="10"/>
      <c r="Q30" s="3">
        <f>D30*10*50</f>
        <v>0</v>
      </c>
      <c r="R30" s="3">
        <f t="shared" si="3"/>
        <v>0</v>
      </c>
      <c r="S30" s="3">
        <v>0</v>
      </c>
      <c r="T30" s="3">
        <v>0</v>
      </c>
      <c r="U30" s="3">
        <v>0</v>
      </c>
      <c r="V30" s="10"/>
      <c r="W30" s="20"/>
      <c r="X30" s="20"/>
      <c r="Y30" s="21"/>
      <c r="Z30" s="21"/>
      <c r="AA30" s="21"/>
      <c r="AB30" s="26"/>
      <c r="AC30" s="30">
        <f>AVERAGE(P30:AA30)</f>
        <v>0</v>
      </c>
      <c r="AD30" s="31">
        <v>0</v>
      </c>
    </row>
    <row r="31" spans="1:30" ht="15.75" thickBot="1" x14ac:dyDescent="0.3">
      <c r="A31" s="11"/>
      <c r="B31" s="3" t="s">
        <v>4</v>
      </c>
      <c r="C31" s="10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10"/>
      <c r="J31" s="20"/>
      <c r="K31" s="20"/>
      <c r="L31" s="21"/>
      <c r="M31" s="21"/>
      <c r="N31" s="21"/>
      <c r="O31" s="21"/>
      <c r="P31" s="10"/>
      <c r="Q31" s="3">
        <f>D31*10*50</f>
        <v>0</v>
      </c>
      <c r="R31" s="3">
        <f t="shared" si="3"/>
        <v>0</v>
      </c>
      <c r="S31" s="3">
        <v>0</v>
      </c>
      <c r="T31" s="3">
        <v>0</v>
      </c>
      <c r="U31" s="3">
        <v>0</v>
      </c>
      <c r="V31" s="10"/>
      <c r="W31" s="20"/>
      <c r="X31" s="20"/>
      <c r="Y31" s="21"/>
      <c r="Z31" s="21"/>
      <c r="AA31" s="21"/>
      <c r="AB31" s="26"/>
      <c r="AC31" s="30">
        <f>AVERAGE(P31:AA31)</f>
        <v>0</v>
      </c>
      <c r="AD31" s="31">
        <v>0</v>
      </c>
    </row>
    <row r="32" spans="1:30" ht="15.75" thickBot="1" x14ac:dyDescent="0.3">
      <c r="A32" s="11"/>
      <c r="B32" s="3" t="s">
        <v>5</v>
      </c>
      <c r="C32" s="10"/>
      <c r="D32" s="10"/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22"/>
      <c r="K32" s="22"/>
      <c r="L32" s="21"/>
      <c r="M32" s="21"/>
      <c r="N32" s="21"/>
      <c r="O32" s="21"/>
      <c r="P32" s="10"/>
      <c r="Q32" s="10"/>
      <c r="R32" s="3">
        <f t="shared" si="3"/>
        <v>0</v>
      </c>
      <c r="S32" s="3">
        <v>0</v>
      </c>
      <c r="T32" s="3">
        <v>0</v>
      </c>
      <c r="U32" s="3">
        <v>0</v>
      </c>
      <c r="V32" s="3">
        <v>0</v>
      </c>
      <c r="W32" s="22"/>
      <c r="X32" s="22"/>
      <c r="Y32" s="21"/>
      <c r="Z32" s="21"/>
      <c r="AA32" s="21"/>
      <c r="AB32" s="26"/>
      <c r="AC32" s="30">
        <f>AVERAGE(P32:AA32)</f>
        <v>0</v>
      </c>
      <c r="AD32" s="31">
        <v>0</v>
      </c>
    </row>
    <row r="33" spans="1:30" ht="15.75" thickBot="1" x14ac:dyDescent="0.3">
      <c r="A33" s="11"/>
      <c r="B33" s="3" t="s">
        <v>6</v>
      </c>
      <c r="C33" s="10"/>
      <c r="D33" s="10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22"/>
      <c r="K33" s="22"/>
      <c r="L33" s="21"/>
      <c r="M33" s="21"/>
      <c r="N33" s="21"/>
      <c r="O33" s="21"/>
      <c r="P33" s="10"/>
      <c r="Q33" s="10"/>
      <c r="R33" s="3">
        <f t="shared" si="3"/>
        <v>0</v>
      </c>
      <c r="S33" s="3">
        <v>0</v>
      </c>
      <c r="T33" s="3">
        <v>0</v>
      </c>
      <c r="U33" s="3">
        <v>0</v>
      </c>
      <c r="V33" s="3">
        <v>0</v>
      </c>
      <c r="W33" s="22"/>
      <c r="X33" s="22"/>
      <c r="Y33" s="21"/>
      <c r="Z33" s="21"/>
      <c r="AA33" s="21"/>
      <c r="AB33" s="26"/>
      <c r="AC33" s="30">
        <f>AVERAGE(P33:AA33)</f>
        <v>0</v>
      </c>
      <c r="AD33" s="31">
        <v>0</v>
      </c>
    </row>
    <row r="34" spans="1:30" ht="15.75" thickBot="1" x14ac:dyDescent="0.3">
      <c r="A34" s="12"/>
      <c r="B34" s="3" t="s">
        <v>7</v>
      </c>
      <c r="C34" s="10"/>
      <c r="D34" s="10"/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22"/>
      <c r="K34" s="22"/>
      <c r="L34" s="21"/>
      <c r="M34" s="21"/>
      <c r="N34" s="21"/>
      <c r="O34" s="21"/>
      <c r="P34" s="10"/>
      <c r="Q34" s="10"/>
      <c r="R34" s="3">
        <f t="shared" si="3"/>
        <v>0</v>
      </c>
      <c r="S34" s="3">
        <v>0</v>
      </c>
      <c r="T34" s="3">
        <v>0</v>
      </c>
      <c r="U34" s="3">
        <v>0</v>
      </c>
      <c r="V34" s="3">
        <v>0</v>
      </c>
      <c r="W34" s="22"/>
      <c r="X34" s="22"/>
      <c r="Y34" s="21"/>
      <c r="Z34" s="21"/>
      <c r="AA34" s="21"/>
      <c r="AB34" s="26"/>
      <c r="AC34" s="30">
        <f>AVERAGE(P34:AA34)</f>
        <v>0</v>
      </c>
      <c r="AD34" s="31">
        <v>0</v>
      </c>
    </row>
    <row r="35" spans="1:30" ht="15.75" thickBot="1" x14ac:dyDescent="0.3">
      <c r="A35" s="13"/>
      <c r="B35" s="3" t="s">
        <v>0</v>
      </c>
      <c r="C35" s="3">
        <v>345</v>
      </c>
      <c r="D35" s="10"/>
      <c r="E35" s="10"/>
      <c r="F35" s="10"/>
      <c r="G35" s="10"/>
      <c r="H35" s="10"/>
      <c r="I35" s="10"/>
      <c r="J35" s="20"/>
      <c r="K35" s="20"/>
      <c r="L35" s="21"/>
      <c r="M35" s="21"/>
      <c r="N35" s="21"/>
      <c r="O35" s="21"/>
      <c r="P35" s="3">
        <f>C35*50</f>
        <v>17250</v>
      </c>
      <c r="Q35" s="10"/>
      <c r="R35" s="10"/>
      <c r="S35" s="10"/>
      <c r="T35" s="10"/>
      <c r="U35" s="10"/>
      <c r="V35" s="10"/>
      <c r="W35" s="20"/>
      <c r="X35" s="20"/>
      <c r="Y35" s="21"/>
      <c r="Z35" s="21"/>
      <c r="AA35" s="21"/>
      <c r="AB35" s="26"/>
      <c r="AC35" s="30">
        <f>AVERAGE(P35:AA35)</f>
        <v>17250</v>
      </c>
      <c r="AD35" s="31">
        <f>LOG10(AC35)</f>
        <v>4.2367890994092932</v>
      </c>
    </row>
    <row r="36" spans="1:30" ht="15" customHeight="1" thickBot="1" x14ac:dyDescent="0.3">
      <c r="A36" s="9" t="s">
        <v>31</v>
      </c>
      <c r="B36" s="3" t="s">
        <v>1</v>
      </c>
      <c r="C36" s="3">
        <v>0</v>
      </c>
      <c r="D36" s="3">
        <v>0</v>
      </c>
      <c r="E36" s="3">
        <v>0</v>
      </c>
      <c r="F36" s="10"/>
      <c r="G36" s="10"/>
      <c r="H36" s="10"/>
      <c r="I36" s="10"/>
      <c r="J36" s="20"/>
      <c r="K36" s="20"/>
      <c r="L36" s="21"/>
      <c r="M36" s="21"/>
      <c r="N36" s="21"/>
      <c r="O36" s="21"/>
      <c r="P36" s="3">
        <f>C36*50</f>
        <v>0</v>
      </c>
      <c r="Q36" s="10"/>
      <c r="R36" s="10"/>
      <c r="S36" s="10"/>
      <c r="T36" s="10"/>
      <c r="U36" s="10"/>
      <c r="V36" s="10"/>
      <c r="W36" s="20"/>
      <c r="X36" s="20"/>
      <c r="Y36" s="21"/>
      <c r="Z36" s="21"/>
      <c r="AA36" s="21"/>
      <c r="AB36" s="26"/>
      <c r="AC36" s="30">
        <f>AVERAGE(P36:AA36)</f>
        <v>0</v>
      </c>
      <c r="AD36" s="31">
        <v>0</v>
      </c>
    </row>
    <row r="37" spans="1:30" ht="15.75" thickBot="1" x14ac:dyDescent="0.3">
      <c r="A37" s="11"/>
      <c r="B37" s="3" t="s">
        <v>2</v>
      </c>
      <c r="C37" s="3">
        <v>0</v>
      </c>
      <c r="D37" s="3">
        <v>0</v>
      </c>
      <c r="E37" s="3">
        <v>0</v>
      </c>
      <c r="F37" s="10"/>
      <c r="G37" s="10"/>
      <c r="H37" s="10"/>
      <c r="I37" s="10"/>
      <c r="J37" s="20"/>
      <c r="K37" s="20"/>
      <c r="L37" s="21"/>
      <c r="M37" s="21"/>
      <c r="N37" s="21"/>
      <c r="O37" s="21"/>
      <c r="P37" s="3">
        <f>C37*50</f>
        <v>0</v>
      </c>
      <c r="Q37" s="3">
        <f t="shared" ref="Q37:Q42" si="4">D37*10*50</f>
        <v>0</v>
      </c>
      <c r="R37" s="3">
        <v>0</v>
      </c>
      <c r="S37" s="10"/>
      <c r="T37" s="10"/>
      <c r="U37" s="10"/>
      <c r="V37" s="10"/>
      <c r="W37" s="20"/>
      <c r="X37" s="20"/>
      <c r="Y37" s="21"/>
      <c r="Z37" s="21"/>
      <c r="AA37" s="21"/>
      <c r="AB37" s="26"/>
      <c r="AC37" s="30">
        <f>AVERAGE(P37:AA37)</f>
        <v>0</v>
      </c>
      <c r="AD37" s="31">
        <v>0</v>
      </c>
    </row>
    <row r="38" spans="1:30" ht="15.75" thickBot="1" x14ac:dyDescent="0.3">
      <c r="A38" s="11"/>
      <c r="B38" s="3" t="s">
        <v>3</v>
      </c>
      <c r="C38" s="3">
        <v>0</v>
      </c>
      <c r="D38" s="3">
        <v>0</v>
      </c>
      <c r="E38" s="3">
        <v>0</v>
      </c>
      <c r="F38" s="10"/>
      <c r="G38" s="10"/>
      <c r="H38" s="10"/>
      <c r="I38" s="10"/>
      <c r="J38" s="20"/>
      <c r="K38" s="20"/>
      <c r="L38" s="21"/>
      <c r="M38" s="21"/>
      <c r="N38" s="21"/>
      <c r="O38" s="21"/>
      <c r="P38" s="3">
        <f>C38*50</f>
        <v>0</v>
      </c>
      <c r="Q38" s="3">
        <f t="shared" si="4"/>
        <v>0</v>
      </c>
      <c r="R38" s="3">
        <v>0</v>
      </c>
      <c r="S38" s="10"/>
      <c r="T38" s="10"/>
      <c r="U38" s="10"/>
      <c r="V38" s="10"/>
      <c r="W38" s="20"/>
      <c r="X38" s="20"/>
      <c r="Y38" s="21"/>
      <c r="Z38" s="21"/>
      <c r="AA38" s="21"/>
      <c r="AB38" s="26"/>
      <c r="AC38" s="30">
        <f>AVERAGE(P38:AA38)</f>
        <v>0</v>
      </c>
      <c r="AD38" s="31">
        <v>0</v>
      </c>
    </row>
    <row r="39" spans="1:30" ht="15.75" thickBot="1" x14ac:dyDescent="0.3">
      <c r="A39" s="11"/>
      <c r="B39" s="3" t="s">
        <v>4</v>
      </c>
      <c r="C39" s="3">
        <v>0</v>
      </c>
      <c r="D39" s="3">
        <v>0</v>
      </c>
      <c r="E39" s="3">
        <v>0</v>
      </c>
      <c r="F39" s="10"/>
      <c r="G39" s="10"/>
      <c r="H39" s="10"/>
      <c r="I39" s="10"/>
      <c r="J39" s="20"/>
      <c r="K39" s="20"/>
      <c r="L39" s="21"/>
      <c r="M39" s="21"/>
      <c r="N39" s="21"/>
      <c r="O39" s="21"/>
      <c r="P39" s="3">
        <f>C39*50</f>
        <v>0</v>
      </c>
      <c r="Q39" s="3">
        <f t="shared" si="4"/>
        <v>0</v>
      </c>
      <c r="R39" s="3">
        <v>0</v>
      </c>
      <c r="S39" s="10"/>
      <c r="T39" s="10"/>
      <c r="U39" s="10"/>
      <c r="V39" s="10"/>
      <c r="W39" s="20"/>
      <c r="X39" s="20"/>
      <c r="Y39" s="21"/>
      <c r="Z39" s="21"/>
      <c r="AA39" s="21"/>
      <c r="AB39" s="26"/>
      <c r="AC39" s="30">
        <f>AVERAGE(P39:AA39)</f>
        <v>0</v>
      </c>
      <c r="AD39" s="31">
        <v>0</v>
      </c>
    </row>
    <row r="40" spans="1:30" ht="15.75" thickBot="1" x14ac:dyDescent="0.3">
      <c r="A40" s="11"/>
      <c r="B40" s="3" t="s">
        <v>5</v>
      </c>
      <c r="C40" s="3">
        <v>0</v>
      </c>
      <c r="D40" s="3">
        <v>0</v>
      </c>
      <c r="E40" s="3">
        <v>0</v>
      </c>
      <c r="F40" s="10"/>
      <c r="G40" s="10"/>
      <c r="H40" s="10"/>
      <c r="I40" s="10"/>
      <c r="J40" s="20"/>
      <c r="K40" s="20"/>
      <c r="L40" s="21"/>
      <c r="M40" s="21"/>
      <c r="N40" s="21"/>
      <c r="O40" s="21"/>
      <c r="P40" s="3">
        <f>C40*50</f>
        <v>0</v>
      </c>
      <c r="Q40" s="3">
        <f t="shared" si="4"/>
        <v>0</v>
      </c>
      <c r="R40" s="3">
        <v>0</v>
      </c>
      <c r="S40" s="10"/>
      <c r="T40" s="10"/>
      <c r="U40" s="10"/>
      <c r="V40" s="10"/>
      <c r="W40" s="20"/>
      <c r="X40" s="20"/>
      <c r="Y40" s="21"/>
      <c r="Z40" s="21"/>
      <c r="AA40" s="21"/>
      <c r="AB40" s="26"/>
      <c r="AC40" s="30">
        <f>AVERAGE(P40:AA40)</f>
        <v>0</v>
      </c>
      <c r="AD40" s="31">
        <v>0</v>
      </c>
    </row>
    <row r="41" spans="1:30" ht="15.75" thickBot="1" x14ac:dyDescent="0.3">
      <c r="A41" s="11"/>
      <c r="B41" s="3" t="s">
        <v>6</v>
      </c>
      <c r="C41" s="3">
        <v>0</v>
      </c>
      <c r="D41" s="3">
        <v>0</v>
      </c>
      <c r="E41" s="3">
        <v>0</v>
      </c>
      <c r="F41" s="10"/>
      <c r="G41" s="10"/>
      <c r="H41" s="10"/>
      <c r="I41" s="10"/>
      <c r="J41" s="20"/>
      <c r="K41" s="20"/>
      <c r="L41" s="21"/>
      <c r="M41" s="21"/>
      <c r="N41" s="21"/>
      <c r="O41" s="21"/>
      <c r="P41" s="3">
        <f>C41*50</f>
        <v>0</v>
      </c>
      <c r="Q41" s="3">
        <f t="shared" si="4"/>
        <v>0</v>
      </c>
      <c r="R41" s="3">
        <v>0</v>
      </c>
      <c r="S41" s="10"/>
      <c r="T41" s="10"/>
      <c r="U41" s="10"/>
      <c r="V41" s="10"/>
      <c r="W41" s="20"/>
      <c r="X41" s="20"/>
      <c r="Y41" s="21"/>
      <c r="Z41" s="21"/>
      <c r="AA41" s="21"/>
      <c r="AB41" s="26"/>
      <c r="AC41" s="30">
        <f>AVERAGE(P41:AA41)</f>
        <v>0</v>
      </c>
      <c r="AD41" s="31">
        <v>0</v>
      </c>
    </row>
    <row r="42" spans="1:30" ht="15.75" thickBot="1" x14ac:dyDescent="0.3">
      <c r="A42" s="12"/>
      <c r="B42" s="3" t="s">
        <v>7</v>
      </c>
      <c r="C42" s="3">
        <v>0</v>
      </c>
      <c r="D42" s="3">
        <v>0</v>
      </c>
      <c r="E42" s="3">
        <v>0</v>
      </c>
      <c r="F42" s="10"/>
      <c r="G42" s="10"/>
      <c r="H42" s="10"/>
      <c r="I42" s="10"/>
      <c r="J42" s="20"/>
      <c r="K42" s="20"/>
      <c r="L42" s="21"/>
      <c r="M42" s="21"/>
      <c r="N42" s="21"/>
      <c r="O42" s="21"/>
      <c r="P42" s="3">
        <f>C42*50</f>
        <v>0</v>
      </c>
      <c r="Q42" s="3">
        <f t="shared" si="4"/>
        <v>0</v>
      </c>
      <c r="R42" s="3">
        <v>0</v>
      </c>
      <c r="S42" s="10"/>
      <c r="T42" s="10"/>
      <c r="U42" s="10"/>
      <c r="V42" s="10"/>
      <c r="W42" s="20"/>
      <c r="X42" s="20"/>
      <c r="Y42" s="21"/>
      <c r="Z42" s="21"/>
      <c r="AA42" s="21"/>
      <c r="AB42" s="26"/>
      <c r="AC42" s="30">
        <f>AVERAGE(P42:AA42)</f>
        <v>0</v>
      </c>
      <c r="AD42" s="31">
        <v>0</v>
      </c>
    </row>
    <row r="43" spans="1:30" ht="15.75" thickBot="1" x14ac:dyDescent="0.3">
      <c r="A43" s="13"/>
      <c r="B43" s="3" t="s">
        <v>0</v>
      </c>
      <c r="C43" s="3">
        <v>345</v>
      </c>
      <c r="D43" s="10"/>
      <c r="E43" s="10"/>
      <c r="F43" s="10"/>
      <c r="G43" s="10"/>
      <c r="H43" s="10"/>
      <c r="I43" s="10"/>
      <c r="J43" s="20"/>
      <c r="K43" s="20"/>
      <c r="L43" s="21"/>
      <c r="M43" s="21"/>
      <c r="N43" s="21"/>
      <c r="O43" s="21"/>
      <c r="P43" s="3">
        <f>C43*50</f>
        <v>17250</v>
      </c>
      <c r="Q43" s="10"/>
      <c r="R43" s="10"/>
      <c r="S43" s="10"/>
      <c r="T43" s="10"/>
      <c r="U43" s="10"/>
      <c r="V43" s="10"/>
      <c r="W43" s="20"/>
      <c r="X43" s="20"/>
      <c r="Y43" s="21"/>
      <c r="Z43" s="21"/>
      <c r="AA43" s="21"/>
      <c r="AB43" s="26"/>
      <c r="AC43" s="30">
        <f>AVERAGE(P43:AA43)</f>
        <v>17250</v>
      </c>
      <c r="AD43" s="31">
        <f>LOG10(AC43)</f>
        <v>4.2367890994092932</v>
      </c>
    </row>
    <row r="44" spans="1:30" ht="15" customHeight="1" thickBot="1" x14ac:dyDescent="0.3">
      <c r="A44" s="9" t="s">
        <v>30</v>
      </c>
      <c r="B44" s="3" t="s">
        <v>1</v>
      </c>
      <c r="C44" s="3">
        <v>0</v>
      </c>
      <c r="D44" s="3">
        <v>0</v>
      </c>
      <c r="E44" s="3">
        <v>0</v>
      </c>
      <c r="F44" s="10"/>
      <c r="G44" s="10"/>
      <c r="H44" s="10"/>
      <c r="I44" s="10"/>
      <c r="J44" s="20"/>
      <c r="K44" s="20"/>
      <c r="L44" s="21"/>
      <c r="M44" s="21"/>
      <c r="N44" s="21"/>
      <c r="O44" s="21"/>
      <c r="P44" s="3">
        <f>C44*50</f>
        <v>0</v>
      </c>
      <c r="Q44" s="10"/>
      <c r="R44" s="10"/>
      <c r="S44" s="10"/>
      <c r="T44" s="10"/>
      <c r="U44" s="10"/>
      <c r="V44" s="10"/>
      <c r="W44" s="20"/>
      <c r="X44" s="20"/>
      <c r="Y44" s="21"/>
      <c r="Z44" s="21"/>
      <c r="AA44" s="21"/>
      <c r="AB44" s="26"/>
      <c r="AC44" s="30">
        <f>AVERAGE(P44:AA44)</f>
        <v>0</v>
      </c>
      <c r="AD44" s="31">
        <v>0</v>
      </c>
    </row>
    <row r="45" spans="1:30" ht="15.75" thickBot="1" x14ac:dyDescent="0.3">
      <c r="A45" s="11"/>
      <c r="B45" s="3" t="s">
        <v>2</v>
      </c>
      <c r="C45" s="3">
        <v>0</v>
      </c>
      <c r="D45" s="3">
        <v>0</v>
      </c>
      <c r="E45" s="3">
        <v>0</v>
      </c>
      <c r="F45" s="10"/>
      <c r="G45" s="10"/>
      <c r="H45" s="10"/>
      <c r="I45" s="10"/>
      <c r="J45" s="20"/>
      <c r="K45" s="20"/>
      <c r="L45" s="21"/>
      <c r="M45" s="21"/>
      <c r="N45" s="21"/>
      <c r="O45" s="21"/>
      <c r="P45" s="3">
        <f>C45*50</f>
        <v>0</v>
      </c>
      <c r="Q45" s="3">
        <f>D45*10*50</f>
        <v>0</v>
      </c>
      <c r="R45" s="3">
        <v>0</v>
      </c>
      <c r="S45" s="10"/>
      <c r="T45" s="10"/>
      <c r="U45" s="10"/>
      <c r="V45" s="10"/>
      <c r="W45" s="20"/>
      <c r="X45" s="20"/>
      <c r="Y45" s="21"/>
      <c r="Z45" s="21"/>
      <c r="AA45" s="21"/>
      <c r="AB45" s="26"/>
      <c r="AC45" s="30">
        <f>AVERAGE(P45:AA45)</f>
        <v>0</v>
      </c>
      <c r="AD45" s="31">
        <v>0</v>
      </c>
    </row>
    <row r="46" spans="1:30" ht="15.75" thickBot="1" x14ac:dyDescent="0.3">
      <c r="A46" s="11"/>
      <c r="B46" s="3" t="s">
        <v>3</v>
      </c>
      <c r="C46" s="3">
        <v>0</v>
      </c>
      <c r="D46" s="3">
        <v>0</v>
      </c>
      <c r="E46" s="3">
        <v>0</v>
      </c>
      <c r="F46" s="10"/>
      <c r="G46" s="10"/>
      <c r="H46" s="10"/>
      <c r="I46" s="10"/>
      <c r="J46" s="20"/>
      <c r="K46" s="20"/>
      <c r="L46" s="21"/>
      <c r="M46" s="21"/>
      <c r="N46" s="21"/>
      <c r="O46" s="21"/>
      <c r="P46" s="3">
        <f>C46*50</f>
        <v>0</v>
      </c>
      <c r="Q46" s="3">
        <f>D46*10*50</f>
        <v>0</v>
      </c>
      <c r="R46" s="3">
        <v>0</v>
      </c>
      <c r="S46" s="10"/>
      <c r="T46" s="10"/>
      <c r="U46" s="10"/>
      <c r="V46" s="10"/>
      <c r="W46" s="20"/>
      <c r="X46" s="20"/>
      <c r="Y46" s="21"/>
      <c r="Z46" s="21"/>
      <c r="AA46" s="21"/>
      <c r="AB46" s="26"/>
      <c r="AC46" s="30">
        <f>AVERAGE(P46:AA46)</f>
        <v>0</v>
      </c>
      <c r="AD46" s="31">
        <v>0</v>
      </c>
    </row>
    <row r="47" spans="1:30" ht="15.75" thickBot="1" x14ac:dyDescent="0.3">
      <c r="A47" s="11"/>
      <c r="B47" s="3" t="s">
        <v>4</v>
      </c>
      <c r="C47" s="3">
        <v>0</v>
      </c>
      <c r="D47" s="3">
        <v>0</v>
      </c>
      <c r="E47" s="3">
        <v>0</v>
      </c>
      <c r="F47" s="10"/>
      <c r="G47" s="10"/>
      <c r="H47" s="10"/>
      <c r="I47" s="10"/>
      <c r="J47" s="20"/>
      <c r="K47" s="20"/>
      <c r="L47" s="21"/>
      <c r="M47" s="21"/>
      <c r="N47" s="21"/>
      <c r="O47" s="21"/>
      <c r="P47" s="3">
        <f>C47*50</f>
        <v>0</v>
      </c>
      <c r="Q47" s="3">
        <f>D47*10*50</f>
        <v>0</v>
      </c>
      <c r="R47" s="3">
        <v>0</v>
      </c>
      <c r="S47" s="10"/>
      <c r="T47" s="10"/>
      <c r="U47" s="10"/>
      <c r="V47" s="10"/>
      <c r="W47" s="20"/>
      <c r="X47" s="20"/>
      <c r="Y47" s="21"/>
      <c r="Z47" s="21"/>
      <c r="AA47" s="21"/>
      <c r="AB47" s="26"/>
      <c r="AC47" s="30">
        <f>AVERAGE(P47:AA47)</f>
        <v>0</v>
      </c>
      <c r="AD47" s="31">
        <v>0</v>
      </c>
    </row>
    <row r="48" spans="1:30" ht="15.75" thickBot="1" x14ac:dyDescent="0.3">
      <c r="A48" s="11"/>
      <c r="B48" s="3" t="s">
        <v>5</v>
      </c>
      <c r="C48" s="3">
        <v>0</v>
      </c>
      <c r="D48" s="3">
        <v>0</v>
      </c>
      <c r="E48" s="3">
        <v>0</v>
      </c>
      <c r="F48" s="10"/>
      <c r="G48" s="10"/>
      <c r="H48" s="10"/>
      <c r="I48" s="10"/>
      <c r="J48" s="20"/>
      <c r="K48" s="20"/>
      <c r="L48" s="21"/>
      <c r="M48" s="21"/>
      <c r="N48" s="21"/>
      <c r="O48" s="21"/>
      <c r="P48" s="3">
        <f>C48*50</f>
        <v>0</v>
      </c>
      <c r="Q48" s="3">
        <f>D48*10*50</f>
        <v>0</v>
      </c>
      <c r="R48" s="3">
        <v>0</v>
      </c>
      <c r="S48" s="10"/>
      <c r="T48" s="10"/>
      <c r="U48" s="10"/>
      <c r="V48" s="10"/>
      <c r="W48" s="20"/>
      <c r="X48" s="20"/>
      <c r="Y48" s="21"/>
      <c r="Z48" s="21"/>
      <c r="AA48" s="21"/>
      <c r="AB48" s="26"/>
      <c r="AC48" s="30">
        <f>AVERAGE(P48:AA48)</f>
        <v>0</v>
      </c>
      <c r="AD48" s="31">
        <v>0</v>
      </c>
    </row>
    <row r="49" spans="1:30" ht="15.75" thickBot="1" x14ac:dyDescent="0.3">
      <c r="A49" s="11"/>
      <c r="B49" s="3" t="s">
        <v>6</v>
      </c>
      <c r="C49" s="3">
        <v>0</v>
      </c>
      <c r="D49" s="3">
        <v>0</v>
      </c>
      <c r="E49" s="3">
        <v>0</v>
      </c>
      <c r="F49" s="10"/>
      <c r="G49" s="10"/>
      <c r="H49" s="10"/>
      <c r="I49" s="10"/>
      <c r="J49" s="20"/>
      <c r="K49" s="20"/>
      <c r="L49" s="21"/>
      <c r="M49" s="21"/>
      <c r="N49" s="21"/>
      <c r="O49" s="21"/>
      <c r="P49" s="3">
        <f>C49*50</f>
        <v>0</v>
      </c>
      <c r="Q49" s="3">
        <f>D49*10*50</f>
        <v>0</v>
      </c>
      <c r="R49" s="3">
        <v>0</v>
      </c>
      <c r="S49" s="10"/>
      <c r="T49" s="10"/>
      <c r="U49" s="10"/>
      <c r="V49" s="10"/>
      <c r="W49" s="20"/>
      <c r="X49" s="20"/>
      <c r="Y49" s="21"/>
      <c r="Z49" s="21"/>
      <c r="AA49" s="21"/>
      <c r="AB49" s="26"/>
      <c r="AC49" s="30">
        <f>AVERAGE(P49:AA49)</f>
        <v>0</v>
      </c>
      <c r="AD49" s="31">
        <v>0</v>
      </c>
    </row>
    <row r="50" spans="1:30" ht="15.75" thickBot="1" x14ac:dyDescent="0.3">
      <c r="A50" s="12"/>
      <c r="B50" s="3" t="s">
        <v>7</v>
      </c>
      <c r="C50" s="3">
        <v>0</v>
      </c>
      <c r="D50" s="3">
        <v>0</v>
      </c>
      <c r="E50" s="3">
        <v>0</v>
      </c>
      <c r="F50" s="10"/>
      <c r="G50" s="10"/>
      <c r="H50" s="10"/>
      <c r="I50" s="10"/>
      <c r="J50" s="20"/>
      <c r="K50" s="20"/>
      <c r="L50" s="21"/>
      <c r="M50" s="21"/>
      <c r="N50" s="21"/>
      <c r="O50" s="21"/>
      <c r="P50" s="3">
        <f>C50*50</f>
        <v>0</v>
      </c>
      <c r="Q50" s="3">
        <f>D50*10*50</f>
        <v>0</v>
      </c>
      <c r="R50" s="3">
        <v>0</v>
      </c>
      <c r="S50" s="10"/>
      <c r="T50" s="10"/>
      <c r="U50" s="10"/>
      <c r="V50" s="10"/>
      <c r="W50" s="20"/>
      <c r="X50" s="20"/>
      <c r="Y50" s="21"/>
      <c r="Z50" s="21"/>
      <c r="AA50" s="21"/>
      <c r="AB50" s="26"/>
      <c r="AC50" s="30">
        <f>AVERAGE(P50:AA50)</f>
        <v>0</v>
      </c>
      <c r="AD50" s="31">
        <v>0</v>
      </c>
    </row>
  </sheetData>
  <mergeCells count="10">
    <mergeCell ref="A12:A18"/>
    <mergeCell ref="A20:A26"/>
    <mergeCell ref="A44:A50"/>
    <mergeCell ref="A36:A42"/>
    <mergeCell ref="A28:A34"/>
    <mergeCell ref="C1:N1"/>
    <mergeCell ref="P1:AA1"/>
    <mergeCell ref="AC1:AC2"/>
    <mergeCell ref="AD1:AD2"/>
    <mergeCell ref="A3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CFU</vt:lpstr>
    </vt:vector>
  </TitlesOfParts>
  <Company>IHMT-UNL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dcterms:created xsi:type="dcterms:W3CDTF">2016-08-01T16:58:38Z</dcterms:created>
  <dcterms:modified xsi:type="dcterms:W3CDTF">2016-12-18T18:51:05Z</dcterms:modified>
</cp:coreProperties>
</file>