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7035" windowHeight="5535" activeTab="1"/>
  </bookViews>
  <sheets>
    <sheet name="speed" sheetId="1" r:id="rId1"/>
    <sheet name="distance" sheetId="2" r:id="rId2"/>
    <sheet name="ptm" sheetId="3" r:id="rId3"/>
    <sheet name="distance between two fish" sheetId="4" r:id="rId4"/>
    <sheet name="table 1" sheetId="5" r:id="rId5"/>
  </sheets>
  <calcPr calcId="125725"/>
</workbook>
</file>

<file path=xl/calcChain.xml><?xml version="1.0" encoding="utf-8"?>
<calcChain xmlns="http://schemas.openxmlformats.org/spreadsheetml/2006/main">
  <c r="L20" i="2"/>
  <c r="L19"/>
  <c r="L18"/>
  <c r="K20"/>
  <c r="K19"/>
  <c r="K18"/>
  <c r="L16"/>
  <c r="L15"/>
  <c r="L14"/>
  <c r="K16"/>
  <c r="K15"/>
  <c r="K14"/>
  <c r="D15" i="4"/>
  <c r="D16" s="1"/>
  <c r="D14"/>
  <c r="C15"/>
  <c r="C16" s="1"/>
  <c r="C14"/>
  <c r="C15" i="3" l="1"/>
  <c r="C16" s="1"/>
  <c r="B15"/>
  <c r="B16" s="1"/>
  <c r="C14"/>
  <c r="B14"/>
  <c r="B16" i="2"/>
  <c r="C15"/>
  <c r="C16" s="1"/>
  <c r="B15"/>
  <c r="C14"/>
  <c r="B14"/>
  <c r="C15" i="1"/>
  <c r="C16" s="1"/>
  <c r="C14"/>
  <c r="B15"/>
  <c r="B16" s="1"/>
  <c r="B14"/>
  <c r="E15" i="4"/>
  <c r="E16" s="1"/>
  <c r="E14"/>
  <c r="G15" i="3" l="1"/>
  <c r="G16" s="1"/>
  <c r="F15"/>
  <c r="F16" s="1"/>
  <c r="E15"/>
  <c r="E16" s="1"/>
  <c r="D15"/>
  <c r="D16" s="1"/>
  <c r="G14"/>
  <c r="F14"/>
  <c r="E14"/>
  <c r="D14"/>
  <c r="G15" i="2"/>
  <c r="G16" s="1"/>
  <c r="F15"/>
  <c r="F16" s="1"/>
  <c r="E15"/>
  <c r="E16" s="1"/>
  <c r="D15"/>
  <c r="D16" s="1"/>
  <c r="G14"/>
  <c r="F14"/>
  <c r="E14"/>
  <c r="D14"/>
  <c r="G15" i="1"/>
  <c r="G16" s="1"/>
  <c r="G14"/>
  <c r="F15"/>
  <c r="F16" s="1"/>
  <c r="F14"/>
  <c r="E15"/>
  <c r="E16" s="1"/>
  <c r="E14"/>
  <c r="D15"/>
  <c r="D16" s="1"/>
  <c r="D14"/>
</calcChain>
</file>

<file path=xl/sharedStrings.xml><?xml version="1.0" encoding="utf-8"?>
<sst xmlns="http://schemas.openxmlformats.org/spreadsheetml/2006/main" count="142" uniqueCount="41">
  <si>
    <t>without companion</t>
    <phoneticPr fontId="1" type="noConversion"/>
  </si>
  <si>
    <t>qy-qy</t>
    <phoneticPr fontId="1" type="noConversion"/>
  </si>
  <si>
    <t>with a companion</t>
    <phoneticPr fontId="1" type="noConversion"/>
  </si>
  <si>
    <t>ptm</t>
    <phoneticPr fontId="1" type="noConversion"/>
  </si>
  <si>
    <t>qy</t>
    <phoneticPr fontId="1" type="noConversion"/>
  </si>
  <si>
    <t>wl</t>
    <phoneticPr fontId="1" type="noConversion"/>
  </si>
  <si>
    <t>mean</t>
    <phoneticPr fontId="1" type="noConversion"/>
  </si>
  <si>
    <t>sd</t>
    <phoneticPr fontId="1" type="noConversion"/>
  </si>
  <si>
    <t>se</t>
    <phoneticPr fontId="1" type="noConversion"/>
  </si>
  <si>
    <t>mean</t>
    <phoneticPr fontId="1" type="noConversion"/>
  </si>
  <si>
    <t>sd</t>
    <phoneticPr fontId="1" type="noConversion"/>
  </si>
  <si>
    <t>se</t>
    <phoneticPr fontId="1" type="noConversion"/>
  </si>
  <si>
    <t>Size-matched predator</t>
    <phoneticPr fontId="1" type="noConversion"/>
  </si>
  <si>
    <t xml:space="preserve">Control </t>
    <phoneticPr fontId="1" type="noConversion"/>
  </si>
  <si>
    <t>Large predator</t>
    <phoneticPr fontId="1" type="noConversion"/>
  </si>
  <si>
    <t>Control</t>
    <phoneticPr fontId="1" type="noConversion"/>
  </si>
  <si>
    <t>the effect of treatment and without and with a companion on the activities of prey</t>
    <phoneticPr fontId="1" type="noConversion"/>
  </si>
  <si>
    <t>Speed while moving</t>
    <phoneticPr fontId="1" type="noConversion"/>
  </si>
  <si>
    <t>Percent time moving</t>
    <phoneticPr fontId="1" type="noConversion"/>
  </si>
  <si>
    <t>Total distance moved</t>
    <phoneticPr fontId="1" type="noConversion"/>
  </si>
  <si>
    <t>Treatment</t>
    <phoneticPr fontId="1" type="noConversion"/>
  </si>
  <si>
    <t>Time</t>
    <phoneticPr fontId="1" type="noConversion"/>
  </si>
  <si>
    <t>Treatment × Time</t>
    <phoneticPr fontId="1" type="noConversion"/>
  </si>
  <si>
    <r>
      <t>F</t>
    </r>
    <r>
      <rPr>
        <vertAlign val="subscript"/>
        <sz val="11"/>
        <color theme="1"/>
        <rFont val="Times New Roman"/>
        <family val="1"/>
      </rPr>
      <t>2,17</t>
    </r>
    <r>
      <rPr>
        <sz val="11"/>
        <color theme="1"/>
        <rFont val="Times New Roman"/>
        <family val="1"/>
      </rPr>
      <t xml:space="preserve"> = 0.981 </t>
    </r>
    <phoneticPr fontId="1" type="noConversion"/>
  </si>
  <si>
    <r>
      <t>F1</t>
    </r>
    <r>
      <rPr>
        <vertAlign val="subscript"/>
        <sz val="11"/>
        <color theme="1"/>
        <rFont val="Times New Roman"/>
        <family val="1"/>
      </rPr>
      <t>,17</t>
    </r>
    <r>
      <rPr>
        <sz val="11"/>
        <color theme="1"/>
        <rFont val="Times New Roman"/>
        <family val="1"/>
      </rPr>
      <t xml:space="preserve"> = 0.981 </t>
    </r>
    <phoneticPr fontId="1" type="noConversion"/>
  </si>
  <si>
    <r>
      <t>F</t>
    </r>
    <r>
      <rPr>
        <vertAlign val="subscript"/>
        <sz val="11"/>
        <color theme="1"/>
        <rFont val="Times New Roman"/>
        <family val="1"/>
      </rPr>
      <t>2,17</t>
    </r>
    <r>
      <rPr>
        <sz val="11"/>
        <color theme="1"/>
        <rFont val="Times New Roman"/>
        <family val="1"/>
      </rPr>
      <t xml:space="preserve"> = 0.392</t>
    </r>
    <phoneticPr fontId="1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</si>
  <si>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= 0.395</t>
    </r>
    <phoneticPr fontId="1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</si>
  <si>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= 0.327</t>
    </r>
    <phoneticPr fontId="1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</si>
  <si>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= 0.682</t>
    </r>
    <phoneticPr fontId="1" type="noConversion"/>
  </si>
  <si>
    <r>
      <t>F</t>
    </r>
    <r>
      <rPr>
        <vertAlign val="subscript"/>
        <sz val="11"/>
        <color theme="1"/>
        <rFont val="Times New Roman"/>
        <family val="1"/>
      </rPr>
      <t>2,17</t>
    </r>
    <r>
      <rPr>
        <sz val="11"/>
        <color theme="1"/>
        <rFont val="Times New Roman"/>
        <family val="1"/>
      </rPr>
      <t xml:space="preserve"> = 1.414 </t>
    </r>
    <phoneticPr fontId="1" type="noConversion"/>
  </si>
  <si>
    <r>
      <t>F1</t>
    </r>
    <r>
      <rPr>
        <vertAlign val="subscript"/>
        <sz val="11"/>
        <color theme="1"/>
        <rFont val="Times New Roman"/>
        <family val="1"/>
      </rPr>
      <t>,17</t>
    </r>
    <r>
      <rPr>
        <sz val="11"/>
        <color theme="1"/>
        <rFont val="Times New Roman"/>
        <family val="1"/>
      </rPr>
      <t xml:space="preserve"> = 7.008</t>
    </r>
    <phoneticPr fontId="1" type="noConversion"/>
  </si>
  <si>
    <r>
      <t>F</t>
    </r>
    <r>
      <rPr>
        <vertAlign val="subscript"/>
        <sz val="11"/>
        <color theme="1"/>
        <rFont val="Times New Roman"/>
        <family val="1"/>
      </rPr>
      <t>2,17</t>
    </r>
    <r>
      <rPr>
        <sz val="11"/>
        <color theme="1"/>
        <rFont val="Times New Roman"/>
        <family val="1"/>
      </rPr>
      <t xml:space="preserve"> = 2.82</t>
    </r>
    <phoneticPr fontId="1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</si>
  <si>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= 0.27</t>
    </r>
    <phoneticPr fontId="1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</si>
  <si>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= 0.017</t>
    </r>
    <phoneticPr fontId="1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</si>
  <si>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= 0.088</t>
    </r>
    <phoneticPr fontId="1" type="noConversion"/>
  </si>
  <si>
    <r>
      <t>F</t>
    </r>
    <r>
      <rPr>
        <vertAlign val="subscript"/>
        <sz val="11"/>
        <color theme="1"/>
        <rFont val="Times New Roman"/>
        <family val="1"/>
      </rPr>
      <t>2,17</t>
    </r>
    <r>
      <rPr>
        <sz val="11"/>
        <color theme="1"/>
        <rFont val="Times New Roman"/>
        <family val="1"/>
      </rPr>
      <t xml:space="preserve"> = 0.986 </t>
    </r>
    <phoneticPr fontId="1" type="noConversion"/>
  </si>
  <si>
    <r>
      <t>F1</t>
    </r>
    <r>
      <rPr>
        <vertAlign val="subscript"/>
        <sz val="11"/>
        <color theme="1"/>
        <rFont val="Times New Roman"/>
        <family val="1"/>
      </rPr>
      <t>,17</t>
    </r>
    <r>
      <rPr>
        <sz val="11"/>
        <color theme="1"/>
        <rFont val="Times New Roman"/>
        <family val="1"/>
      </rPr>
      <t xml:space="preserve"> = 7.955</t>
    </r>
    <phoneticPr fontId="1" type="noConversion"/>
  </si>
  <si>
    <r>
      <t>F</t>
    </r>
    <r>
      <rPr>
        <vertAlign val="subscript"/>
        <sz val="11"/>
        <color theme="1"/>
        <rFont val="Times New Roman"/>
        <family val="1"/>
      </rPr>
      <t>2,17</t>
    </r>
    <r>
      <rPr>
        <sz val="11"/>
        <color theme="1"/>
        <rFont val="Times New Roman"/>
        <family val="1"/>
      </rPr>
      <t xml:space="preserve"> = 2.406</t>
    </r>
    <phoneticPr fontId="1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</si>
  <si>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= 0.393</t>
    </r>
    <phoneticPr fontId="1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</si>
  <si>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= 0.012</t>
    </r>
    <phoneticPr fontId="1" type="noConversion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</si>
  <si>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= 0.12</t>
    </r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</si>
</sst>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</font>
    <font>
      <b/>
      <sz val="9"/>
      <color indexed="8"/>
      <name val="PMingLiU"/>
      <family val="1"/>
      <charset val="136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9">
    <xf numFmtId="0" fontId="0" fillId="0" borderId="0" xfId="0">
      <alignment vertical="center"/>
    </xf>
    <xf numFmtId="0" fontId="2" fillId="0" borderId="0" xfId="1"/>
    <xf numFmtId="0" fontId="2" fillId="0" borderId="0" xfId="2"/>
    <xf numFmtId="0" fontId="2" fillId="0" borderId="0" xfId="3"/>
    <xf numFmtId="0" fontId="2" fillId="0" borderId="0" xfId="4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5">
    <cellStyle name="常规" xfId="0" builtinId="0"/>
    <cellStyle name="常规_distance" xfId="3"/>
    <cellStyle name="常规_distance between two fish" xfId="1"/>
    <cellStyle name="常规_ptm" xfId="4"/>
    <cellStyle name="常规_speed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50"/>
            </a:pPr>
            <a:r>
              <a:rPr lang="en-US" altLang="zh-CN" sz="1050"/>
              <a:t>A)</a:t>
            </a:r>
            <a:endParaRPr lang="zh-CN" altLang="en-US" sz="1050"/>
          </a:p>
        </c:rich>
      </c:tx>
      <c:layout>
        <c:manualLayout>
          <c:xMode val="edge"/>
          <c:yMode val="edge"/>
          <c:x val="7.3980429865621686E-2"/>
          <c:y val="4.9808429118773978E-2"/>
        </c:manualLayout>
      </c:layout>
    </c:title>
    <c:plotArea>
      <c:layout>
        <c:manualLayout>
          <c:layoutTarget val="inner"/>
          <c:xMode val="edge"/>
          <c:yMode val="edge"/>
          <c:x val="0.11002334385621154"/>
          <c:y val="0.12419736326062694"/>
          <c:w val="0.87010994593417756"/>
          <c:h val="0.74172061825605262"/>
        </c:manualLayout>
      </c:layout>
      <c:barChart>
        <c:barDir val="col"/>
        <c:grouping val="clustered"/>
        <c:ser>
          <c:idx val="0"/>
          <c:order val="0"/>
          <c:tx>
            <c:strRef>
              <c:f>speed!$K$13</c:f>
              <c:strCache>
                <c:ptCount val="1"/>
                <c:pt idx="0">
                  <c:v>without companion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speed!$K$18:$K$20</c:f>
                <c:numCache>
                  <c:formatCode>General</c:formatCode>
                  <c:ptCount val="3"/>
                  <c:pt idx="0">
                    <c:v>0.39598868506266788</c:v>
                  </c:pt>
                  <c:pt idx="1">
                    <c:v>0.25620390248170966</c:v>
                  </c:pt>
                  <c:pt idx="2">
                    <c:v>0.40311554509186798</c:v>
                  </c:pt>
                </c:numCache>
              </c:numRef>
            </c:plus>
            <c:minus>
              <c:numRef>
                <c:f>speed!$K$18:$K$20</c:f>
                <c:numCache>
                  <c:formatCode>General</c:formatCode>
                  <c:ptCount val="3"/>
                  <c:pt idx="0">
                    <c:v>0.39598868506266788</c:v>
                  </c:pt>
                  <c:pt idx="1">
                    <c:v>0.25620390248170966</c:v>
                  </c:pt>
                  <c:pt idx="2">
                    <c:v>0.40311554509186798</c:v>
                  </c:pt>
                </c:numCache>
              </c:numRef>
            </c:minus>
          </c:errBars>
          <c:cat>
            <c:strRef>
              <c:f>speed!$J$14:$J$16</c:f>
              <c:strCache>
                <c:ptCount val="3"/>
                <c:pt idx="0">
                  <c:v>Control </c:v>
                </c:pt>
                <c:pt idx="1">
                  <c:v>Size-matched predator</c:v>
                </c:pt>
                <c:pt idx="2">
                  <c:v>Large predator</c:v>
                </c:pt>
              </c:strCache>
            </c:strRef>
          </c:cat>
          <c:val>
            <c:numRef>
              <c:f>speed!$K$14:$K$16</c:f>
              <c:numCache>
                <c:formatCode>General</c:formatCode>
                <c:ptCount val="3"/>
                <c:pt idx="0">
                  <c:v>3.6909786628883374</c:v>
                </c:pt>
                <c:pt idx="1">
                  <c:v>3.5606457977144612</c:v>
                </c:pt>
                <c:pt idx="2">
                  <c:v>4.1965357275142807</c:v>
                </c:pt>
              </c:numCache>
            </c:numRef>
          </c:val>
        </c:ser>
        <c:ser>
          <c:idx val="1"/>
          <c:order val="1"/>
          <c:tx>
            <c:strRef>
              <c:f>speed!$L$13</c:f>
              <c:strCache>
                <c:ptCount val="1"/>
                <c:pt idx="0">
                  <c:v>with a companion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speed!$L$18:$L$20</c:f>
                <c:numCache>
                  <c:formatCode>General</c:formatCode>
                  <c:ptCount val="3"/>
                  <c:pt idx="0">
                    <c:v>0.50620531032506622</c:v>
                  </c:pt>
                  <c:pt idx="1">
                    <c:v>0.1531733308284145</c:v>
                  </c:pt>
                  <c:pt idx="2">
                    <c:v>0.2523627424917369</c:v>
                  </c:pt>
                </c:numCache>
              </c:numRef>
            </c:plus>
            <c:minus>
              <c:numRef>
                <c:f>speed!$L$18:$L$20</c:f>
                <c:numCache>
                  <c:formatCode>General</c:formatCode>
                  <c:ptCount val="3"/>
                  <c:pt idx="0">
                    <c:v>0.50620531032506622</c:v>
                  </c:pt>
                  <c:pt idx="1">
                    <c:v>0.1531733308284145</c:v>
                  </c:pt>
                  <c:pt idx="2">
                    <c:v>0.2523627424917369</c:v>
                  </c:pt>
                </c:numCache>
              </c:numRef>
            </c:minus>
          </c:errBars>
          <c:cat>
            <c:strRef>
              <c:f>speed!$J$14:$J$16</c:f>
              <c:strCache>
                <c:ptCount val="3"/>
                <c:pt idx="0">
                  <c:v>Control </c:v>
                </c:pt>
                <c:pt idx="1">
                  <c:v>Size-matched predator</c:v>
                </c:pt>
                <c:pt idx="2">
                  <c:v>Large predator</c:v>
                </c:pt>
              </c:strCache>
            </c:strRef>
          </c:cat>
          <c:val>
            <c:numRef>
              <c:f>speed!$L$14:$L$16</c:f>
              <c:numCache>
                <c:formatCode>General</c:formatCode>
                <c:ptCount val="3"/>
                <c:pt idx="0">
                  <c:v>3.7389506603904827</c:v>
                </c:pt>
                <c:pt idx="1">
                  <c:v>3.1410365430385774</c:v>
                </c:pt>
                <c:pt idx="2">
                  <c:v>3.7776529744019918</c:v>
                </c:pt>
              </c:numCache>
            </c:numRef>
          </c:val>
        </c:ser>
        <c:axId val="176246144"/>
        <c:axId val="176256128"/>
      </c:barChart>
      <c:catAx>
        <c:axId val="176246144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176256128"/>
        <c:crosses val="autoZero"/>
        <c:auto val="1"/>
        <c:lblAlgn val="ctr"/>
        <c:lblOffset val="100"/>
      </c:catAx>
      <c:valAx>
        <c:axId val="1762561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050" b="0"/>
                </a:pPr>
                <a:r>
                  <a:rPr lang="en-US" altLang="zh-CN" sz="1050" b="0"/>
                  <a:t>Speed while moving (cm</a:t>
                </a:r>
                <a:r>
                  <a:rPr lang="en-US" altLang="zh-CN" sz="1050" b="0">
                    <a:latin typeface="Times New Roman"/>
                    <a:cs typeface="Times New Roman"/>
                  </a:rPr>
                  <a:t>·</a:t>
                </a:r>
                <a:r>
                  <a:rPr lang="en-US" altLang="zh-CN" sz="1050" b="0"/>
                  <a:t>s</a:t>
                </a:r>
                <a:r>
                  <a:rPr lang="en-US" altLang="zh-CN" sz="1050" b="0" baseline="30000"/>
                  <a:t>-1</a:t>
                </a:r>
                <a:r>
                  <a:rPr lang="en-US" altLang="zh-CN" sz="1050" b="0"/>
                  <a:t>)</a:t>
                </a:r>
                <a:endParaRPr lang="zh-CN" altLang="en-US" sz="1050" b="0"/>
              </a:p>
            </c:rich>
          </c:tx>
          <c:layout>
            <c:manualLayout>
              <c:xMode val="edge"/>
              <c:yMode val="edge"/>
              <c:x val="2.2584273739976036E-3"/>
              <c:y val="0.19940604310274365"/>
            </c:manualLayout>
          </c:layout>
        </c:title>
        <c:numFmt formatCode="General" sourceLinked="1"/>
        <c:majorTickMark val="in"/>
        <c:tickLblPos val="nextTo"/>
        <c:spPr>
          <a:ln>
            <a:solidFill>
              <a:schemeClr val="tx1"/>
            </a:solidFill>
          </a:ln>
        </c:spPr>
        <c:crossAx val="17624614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7073518325932613"/>
          <c:y val="2.2764289880431603E-2"/>
          <c:w val="0.32926472426240905"/>
          <c:h val="0.13197940222870064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50"/>
            </a:pPr>
            <a:r>
              <a:rPr lang="en-US" altLang="zh-CN" sz="1050"/>
              <a:t>C)</a:t>
            </a:r>
            <a:endParaRPr lang="zh-CN" altLang="en-US" sz="1050"/>
          </a:p>
        </c:rich>
      </c:tx>
      <c:layout>
        <c:manualLayout>
          <c:xMode val="edge"/>
          <c:yMode val="edge"/>
          <c:x val="0.10105948676945181"/>
          <c:y val="3.6253776435045348E-2"/>
        </c:manualLayout>
      </c:layout>
    </c:title>
    <c:plotArea>
      <c:layout>
        <c:manualLayout>
          <c:layoutTarget val="inner"/>
          <c:xMode val="edge"/>
          <c:yMode val="edge"/>
          <c:x val="0.12964975404564497"/>
          <c:y val="0.10376699891365551"/>
          <c:w val="0.84542130909133051"/>
          <c:h val="0.74172061825605262"/>
        </c:manualLayout>
      </c:layout>
      <c:barChart>
        <c:barDir val="col"/>
        <c:grouping val="clustered"/>
        <c:ser>
          <c:idx val="0"/>
          <c:order val="0"/>
          <c:tx>
            <c:strRef>
              <c:f>distance!$K$13</c:f>
              <c:strCache>
                <c:ptCount val="1"/>
                <c:pt idx="0">
                  <c:v>without companion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distance!$K$18:$K$20</c:f>
                <c:numCache>
                  <c:formatCode>General</c:formatCode>
                  <c:ptCount val="3"/>
                  <c:pt idx="0">
                    <c:v>3.1757909615026301</c:v>
                  </c:pt>
                  <c:pt idx="1">
                    <c:v>2.8706342676376897</c:v>
                  </c:pt>
                  <c:pt idx="2">
                    <c:v>4.1263192911521802</c:v>
                  </c:pt>
                </c:numCache>
              </c:numRef>
            </c:plus>
            <c:minus>
              <c:numRef>
                <c:f>distance!$K$18:$K$20</c:f>
                <c:numCache>
                  <c:formatCode>General</c:formatCode>
                  <c:ptCount val="3"/>
                  <c:pt idx="0">
                    <c:v>3.1757909615026301</c:v>
                  </c:pt>
                  <c:pt idx="1">
                    <c:v>2.8706342676376897</c:v>
                  </c:pt>
                  <c:pt idx="2">
                    <c:v>4.1263192911521802</c:v>
                  </c:pt>
                </c:numCache>
              </c:numRef>
            </c:minus>
          </c:errBars>
          <c:cat>
            <c:strRef>
              <c:f>distance!$J$14:$J$16</c:f>
              <c:strCache>
                <c:ptCount val="3"/>
                <c:pt idx="0">
                  <c:v>Control </c:v>
                </c:pt>
                <c:pt idx="1">
                  <c:v>Size-matched predator</c:v>
                </c:pt>
                <c:pt idx="2">
                  <c:v>Large predator</c:v>
                </c:pt>
              </c:strCache>
            </c:strRef>
          </c:cat>
          <c:val>
            <c:numRef>
              <c:f>distance!$K$14:$K$16</c:f>
              <c:numCache>
                <c:formatCode>General</c:formatCode>
                <c:ptCount val="3"/>
                <c:pt idx="0">
                  <c:v>15.377776426739199</c:v>
                </c:pt>
                <c:pt idx="1">
                  <c:v>13.197568934821199</c:v>
                </c:pt>
                <c:pt idx="2">
                  <c:v>17.7171463342188</c:v>
                </c:pt>
              </c:numCache>
            </c:numRef>
          </c:val>
        </c:ser>
        <c:ser>
          <c:idx val="1"/>
          <c:order val="1"/>
          <c:tx>
            <c:strRef>
              <c:f>distance!$L$13</c:f>
              <c:strCache>
                <c:ptCount val="1"/>
                <c:pt idx="0">
                  <c:v>with a companion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distance!$L$18:$L$20</c:f>
                <c:numCache>
                  <c:formatCode>General</c:formatCode>
                  <c:ptCount val="3"/>
                  <c:pt idx="0">
                    <c:v>2.9683892970633901</c:v>
                  </c:pt>
                  <c:pt idx="1">
                    <c:v>1.6428392114691399</c:v>
                  </c:pt>
                  <c:pt idx="2">
                    <c:v>3.3697448594944097</c:v>
                  </c:pt>
                </c:numCache>
              </c:numRef>
            </c:plus>
            <c:minus>
              <c:numRef>
                <c:f>distance!$L$18:$L$20</c:f>
                <c:numCache>
                  <c:formatCode>General</c:formatCode>
                  <c:ptCount val="3"/>
                  <c:pt idx="0">
                    <c:v>2.9683892970633901</c:v>
                  </c:pt>
                  <c:pt idx="1">
                    <c:v>1.6428392114691399</c:v>
                  </c:pt>
                  <c:pt idx="2">
                    <c:v>3.3697448594944097</c:v>
                  </c:pt>
                </c:numCache>
              </c:numRef>
            </c:minus>
          </c:errBars>
          <c:cat>
            <c:strRef>
              <c:f>distance!$J$14:$J$16</c:f>
              <c:strCache>
                <c:ptCount val="3"/>
                <c:pt idx="0">
                  <c:v>Control </c:v>
                </c:pt>
                <c:pt idx="1">
                  <c:v>Size-matched predator</c:v>
                </c:pt>
                <c:pt idx="2">
                  <c:v>Large predator</c:v>
                </c:pt>
              </c:strCache>
            </c:strRef>
          </c:cat>
          <c:val>
            <c:numRef>
              <c:f>distance!$L$14:$L$16</c:f>
              <c:numCache>
                <c:formatCode>General</c:formatCode>
                <c:ptCount val="3"/>
                <c:pt idx="0">
                  <c:v>15.5676084604219</c:v>
                </c:pt>
                <c:pt idx="1">
                  <c:v>6.9664243426108001</c:v>
                </c:pt>
                <c:pt idx="2">
                  <c:v>11.8343586134917</c:v>
                </c:pt>
              </c:numCache>
            </c:numRef>
          </c:val>
        </c:ser>
        <c:axId val="212379520"/>
        <c:axId val="212381056"/>
      </c:barChart>
      <c:catAx>
        <c:axId val="212379520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212381056"/>
        <c:crosses val="autoZero"/>
        <c:auto val="1"/>
        <c:lblAlgn val="ctr"/>
        <c:lblOffset val="100"/>
      </c:catAx>
      <c:valAx>
        <c:axId val="2123810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050" b="0"/>
                </a:pPr>
                <a:r>
                  <a:rPr lang="en-US" altLang="zh-CN" sz="1050" b="0"/>
                  <a:t>Total distance moved (m)</a:t>
                </a:r>
                <a:endParaRPr lang="zh-CN" altLang="en-US" sz="1050" b="0"/>
              </a:p>
            </c:rich>
          </c:tx>
          <c:layout>
            <c:manualLayout>
              <c:xMode val="edge"/>
              <c:yMode val="edge"/>
              <c:x val="6.2451209992193642E-3"/>
              <c:y val="0.24381156282957078"/>
            </c:manualLayout>
          </c:layout>
        </c:title>
        <c:numFmt formatCode="General" sourceLinked="1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21237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723753280839992"/>
          <c:y val="3.2023549139690875E-2"/>
          <c:w val="0.3061997717115828"/>
          <c:h val="0.12100357247010793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50"/>
            </a:pPr>
            <a:r>
              <a:rPr lang="en-US" altLang="zh-CN" sz="1050"/>
              <a:t>B)</a:t>
            </a:r>
            <a:endParaRPr lang="zh-CN" altLang="en-US" sz="1050"/>
          </a:p>
        </c:rich>
      </c:tx>
      <c:layout>
        <c:manualLayout>
          <c:xMode val="edge"/>
          <c:yMode val="edge"/>
          <c:x val="7.7635327635327683E-2"/>
          <c:y val="5.9701492537313487E-2"/>
        </c:manualLayout>
      </c:layout>
    </c:title>
    <c:plotArea>
      <c:layout>
        <c:manualLayout>
          <c:layoutTarget val="inner"/>
          <c:xMode val="edge"/>
          <c:yMode val="edge"/>
          <c:x val="0.11387464387464387"/>
          <c:y val="0.12304242566694093"/>
          <c:w val="0.86558382125311273"/>
          <c:h val="0.74172061825605262"/>
        </c:manualLayout>
      </c:layout>
      <c:barChart>
        <c:barDir val="col"/>
        <c:grouping val="clustered"/>
        <c:ser>
          <c:idx val="0"/>
          <c:order val="0"/>
          <c:tx>
            <c:strRef>
              <c:f>ptm!$K$13</c:f>
              <c:strCache>
                <c:ptCount val="1"/>
                <c:pt idx="0">
                  <c:v>without companion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ptm!$K$18:$K$20</c:f>
                <c:numCache>
                  <c:formatCode>General</c:formatCode>
                  <c:ptCount val="3"/>
                  <c:pt idx="0">
                    <c:v>9.7607038314721137</c:v>
                  </c:pt>
                  <c:pt idx="1">
                    <c:v>9.9751246163198957</c:v>
                  </c:pt>
                  <c:pt idx="2">
                    <c:v>10.684435720554768</c:v>
                  </c:pt>
                </c:numCache>
              </c:numRef>
            </c:plus>
            <c:minus>
              <c:numRef>
                <c:f>ptm!$K$18:$K$20</c:f>
                <c:numCache>
                  <c:formatCode>General</c:formatCode>
                  <c:ptCount val="3"/>
                  <c:pt idx="0">
                    <c:v>9.7607038314721137</c:v>
                  </c:pt>
                  <c:pt idx="1">
                    <c:v>9.9751246163198957</c:v>
                  </c:pt>
                  <c:pt idx="2">
                    <c:v>10.684435720554768</c:v>
                  </c:pt>
                </c:numCache>
              </c:numRef>
            </c:minus>
          </c:errBars>
          <c:cat>
            <c:strRef>
              <c:f>ptm!$J$14:$J$16</c:f>
              <c:strCache>
                <c:ptCount val="3"/>
                <c:pt idx="0">
                  <c:v>Control </c:v>
                </c:pt>
                <c:pt idx="1">
                  <c:v>Size-matched predator</c:v>
                </c:pt>
                <c:pt idx="2">
                  <c:v>Large predator</c:v>
                </c:pt>
              </c:strCache>
            </c:strRef>
          </c:cat>
          <c:val>
            <c:numRef>
              <c:f>ptm!$K$14:$K$16</c:f>
              <c:numCache>
                <c:formatCode>General</c:formatCode>
                <c:ptCount val="3"/>
                <c:pt idx="0">
                  <c:v>64.375</c:v>
                </c:pt>
                <c:pt idx="1">
                  <c:v>56.866666666666667</c:v>
                </c:pt>
                <c:pt idx="2">
                  <c:v>64.55</c:v>
                </c:pt>
              </c:numCache>
            </c:numRef>
          </c:val>
        </c:ser>
        <c:ser>
          <c:idx val="1"/>
          <c:order val="1"/>
          <c:tx>
            <c:strRef>
              <c:f>ptm!$L$13</c:f>
              <c:strCache>
                <c:ptCount val="1"/>
                <c:pt idx="0">
                  <c:v>with a companion</c:v>
                </c:pt>
              </c:strCache>
            </c:strRef>
          </c:tx>
          <c:spPr>
            <a:solidFill>
              <a:prstClr val="black"/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-2.4302523646963091E-7"/>
                  <c:y val="-4.7761194029850802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a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-5.1741293532338334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b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3.0864205031643135E-3"/>
                  <c:y val="-9.5522388059701507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ab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ptm!$L$18:$L$20</c:f>
                <c:numCache>
                  <c:formatCode>General</c:formatCode>
                  <c:ptCount val="3"/>
                  <c:pt idx="0">
                    <c:v>6.3535704247971569</c:v>
                  </c:pt>
                  <c:pt idx="1">
                    <c:v>7.2628009595319201</c:v>
                  </c:pt>
                  <c:pt idx="2">
                    <c:v>11.584695363567688</c:v>
                  </c:pt>
                </c:numCache>
              </c:numRef>
            </c:plus>
            <c:minus>
              <c:numRef>
                <c:f>ptm!$L$18:$L$20</c:f>
                <c:numCache>
                  <c:formatCode>General</c:formatCode>
                  <c:ptCount val="3"/>
                  <c:pt idx="0">
                    <c:v>6.3535704247971569</c:v>
                  </c:pt>
                  <c:pt idx="1">
                    <c:v>7.2628009595319201</c:v>
                  </c:pt>
                  <c:pt idx="2">
                    <c:v>11.584695363567688</c:v>
                  </c:pt>
                </c:numCache>
              </c:numRef>
            </c:minus>
          </c:errBars>
          <c:cat>
            <c:strRef>
              <c:f>ptm!$J$14:$J$16</c:f>
              <c:strCache>
                <c:ptCount val="3"/>
                <c:pt idx="0">
                  <c:v>Control </c:v>
                </c:pt>
                <c:pt idx="1">
                  <c:v>Size-matched predator</c:v>
                </c:pt>
                <c:pt idx="2">
                  <c:v>Large predator</c:v>
                </c:pt>
              </c:strCache>
            </c:strRef>
          </c:cat>
          <c:val>
            <c:numRef>
              <c:f>ptm!$L$14:$L$16</c:f>
              <c:numCache>
                <c:formatCode>General</c:formatCode>
                <c:ptCount val="3"/>
                <c:pt idx="0">
                  <c:v>66.7</c:v>
                </c:pt>
                <c:pt idx="1">
                  <c:v>34.816666666666663</c:v>
                </c:pt>
                <c:pt idx="2">
                  <c:v>47.550000000000004</c:v>
                </c:pt>
              </c:numCache>
            </c:numRef>
          </c:val>
        </c:ser>
        <c:axId val="215095168"/>
        <c:axId val="215096704"/>
      </c:barChart>
      <c:catAx>
        <c:axId val="215095168"/>
        <c:scaling>
          <c:orientation val="minMax"/>
        </c:scaling>
        <c:axPos val="b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215096704"/>
        <c:crosses val="autoZero"/>
        <c:auto val="1"/>
        <c:lblAlgn val="ctr"/>
        <c:lblOffset val="100"/>
      </c:catAx>
      <c:valAx>
        <c:axId val="215096704"/>
        <c:scaling>
          <c:orientation val="minMax"/>
          <c:max val="10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zh-CN" b="0"/>
                  <a:t>Percent time moving (%)</a:t>
                </a:r>
                <a:endParaRPr lang="zh-CN" altLang="en-US" b="0"/>
              </a:p>
            </c:rich>
          </c:tx>
          <c:layout/>
        </c:title>
        <c:numFmt formatCode="General" sourceLinked="1"/>
        <c:majorTickMark val="in"/>
        <c:tickLblPos val="nextTo"/>
        <c:spPr>
          <a:ln>
            <a:solidFill>
              <a:sysClr val="windowText" lastClr="000000"/>
            </a:solidFill>
          </a:ln>
        </c:spPr>
        <c:crossAx val="21509516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6950153105861776"/>
          <c:y val="4.245771361913106E-3"/>
          <c:w val="0.30498478734934398"/>
          <c:h val="0.11330807198588233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1620891208823617"/>
          <c:y val="7.4074153700070783E-2"/>
          <c:w val="0.87195894895160575"/>
          <c:h val="0.8033796296296296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2.9962546816479402E-3"/>
                  <c:y val="-5.9158134243458504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b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"/>
                  <c:y val="-4.095563139931743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a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2.9962546816479402E-3"/>
                  <c:y val="-3.6405005688282178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a</a:t>
                    </a:r>
                  </a:p>
                </c:rich>
              </c:tx>
              <c:showVal val="1"/>
            </c:dLbl>
            <c:showVal val="1"/>
          </c:dLbls>
          <c:errBars>
            <c:errBarType val="both"/>
            <c:errValType val="cust"/>
            <c:plus>
              <c:numRef>
                <c:f>'distance between two fish'!$C$16:$E$16</c:f>
                <c:numCache>
                  <c:formatCode>General</c:formatCode>
                  <c:ptCount val="3"/>
                  <c:pt idx="0">
                    <c:v>1.7100396257858264</c:v>
                  </c:pt>
                  <c:pt idx="1">
                    <c:v>1.4280117167835698</c:v>
                  </c:pt>
                  <c:pt idx="2">
                    <c:v>1.460110554924037</c:v>
                  </c:pt>
                </c:numCache>
              </c:numRef>
            </c:plus>
            <c:minus>
              <c:numRef>
                <c:f>'distance between two fish'!$C$16:$E$16</c:f>
                <c:numCache>
                  <c:formatCode>General</c:formatCode>
                  <c:ptCount val="3"/>
                  <c:pt idx="0">
                    <c:v>1.7100396257858264</c:v>
                  </c:pt>
                  <c:pt idx="1">
                    <c:v>1.4280117167835698</c:v>
                  </c:pt>
                  <c:pt idx="2">
                    <c:v>1.460110554924037</c:v>
                  </c:pt>
                </c:numCache>
              </c:numRef>
            </c:minus>
          </c:errBars>
          <c:cat>
            <c:strRef>
              <c:f>'distance between two fish'!$C$13:$E$13</c:f>
              <c:strCache>
                <c:ptCount val="3"/>
                <c:pt idx="0">
                  <c:v>Control</c:v>
                </c:pt>
                <c:pt idx="1">
                  <c:v>Size-matched predator</c:v>
                </c:pt>
                <c:pt idx="2">
                  <c:v>Large predator</c:v>
                </c:pt>
              </c:strCache>
            </c:strRef>
          </c:cat>
          <c:val>
            <c:numRef>
              <c:f>'distance between two fish'!$C$14:$E$14</c:f>
              <c:numCache>
                <c:formatCode>General</c:formatCode>
                <c:ptCount val="3"/>
                <c:pt idx="0">
                  <c:v>12.271525141553054</c:v>
                </c:pt>
                <c:pt idx="1">
                  <c:v>21.383359262493585</c:v>
                </c:pt>
                <c:pt idx="2">
                  <c:v>19.323495785072073</c:v>
                </c:pt>
              </c:numCache>
            </c:numRef>
          </c:val>
        </c:ser>
        <c:axId val="215687936"/>
        <c:axId val="215689472"/>
      </c:barChart>
      <c:catAx>
        <c:axId val="215687936"/>
        <c:scaling>
          <c:orientation val="minMax"/>
        </c:scaling>
        <c:axPos val="b"/>
        <c:majorTickMark val="in"/>
        <c:tickLblPos val="nextTo"/>
        <c:spPr>
          <a:ln>
            <a:solidFill>
              <a:prstClr val="black"/>
            </a:solidFill>
          </a:ln>
        </c:spPr>
        <c:crossAx val="215689472"/>
        <c:crosses val="autoZero"/>
        <c:auto val="1"/>
        <c:lblAlgn val="ctr"/>
        <c:lblOffset val="100"/>
      </c:catAx>
      <c:valAx>
        <c:axId val="2156894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000" b="0"/>
                </a:pPr>
                <a:r>
                  <a:rPr lang="en-US" altLang="zh-CN" sz="1000" b="0"/>
                  <a:t>Distance (cm)</a:t>
                </a:r>
                <a:endParaRPr lang="zh-CN" altLang="en-US" sz="1000" b="0"/>
              </a:p>
            </c:rich>
          </c:tx>
          <c:layout>
            <c:manualLayout>
              <c:xMode val="edge"/>
              <c:yMode val="edge"/>
              <c:x val="8.9887640449438228E-3"/>
              <c:y val="0.32880134010552442"/>
            </c:manualLayout>
          </c:layout>
        </c:title>
        <c:numFmt formatCode="General" sourceLinked="1"/>
        <c:majorTickMark val="in"/>
        <c:tickLblPos val="nextTo"/>
        <c:spPr>
          <a:ln>
            <a:solidFill>
              <a:prstClr val="black"/>
            </a:solidFill>
          </a:ln>
        </c:spPr>
        <c:crossAx val="215687936"/>
        <c:crosses val="autoZero"/>
        <c:crossBetween val="between"/>
      </c:valAx>
      <c:spPr>
        <a:ln>
          <a:noFill/>
        </a:ln>
      </c:spPr>
    </c:plotArea>
    <c:plotVisOnly val="1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zh-CN"/>
    </a:p>
  </c:txPr>
  <c:printSettings>
    <c:headerFooter/>
    <c:pageMargins b="0.75" l="0.7" r="0.7" t="0.7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6</xdr:row>
      <xdr:rowOff>133350</xdr:rowOff>
    </xdr:from>
    <xdr:to>
      <xdr:col>20</xdr:col>
      <xdr:colOff>466725</xdr:colOff>
      <xdr:row>22</xdr:row>
      <xdr:rowOff>142875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0.49408</cdr:x>
      <cdr:y>0.21264</cdr:y>
    </cdr:from>
    <cdr:to>
      <cdr:x>0.62435</cdr:x>
      <cdr:y>0.2931</cdr:y>
    </cdr:to>
    <cdr:grpSp>
      <cdr:nvGrpSpPr>
        <cdr:cNvPr id="2" name="组合 1"/>
        <cdr:cNvGrpSpPr/>
      </cdr:nvGrpSpPr>
      <cdr:grpSpPr>
        <a:xfrm xmlns:a="http://schemas.openxmlformats.org/drawingml/2006/main">
          <a:off x="2042453" y="585339"/>
          <a:ext cx="538516" cy="221485"/>
          <a:chOff x="0" y="0"/>
          <a:chExt cx="449402" cy="266700"/>
        </a:xfrm>
      </cdr:grpSpPr>
      <cdr:sp macro="" textlink="">
        <cdr:nvSpPr>
          <cdr:cNvPr id="3" name="右中括号 2"/>
          <cdr:cNvSpPr/>
        </cdr:nvSpPr>
        <cdr:spPr>
          <a:xfrm xmlns:a="http://schemas.openxmlformats.org/drawingml/2006/main" rot="16200000">
            <a:off x="201841" y="-44678"/>
            <a:ext cx="45719" cy="449402"/>
          </a:xfrm>
          <a:prstGeom xmlns:a="http://schemas.openxmlformats.org/drawingml/2006/main" prst="rightBracket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zh-CN"/>
          </a:p>
        </cdr:txBody>
      </cdr:sp>
      <cdr:sp macro="" textlink="">
        <cdr:nvSpPr>
          <cdr:cNvPr id="4" name="TextBox 3"/>
          <cdr:cNvSpPr txBox="1"/>
        </cdr:nvSpPr>
        <cdr:spPr>
          <a:xfrm xmlns:a="http://schemas.openxmlformats.org/drawingml/2006/main">
            <a:off x="86248" y="0"/>
            <a:ext cx="245129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r>
              <a:rPr lang="en-US" altLang="zh-CN" sz="1100"/>
              <a:t>*</a:t>
            </a:r>
            <a:endParaRPr lang="zh-CN" altLang="en-US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10</xdr:row>
      <xdr:rowOff>28575</xdr:rowOff>
    </xdr:from>
    <xdr:to>
      <xdr:col>19</xdr:col>
      <xdr:colOff>314325</xdr:colOff>
      <xdr:row>26</xdr:row>
      <xdr:rowOff>28575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0.49666</cdr:x>
      <cdr:y>0.28701</cdr:y>
    </cdr:from>
    <cdr:to>
      <cdr:x>0.61828</cdr:x>
      <cdr:y>0.3716</cdr:y>
    </cdr:to>
    <cdr:grpSp>
      <cdr:nvGrpSpPr>
        <cdr:cNvPr id="2" name="组合 1"/>
        <cdr:cNvGrpSpPr/>
      </cdr:nvGrpSpPr>
      <cdr:grpSpPr>
        <a:xfrm xmlns:a="http://schemas.openxmlformats.org/drawingml/2006/main">
          <a:off x="2143001" y="787326"/>
          <a:ext cx="524769" cy="232047"/>
          <a:chOff x="0" y="0"/>
          <a:chExt cx="471486" cy="266700"/>
        </a:xfrm>
      </cdr:grpSpPr>
      <cdr:sp macro="" textlink="">
        <cdr:nvSpPr>
          <cdr:cNvPr id="3" name="右中括号 2"/>
          <cdr:cNvSpPr/>
        </cdr:nvSpPr>
        <cdr:spPr>
          <a:xfrm xmlns:a="http://schemas.openxmlformats.org/drawingml/2006/main" rot="16200000">
            <a:off x="212883" y="-55720"/>
            <a:ext cx="45719" cy="471486"/>
          </a:xfrm>
          <a:prstGeom xmlns:a="http://schemas.openxmlformats.org/drawingml/2006/main" prst="rightBracket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zh-CN"/>
          </a:p>
        </cdr:txBody>
      </cdr:sp>
      <cdr:sp macro="" textlink="">
        <cdr:nvSpPr>
          <cdr:cNvPr id="4" name="TextBox 3"/>
          <cdr:cNvSpPr txBox="1"/>
        </cdr:nvSpPr>
        <cdr:spPr>
          <a:xfrm xmlns:a="http://schemas.openxmlformats.org/drawingml/2006/main">
            <a:off x="90486" y="0"/>
            <a:ext cx="257175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r>
              <a:rPr lang="en-US" altLang="zh-CN" sz="1100"/>
              <a:t>*</a:t>
            </a:r>
            <a:endParaRPr lang="zh-CN" altLang="en-US" sz="1100"/>
          </a:p>
        </cdr:txBody>
      </cdr:sp>
    </cdr:grpSp>
  </cdr:relSizeAnchor>
  <cdr:relSizeAnchor xmlns:cdr="http://schemas.openxmlformats.org/drawingml/2006/chartDrawing">
    <cdr:from>
      <cdr:x>0.7839</cdr:x>
      <cdr:y>0.1148</cdr:y>
    </cdr:from>
    <cdr:to>
      <cdr:x>0.90552</cdr:x>
      <cdr:y>0.1994</cdr:y>
    </cdr:to>
    <cdr:grpSp>
      <cdr:nvGrpSpPr>
        <cdr:cNvPr id="5" name="组合 4"/>
        <cdr:cNvGrpSpPr/>
      </cdr:nvGrpSpPr>
      <cdr:grpSpPr>
        <a:xfrm xmlns:a="http://schemas.openxmlformats.org/drawingml/2006/main">
          <a:off x="3382391" y="314919"/>
          <a:ext cx="524769" cy="232075"/>
          <a:chOff x="0" y="0"/>
          <a:chExt cx="471486" cy="266700"/>
        </a:xfrm>
      </cdr:grpSpPr>
      <cdr:sp macro="" textlink="">
        <cdr:nvSpPr>
          <cdr:cNvPr id="6" name="右中括号 5"/>
          <cdr:cNvSpPr/>
        </cdr:nvSpPr>
        <cdr:spPr>
          <a:xfrm xmlns:a="http://schemas.openxmlformats.org/drawingml/2006/main" rot="16200000">
            <a:off x="212883" y="-55720"/>
            <a:ext cx="45719" cy="471486"/>
          </a:xfrm>
          <a:prstGeom xmlns:a="http://schemas.openxmlformats.org/drawingml/2006/main" prst="rightBracket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zh-CN"/>
          </a:p>
        </cdr:txBody>
      </cdr:sp>
      <cdr:sp macro="" textlink="">
        <cdr:nvSpPr>
          <cdr:cNvPr id="7" name="TextBox 3"/>
          <cdr:cNvSpPr txBox="1"/>
        </cdr:nvSpPr>
        <cdr:spPr>
          <a:xfrm xmlns:a="http://schemas.openxmlformats.org/drawingml/2006/main">
            <a:off x="126802" y="0"/>
            <a:ext cx="257175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zh-CN" sz="1100"/>
              <a:t>*</a:t>
            </a:r>
            <a:endParaRPr lang="zh-CN" altLang="en-US" sz="1100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11</xdr:row>
      <xdr:rowOff>190500</xdr:rowOff>
    </xdr:from>
    <xdr:to>
      <xdr:col>16</xdr:col>
      <xdr:colOff>485775</xdr:colOff>
      <xdr:row>28</xdr:row>
      <xdr:rowOff>28575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0.4797</cdr:x>
      <cdr:y>0.28657</cdr:y>
    </cdr:from>
    <cdr:to>
      <cdr:x>0.58547</cdr:x>
      <cdr:y>0.37015</cdr:y>
    </cdr:to>
    <cdr:grpSp>
      <cdr:nvGrpSpPr>
        <cdr:cNvPr id="4" name="组合 3"/>
        <cdr:cNvGrpSpPr/>
      </cdr:nvGrpSpPr>
      <cdr:grpSpPr>
        <a:xfrm xmlns:a="http://schemas.openxmlformats.org/drawingml/2006/main">
          <a:off x="2138359" y="799767"/>
          <a:ext cx="471491" cy="233257"/>
          <a:chOff x="2166939" y="447675"/>
          <a:chExt cx="471486" cy="266700"/>
        </a:xfrm>
      </cdr:grpSpPr>
      <cdr:sp macro="" textlink="">
        <cdr:nvSpPr>
          <cdr:cNvPr id="2" name="右中括号 1"/>
          <cdr:cNvSpPr/>
        </cdr:nvSpPr>
        <cdr:spPr>
          <a:xfrm xmlns:a="http://schemas.openxmlformats.org/drawingml/2006/main" rot="16200000">
            <a:off x="2379822" y="391955"/>
            <a:ext cx="45719" cy="471486"/>
          </a:xfrm>
          <a:prstGeom xmlns:a="http://schemas.openxmlformats.org/drawingml/2006/main" prst="rightBracket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zh-CN"/>
          </a:p>
        </cdr:txBody>
      </cdr:sp>
      <cdr:sp macro="" textlink="">
        <cdr:nvSpPr>
          <cdr:cNvPr id="3" name="TextBox 2"/>
          <cdr:cNvSpPr txBox="1"/>
        </cdr:nvSpPr>
        <cdr:spPr>
          <a:xfrm xmlns:a="http://schemas.openxmlformats.org/drawingml/2006/main">
            <a:off x="2257425" y="447675"/>
            <a:ext cx="257175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/>
          <a:p xmlns:a="http://schemas.openxmlformats.org/drawingml/2006/main">
            <a:r>
              <a:rPr lang="en-US" altLang="zh-CN" sz="1100"/>
              <a:t>*</a:t>
            </a:r>
            <a:endParaRPr lang="zh-CN" altLang="en-US" sz="1100"/>
          </a:p>
        </cdr:txBody>
      </cdr:sp>
    </cdr:grpSp>
  </cdr:relSizeAnchor>
  <cdr:relSizeAnchor xmlns:cdr="http://schemas.openxmlformats.org/drawingml/2006/chartDrawing">
    <cdr:from>
      <cdr:x>0.78846</cdr:x>
      <cdr:y>0.22687</cdr:y>
    </cdr:from>
    <cdr:to>
      <cdr:x>0.88248</cdr:x>
      <cdr:y>0.32239</cdr:y>
    </cdr:to>
    <cdr:grpSp>
      <cdr:nvGrpSpPr>
        <cdr:cNvPr id="5" name="组合 4"/>
        <cdr:cNvGrpSpPr/>
      </cdr:nvGrpSpPr>
      <cdr:grpSpPr>
        <a:xfrm xmlns:a="http://schemas.openxmlformats.org/drawingml/2006/main" flipH="1">
          <a:off x="3514718" y="633154"/>
          <a:ext cx="419113" cy="266580"/>
          <a:chOff x="0" y="0"/>
          <a:chExt cx="471486" cy="266700"/>
        </a:xfrm>
      </cdr:grpSpPr>
      <cdr:sp macro="" textlink="">
        <cdr:nvSpPr>
          <cdr:cNvPr id="6" name="右中括号 5"/>
          <cdr:cNvSpPr/>
        </cdr:nvSpPr>
        <cdr:spPr>
          <a:xfrm xmlns:a="http://schemas.openxmlformats.org/drawingml/2006/main" rot="16200000">
            <a:off x="212883" y="-55720"/>
            <a:ext cx="45719" cy="471486"/>
          </a:xfrm>
          <a:prstGeom xmlns:a="http://schemas.openxmlformats.org/drawingml/2006/main" prst="rightBracket">
            <a:avLst/>
          </a:prstGeom>
          <a:noFill xmlns:a="http://schemas.openxmlformats.org/drawingml/2006/main"/>
          <a:ln xmlns:a="http://schemas.openxmlformats.org/drawingml/2006/main" w="9525" cap="flat" cmpd="sng" algn="ctr">
            <a:solidFill>
              <a:schemeClr val="tx1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 xmlns:a="http://schemas.openxmlformats.org/drawingml/2006/main">
            <a:endParaRPr lang="zh-CN"/>
          </a:p>
        </cdr:txBody>
      </cdr:sp>
      <cdr:sp macro="" textlink="">
        <cdr:nvSpPr>
          <cdr:cNvPr id="7" name="TextBox 3"/>
          <cdr:cNvSpPr txBox="1"/>
        </cdr:nvSpPr>
        <cdr:spPr>
          <a:xfrm xmlns:a="http://schemas.openxmlformats.org/drawingml/2006/main">
            <a:off x="90486" y="0"/>
            <a:ext cx="257175" cy="2667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r>
              <a:rPr lang="en-US" altLang="zh-CN" sz="1100"/>
              <a:t>*</a:t>
            </a:r>
            <a:endParaRPr lang="zh-CN" altLang="en-US" sz="1100"/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18</xdr:row>
      <xdr:rowOff>9525</xdr:rowOff>
    </xdr:from>
    <xdr:to>
      <xdr:col>10</xdr:col>
      <xdr:colOff>142875</xdr:colOff>
      <xdr:row>34</xdr:row>
      <xdr:rowOff>9525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opLeftCell="E1" workbookViewId="0">
      <selection activeCell="AB20" sqref="AB20"/>
    </sheetView>
  </sheetViews>
  <sheetFormatPr defaultRowHeight="13.5"/>
  <sheetData>
    <row r="1" spans="1:30">
      <c r="A1" t="s">
        <v>4</v>
      </c>
      <c r="B1" t="s">
        <v>13</v>
      </c>
      <c r="D1" t="s">
        <v>12</v>
      </c>
      <c r="F1" t="s">
        <v>14</v>
      </c>
    </row>
    <row r="2" spans="1:30">
      <c r="B2" t="s">
        <v>0</v>
      </c>
      <c r="C2" t="s">
        <v>2</v>
      </c>
      <c r="D2" t="s">
        <v>0</v>
      </c>
      <c r="E2" t="s">
        <v>2</v>
      </c>
      <c r="F2" t="s">
        <v>0</v>
      </c>
      <c r="G2" t="s">
        <v>2</v>
      </c>
    </row>
    <row r="3" spans="1:30">
      <c r="B3">
        <v>3.4701615868284317</v>
      </c>
      <c r="C3">
        <v>6.7542804619393726</v>
      </c>
      <c r="D3">
        <v>3.1108782447614791</v>
      </c>
      <c r="E3">
        <v>2.7966743682041204</v>
      </c>
      <c r="F3">
        <v>3.5417374209029608</v>
      </c>
      <c r="G3">
        <v>3.1500320314869876</v>
      </c>
    </row>
    <row r="4" spans="1:30">
      <c r="B4">
        <v>2.9922914678288954</v>
      </c>
      <c r="C4">
        <v>3.8870118225841086</v>
      </c>
      <c r="D4">
        <v>3.3556797808488152</v>
      </c>
      <c r="E4">
        <v>2.9867689362532519</v>
      </c>
      <c r="F4">
        <v>3.3065674115140227</v>
      </c>
      <c r="G4">
        <v>3.5664915168102476</v>
      </c>
    </row>
    <row r="5" spans="1:30">
      <c r="B5">
        <v>3.3536622369475491</v>
      </c>
      <c r="C5">
        <v>3.302008661865472</v>
      </c>
      <c r="D5">
        <v>4.6145276991264188</v>
      </c>
      <c r="E5">
        <v>3.4932748442440613</v>
      </c>
      <c r="F5">
        <v>4.6149961962565991</v>
      </c>
      <c r="G5">
        <v>4.1222417694701399</v>
      </c>
    </row>
    <row r="6" spans="1:30">
      <c r="B6">
        <v>3.8238708691081333</v>
      </c>
      <c r="C6">
        <v>2.4265134498642507</v>
      </c>
      <c r="D6">
        <v>2.8484826251942303</v>
      </c>
      <c r="E6">
        <v>2.6620065473099928</v>
      </c>
      <c r="F6">
        <v>5.9170579701596981</v>
      </c>
      <c r="G6">
        <v>4.6793139198555611</v>
      </c>
    </row>
    <row r="7" spans="1:30">
      <c r="B7">
        <v>5.3094609041008809</v>
      </c>
      <c r="C7">
        <v>3.7364514123481576</v>
      </c>
      <c r="D7">
        <v>3.8875625458402161</v>
      </c>
      <c r="E7">
        <v>3.5323625064099504</v>
      </c>
      <c r="F7">
        <v>4.3131954462482982</v>
      </c>
      <c r="G7">
        <v>4.0521256876374325</v>
      </c>
    </row>
    <row r="8" spans="1:30">
      <c r="B8">
        <v>1.6321180881447654</v>
      </c>
      <c r="C8">
        <v>2.7763304960902087</v>
      </c>
      <c r="D8">
        <v>3.5467438905156095</v>
      </c>
      <c r="E8">
        <v>3.375132055810087</v>
      </c>
      <c r="F8">
        <v>3.4856599200041076</v>
      </c>
      <c r="G8">
        <v>3.0957129211515824</v>
      </c>
    </row>
    <row r="9" spans="1:30">
      <c r="B9">
        <v>4.3488181015539853</v>
      </c>
      <c r="C9">
        <v>2.4433574285151454</v>
      </c>
    </row>
    <row r="10" spans="1:30" ht="13.5" customHeight="1">
      <c r="B10">
        <v>4.5974460485940583</v>
      </c>
      <c r="C10">
        <v>4.5856515499171504</v>
      </c>
      <c r="V10" s="2"/>
      <c r="W10" s="2"/>
      <c r="X10" s="13"/>
      <c r="Y10" s="14"/>
      <c r="Z10" s="14"/>
      <c r="AA10" s="14"/>
      <c r="AB10" s="14"/>
      <c r="AC10" s="14"/>
      <c r="AD10" s="2"/>
    </row>
    <row r="11" spans="1:30">
      <c r="V11" s="2"/>
    </row>
    <row r="12" spans="1:30">
      <c r="A12" t="s">
        <v>4</v>
      </c>
      <c r="B12" t="s">
        <v>13</v>
      </c>
      <c r="D12" t="s">
        <v>12</v>
      </c>
      <c r="F12" t="s">
        <v>14</v>
      </c>
      <c r="V12" s="2"/>
      <c r="W12" s="2"/>
    </row>
    <row r="13" spans="1:30">
      <c r="B13" t="s">
        <v>0</v>
      </c>
      <c r="C13" t="s">
        <v>2</v>
      </c>
      <c r="D13" t="s">
        <v>0</v>
      </c>
      <c r="E13" t="s">
        <v>2</v>
      </c>
      <c r="F13" t="s">
        <v>0</v>
      </c>
      <c r="G13" t="s">
        <v>2</v>
      </c>
      <c r="I13" t="s">
        <v>6</v>
      </c>
      <c r="K13" t="s">
        <v>0</v>
      </c>
      <c r="L13" t="s">
        <v>2</v>
      </c>
      <c r="V13" s="2"/>
      <c r="W13" s="2"/>
    </row>
    <row r="14" spans="1:30">
      <c r="A14" t="s">
        <v>6</v>
      </c>
      <c r="B14">
        <f>AVERAGE(B3:B10)</f>
        <v>3.6909786628883374</v>
      </c>
      <c r="C14">
        <f>AVERAGE(C3:C10)</f>
        <v>3.7389506603904827</v>
      </c>
      <c r="D14">
        <f>AVERAGE(D3:D8)</f>
        <v>3.5606457977144612</v>
      </c>
      <c r="E14">
        <f>AVERAGE(E3:E8)</f>
        <v>3.1410365430385774</v>
      </c>
      <c r="F14">
        <f>AVERAGE(F3:F8)</f>
        <v>4.1965357275142807</v>
      </c>
      <c r="G14">
        <f>AVERAGE(G3:G8)</f>
        <v>3.7776529744019918</v>
      </c>
      <c r="J14" t="s">
        <v>13</v>
      </c>
      <c r="K14">
        <v>3.6909786628883374</v>
      </c>
      <c r="L14">
        <v>3.7389506603904827</v>
      </c>
      <c r="V14" s="2"/>
      <c r="W14" s="2"/>
    </row>
    <row r="15" spans="1:30">
      <c r="A15" t="s">
        <v>7</v>
      </c>
      <c r="B15">
        <f>STDEV(B3:B10)</f>
        <v>1.1200251379238264</v>
      </c>
      <c r="C15">
        <f>STDEV(C3:C10)</f>
        <v>1.4317648304139801</v>
      </c>
      <c r="D15">
        <f>STDEV(D3:D8)</f>
        <v>0.62756883118996931</v>
      </c>
      <c r="E15">
        <f>STDEV(E3:E8)</f>
        <v>0.37519650273213567</v>
      </c>
      <c r="F15">
        <f>STDEV(F3:F8)</f>
        <v>0.98742739285898018</v>
      </c>
      <c r="G15">
        <f>STDEV(G3:G8)</f>
        <v>0.61815994919414197</v>
      </c>
      <c r="J15" t="s">
        <v>12</v>
      </c>
      <c r="K15">
        <v>3.5606457977144612</v>
      </c>
      <c r="L15">
        <v>3.1410365430385774</v>
      </c>
      <c r="V15" s="2"/>
      <c r="W15" s="2"/>
    </row>
    <row r="16" spans="1:30">
      <c r="A16" t="s">
        <v>8</v>
      </c>
      <c r="B16">
        <f>B15/POWER(8,0.5)</f>
        <v>0.39598868506266788</v>
      </c>
      <c r="C16">
        <f>C15/POWER(8,0.5)</f>
        <v>0.50620531032506622</v>
      </c>
      <c r="D16">
        <f>D15/POWER(6,0.5)</f>
        <v>0.25620390248170966</v>
      </c>
      <c r="E16">
        <f>E15/POWER(6,0.5)</f>
        <v>0.1531733308284145</v>
      </c>
      <c r="F16">
        <f>F15/POWER(6,0.5)</f>
        <v>0.40311554509186798</v>
      </c>
      <c r="G16">
        <f>G15/POWER(6,0.5)</f>
        <v>0.2523627424917369</v>
      </c>
      <c r="J16" t="s">
        <v>14</v>
      </c>
      <c r="K16">
        <v>4.1965357275142807</v>
      </c>
      <c r="L16">
        <v>3.7776529744019918</v>
      </c>
      <c r="W16" s="2"/>
    </row>
    <row r="17" spans="1:38">
      <c r="I17" t="s">
        <v>8</v>
      </c>
      <c r="K17" t="s">
        <v>0</v>
      </c>
      <c r="L17" t="s">
        <v>2</v>
      </c>
      <c r="W17" s="2"/>
    </row>
    <row r="18" spans="1:38">
      <c r="J18" t="s">
        <v>13</v>
      </c>
      <c r="K18">
        <v>0.39598868506266788</v>
      </c>
      <c r="L18">
        <v>0.50620531032506622</v>
      </c>
      <c r="W18" s="2"/>
    </row>
    <row r="19" spans="1:38">
      <c r="J19" t="s">
        <v>12</v>
      </c>
      <c r="K19">
        <v>0.25620390248170966</v>
      </c>
      <c r="L19">
        <v>0.1531733308284145</v>
      </c>
    </row>
    <row r="20" spans="1:38">
      <c r="J20" t="s">
        <v>14</v>
      </c>
      <c r="K20">
        <v>0.40311554509186798</v>
      </c>
      <c r="L20">
        <v>0.2523627424917369</v>
      </c>
    </row>
    <row r="21" spans="1:38">
      <c r="A21" t="s">
        <v>5</v>
      </c>
      <c r="V21" s="2"/>
    </row>
    <row r="25" spans="1:38">
      <c r="AC25" s="2"/>
      <c r="AD25" s="2"/>
      <c r="AE25" s="2"/>
      <c r="AJ25" s="2"/>
      <c r="AK25" s="2"/>
      <c r="AL25" s="2"/>
    </row>
    <row r="26" spans="1:38">
      <c r="AC26" s="2"/>
      <c r="AD26" s="2"/>
      <c r="AE26" s="2"/>
      <c r="AJ26" s="2"/>
      <c r="AK26" s="2"/>
      <c r="AL26" s="2"/>
    </row>
    <row r="27" spans="1:38">
      <c r="AC27" s="2"/>
      <c r="AD27" s="2"/>
      <c r="AE27" s="2"/>
      <c r="AJ27" s="2"/>
      <c r="AK27" s="2"/>
      <c r="AL27" s="2"/>
    </row>
  </sheetData>
  <mergeCells count="1">
    <mergeCell ref="X10:AC10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"/>
  <sheetViews>
    <sheetView tabSelected="1" topLeftCell="H1" workbookViewId="0">
      <selection activeCell="U14" sqref="U14"/>
    </sheetView>
  </sheetViews>
  <sheetFormatPr defaultRowHeight="13.5"/>
  <sheetData>
    <row r="1" spans="1:12">
      <c r="A1" t="s">
        <v>1</v>
      </c>
      <c r="B1" t="s">
        <v>13</v>
      </c>
      <c r="D1" t="s">
        <v>12</v>
      </c>
      <c r="F1" t="s">
        <v>14</v>
      </c>
    </row>
    <row r="2" spans="1:12">
      <c r="B2" t="s">
        <v>0</v>
      </c>
      <c r="C2" t="s">
        <v>2</v>
      </c>
      <c r="D2" t="s">
        <v>0</v>
      </c>
      <c r="E2" t="s">
        <v>2</v>
      </c>
      <c r="F2" t="s">
        <v>0</v>
      </c>
      <c r="G2" t="s">
        <v>2</v>
      </c>
    </row>
    <row r="3" spans="1:12">
      <c r="B3">
        <v>1902.9648177701024</v>
      </c>
      <c r="C3">
        <v>3026.150553171663</v>
      </c>
      <c r="D3">
        <v>1094.1709688471415</v>
      </c>
      <c r="E3">
        <v>743.5296337535782</v>
      </c>
      <c r="F3">
        <v>398.99503979620579</v>
      </c>
      <c r="G3">
        <v>252.87153687247255</v>
      </c>
    </row>
    <row r="4" spans="1:12">
      <c r="B4">
        <v>1025.8400611432742</v>
      </c>
      <c r="C4">
        <v>1138.3583244554077</v>
      </c>
      <c r="D4">
        <v>1209.4332782562681</v>
      </c>
      <c r="E4">
        <v>589.21741670016752</v>
      </c>
      <c r="F4">
        <v>1090.1410697063986</v>
      </c>
      <c r="G4">
        <v>347.54844918985458</v>
      </c>
    </row>
    <row r="5" spans="1:12">
      <c r="B5">
        <v>1387.3753743675734</v>
      </c>
      <c r="C5">
        <v>1503.3248400899906</v>
      </c>
      <c r="D5">
        <v>2264.1418838230961</v>
      </c>
      <c r="E5">
        <v>707.56884258929722</v>
      </c>
      <c r="F5">
        <v>2480.1626109882573</v>
      </c>
      <c r="G5">
        <v>2003.4094999624867</v>
      </c>
    </row>
    <row r="6" spans="1:12" ht="13.5" customHeight="1">
      <c r="B6">
        <v>1320.4221683878939</v>
      </c>
      <c r="C6">
        <v>681.76660653427223</v>
      </c>
      <c r="D6">
        <v>185.34781771522449</v>
      </c>
      <c r="E6">
        <v>196.34593119641622</v>
      </c>
      <c r="F6">
        <v>3201.9445077833125</v>
      </c>
      <c r="G6">
        <v>2204.9249901664125</v>
      </c>
    </row>
    <row r="7" spans="1:12">
      <c r="B7">
        <v>2854.4760329599012</v>
      </c>
      <c r="C7">
        <v>1580.9054768797207</v>
      </c>
      <c r="D7">
        <v>1797.2603811062011</v>
      </c>
      <c r="E7">
        <v>1415.6247258447049</v>
      </c>
      <c r="F7">
        <v>2052.0399162719964</v>
      </c>
      <c r="G7">
        <v>1394.2106934912538</v>
      </c>
    </row>
    <row r="8" spans="1:12">
      <c r="B8">
        <v>82.562663286495464</v>
      </c>
      <c r="C8">
        <v>1222.3513025544694</v>
      </c>
      <c r="D8">
        <v>1368.187031144764</v>
      </c>
      <c r="E8">
        <v>527.56805548231443</v>
      </c>
      <c r="F8">
        <v>1407.004655985108</v>
      </c>
      <c r="G8">
        <v>897.64999841253723</v>
      </c>
    </row>
    <row r="9" spans="1:12">
      <c r="B9">
        <v>1116.5965373852086</v>
      </c>
      <c r="C9">
        <v>728.20476740194579</v>
      </c>
    </row>
    <row r="10" spans="1:12" ht="14.25" customHeight="1">
      <c r="B10">
        <v>2611.9834860908891</v>
      </c>
      <c r="C10">
        <v>2573.0248972500644</v>
      </c>
    </row>
    <row r="12" spans="1:12">
      <c r="A12" t="s">
        <v>4</v>
      </c>
      <c r="B12" t="s">
        <v>13</v>
      </c>
      <c r="D12" t="s">
        <v>12</v>
      </c>
      <c r="F12" t="s">
        <v>14</v>
      </c>
    </row>
    <row r="13" spans="1:12">
      <c r="B13" t="s">
        <v>0</v>
      </c>
      <c r="C13" t="s">
        <v>2</v>
      </c>
      <c r="D13" t="s">
        <v>0</v>
      </c>
      <c r="E13" t="s">
        <v>2</v>
      </c>
      <c r="F13" t="s">
        <v>0</v>
      </c>
      <c r="G13" t="s">
        <v>2</v>
      </c>
      <c r="I13" t="s">
        <v>6</v>
      </c>
      <c r="K13" t="s">
        <v>0</v>
      </c>
      <c r="L13" t="s">
        <v>2</v>
      </c>
    </row>
    <row r="14" spans="1:12">
      <c r="A14" t="s">
        <v>6</v>
      </c>
      <c r="B14">
        <f>AVERAGE(B3:B10)</f>
        <v>1537.7776426739172</v>
      </c>
      <c r="C14">
        <f>AVERAGE(C3:C10)</f>
        <v>1556.7608460421916</v>
      </c>
      <c r="D14">
        <f>AVERAGE(D3:D8)</f>
        <v>1319.7568934821159</v>
      </c>
      <c r="E14">
        <f>AVERAGE(E3:E8)</f>
        <v>696.64243426107987</v>
      </c>
      <c r="F14">
        <f>AVERAGE(F3:F8)</f>
        <v>1771.7146334218796</v>
      </c>
      <c r="G14">
        <f>AVERAGE(G3:G8)</f>
        <v>1183.4358613491697</v>
      </c>
      <c r="J14" t="s">
        <v>13</v>
      </c>
      <c r="K14">
        <f>1537.77764267392/100</f>
        <v>15.377776426739199</v>
      </c>
      <c r="L14">
        <f>1556.76084604219/100</f>
        <v>15.5676084604219</v>
      </c>
    </row>
    <row r="15" spans="1:12">
      <c r="A15" t="s">
        <v>7</v>
      </c>
      <c r="B15">
        <f>STDEV(B3:B10)</f>
        <v>898.24932980378094</v>
      </c>
      <c r="C15">
        <f>STDEV(C3:C10)</f>
        <v>839.58728046203646</v>
      </c>
      <c r="D15">
        <f>STDEV(D3:D8)</f>
        <v>703.15891938604193</v>
      </c>
      <c r="E15">
        <f>STDEV(E3:E8)</f>
        <v>402.41177975356612</v>
      </c>
      <c r="F15">
        <f>STDEV(F3:F8)</f>
        <v>1010.737677912563</v>
      </c>
      <c r="G15">
        <f>STDEV(G3:G8)</f>
        <v>825.41554691278964</v>
      </c>
      <c r="J15" t="s">
        <v>12</v>
      </c>
      <c r="K15">
        <f>1319.75689348212/100</f>
        <v>13.197568934821199</v>
      </c>
      <c r="L15">
        <f>696.64243426108/100</f>
        <v>6.9664243426108001</v>
      </c>
    </row>
    <row r="16" spans="1:12">
      <c r="A16" t="s">
        <v>8</v>
      </c>
      <c r="B16">
        <f>B15/POWER(8,0.5)</f>
        <v>317.5790961502625</v>
      </c>
      <c r="C16">
        <f>C15/POWER(8,0.5)</f>
        <v>296.83892970633883</v>
      </c>
      <c r="D16">
        <f>D15/POWER(6,0.5)</f>
        <v>287.06342676376892</v>
      </c>
      <c r="E16">
        <f>E15/POWER(6,0.5)</f>
        <v>164.28392114691394</v>
      </c>
      <c r="F16">
        <f>F15/POWER(6,0.5)</f>
        <v>412.63192911521844</v>
      </c>
      <c r="G16">
        <f>G15/POWER(6,0.5)</f>
        <v>336.97448594944092</v>
      </c>
      <c r="J16" t="s">
        <v>14</v>
      </c>
      <c r="K16">
        <f>1771.71463342188/100</f>
        <v>17.7171463342188</v>
      </c>
      <c r="L16">
        <f>1183.43586134917/100</f>
        <v>11.8343586134917</v>
      </c>
    </row>
    <row r="17" spans="1:37">
      <c r="I17" t="s">
        <v>8</v>
      </c>
      <c r="K17" t="s">
        <v>0</v>
      </c>
      <c r="L17" t="s">
        <v>2</v>
      </c>
    </row>
    <row r="18" spans="1:37">
      <c r="J18" t="s">
        <v>13</v>
      </c>
      <c r="K18">
        <f>317.579096150263/100</f>
        <v>3.1757909615026301</v>
      </c>
      <c r="L18">
        <f>296.838929706339/100</f>
        <v>2.9683892970633901</v>
      </c>
    </row>
    <row r="19" spans="1:37">
      <c r="J19" t="s">
        <v>12</v>
      </c>
      <c r="K19">
        <f>287.063426763769/100</f>
        <v>2.8706342676376897</v>
      </c>
      <c r="L19">
        <f>164.283921146914/100</f>
        <v>1.6428392114691399</v>
      </c>
    </row>
    <row r="20" spans="1:37">
      <c r="J20" t="s">
        <v>14</v>
      </c>
      <c r="K20">
        <f>412.631929115218/100</f>
        <v>4.1263192911521802</v>
      </c>
      <c r="L20">
        <f>336.974485949441/100</f>
        <v>3.3697448594944097</v>
      </c>
    </row>
    <row r="21" spans="1:37">
      <c r="A21" t="s">
        <v>5</v>
      </c>
    </row>
    <row r="22" spans="1:37">
      <c r="AB22" s="3"/>
      <c r="AC22" s="3"/>
      <c r="AD22" s="3"/>
      <c r="AI22" s="3"/>
      <c r="AJ22" s="3"/>
      <c r="AK22" s="3"/>
    </row>
    <row r="23" spans="1:37">
      <c r="AB23" s="3"/>
      <c r="AC23" s="3"/>
      <c r="AD23" s="3"/>
      <c r="AI23" s="3"/>
      <c r="AJ23" s="3"/>
      <c r="AK23" s="3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topLeftCell="A9" workbookViewId="0">
      <selection activeCell="U17" sqref="U17"/>
    </sheetView>
  </sheetViews>
  <sheetFormatPr defaultRowHeight="13.5"/>
  <sheetData>
    <row r="1" spans="1:12">
      <c r="A1" t="s">
        <v>3</v>
      </c>
      <c r="B1" t="s">
        <v>13</v>
      </c>
      <c r="D1" t="s">
        <v>12</v>
      </c>
      <c r="F1" t="s">
        <v>14</v>
      </c>
    </row>
    <row r="2" spans="1:12">
      <c r="B2" t="s">
        <v>0</v>
      </c>
      <c r="C2" t="s">
        <v>2</v>
      </c>
      <c r="D2" t="s">
        <v>0</v>
      </c>
      <c r="E2" t="s">
        <v>2</v>
      </c>
      <c r="F2" t="s">
        <v>0</v>
      </c>
      <c r="G2" t="s">
        <v>2</v>
      </c>
    </row>
    <row r="3" spans="1:12">
      <c r="B3">
        <v>88.4</v>
      </c>
      <c r="C3">
        <v>86.7</v>
      </c>
      <c r="D3">
        <v>56.8</v>
      </c>
      <c r="E3">
        <v>42.8</v>
      </c>
      <c r="F3">
        <v>18.2</v>
      </c>
      <c r="G3">
        <v>12.9</v>
      </c>
    </row>
    <row r="4" spans="1:12">
      <c r="B4">
        <v>55.3</v>
      </c>
      <c r="C4">
        <v>47.2</v>
      </c>
      <c r="D4">
        <v>58.1</v>
      </c>
      <c r="E4">
        <v>31.8</v>
      </c>
      <c r="F4">
        <v>53.2</v>
      </c>
      <c r="G4">
        <v>15.7</v>
      </c>
    </row>
    <row r="5" spans="1:12">
      <c r="B5">
        <v>74.7</v>
      </c>
      <c r="C5">
        <v>73.400000000000006</v>
      </c>
      <c r="D5">
        <v>79.099999999999994</v>
      </c>
      <c r="E5">
        <v>32.6</v>
      </c>
      <c r="F5">
        <v>86.6</v>
      </c>
      <c r="G5">
        <v>78.3</v>
      </c>
    </row>
    <row r="6" spans="1:12">
      <c r="B6">
        <v>55.7</v>
      </c>
      <c r="C6">
        <v>45.3</v>
      </c>
      <c r="D6">
        <v>10.5</v>
      </c>
      <c r="E6">
        <v>11.9</v>
      </c>
      <c r="F6">
        <v>87.2</v>
      </c>
      <c r="G6">
        <v>75.900000000000006</v>
      </c>
    </row>
    <row r="7" spans="1:12">
      <c r="B7">
        <v>86.8</v>
      </c>
      <c r="C7">
        <v>68.2</v>
      </c>
      <c r="D7">
        <v>74.5</v>
      </c>
      <c r="E7">
        <v>64.599999999999994</v>
      </c>
      <c r="F7">
        <v>76.7</v>
      </c>
      <c r="G7">
        <v>55.4</v>
      </c>
    </row>
    <row r="8" spans="1:12" ht="14.25" customHeight="1">
      <c r="B8">
        <v>8.1999999999999993</v>
      </c>
      <c r="C8">
        <v>74</v>
      </c>
      <c r="D8">
        <v>62.2</v>
      </c>
      <c r="E8">
        <v>25.2</v>
      </c>
      <c r="F8">
        <v>65.400000000000006</v>
      </c>
      <c r="G8">
        <v>47.1</v>
      </c>
    </row>
    <row r="9" spans="1:12" ht="14.25" customHeight="1">
      <c r="B9">
        <v>54.4</v>
      </c>
      <c r="C9">
        <v>48.1</v>
      </c>
    </row>
    <row r="10" spans="1:12">
      <c r="B10">
        <v>91.5</v>
      </c>
      <c r="C10">
        <v>90.7</v>
      </c>
    </row>
    <row r="11" spans="1:12" ht="14.25" customHeight="1"/>
    <row r="12" spans="1:12">
      <c r="A12" t="s">
        <v>4</v>
      </c>
      <c r="B12" t="s">
        <v>13</v>
      </c>
      <c r="D12" t="s">
        <v>12</v>
      </c>
      <c r="F12" t="s">
        <v>14</v>
      </c>
    </row>
    <row r="13" spans="1:12">
      <c r="B13" t="s">
        <v>0</v>
      </c>
      <c r="C13" t="s">
        <v>2</v>
      </c>
      <c r="D13" t="s">
        <v>0</v>
      </c>
      <c r="E13" t="s">
        <v>2</v>
      </c>
      <c r="F13" t="s">
        <v>0</v>
      </c>
      <c r="G13" t="s">
        <v>2</v>
      </c>
      <c r="I13" t="s">
        <v>6</v>
      </c>
      <c r="K13" t="s">
        <v>0</v>
      </c>
      <c r="L13" t="s">
        <v>2</v>
      </c>
    </row>
    <row r="14" spans="1:12">
      <c r="A14" t="s">
        <v>6</v>
      </c>
      <c r="B14">
        <f>AVERAGE(B3:B10)</f>
        <v>64.375</v>
      </c>
      <c r="C14">
        <f>AVERAGE(C3:C10)</f>
        <v>66.7</v>
      </c>
      <c r="D14">
        <f>AVERAGE(D3:D8)</f>
        <v>56.866666666666667</v>
      </c>
      <c r="E14">
        <f>AVERAGE(E3:E8)</f>
        <v>34.816666666666663</v>
      </c>
      <c r="F14">
        <f>AVERAGE(F3:F8)</f>
        <v>64.55</v>
      </c>
      <c r="G14">
        <f>AVERAGE(G3:G8)</f>
        <v>47.550000000000004</v>
      </c>
      <c r="J14" t="s">
        <v>13</v>
      </c>
      <c r="K14">
        <v>64.375</v>
      </c>
      <c r="L14">
        <v>66.7</v>
      </c>
    </row>
    <row r="15" spans="1:12">
      <c r="A15" t="s">
        <v>7</v>
      </c>
      <c r="B15">
        <f>STDEV(B3:B10)</f>
        <v>27.607439473549793</v>
      </c>
      <c r="C15">
        <f>STDEV(C3:C10)</f>
        <v>17.970610928481452</v>
      </c>
      <c r="D15">
        <f>STDEV(D3:D8)</f>
        <v>24.433965430659569</v>
      </c>
      <c r="E15">
        <f>STDEV(E3:E8)</f>
        <v>17.79015645424926</v>
      </c>
      <c r="F15">
        <f>STDEV(F3:F8)</f>
        <v>26.171415704925096</v>
      </c>
      <c r="G15">
        <f>STDEV(G3:G8)</f>
        <v>28.37659246632689</v>
      </c>
      <c r="J15" t="s">
        <v>12</v>
      </c>
      <c r="K15">
        <v>56.866666666666667</v>
      </c>
      <c r="L15">
        <v>34.816666666666663</v>
      </c>
    </row>
    <row r="16" spans="1:12">
      <c r="A16" t="s">
        <v>8</v>
      </c>
      <c r="B16">
        <f>B15/POWER(8,0.5)</f>
        <v>9.7607038314721137</v>
      </c>
      <c r="C16">
        <f>C15/POWER(8,0.5)</f>
        <v>6.3535704247971569</v>
      </c>
      <c r="D16">
        <f>D15/POWER(6,0.5)</f>
        <v>9.9751246163198957</v>
      </c>
      <c r="E16">
        <f>E15/POWER(6,0.5)</f>
        <v>7.2628009595319201</v>
      </c>
      <c r="F16">
        <f>F15/POWER(6,0.5)</f>
        <v>10.684435720554768</v>
      </c>
      <c r="G16">
        <f>G15/POWER(6,0.5)</f>
        <v>11.584695363567688</v>
      </c>
      <c r="J16" t="s">
        <v>14</v>
      </c>
      <c r="K16">
        <v>64.55</v>
      </c>
      <c r="L16">
        <v>47.550000000000004</v>
      </c>
    </row>
    <row r="17" spans="1:30" ht="15" customHeight="1">
      <c r="I17" t="s">
        <v>8</v>
      </c>
      <c r="K17" t="s">
        <v>0</v>
      </c>
      <c r="L17" t="s">
        <v>2</v>
      </c>
    </row>
    <row r="18" spans="1:30">
      <c r="J18" t="s">
        <v>13</v>
      </c>
      <c r="K18">
        <v>9.7607038314721137</v>
      </c>
      <c r="L18">
        <v>6.3535704247971569</v>
      </c>
    </row>
    <row r="19" spans="1:30">
      <c r="J19" t="s">
        <v>12</v>
      </c>
      <c r="K19">
        <v>9.9751246163198957</v>
      </c>
      <c r="L19">
        <v>7.2628009595319201</v>
      </c>
    </row>
    <row r="20" spans="1:30">
      <c r="J20" t="s">
        <v>14</v>
      </c>
      <c r="K20">
        <v>10.684435720554768</v>
      </c>
      <c r="L20">
        <v>11.584695363567688</v>
      </c>
    </row>
    <row r="21" spans="1:30">
      <c r="A21" t="s">
        <v>5</v>
      </c>
    </row>
    <row r="24" spans="1:30">
      <c r="S24" s="4"/>
      <c r="T24" s="4"/>
      <c r="U24" s="4"/>
      <c r="Z24" s="4"/>
      <c r="AA24" s="4"/>
      <c r="AB24" s="4"/>
      <c r="AC24" s="4"/>
      <c r="AD24" s="4"/>
    </row>
    <row r="25" spans="1:30">
      <c r="Z25" s="4"/>
      <c r="AA25" s="4"/>
      <c r="AB25" s="4"/>
      <c r="AC25" s="4"/>
      <c r="AD25" s="4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Q30"/>
  <sheetViews>
    <sheetView topLeftCell="B16" workbookViewId="0">
      <selection activeCell="L21" sqref="L21:M21"/>
    </sheetView>
  </sheetViews>
  <sheetFormatPr defaultRowHeight="13.5"/>
  <sheetData>
    <row r="3" spans="2:12">
      <c r="C3" t="s">
        <v>15</v>
      </c>
      <c r="D3" t="s">
        <v>12</v>
      </c>
      <c r="E3" t="s">
        <v>14</v>
      </c>
    </row>
    <row r="4" spans="2:12">
      <c r="C4">
        <v>23.540901132424448</v>
      </c>
      <c r="D4">
        <v>17.415131845120118</v>
      </c>
      <c r="E4">
        <v>21.03236933539462</v>
      </c>
    </row>
    <row r="5" spans="2:12">
      <c r="C5">
        <v>9.7614000000000001</v>
      </c>
      <c r="D5">
        <v>23.128449171552305</v>
      </c>
      <c r="E5">
        <v>21.151281339555027</v>
      </c>
    </row>
    <row r="6" spans="2:12">
      <c r="C6">
        <v>11.0815</v>
      </c>
      <c r="D6">
        <v>19.016168601838849</v>
      </c>
      <c r="E6">
        <v>16.851400000000002</v>
      </c>
    </row>
    <row r="7" spans="2:12">
      <c r="C7">
        <v>7.1642000000000001</v>
      </c>
      <c r="D7">
        <v>25.923834481592095</v>
      </c>
      <c r="E7">
        <v>19.824422944858366</v>
      </c>
    </row>
    <row r="8" spans="2:12">
      <c r="C8">
        <v>11.647600000000001</v>
      </c>
      <c r="D8">
        <v>24.251137015107712</v>
      </c>
      <c r="E8">
        <v>13.535299999999999</v>
      </c>
    </row>
    <row r="9" spans="2:12">
      <c r="C9">
        <v>10.8826</v>
      </c>
      <c r="D9">
        <v>18.565434459750417</v>
      </c>
      <c r="E9">
        <v>23.546201090624429</v>
      </c>
    </row>
    <row r="10" spans="2:12">
      <c r="C10">
        <v>11.528600000000001</v>
      </c>
      <c r="L10" s="1"/>
    </row>
    <row r="11" spans="2:12">
      <c r="C11">
        <v>12.5654</v>
      </c>
      <c r="L11" s="1"/>
    </row>
    <row r="12" spans="2:12">
      <c r="L12" s="1"/>
    </row>
    <row r="13" spans="2:12">
      <c r="C13" t="s">
        <v>15</v>
      </c>
      <c r="D13" t="s">
        <v>12</v>
      </c>
      <c r="E13" t="s">
        <v>14</v>
      </c>
      <c r="L13" s="1"/>
    </row>
    <row r="14" spans="2:12">
      <c r="B14" t="s">
        <v>9</v>
      </c>
      <c r="C14">
        <f>AVERAGE(C4:C11)</f>
        <v>12.271525141553054</v>
      </c>
      <c r="D14">
        <f>AVERAGE(D4:D9)</f>
        <v>21.383359262493585</v>
      </c>
      <c r="E14">
        <f>AVERAGE(E4:E9)</f>
        <v>19.323495785072073</v>
      </c>
      <c r="L14" s="1"/>
    </row>
    <row r="15" spans="2:12">
      <c r="B15" t="s">
        <v>10</v>
      </c>
      <c r="C15">
        <f>STDEV(C4:C11)</f>
        <v>4.8367224619634559</v>
      </c>
      <c r="D15">
        <f>STDEV(D4:D9)</f>
        <v>3.4979000528355506</v>
      </c>
      <c r="E15">
        <f>STDEV(E4:E9)</f>
        <v>3.5765258276158827</v>
      </c>
      <c r="L15" s="1"/>
    </row>
    <row r="16" spans="2:12">
      <c r="B16" t="s">
        <v>11</v>
      </c>
      <c r="C16">
        <f>C15/POWER(8,0.5)</f>
        <v>1.7100396257858264</v>
      </c>
      <c r="D16">
        <f>D15/POWER(6,0.5)</f>
        <v>1.4280117167835698</v>
      </c>
      <c r="E16">
        <f>E15/POWER(6,0.5)</f>
        <v>1.460110554924037</v>
      </c>
    </row>
    <row r="22" spans="13:17" ht="15" customHeight="1"/>
    <row r="28" spans="13:17">
      <c r="M28" s="1"/>
      <c r="N28" s="1"/>
      <c r="O28" s="1"/>
      <c r="P28" s="1"/>
      <c r="Q28" s="1"/>
    </row>
    <row r="29" spans="13:17">
      <c r="M29" s="1"/>
      <c r="N29" s="1"/>
      <c r="O29" s="1"/>
      <c r="P29" s="1"/>
      <c r="Q29" s="1"/>
    </row>
    <row r="30" spans="13:17">
      <c r="M30" s="1"/>
      <c r="N30" s="1"/>
      <c r="O30" s="1"/>
      <c r="P30" s="1"/>
      <c r="Q30" s="1"/>
    </row>
  </sheetData>
  <phoneticPr fontId="1" type="noConversion"/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K11"/>
  <sheetViews>
    <sheetView topLeftCell="A3" workbookViewId="0">
      <selection activeCell="G10" sqref="G10"/>
    </sheetView>
  </sheetViews>
  <sheetFormatPr defaultRowHeight="13.5"/>
  <sheetData>
    <row r="4" spans="2:11" ht="15">
      <c r="B4" s="15" t="s">
        <v>16</v>
      </c>
      <c r="C4" s="15"/>
      <c r="D4" s="15"/>
      <c r="E4" s="15"/>
      <c r="F4" s="6"/>
      <c r="G4" s="6"/>
      <c r="H4" s="6"/>
      <c r="I4" s="6"/>
      <c r="J4" s="6"/>
      <c r="K4" s="6"/>
    </row>
    <row r="5" spans="2:11" ht="15">
      <c r="B5" s="7"/>
      <c r="C5" s="8" t="s">
        <v>20</v>
      </c>
      <c r="D5" s="8" t="s">
        <v>21</v>
      </c>
      <c r="E5" s="8" t="s">
        <v>22</v>
      </c>
      <c r="F5" s="5"/>
      <c r="G5" s="5"/>
      <c r="H5" s="5"/>
      <c r="I5" s="5"/>
      <c r="J5" s="5"/>
      <c r="K5" s="5"/>
    </row>
    <row r="6" spans="2:11" ht="16.5">
      <c r="B6" s="16" t="s">
        <v>17</v>
      </c>
      <c r="C6" s="9" t="s">
        <v>23</v>
      </c>
      <c r="D6" s="9" t="s">
        <v>24</v>
      </c>
      <c r="E6" s="9" t="s">
        <v>25</v>
      </c>
      <c r="F6" s="5"/>
      <c r="G6" s="5"/>
      <c r="H6" s="5"/>
      <c r="I6" s="5"/>
      <c r="J6" s="5"/>
      <c r="K6" s="5"/>
    </row>
    <row r="7" spans="2:11" ht="15">
      <c r="B7" s="17"/>
      <c r="C7" s="10" t="s">
        <v>26</v>
      </c>
      <c r="D7" s="10" t="s">
        <v>27</v>
      </c>
      <c r="E7" s="10" t="s">
        <v>28</v>
      </c>
    </row>
    <row r="8" spans="2:11" ht="16.5">
      <c r="B8" s="17" t="s">
        <v>18</v>
      </c>
      <c r="C8" s="11" t="s">
        <v>29</v>
      </c>
      <c r="D8" s="11" t="s">
        <v>30</v>
      </c>
      <c r="E8" s="11" t="s">
        <v>31</v>
      </c>
    </row>
    <row r="9" spans="2:11" ht="15">
      <c r="B9" s="17"/>
      <c r="C9" s="10" t="s">
        <v>32</v>
      </c>
      <c r="D9" s="10" t="s">
        <v>33</v>
      </c>
      <c r="E9" s="10" t="s">
        <v>34</v>
      </c>
    </row>
    <row r="10" spans="2:11" ht="16.5">
      <c r="B10" s="17" t="s">
        <v>19</v>
      </c>
      <c r="C10" s="11" t="s">
        <v>35</v>
      </c>
      <c r="D10" s="11" t="s">
        <v>36</v>
      </c>
      <c r="E10" s="11" t="s">
        <v>37</v>
      </c>
    </row>
    <row r="11" spans="2:11" ht="15">
      <c r="B11" s="18"/>
      <c r="C11" s="12" t="s">
        <v>38</v>
      </c>
      <c r="D11" s="12" t="s">
        <v>39</v>
      </c>
      <c r="E11" s="12" t="s">
        <v>40</v>
      </c>
    </row>
  </sheetData>
  <mergeCells count="4">
    <mergeCell ref="B4:E4"/>
    <mergeCell ref="B6:B7"/>
    <mergeCell ref="B8:B9"/>
    <mergeCell ref="B10:B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speed</vt:lpstr>
      <vt:lpstr>distance</vt:lpstr>
      <vt:lpstr>ptm</vt:lpstr>
      <vt:lpstr>distance between two fish</vt:lpstr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FtpDown</cp:lastModifiedBy>
  <cp:lastPrinted>2017-02-21T04:08:15Z</cp:lastPrinted>
  <dcterms:created xsi:type="dcterms:W3CDTF">2017-02-14T09:55:58Z</dcterms:created>
  <dcterms:modified xsi:type="dcterms:W3CDTF">2017-02-21T04:16:33Z</dcterms:modified>
</cp:coreProperties>
</file>