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15" windowWidth="14805" windowHeight="7500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45621"/>
</workbook>
</file>

<file path=xl/calcChain.xml><?xml version="1.0" encoding="utf-8"?>
<calcChain xmlns="http://schemas.openxmlformats.org/spreadsheetml/2006/main">
  <c r="K7" i="9" l="1"/>
  <c r="L7" i="9" s="1"/>
  <c r="J7" i="9"/>
  <c r="N7" i="9" s="1"/>
  <c r="I7" i="9"/>
  <c r="K6" i="9"/>
  <c r="J6" i="9"/>
  <c r="I6" i="9"/>
  <c r="L6" i="9" s="1"/>
  <c r="K5" i="9"/>
  <c r="L5" i="9" s="1"/>
  <c r="M5" i="9" s="1"/>
  <c r="J5" i="9"/>
  <c r="I5" i="9"/>
  <c r="K4" i="9"/>
  <c r="L4" i="9" s="1"/>
  <c r="J4" i="9"/>
  <c r="I4" i="9"/>
  <c r="M6" i="9" l="1"/>
  <c r="N6" i="9"/>
  <c r="M7" i="9"/>
  <c r="N5" i="9"/>
  <c r="AE30" i="6" l="1"/>
  <c r="AD30" i="6"/>
  <c r="AC30" i="6"/>
  <c r="AB30" i="6"/>
  <c r="AA30" i="6"/>
  <c r="Z30" i="6"/>
  <c r="Y30" i="6"/>
  <c r="X30" i="6"/>
  <c r="W30" i="6"/>
  <c r="V30" i="6"/>
  <c r="AE29" i="6"/>
  <c r="AD29" i="6"/>
  <c r="AC29" i="6"/>
  <c r="AB29" i="6"/>
  <c r="AA29" i="6"/>
  <c r="Z29" i="6"/>
  <c r="Y29" i="6"/>
  <c r="X29" i="6"/>
  <c r="W29" i="6"/>
  <c r="V29" i="6"/>
  <c r="AE28" i="6"/>
  <c r="AD28" i="6"/>
  <c r="AC28" i="6"/>
  <c r="AB28" i="6"/>
  <c r="AA28" i="6"/>
  <c r="Z28" i="6"/>
  <c r="Y28" i="6"/>
  <c r="X28" i="6"/>
  <c r="W28" i="6"/>
  <c r="V28" i="6"/>
  <c r="AE27" i="6"/>
  <c r="AD27" i="6"/>
  <c r="AC27" i="6"/>
  <c r="AB27" i="6"/>
  <c r="AA27" i="6"/>
  <c r="Z27" i="6"/>
  <c r="Y27" i="6"/>
  <c r="X27" i="6"/>
  <c r="W27" i="6"/>
  <c r="V27" i="6"/>
  <c r="AF22" i="7" l="1"/>
  <c r="AE22" i="7"/>
  <c r="AD22" i="7"/>
  <c r="AC22" i="7"/>
  <c r="AB22" i="7"/>
  <c r="AA22" i="7"/>
  <c r="Z22" i="7"/>
  <c r="Y22" i="7"/>
  <c r="X22" i="7"/>
  <c r="AF21" i="7"/>
  <c r="AE21" i="7"/>
  <c r="AD21" i="7"/>
  <c r="AC21" i="7"/>
  <c r="AB21" i="7"/>
  <c r="AA21" i="7"/>
  <c r="Z21" i="7"/>
  <c r="AH21" i="7" s="1"/>
  <c r="Y21" i="7"/>
  <c r="X21" i="7"/>
  <c r="AG21" i="7" s="1"/>
  <c r="AF20" i="7"/>
  <c r="AE20" i="7"/>
  <c r="AD20" i="7"/>
  <c r="AC20" i="7"/>
  <c r="AB20" i="7"/>
  <c r="AA20" i="7"/>
  <c r="Z20" i="7"/>
  <c r="Y20" i="7"/>
  <c r="X20" i="7"/>
  <c r="AF19" i="7"/>
  <c r="AE19" i="7"/>
  <c r="AD19" i="7"/>
  <c r="AC19" i="7"/>
  <c r="AB19" i="7"/>
  <c r="AA19" i="7"/>
  <c r="Z19" i="7"/>
  <c r="Y19" i="7"/>
  <c r="X19" i="7"/>
  <c r="AG19" i="7" s="1"/>
  <c r="AF18" i="7"/>
  <c r="AE18" i="7"/>
  <c r="AD18" i="7"/>
  <c r="AC18" i="7"/>
  <c r="AB18" i="7"/>
  <c r="AA18" i="7"/>
  <c r="Z18" i="7"/>
  <c r="Y18" i="7"/>
  <c r="X18" i="7"/>
  <c r="AF17" i="7"/>
  <c r="AE17" i="7"/>
  <c r="AD17" i="7"/>
  <c r="AC17" i="7"/>
  <c r="AB17" i="7"/>
  <c r="AA17" i="7"/>
  <c r="Z17" i="7"/>
  <c r="Y17" i="7"/>
  <c r="X17" i="7"/>
  <c r="AD15" i="7"/>
  <c r="AA15" i="7"/>
  <c r="X15" i="7"/>
  <c r="O14" i="7"/>
  <c r="I14" i="7"/>
  <c r="C14" i="7"/>
  <c r="AH22" i="7" l="1"/>
  <c r="AH18" i="7"/>
  <c r="AH17" i="7"/>
  <c r="AG17" i="7"/>
  <c r="AG20" i="7"/>
  <c r="AH20" i="7"/>
  <c r="AG18" i="7"/>
  <c r="AH19" i="7"/>
  <c r="AG22" i="7"/>
  <c r="I28" i="8" l="1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6" i="8"/>
  <c r="I7" i="8"/>
  <c r="I8" i="8"/>
  <c r="I9" i="8"/>
  <c r="I10" i="8"/>
  <c r="I11" i="8"/>
  <c r="I12" i="8"/>
  <c r="I13" i="8"/>
  <c r="I14" i="8"/>
  <c r="I5" i="8"/>
  <c r="H6" i="8"/>
  <c r="H7" i="8"/>
  <c r="H8" i="8"/>
  <c r="H9" i="8"/>
  <c r="H10" i="8"/>
  <c r="H11" i="8"/>
  <c r="H12" i="8"/>
  <c r="H13" i="8"/>
  <c r="H14" i="8"/>
  <c r="H5" i="8"/>
  <c r="C3" i="7"/>
  <c r="AF10" i="2" l="1"/>
  <c r="AH10" i="2"/>
  <c r="AF7" i="2"/>
  <c r="AH7" i="2"/>
  <c r="V34" i="6" l="1"/>
  <c r="L34" i="6"/>
  <c r="B34" i="6"/>
  <c r="P11" i="5" l="1"/>
  <c r="N11" i="5"/>
  <c r="L11" i="5"/>
  <c r="F11" i="5"/>
  <c r="D11" i="5"/>
  <c r="B11" i="5"/>
  <c r="P3" i="5"/>
  <c r="N3" i="5"/>
  <c r="L3" i="5"/>
  <c r="B3" i="5"/>
  <c r="F3" i="5"/>
  <c r="D3" i="5"/>
  <c r="R14" i="4"/>
  <c r="P14" i="4"/>
  <c r="N14" i="4"/>
  <c r="G14" i="4"/>
  <c r="E14" i="4"/>
  <c r="C14" i="4"/>
  <c r="U19" i="4" l="1"/>
  <c r="U23" i="4"/>
  <c r="U27" i="4"/>
  <c r="O16" i="4"/>
  <c r="P16" i="4"/>
  <c r="Q16" i="4"/>
  <c r="R16" i="4"/>
  <c r="S16" i="4"/>
  <c r="O17" i="4"/>
  <c r="P17" i="4"/>
  <c r="Q17" i="4"/>
  <c r="R17" i="4"/>
  <c r="S17" i="4"/>
  <c r="P18" i="4"/>
  <c r="Q18" i="4"/>
  <c r="R18" i="4"/>
  <c r="S18" i="4"/>
  <c r="O19" i="4"/>
  <c r="P19" i="4"/>
  <c r="Q19" i="4"/>
  <c r="R19" i="4"/>
  <c r="S19" i="4"/>
  <c r="T19" i="4"/>
  <c r="O20" i="4"/>
  <c r="P20" i="4"/>
  <c r="Q20" i="4"/>
  <c r="R20" i="4"/>
  <c r="S20" i="4"/>
  <c r="O21" i="4"/>
  <c r="P21" i="4"/>
  <c r="Q21" i="4"/>
  <c r="R21" i="4"/>
  <c r="O22" i="4"/>
  <c r="P22" i="4"/>
  <c r="Q22" i="4"/>
  <c r="R22" i="4"/>
  <c r="S22" i="4"/>
  <c r="O23" i="4"/>
  <c r="P23" i="4"/>
  <c r="Q23" i="4"/>
  <c r="R23" i="4"/>
  <c r="S23" i="4"/>
  <c r="O24" i="4"/>
  <c r="P24" i="4"/>
  <c r="Q24" i="4"/>
  <c r="O25" i="4"/>
  <c r="P25" i="4"/>
  <c r="Q25" i="4"/>
  <c r="R25" i="4"/>
  <c r="S25" i="4"/>
  <c r="O26" i="4"/>
  <c r="P26" i="4"/>
  <c r="Q26" i="4"/>
  <c r="R26" i="4"/>
  <c r="S26" i="4"/>
  <c r="O27" i="4"/>
  <c r="P27" i="4"/>
  <c r="Q27" i="4"/>
  <c r="S27" i="4"/>
  <c r="T27" i="4"/>
  <c r="N17" i="4"/>
  <c r="N18" i="4"/>
  <c r="N19" i="4"/>
  <c r="N20" i="4"/>
  <c r="N21" i="4"/>
  <c r="N22" i="4"/>
  <c r="N23" i="4"/>
  <c r="N24" i="4"/>
  <c r="N25" i="4"/>
  <c r="N26" i="4"/>
  <c r="N27" i="4"/>
  <c r="N16" i="4"/>
  <c r="J17" i="4"/>
  <c r="J18" i="4"/>
  <c r="J19" i="4"/>
  <c r="J20" i="4"/>
  <c r="J21" i="4"/>
  <c r="J22" i="4"/>
  <c r="J23" i="4"/>
  <c r="J24" i="4"/>
  <c r="J25" i="4"/>
  <c r="J26" i="4"/>
  <c r="J27" i="4"/>
  <c r="J16" i="4"/>
  <c r="I17" i="4"/>
  <c r="U17" i="4" s="1"/>
  <c r="I18" i="4"/>
  <c r="T18" i="4" s="1"/>
  <c r="I19" i="4"/>
  <c r="I20" i="4"/>
  <c r="T20" i="4" s="1"/>
  <c r="I21" i="4"/>
  <c r="U21" i="4" s="1"/>
  <c r="I22" i="4"/>
  <c r="U22" i="4" s="1"/>
  <c r="I23" i="4"/>
  <c r="T23" i="4" s="1"/>
  <c r="I24" i="4"/>
  <c r="T24" i="4" s="1"/>
  <c r="I25" i="4"/>
  <c r="U25" i="4" s="1"/>
  <c r="I26" i="4"/>
  <c r="U26" i="4" s="1"/>
  <c r="I27" i="4"/>
  <c r="I16" i="4"/>
  <c r="T16" i="4" s="1"/>
  <c r="T25" i="4" l="1"/>
  <c r="T22" i="4"/>
  <c r="T17" i="4"/>
  <c r="U16" i="4"/>
  <c r="U24" i="4"/>
  <c r="U20" i="4"/>
  <c r="T26" i="4"/>
  <c r="T21" i="4"/>
  <c r="U18" i="4"/>
  <c r="AH41" i="6"/>
  <c r="AF41" i="6"/>
  <c r="AH40" i="6"/>
  <c r="AF40" i="6"/>
  <c r="AH39" i="6"/>
  <c r="AF39" i="6"/>
  <c r="AH38" i="6"/>
  <c r="AF38" i="6"/>
  <c r="AH37" i="6"/>
  <c r="AF37" i="6"/>
  <c r="AG37" i="6" s="1"/>
  <c r="AH36" i="6"/>
  <c r="AF36" i="6"/>
  <c r="AG38" i="6" s="1"/>
  <c r="AG39" i="6" l="1"/>
  <c r="AG41" i="6"/>
  <c r="AG40" i="6"/>
  <c r="AF7" i="7" l="1"/>
  <c r="AF8" i="7"/>
  <c r="AF9" i="7"/>
  <c r="AF10" i="7"/>
  <c r="AF11" i="7"/>
  <c r="AE7" i="7"/>
  <c r="AE8" i="7"/>
  <c r="AE9" i="7"/>
  <c r="AE10" i="7"/>
  <c r="AE11" i="7"/>
  <c r="AD7" i="7"/>
  <c r="AD8" i="7"/>
  <c r="AD9" i="7"/>
  <c r="AD10" i="7"/>
  <c r="AD11" i="7"/>
  <c r="AC7" i="7"/>
  <c r="AC8" i="7"/>
  <c r="AC9" i="7"/>
  <c r="AC10" i="7"/>
  <c r="AC11" i="7"/>
  <c r="AB7" i="7"/>
  <c r="AB8" i="7"/>
  <c r="AB9" i="7"/>
  <c r="AB10" i="7"/>
  <c r="AB11" i="7"/>
  <c r="AA7" i="7"/>
  <c r="AA8" i="7"/>
  <c r="AA9" i="7"/>
  <c r="AA10" i="7"/>
  <c r="AA11" i="7"/>
  <c r="AF6" i="7"/>
  <c r="AE6" i="7"/>
  <c r="AD6" i="7"/>
  <c r="AC6" i="7"/>
  <c r="AB6" i="7"/>
  <c r="AA6" i="7"/>
  <c r="Z7" i="7"/>
  <c r="Z8" i="7"/>
  <c r="AG8" i="7" s="1"/>
  <c r="Z9" i="7"/>
  <c r="Z10" i="7"/>
  <c r="Z11" i="7"/>
  <c r="Y7" i="7"/>
  <c r="Y8" i="7"/>
  <c r="Y9" i="7"/>
  <c r="Y10" i="7"/>
  <c r="Y11" i="7"/>
  <c r="AH11" i="7" s="1"/>
  <c r="X7" i="7"/>
  <c r="AH7" i="7" s="1"/>
  <c r="X8" i="7"/>
  <c r="AH8" i="7" s="1"/>
  <c r="X9" i="7"/>
  <c r="X10" i="7"/>
  <c r="AH10" i="7" s="1"/>
  <c r="X11" i="7"/>
  <c r="AG11" i="7" s="1"/>
  <c r="Z6" i="7"/>
  <c r="Y6" i="7"/>
  <c r="X6" i="7"/>
  <c r="AH6" i="7" s="1"/>
  <c r="AD4" i="7"/>
  <c r="AA4" i="7"/>
  <c r="X4" i="7"/>
  <c r="O3" i="7"/>
  <c r="I3" i="7"/>
  <c r="AG6" i="7" l="1"/>
  <c r="AG7" i="7"/>
  <c r="AG10" i="7"/>
  <c r="AG9" i="7"/>
  <c r="AH9" i="7"/>
  <c r="Q70" i="6" l="1"/>
  <c r="P70" i="6"/>
  <c r="O70" i="6"/>
  <c r="N70" i="6"/>
  <c r="M70" i="6"/>
  <c r="L70" i="6"/>
  <c r="Q69" i="6"/>
  <c r="P69" i="6"/>
  <c r="O69" i="6"/>
  <c r="N69" i="6"/>
  <c r="M69" i="6"/>
  <c r="L69" i="6"/>
  <c r="Q68" i="6"/>
  <c r="P68" i="6"/>
  <c r="O68" i="6"/>
  <c r="N68" i="6"/>
  <c r="M68" i="6"/>
  <c r="L68" i="6"/>
  <c r="Q67" i="6"/>
  <c r="P67" i="6"/>
  <c r="O67" i="6"/>
  <c r="N67" i="6"/>
  <c r="M67" i="6"/>
  <c r="L67" i="6"/>
  <c r="Q66" i="6"/>
  <c r="P66" i="6"/>
  <c r="O66" i="6"/>
  <c r="N66" i="6"/>
  <c r="M66" i="6"/>
  <c r="L66" i="6"/>
  <c r="Q65" i="6"/>
  <c r="P65" i="6"/>
  <c r="O65" i="6"/>
  <c r="N65" i="6"/>
  <c r="M65" i="6"/>
  <c r="L65" i="6"/>
  <c r="Q64" i="6"/>
  <c r="P64" i="6"/>
  <c r="O64" i="6"/>
  <c r="N64" i="6"/>
  <c r="M64" i="6"/>
  <c r="L64" i="6"/>
  <c r="Q63" i="6"/>
  <c r="P63" i="6"/>
  <c r="O63" i="6"/>
  <c r="N63" i="6"/>
  <c r="M63" i="6"/>
  <c r="L63" i="6"/>
  <c r="Q62" i="6"/>
  <c r="P62" i="6"/>
  <c r="O62" i="6"/>
  <c r="N62" i="6"/>
  <c r="M62" i="6"/>
  <c r="L62" i="6"/>
  <c r="Q61" i="6"/>
  <c r="P61" i="6"/>
  <c r="O61" i="6"/>
  <c r="N61" i="6"/>
  <c r="M61" i="6"/>
  <c r="L61" i="6"/>
  <c r="O59" i="6"/>
  <c r="L59" i="6"/>
  <c r="M47" i="6"/>
  <c r="N47" i="6"/>
  <c r="O47" i="6"/>
  <c r="P47" i="6"/>
  <c r="Q47" i="6"/>
  <c r="M48" i="6"/>
  <c r="N48" i="6"/>
  <c r="O48" i="6"/>
  <c r="P48" i="6"/>
  <c r="Q48" i="6"/>
  <c r="M49" i="6"/>
  <c r="N49" i="6"/>
  <c r="O49" i="6"/>
  <c r="P49" i="6"/>
  <c r="Q49" i="6"/>
  <c r="M50" i="6"/>
  <c r="N50" i="6"/>
  <c r="O50" i="6"/>
  <c r="P50" i="6"/>
  <c r="Q50" i="6"/>
  <c r="M51" i="6"/>
  <c r="N51" i="6"/>
  <c r="O51" i="6"/>
  <c r="P51" i="6"/>
  <c r="Q51" i="6"/>
  <c r="M52" i="6"/>
  <c r="N52" i="6"/>
  <c r="O52" i="6"/>
  <c r="P52" i="6"/>
  <c r="Q52" i="6"/>
  <c r="M53" i="6"/>
  <c r="N53" i="6"/>
  <c r="O53" i="6"/>
  <c r="P53" i="6"/>
  <c r="Q53" i="6"/>
  <c r="M54" i="6"/>
  <c r="N54" i="6"/>
  <c r="O54" i="6"/>
  <c r="P54" i="6"/>
  <c r="Q54" i="6"/>
  <c r="M55" i="6"/>
  <c r="N55" i="6"/>
  <c r="O55" i="6"/>
  <c r="P55" i="6"/>
  <c r="Q55" i="6"/>
  <c r="M56" i="6"/>
  <c r="N56" i="6"/>
  <c r="O56" i="6"/>
  <c r="P56" i="6"/>
  <c r="Q56" i="6"/>
  <c r="L48" i="6"/>
  <c r="L49" i="6"/>
  <c r="L50" i="6"/>
  <c r="L51" i="6"/>
  <c r="L52" i="6"/>
  <c r="L53" i="6"/>
  <c r="L54" i="6"/>
  <c r="L55" i="6"/>
  <c r="L56" i="6"/>
  <c r="L47" i="6"/>
  <c r="O45" i="6"/>
  <c r="L45" i="6"/>
  <c r="I65" i="6"/>
  <c r="I63" i="6"/>
  <c r="H70" i="6"/>
  <c r="H69" i="6"/>
  <c r="S69" i="6" s="1"/>
  <c r="I68" i="6"/>
  <c r="H67" i="6"/>
  <c r="S67" i="6" s="1"/>
  <c r="I66" i="6"/>
  <c r="H65" i="6"/>
  <c r="S65" i="6" s="1"/>
  <c r="I64" i="6"/>
  <c r="I62" i="6"/>
  <c r="I61" i="6"/>
  <c r="I69" i="6"/>
  <c r="H68" i="6"/>
  <c r="S68" i="6" s="1"/>
  <c r="I67" i="6"/>
  <c r="H66" i="6"/>
  <c r="S66" i="6" s="1"/>
  <c r="H64" i="6"/>
  <c r="S64" i="6" s="1"/>
  <c r="H62" i="6"/>
  <c r="S62" i="6" s="1"/>
  <c r="E59" i="6"/>
  <c r="B59" i="6"/>
  <c r="H56" i="6"/>
  <c r="S56" i="6" s="1"/>
  <c r="H55" i="6"/>
  <c r="H54" i="6"/>
  <c r="S54" i="6" s="1"/>
  <c r="I53" i="6"/>
  <c r="H52" i="6"/>
  <c r="R52" i="6" s="1"/>
  <c r="H51" i="6"/>
  <c r="H50" i="6"/>
  <c r="S50" i="6" s="1"/>
  <c r="H49" i="6"/>
  <c r="R49" i="6" s="1"/>
  <c r="H48" i="6"/>
  <c r="S48" i="6" s="1"/>
  <c r="H47" i="6"/>
  <c r="R47" i="6" s="1"/>
  <c r="I47" i="6"/>
  <c r="I56" i="6"/>
  <c r="I54" i="6"/>
  <c r="I52" i="6"/>
  <c r="I50" i="6"/>
  <c r="I48" i="6"/>
  <c r="E45" i="6"/>
  <c r="B45" i="6"/>
  <c r="R64" i="6" l="1"/>
  <c r="R65" i="6"/>
  <c r="R66" i="6"/>
  <c r="R67" i="6"/>
  <c r="R68" i="6"/>
  <c r="R69" i="6"/>
  <c r="R70" i="6"/>
  <c r="S52" i="6"/>
  <c r="R56" i="6"/>
  <c r="R54" i="6"/>
  <c r="R50" i="6"/>
  <c r="R48" i="6"/>
  <c r="S47" i="6"/>
  <c r="R55" i="6"/>
  <c r="R51" i="6"/>
  <c r="R62" i="6"/>
  <c r="H63" i="6"/>
  <c r="I70" i="6"/>
  <c r="S70" i="6" s="1"/>
  <c r="H61" i="6"/>
  <c r="H53" i="6"/>
  <c r="I49" i="6"/>
  <c r="S49" i="6" s="1"/>
  <c r="I51" i="6"/>
  <c r="S51" i="6" s="1"/>
  <c r="I55" i="6"/>
  <c r="S55" i="6" s="1"/>
  <c r="S63" i="6" l="1"/>
  <c r="R63" i="6"/>
  <c r="R53" i="6"/>
  <c r="S53" i="6"/>
  <c r="R61" i="6"/>
  <c r="S61" i="6"/>
  <c r="AH29" i="6" l="1"/>
  <c r="AH28" i="6"/>
  <c r="AH27" i="6"/>
  <c r="AH31" i="6"/>
  <c r="AF31" i="6"/>
  <c r="AF29" i="6"/>
  <c r="AH26" i="6"/>
  <c r="AF26" i="6"/>
  <c r="V24" i="6"/>
  <c r="L24" i="6"/>
  <c r="B24" i="6"/>
  <c r="AH21" i="6"/>
  <c r="AF21" i="6"/>
  <c r="AH20" i="6"/>
  <c r="AF20" i="6"/>
  <c r="AH19" i="6"/>
  <c r="AF19" i="6"/>
  <c r="AH18" i="6"/>
  <c r="AF18" i="6"/>
  <c r="AH17" i="6"/>
  <c r="AF17" i="6"/>
  <c r="AH16" i="6"/>
  <c r="AF16" i="6"/>
  <c r="V14" i="6"/>
  <c r="L14" i="6"/>
  <c r="B14" i="6"/>
  <c r="AH11" i="6"/>
  <c r="AF11" i="6"/>
  <c r="AH10" i="6"/>
  <c r="AF10" i="6"/>
  <c r="AH9" i="6"/>
  <c r="AF9" i="6"/>
  <c r="AH8" i="6"/>
  <c r="AF8" i="6"/>
  <c r="AH7" i="6"/>
  <c r="AF7" i="6"/>
  <c r="AH6" i="6"/>
  <c r="AF6" i="6"/>
  <c r="V4" i="6"/>
  <c r="L4" i="6"/>
  <c r="B4" i="6"/>
  <c r="AG29" i="6" l="1"/>
  <c r="AG20" i="6"/>
  <c r="AG17" i="6"/>
  <c r="AG19" i="6"/>
  <c r="AG21" i="6"/>
  <c r="AG7" i="6"/>
  <c r="AG9" i="6"/>
  <c r="AG11" i="6"/>
  <c r="AG18" i="6"/>
  <c r="AG8" i="6"/>
  <c r="AG10" i="6"/>
  <c r="AF27" i="6"/>
  <c r="AG27" i="6" s="1"/>
  <c r="AG31" i="6"/>
  <c r="AH30" i="6"/>
  <c r="AF30" i="6"/>
  <c r="AG30" i="6" s="1"/>
  <c r="AF28" i="6"/>
  <c r="AG28" i="6" s="1"/>
  <c r="Q16" i="5" l="1"/>
  <c r="P16" i="5"/>
  <c r="O16" i="5"/>
  <c r="N16" i="5"/>
  <c r="M16" i="5"/>
  <c r="L16" i="5"/>
  <c r="I16" i="5"/>
  <c r="H16" i="5"/>
  <c r="S16" i="5" s="1"/>
  <c r="Q15" i="5"/>
  <c r="P15" i="5"/>
  <c r="O15" i="5"/>
  <c r="N15" i="5"/>
  <c r="M15" i="5"/>
  <c r="L15" i="5"/>
  <c r="I15" i="5"/>
  <c r="H15" i="5"/>
  <c r="R15" i="5" s="1"/>
  <c r="Q14" i="5"/>
  <c r="P14" i="5"/>
  <c r="O14" i="5"/>
  <c r="N14" i="5"/>
  <c r="M14" i="5"/>
  <c r="L14" i="5"/>
  <c r="I14" i="5"/>
  <c r="H14" i="5"/>
  <c r="R14" i="5" s="1"/>
  <c r="Q13" i="5"/>
  <c r="P13" i="5"/>
  <c r="O13" i="5"/>
  <c r="N13" i="5"/>
  <c r="M13" i="5"/>
  <c r="L13" i="5"/>
  <c r="I13" i="5"/>
  <c r="H13" i="5"/>
  <c r="R13" i="5" s="1"/>
  <c r="Q8" i="5"/>
  <c r="P8" i="5"/>
  <c r="O8" i="5"/>
  <c r="N8" i="5"/>
  <c r="M8" i="5"/>
  <c r="L8" i="5"/>
  <c r="I8" i="5"/>
  <c r="H8" i="5"/>
  <c r="R8" i="5" s="1"/>
  <c r="Q7" i="5"/>
  <c r="P7" i="5"/>
  <c r="O7" i="5"/>
  <c r="N7" i="5"/>
  <c r="M7" i="5"/>
  <c r="L7" i="5"/>
  <c r="I7" i="5"/>
  <c r="H7" i="5"/>
  <c r="R7" i="5" s="1"/>
  <c r="Q6" i="5"/>
  <c r="P6" i="5"/>
  <c r="O6" i="5"/>
  <c r="N6" i="5"/>
  <c r="M6" i="5"/>
  <c r="L6" i="5"/>
  <c r="I6" i="5"/>
  <c r="H6" i="5"/>
  <c r="R6" i="5" s="1"/>
  <c r="Q5" i="5"/>
  <c r="P5" i="5"/>
  <c r="O5" i="5"/>
  <c r="N5" i="5"/>
  <c r="M5" i="5"/>
  <c r="L5" i="5"/>
  <c r="I5" i="5"/>
  <c r="H5" i="5"/>
  <c r="R5" i="5" s="1"/>
  <c r="S5" i="5" l="1"/>
  <c r="S7" i="5"/>
  <c r="S14" i="5"/>
  <c r="S8" i="5"/>
  <c r="S15" i="5"/>
  <c r="S6" i="5"/>
  <c r="S13" i="5"/>
  <c r="R16" i="5"/>
  <c r="T6" i="4" l="1"/>
  <c r="V6" i="4"/>
  <c r="X6" i="4"/>
  <c r="R7" i="4"/>
  <c r="T8" i="4"/>
  <c r="V8" i="4"/>
  <c r="X8" i="4"/>
  <c r="R9" i="4"/>
  <c r="T10" i="4"/>
  <c r="V10" i="4"/>
  <c r="X10" i="4"/>
  <c r="U5" i="4"/>
  <c r="W5" i="4"/>
  <c r="W3" i="4"/>
  <c r="T3" i="4"/>
  <c r="Q3" i="4"/>
  <c r="Y9" i="4"/>
  <c r="Y10" i="4"/>
  <c r="W10" i="4"/>
  <c r="X9" i="4"/>
  <c r="W9" i="4"/>
  <c r="Y8" i="4"/>
  <c r="W8" i="4"/>
  <c r="Y7" i="4"/>
  <c r="X7" i="4"/>
  <c r="W7" i="4"/>
  <c r="Y6" i="4"/>
  <c r="X5" i="4"/>
  <c r="W6" i="4"/>
  <c r="Y5" i="4"/>
  <c r="I3" i="4"/>
  <c r="F3" i="4"/>
  <c r="C3" i="4"/>
  <c r="U10" i="4"/>
  <c r="V9" i="4"/>
  <c r="U9" i="4"/>
  <c r="T9" i="4"/>
  <c r="U8" i="4"/>
  <c r="V7" i="4"/>
  <c r="U7" i="4"/>
  <c r="T7" i="4"/>
  <c r="U6" i="4"/>
  <c r="V5" i="4"/>
  <c r="T5" i="4"/>
  <c r="S10" i="4"/>
  <c r="S9" i="4"/>
  <c r="Q9" i="4"/>
  <c r="S8" i="4"/>
  <c r="R8" i="4"/>
  <c r="L7" i="4"/>
  <c r="Q7" i="4"/>
  <c r="S6" i="4"/>
  <c r="L6" i="4"/>
  <c r="Z6" i="4" s="1"/>
  <c r="Q6" i="4"/>
  <c r="S5" i="4"/>
  <c r="R5" i="4"/>
  <c r="Q5" i="4"/>
  <c r="Z7" i="4" l="1"/>
  <c r="L8" i="4"/>
  <c r="R10" i="4"/>
  <c r="R6" i="4"/>
  <c r="L10" i="4"/>
  <c r="Q10" i="4"/>
  <c r="Q8" i="4"/>
  <c r="S7" i="4"/>
  <c r="M7" i="4"/>
  <c r="AA7" i="4" s="1"/>
  <c r="L9" i="4"/>
  <c r="M9" i="4" s="1"/>
  <c r="M8" i="4"/>
  <c r="M6" i="4"/>
  <c r="AA6" i="4" s="1"/>
  <c r="L5" i="4"/>
  <c r="Z10" i="4" l="1"/>
  <c r="AA8" i="4"/>
  <c r="Z8" i="4"/>
  <c r="M5" i="4"/>
  <c r="AA5" i="4" s="1"/>
  <c r="Z5" i="4"/>
  <c r="AA9" i="4"/>
  <c r="Z9" i="4"/>
  <c r="M10" i="4"/>
  <c r="AA10" i="4" s="1"/>
  <c r="W28" i="3"/>
  <c r="V28" i="3"/>
  <c r="U28" i="3"/>
  <c r="T28" i="3"/>
  <c r="S28" i="3"/>
  <c r="R28" i="3"/>
  <c r="Q28" i="3"/>
  <c r="P28" i="3"/>
  <c r="O28" i="3"/>
  <c r="W27" i="3"/>
  <c r="V27" i="3"/>
  <c r="U27" i="3"/>
  <c r="T27" i="3"/>
  <c r="S27" i="3"/>
  <c r="R27" i="3"/>
  <c r="Q27" i="3"/>
  <c r="P27" i="3"/>
  <c r="O27" i="3"/>
  <c r="W26" i="3"/>
  <c r="V26" i="3"/>
  <c r="U26" i="3"/>
  <c r="T26" i="3"/>
  <c r="S26" i="3"/>
  <c r="R26" i="3"/>
  <c r="Q26" i="3"/>
  <c r="P26" i="3"/>
  <c r="O26" i="3"/>
  <c r="W25" i="3"/>
  <c r="V25" i="3"/>
  <c r="U25" i="3"/>
  <c r="T25" i="3"/>
  <c r="S25" i="3"/>
  <c r="R25" i="3"/>
  <c r="Q25" i="3"/>
  <c r="P25" i="3"/>
  <c r="O25" i="3"/>
  <c r="W24" i="3"/>
  <c r="V24" i="3"/>
  <c r="U24" i="3"/>
  <c r="T24" i="3"/>
  <c r="S24" i="3"/>
  <c r="R24" i="3"/>
  <c r="Q24" i="3"/>
  <c r="P24" i="3"/>
  <c r="O24" i="3"/>
  <c r="W23" i="3"/>
  <c r="V23" i="3"/>
  <c r="U23" i="3"/>
  <c r="T23" i="3"/>
  <c r="S23" i="3"/>
  <c r="R23" i="3"/>
  <c r="Q23" i="3"/>
  <c r="P23" i="3"/>
  <c r="O23" i="3"/>
  <c r="W22" i="3"/>
  <c r="V22" i="3"/>
  <c r="U22" i="3"/>
  <c r="T22" i="3"/>
  <c r="S22" i="3"/>
  <c r="R22" i="3"/>
  <c r="Q22" i="3"/>
  <c r="P22" i="3"/>
  <c r="O22" i="3"/>
  <c r="W21" i="3"/>
  <c r="V21" i="3"/>
  <c r="U21" i="3"/>
  <c r="T21" i="3"/>
  <c r="S21" i="3"/>
  <c r="R21" i="3"/>
  <c r="Q21" i="3"/>
  <c r="P21" i="3"/>
  <c r="O21" i="3"/>
  <c r="W20" i="3"/>
  <c r="V20" i="3"/>
  <c r="U20" i="3"/>
  <c r="T20" i="3"/>
  <c r="S20" i="3"/>
  <c r="R20" i="3"/>
  <c r="Q20" i="3"/>
  <c r="P20" i="3"/>
  <c r="O20" i="3"/>
  <c r="W19" i="3"/>
  <c r="V19" i="3"/>
  <c r="U19" i="3"/>
  <c r="T19" i="3"/>
  <c r="S19" i="3"/>
  <c r="R19" i="3"/>
  <c r="Q19" i="3"/>
  <c r="P19" i="3"/>
  <c r="O19" i="3"/>
  <c r="U17" i="3"/>
  <c r="R17" i="3"/>
  <c r="O17" i="3"/>
  <c r="U3" i="3"/>
  <c r="R3" i="3"/>
  <c r="O3" i="3"/>
  <c r="P5" i="3"/>
  <c r="Q5" i="3"/>
  <c r="R5" i="3"/>
  <c r="S5" i="3"/>
  <c r="T5" i="3"/>
  <c r="U5" i="3"/>
  <c r="V5" i="3"/>
  <c r="W5" i="3"/>
  <c r="P6" i="3"/>
  <c r="Q6" i="3"/>
  <c r="R6" i="3"/>
  <c r="S6" i="3"/>
  <c r="T6" i="3"/>
  <c r="U6" i="3"/>
  <c r="V6" i="3"/>
  <c r="W6" i="3"/>
  <c r="P7" i="3"/>
  <c r="Q7" i="3"/>
  <c r="R7" i="3"/>
  <c r="S7" i="3"/>
  <c r="T7" i="3"/>
  <c r="U7" i="3"/>
  <c r="V7" i="3"/>
  <c r="W7" i="3"/>
  <c r="P8" i="3"/>
  <c r="Q8" i="3"/>
  <c r="R8" i="3"/>
  <c r="S8" i="3"/>
  <c r="T8" i="3"/>
  <c r="U8" i="3"/>
  <c r="V8" i="3"/>
  <c r="W8" i="3"/>
  <c r="P9" i="3"/>
  <c r="Q9" i="3"/>
  <c r="R9" i="3"/>
  <c r="S9" i="3"/>
  <c r="T9" i="3"/>
  <c r="U9" i="3"/>
  <c r="V9" i="3"/>
  <c r="W9" i="3"/>
  <c r="P10" i="3"/>
  <c r="Q10" i="3"/>
  <c r="R10" i="3"/>
  <c r="S10" i="3"/>
  <c r="T10" i="3"/>
  <c r="U10" i="3"/>
  <c r="V10" i="3"/>
  <c r="W10" i="3"/>
  <c r="P11" i="3"/>
  <c r="Q11" i="3"/>
  <c r="R11" i="3"/>
  <c r="S11" i="3"/>
  <c r="T11" i="3"/>
  <c r="U11" i="3"/>
  <c r="V11" i="3"/>
  <c r="W11" i="3"/>
  <c r="P12" i="3"/>
  <c r="Q12" i="3"/>
  <c r="R12" i="3"/>
  <c r="S12" i="3"/>
  <c r="T12" i="3"/>
  <c r="U12" i="3"/>
  <c r="V12" i="3"/>
  <c r="W12" i="3"/>
  <c r="P13" i="3"/>
  <c r="Q13" i="3"/>
  <c r="R13" i="3"/>
  <c r="S13" i="3"/>
  <c r="T13" i="3"/>
  <c r="U13" i="3"/>
  <c r="V13" i="3"/>
  <c r="W13" i="3"/>
  <c r="P14" i="3"/>
  <c r="Q14" i="3"/>
  <c r="R14" i="3"/>
  <c r="S14" i="3"/>
  <c r="T14" i="3"/>
  <c r="U14" i="3"/>
  <c r="V14" i="3"/>
  <c r="W14" i="3"/>
  <c r="O6" i="3"/>
  <c r="O7" i="3"/>
  <c r="O8" i="3"/>
  <c r="O9" i="3"/>
  <c r="O10" i="3"/>
  <c r="O11" i="3"/>
  <c r="O12" i="3"/>
  <c r="O13" i="3"/>
  <c r="O14" i="3"/>
  <c r="O5" i="3"/>
  <c r="H17" i="3"/>
  <c r="E17" i="3"/>
  <c r="B17" i="3"/>
  <c r="H3" i="3"/>
  <c r="E3" i="3"/>
  <c r="B3" i="3"/>
  <c r="B3" i="2"/>
  <c r="K14" i="3"/>
  <c r="K10" i="3"/>
  <c r="L7" i="3"/>
  <c r="K6" i="3"/>
  <c r="K5" i="3"/>
  <c r="Y5" i="3" l="1"/>
  <c r="X14" i="3"/>
  <c r="X10" i="3"/>
  <c r="X6" i="3"/>
  <c r="X5" i="3"/>
  <c r="L6" i="3"/>
  <c r="Y6" i="3" s="1"/>
  <c r="L8" i="3"/>
  <c r="L10" i="3"/>
  <c r="Y10" i="3" s="1"/>
  <c r="K24" i="3"/>
  <c r="K28" i="3"/>
  <c r="L5" i="3"/>
  <c r="L14" i="3"/>
  <c r="Y14" i="3" s="1"/>
  <c r="K20" i="3"/>
  <c r="K9" i="3"/>
  <c r="K13" i="3"/>
  <c r="L21" i="3"/>
  <c r="L20" i="3"/>
  <c r="L28" i="3"/>
  <c r="K19" i="3"/>
  <c r="K23" i="3"/>
  <c r="K27" i="3"/>
  <c r="K22" i="3"/>
  <c r="K26" i="3"/>
  <c r="L26" i="3" s="1"/>
  <c r="K21" i="3"/>
  <c r="K25" i="3"/>
  <c r="K8" i="3"/>
  <c r="L9" i="3"/>
  <c r="K12" i="3"/>
  <c r="L13" i="3"/>
  <c r="K7" i="3"/>
  <c r="K11" i="3"/>
  <c r="L22" i="3" l="1"/>
  <c r="Y22" i="3"/>
  <c r="X22" i="3"/>
  <c r="L19" i="3"/>
  <c r="Y19" i="3" s="1"/>
  <c r="X19" i="3"/>
  <c r="L25" i="3"/>
  <c r="Y25" i="3"/>
  <c r="X25" i="3"/>
  <c r="L27" i="3"/>
  <c r="X27" i="3"/>
  <c r="Y27" i="3"/>
  <c r="Y28" i="3"/>
  <c r="X28" i="3"/>
  <c r="Y26" i="3"/>
  <c r="X26" i="3"/>
  <c r="Y21" i="3"/>
  <c r="X21" i="3"/>
  <c r="L23" i="3"/>
  <c r="Y23" i="3" s="1"/>
  <c r="X23" i="3"/>
  <c r="Y20" i="3"/>
  <c r="X20" i="3"/>
  <c r="L24" i="3"/>
  <c r="Y24" i="3" s="1"/>
  <c r="X24" i="3"/>
  <c r="X11" i="3"/>
  <c r="X8" i="3"/>
  <c r="Y8" i="3"/>
  <c r="L11" i="3"/>
  <c r="Y11" i="3" s="1"/>
  <c r="X13" i="3"/>
  <c r="Y13" i="3"/>
  <c r="Y7" i="3"/>
  <c r="X7" i="3"/>
  <c r="L12" i="3"/>
  <c r="Y12" i="3" s="1"/>
  <c r="X12" i="3"/>
  <c r="X9" i="3"/>
  <c r="Y9" i="3"/>
  <c r="AH20" i="2"/>
  <c r="AF20" i="2"/>
  <c r="AH19" i="2"/>
  <c r="AF19" i="2"/>
  <c r="AH18" i="2"/>
  <c r="AF18" i="2"/>
  <c r="AH17" i="2"/>
  <c r="AF17" i="2"/>
  <c r="AH16" i="2"/>
  <c r="AF16" i="2"/>
  <c r="AH15" i="2"/>
  <c r="AF15" i="2"/>
  <c r="V13" i="2"/>
  <c r="L13" i="2"/>
  <c r="B13" i="2"/>
  <c r="AH6" i="2"/>
  <c r="AH8" i="2"/>
  <c r="AH9" i="2"/>
  <c r="AH5" i="2"/>
  <c r="AF6" i="2"/>
  <c r="AG6" i="2" s="1"/>
  <c r="AF8" i="2"/>
  <c r="AF9" i="2"/>
  <c r="AF5" i="2"/>
  <c r="V3" i="2"/>
  <c r="L3" i="2"/>
  <c r="AG17" i="2" l="1"/>
  <c r="AG19" i="2"/>
  <c r="AG9" i="2"/>
  <c r="AG10" i="2"/>
  <c r="AG7" i="2"/>
  <c r="AG8" i="2"/>
  <c r="AG16" i="2"/>
  <c r="AG18" i="2"/>
  <c r="AG20" i="2"/>
  <c r="F17" i="1"/>
  <c r="F18" i="1"/>
  <c r="F19" i="1"/>
  <c r="F20" i="1"/>
  <c r="F21" i="1"/>
  <c r="F16" i="1"/>
  <c r="G16" i="1"/>
  <c r="G17" i="1"/>
  <c r="G18" i="1"/>
  <c r="G19" i="1"/>
  <c r="G20" i="1"/>
  <c r="G21" i="1"/>
  <c r="G15" i="1"/>
  <c r="E16" i="1"/>
  <c r="E17" i="1"/>
  <c r="E18" i="1"/>
  <c r="E19" i="1"/>
  <c r="E20" i="1"/>
  <c r="E21" i="1"/>
  <c r="E15" i="1"/>
  <c r="D16" i="1"/>
  <c r="D17" i="1"/>
  <c r="D18" i="1"/>
  <c r="D19" i="1"/>
  <c r="D20" i="1"/>
  <c r="D21" i="1"/>
  <c r="C16" i="1"/>
  <c r="C17" i="1"/>
  <c r="C18" i="1"/>
  <c r="C19" i="1"/>
  <c r="C20" i="1"/>
  <c r="C21" i="1"/>
  <c r="B16" i="1"/>
  <c r="B17" i="1"/>
  <c r="B18" i="1"/>
  <c r="B19" i="1"/>
  <c r="B20" i="1"/>
  <c r="B21" i="1"/>
  <c r="C15" i="1"/>
  <c r="D15" i="1"/>
  <c r="B15" i="1"/>
</calcChain>
</file>

<file path=xl/sharedStrings.xml><?xml version="1.0" encoding="utf-8"?>
<sst xmlns="http://schemas.openxmlformats.org/spreadsheetml/2006/main" count="737" uniqueCount="104">
  <si>
    <t>Degradation of 3-OH-C12-HSL</t>
  </si>
  <si>
    <t>OD492</t>
  </si>
  <si>
    <t>OD620</t>
  </si>
  <si>
    <t>1</t>
  </si>
  <si>
    <t>2</t>
  </si>
  <si>
    <t>3</t>
  </si>
  <si>
    <t>Blank</t>
  </si>
  <si>
    <t>Ctrl</t>
  </si>
  <si>
    <t>0,05μg/mL MomL</t>
  </si>
  <si>
    <t>0,25μg/mL MomL</t>
  </si>
  <si>
    <t>0,5μg/mL MomL</t>
  </si>
  <si>
    <t>1μg/mL MomL</t>
  </si>
  <si>
    <t>5μg/mL MomL</t>
  </si>
  <si>
    <t>Average</t>
  </si>
  <si>
    <t>SD</t>
  </si>
  <si>
    <t>Average-Blank</t>
  </si>
  <si>
    <t>Crystal violet staining result for biofilm formation assay</t>
  </si>
  <si>
    <r>
      <rPr>
        <i/>
        <sz val="11"/>
        <color theme="1"/>
        <rFont val="宋体"/>
        <family val="2"/>
        <scheme val="minor"/>
      </rPr>
      <t>P. aeruginosa</t>
    </r>
    <r>
      <rPr>
        <sz val="11"/>
        <color theme="1"/>
        <rFont val="宋体"/>
        <family val="2"/>
        <scheme val="minor"/>
      </rPr>
      <t xml:space="preserve"> PAO1</t>
    </r>
  </si>
  <si>
    <t>4</t>
  </si>
  <si>
    <t>5</t>
  </si>
  <si>
    <t>6</t>
  </si>
  <si>
    <t>7</t>
  </si>
  <si>
    <t>8</t>
  </si>
  <si>
    <t>9</t>
  </si>
  <si>
    <t>10</t>
  </si>
  <si>
    <t>MomL(150 μg/mL)</t>
  </si>
  <si>
    <t>MomL(100 μg/mL)</t>
  </si>
  <si>
    <t>MomL(50 μg/mL)</t>
  </si>
  <si>
    <t>MomL(25 μg/mL)</t>
  </si>
  <si>
    <r>
      <rPr>
        <i/>
        <sz val="11"/>
        <color theme="1"/>
        <rFont val="宋体"/>
        <family val="2"/>
        <scheme val="minor"/>
      </rPr>
      <t>A. baumannii</t>
    </r>
    <r>
      <rPr>
        <sz val="11"/>
        <color theme="1"/>
        <rFont val="宋体"/>
        <family val="2"/>
        <scheme val="minor"/>
      </rPr>
      <t xml:space="preserve"> LMG10531</t>
    </r>
  </si>
  <si>
    <t>MomL(5 μg/mL)</t>
  </si>
  <si>
    <t>MomL(1 μg/mL)</t>
  </si>
  <si>
    <t>MomL(0,1 μg/mL)</t>
  </si>
  <si>
    <t>Plating results for biofilm susceptibility assay</t>
  </si>
  <si>
    <t>MomL</t>
  </si>
  <si>
    <t>Tob</t>
  </si>
  <si>
    <t>Tob+MomL</t>
  </si>
  <si>
    <t>CIP</t>
  </si>
  <si>
    <t>CIP+MomL</t>
  </si>
  <si>
    <t>MEM</t>
  </si>
  <si>
    <t>MEM+MomL</t>
  </si>
  <si>
    <t>CST</t>
  </si>
  <si>
    <t>CST+MomL</t>
  </si>
  <si>
    <t>TOB</t>
  </si>
  <si>
    <t>TOB+MomL</t>
  </si>
  <si>
    <t>Plating results for effect of MomL on dual-species biofilm</t>
  </si>
  <si>
    <t>CtrL</t>
  </si>
  <si>
    <t>TSA</t>
  </si>
  <si>
    <t>PIA</t>
  </si>
  <si>
    <t>Effect of MomL on 24h dual-species biofilm</t>
  </si>
  <si>
    <t>TSA(CFS)</t>
  </si>
  <si>
    <t>Effect of MomL (or in combination of tobramycin) on 48h dual-species biofilm</t>
  </si>
  <si>
    <t xml:space="preserve">normalized β-galactosidase activity </t>
  </si>
  <si>
    <t>Plating results in wound model</t>
  </si>
  <si>
    <t>CTRL</t>
  </si>
  <si>
    <t>Tobramycin</t>
  </si>
  <si>
    <r>
      <t xml:space="preserve">Results for other </t>
    </r>
    <r>
      <rPr>
        <b/>
        <i/>
        <sz val="12"/>
        <color theme="5" tint="-0.249977111117893"/>
        <rFont val="宋体"/>
        <family val="2"/>
        <scheme val="minor"/>
      </rPr>
      <t>Acinetobacter</t>
    </r>
    <r>
      <rPr>
        <b/>
        <sz val="12"/>
        <color theme="5" tint="-0.249977111117893"/>
        <rFont val="宋体"/>
        <family val="2"/>
        <scheme val="minor"/>
      </rPr>
      <t xml:space="preserve"> strains</t>
    </r>
  </si>
  <si>
    <t>Crystal violet staining results for LMG 10517, LMG 10520, M2, AB5075</t>
  </si>
  <si>
    <r>
      <rPr>
        <i/>
        <sz val="11"/>
        <color theme="1"/>
        <rFont val="Times New Roman"/>
        <family val="1"/>
      </rPr>
      <t>A. calcoaceticus</t>
    </r>
    <r>
      <rPr>
        <sz val="11"/>
        <color theme="1"/>
        <rFont val="Times New Roman"/>
        <family val="1"/>
      </rPr>
      <t xml:space="preserve"> LMG 10517</t>
    </r>
  </si>
  <si>
    <r>
      <t>A. baumannii</t>
    </r>
    <r>
      <rPr>
        <sz val="11"/>
        <color theme="1"/>
        <rFont val="Times New Roman"/>
        <family val="1"/>
      </rPr>
      <t xml:space="preserve"> LMG 10520</t>
    </r>
  </si>
  <si>
    <r>
      <t>A. nosocomiallis</t>
    </r>
    <r>
      <rPr>
        <sz val="11"/>
        <color theme="1"/>
        <rFont val="Times New Roman"/>
        <family val="1"/>
      </rPr>
      <t xml:space="preserve"> M2</t>
    </r>
  </si>
  <si>
    <t>MomL(200 μg/mL)</t>
  </si>
  <si>
    <t xml:space="preserve">Plating results for LMG 10517, LMG 10520 biofilm susceptibility assay </t>
  </si>
  <si>
    <r>
      <rPr>
        <b/>
        <i/>
        <sz val="12"/>
        <color theme="5" tint="-0.249977111117893"/>
        <rFont val="宋体"/>
        <family val="2"/>
        <scheme val="minor"/>
      </rPr>
      <t>C. elegans</t>
    </r>
    <r>
      <rPr>
        <b/>
        <sz val="12"/>
        <color theme="5" tint="-0.249977111117893"/>
        <rFont val="宋体"/>
        <family val="2"/>
        <scheme val="minor"/>
      </rPr>
      <t xml:space="preserve"> survival assay (infected by </t>
    </r>
    <r>
      <rPr>
        <b/>
        <i/>
        <sz val="12"/>
        <color theme="5" tint="-0.249977111117893"/>
        <rFont val="宋体"/>
        <family val="2"/>
        <scheme val="minor"/>
      </rPr>
      <t>Acinetobacter</t>
    </r>
    <r>
      <rPr>
        <b/>
        <sz val="12"/>
        <color theme="5" tint="-0.249977111117893"/>
        <rFont val="宋体"/>
        <family val="2"/>
        <scheme val="minor"/>
      </rPr>
      <t xml:space="preserve"> strains)</t>
    </r>
  </si>
  <si>
    <t>Blank Ctrl</t>
  </si>
  <si>
    <t>MomL Ctrl</t>
  </si>
  <si>
    <t>LMG 10520</t>
  </si>
  <si>
    <t>MomL+LMG 10520</t>
  </si>
  <si>
    <t>LMG 10531</t>
  </si>
  <si>
    <t>Live</t>
  </si>
  <si>
    <t>Total</t>
  </si>
  <si>
    <t>MomL+LMG 10531</t>
  </si>
  <si>
    <t>MomL(5 μg/mL)</t>
    <phoneticPr fontId="11" type="noConversion"/>
  </si>
  <si>
    <t>0,05μg/mL MomL</t>
    <phoneticPr fontId="11" type="noConversion"/>
  </si>
  <si>
    <r>
      <rPr>
        <i/>
        <sz val="11"/>
        <color theme="1"/>
        <rFont val="宋体"/>
        <family val="2"/>
        <scheme val="minor"/>
      </rPr>
      <t>A. baumannii</t>
    </r>
    <r>
      <rPr>
        <sz val="11"/>
        <color theme="1"/>
        <rFont val="宋体"/>
        <family val="2"/>
        <scheme val="minor"/>
      </rPr>
      <t xml:space="preserve"> AB5075</t>
    </r>
  </si>
  <si>
    <t>CFU/biofilm</t>
  </si>
  <si>
    <t>Log CFU/biofilm</t>
  </si>
  <si>
    <t>Number of worms</t>
  </si>
  <si>
    <t>Effect of MomL on cell growth</t>
  </si>
  <si>
    <t xml:space="preserve">MomL 4 μg/mL </t>
  </si>
  <si>
    <t xml:space="preserve">MomL 8 μg/mL </t>
  </si>
  <si>
    <t xml:space="preserve">MomL 16 μg/mL </t>
  </si>
  <si>
    <t xml:space="preserve">MomL 32 μg/mL </t>
  </si>
  <si>
    <t xml:space="preserve">MomL 64 μg/mL </t>
  </si>
  <si>
    <t xml:space="preserve">MomL 128 μg/mL </t>
  </si>
  <si>
    <t xml:space="preserve">MomL 256 μg/mL </t>
  </si>
  <si>
    <t xml:space="preserve">MomL 512 μg/mL </t>
  </si>
  <si>
    <t xml:space="preserve">MomL 1024 μg/mL </t>
  </si>
  <si>
    <t>I</t>
  </si>
  <si>
    <t>II</t>
  </si>
  <si>
    <t>III</t>
  </si>
  <si>
    <t>10 μg/mL MomL</t>
  </si>
  <si>
    <t>50 μg/mL MomL</t>
  </si>
  <si>
    <t>MomL activity in C.elegans assay medium</t>
    <phoneticPr fontId="11" type="noConversion"/>
  </si>
  <si>
    <t>OD492</t>
    <phoneticPr fontId="11" type="noConversion"/>
  </si>
  <si>
    <t>OD620</t>
    <phoneticPr fontId="11" type="noConversion"/>
  </si>
  <si>
    <t xml:space="preserve">normalized β-galactosidase activity </t>
    <phoneticPr fontId="11" type="noConversion"/>
  </si>
  <si>
    <t>Average</t>
    <phoneticPr fontId="11" type="noConversion"/>
  </si>
  <si>
    <t>Average-Blank</t>
    <phoneticPr fontId="11" type="noConversion"/>
  </si>
  <si>
    <t>SD</t>
    <phoneticPr fontId="11" type="noConversion"/>
  </si>
  <si>
    <t xml:space="preserve">Blank </t>
    <phoneticPr fontId="11" type="noConversion"/>
  </si>
  <si>
    <t>3-OH-C12</t>
    <phoneticPr fontId="11" type="noConversion"/>
  </si>
  <si>
    <t>Ctrl</t>
    <phoneticPr fontId="11" type="noConversion"/>
  </si>
  <si>
    <r>
      <rPr>
        <i/>
        <sz val="11"/>
        <color theme="1"/>
        <rFont val="宋体"/>
        <family val="2"/>
        <scheme val="minor"/>
      </rPr>
      <t>A. baumannii</t>
    </r>
    <r>
      <rPr>
        <sz val="11"/>
        <color theme="1"/>
        <rFont val="宋体"/>
        <family val="2"/>
        <scheme val="minor"/>
      </rPr>
      <t xml:space="preserve"> LMG 10531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</si>
</sst>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4" x14ac:knownFonts="1">
    <font>
      <sz val="11"/>
      <color theme="1"/>
      <name val="宋体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宋体"/>
      <family val="2"/>
      <scheme val="minor"/>
    </font>
    <font>
      <sz val="8"/>
      <color theme="1"/>
      <name val="宋体"/>
      <family val="2"/>
      <scheme val="minor"/>
    </font>
    <font>
      <b/>
      <sz val="11"/>
      <color rgb="FFFA7D00"/>
      <name val="宋体"/>
      <family val="2"/>
      <scheme val="minor"/>
    </font>
    <font>
      <i/>
      <sz val="11"/>
      <color theme="1"/>
      <name val="宋体"/>
      <family val="2"/>
      <scheme val="minor"/>
    </font>
    <font>
      <sz val="9"/>
      <color theme="1"/>
      <name val="宋体"/>
      <family val="2"/>
      <scheme val="minor"/>
    </font>
    <font>
      <b/>
      <sz val="12"/>
      <color theme="5" tint="-0.249977111117893"/>
      <name val="宋体"/>
      <family val="2"/>
      <scheme val="minor"/>
    </font>
    <font>
      <b/>
      <i/>
      <sz val="12"/>
      <color theme="5" tint="-0.249977111117893"/>
      <name val="宋体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1"/>
      <color theme="5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1">
      <left/>
      <right/>
      <top/>
      <bottom/>
      <diagonal style="thin">
        <color auto="1"/>
      </diagonal>
    </border>
    <border>
      <left/>
      <right style="thin">
        <color rgb="FF7F7F7F"/>
      </right>
      <top/>
      <bottom/>
      <diagonal/>
    </border>
  </borders>
  <cellStyleXfs count="2">
    <xf numFmtId="0" fontId="0" fillId="0" borderId="0"/>
    <xf numFmtId="0" fontId="4" fillId="2" borderId="1" applyNumberFormat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2" borderId="1" xfId="1" applyAlignment="1">
      <alignment horizontal="center"/>
    </xf>
    <xf numFmtId="0" fontId="3" fillId="0" borderId="0" xfId="0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/>
    <xf numFmtId="0" fontId="7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11" fontId="3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Border="1"/>
    <xf numFmtId="0" fontId="4" fillId="2" borderId="1" xfId="1"/>
    <xf numFmtId="0" fontId="7" fillId="0" borderId="0" xfId="0" applyFont="1"/>
    <xf numFmtId="2" fontId="0" fillId="0" borderId="0" xfId="0" applyNumberForma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1" fontId="4" fillId="2" borderId="1" xfId="1" applyNumberFormat="1" applyAlignment="1">
      <alignment horizontal="center"/>
    </xf>
    <xf numFmtId="0" fontId="3" fillId="0" borderId="0" xfId="0" quotePrefix="1" applyFont="1"/>
    <xf numFmtId="10" fontId="3" fillId="0" borderId="0" xfId="0" applyNumberFormat="1" applyFont="1"/>
    <xf numFmtId="0" fontId="3" fillId="0" borderId="2" xfId="0" applyFont="1" applyBorder="1"/>
    <xf numFmtId="0" fontId="4" fillId="2" borderId="1" xfId="1" applyAlignment="1">
      <alignment horizontal="center"/>
    </xf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quotePrefix="1" applyFill="1" applyAlignment="1">
      <alignment horizontal="center"/>
    </xf>
    <xf numFmtId="0" fontId="4" fillId="0" borderId="1" xfId="1" applyFill="1" applyAlignment="1">
      <alignment horizontal="center"/>
    </xf>
    <xf numFmtId="0" fontId="3" fillId="0" borderId="0" xfId="0" quotePrefix="1" applyFont="1" applyFill="1"/>
    <xf numFmtId="0" fontId="3" fillId="0" borderId="0" xfId="0" applyFont="1" applyFill="1"/>
    <xf numFmtId="0" fontId="3" fillId="0" borderId="2" xfId="0" applyFont="1" applyFill="1" applyBorder="1"/>
    <xf numFmtId="0" fontId="0" fillId="0" borderId="0" xfId="0"/>
    <xf numFmtId="0" fontId="7" fillId="0" borderId="0" xfId="0" applyFont="1" applyAlignment="1">
      <alignment horizontal="left"/>
    </xf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/>
    <xf numFmtId="0" fontId="12" fillId="0" borderId="0" xfId="0" applyFont="1"/>
    <xf numFmtId="0" fontId="13" fillId="0" borderId="0" xfId="0" applyFont="1"/>
    <xf numFmtId="176" fontId="13" fillId="0" borderId="0" xfId="0" applyNumberFormat="1" applyFont="1"/>
    <xf numFmtId="0" fontId="13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quotePrefix="1" applyAlignment="1">
      <alignment horizontal="center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2">
    <cellStyle name="常规" xfId="0" builtinId="0"/>
    <cellStyle name="计算" xfId="1" builtin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I8" sqref="I8"/>
    </sheetView>
  </sheetViews>
  <sheetFormatPr defaultRowHeight="13.5" x14ac:dyDescent="0.15"/>
  <cols>
    <col min="1" max="1" width="12.375" customWidth="1"/>
  </cols>
  <sheetData>
    <row r="1" spans="1:7" ht="14.25" x14ac:dyDescent="0.15">
      <c r="A1" s="49" t="s">
        <v>0</v>
      </c>
      <c r="B1" s="50"/>
      <c r="C1" s="50"/>
      <c r="D1" s="50"/>
    </row>
    <row r="2" spans="1:7" x14ac:dyDescent="0.15">
      <c r="B2" s="48" t="s">
        <v>1</v>
      </c>
      <c r="C2" s="48"/>
      <c r="D2" s="48"/>
      <c r="E2" s="48" t="s">
        <v>2</v>
      </c>
      <c r="F2" s="48"/>
      <c r="G2" s="48"/>
    </row>
    <row r="3" spans="1:7" x14ac:dyDescent="0.15"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7" x14ac:dyDescent="0.15">
      <c r="A4" t="s">
        <v>6</v>
      </c>
      <c r="B4" s="3">
        <v>0.14699999999999999</v>
      </c>
      <c r="C4" s="3">
        <v>0.14699999999999999</v>
      </c>
      <c r="D4" s="3">
        <v>0.14299999999999999</v>
      </c>
      <c r="E4" s="3">
        <v>0.13200000000000001</v>
      </c>
      <c r="F4" s="3">
        <v>0.13300000000000001</v>
      </c>
      <c r="G4" s="3">
        <v>0.13</v>
      </c>
    </row>
    <row r="5" spans="1:7" x14ac:dyDescent="0.15">
      <c r="A5" t="s">
        <v>7</v>
      </c>
      <c r="B5" s="3">
        <v>0.20499999999999999</v>
      </c>
      <c r="C5" s="3">
        <v>0.20899999999999999</v>
      </c>
      <c r="D5" s="3">
        <v>0.19600000000000001</v>
      </c>
      <c r="E5" s="3">
        <v>0.42499999999999999</v>
      </c>
      <c r="F5" s="3">
        <v>0.44</v>
      </c>
      <c r="G5" s="3">
        <v>0.40899999999999997</v>
      </c>
    </row>
    <row r="6" spans="1:7" x14ac:dyDescent="0.15">
      <c r="A6" s="3" t="s">
        <v>73</v>
      </c>
      <c r="B6" s="3">
        <v>0.188</v>
      </c>
      <c r="C6" s="3">
        <v>0.2</v>
      </c>
      <c r="D6" s="3">
        <v>0.20499999999999999</v>
      </c>
      <c r="E6" s="3">
        <v>0.38300000000000001</v>
      </c>
      <c r="F6" s="3">
        <v>0.40799999999999997</v>
      </c>
      <c r="G6" s="3">
        <v>0.42099999999999999</v>
      </c>
    </row>
    <row r="7" spans="1:7" x14ac:dyDescent="0.15">
      <c r="A7" s="3" t="s">
        <v>9</v>
      </c>
      <c r="B7" s="3">
        <v>0.17100000000000001</v>
      </c>
      <c r="C7" s="3">
        <v>0.13200000000000001</v>
      </c>
      <c r="D7" s="3">
        <v>0.11600000000000001</v>
      </c>
      <c r="E7" s="3">
        <v>0.27400000000000002</v>
      </c>
      <c r="F7" s="3">
        <v>0.20599999999999999</v>
      </c>
      <c r="G7" s="3">
        <v>0.16500000000000001</v>
      </c>
    </row>
    <row r="8" spans="1:7" x14ac:dyDescent="0.15">
      <c r="A8" s="3" t="s">
        <v>10</v>
      </c>
      <c r="B8" s="3">
        <v>0.115</v>
      </c>
      <c r="C8" s="3">
        <v>0.12</v>
      </c>
      <c r="D8" s="3">
        <v>0.123</v>
      </c>
      <c r="E8" s="3">
        <v>0.16200000000000001</v>
      </c>
      <c r="F8" s="3">
        <v>0.16600000000000001</v>
      </c>
      <c r="G8" s="3">
        <v>0.184</v>
      </c>
    </row>
    <row r="9" spans="1:7" x14ac:dyDescent="0.15">
      <c r="A9" s="3" t="s">
        <v>11</v>
      </c>
      <c r="B9" s="3">
        <v>0.11799999999999999</v>
      </c>
      <c r="C9" s="3">
        <v>0.121</v>
      </c>
      <c r="D9" s="3">
        <v>0.122</v>
      </c>
      <c r="E9" s="3">
        <v>0.112</v>
      </c>
      <c r="F9" s="3">
        <v>0.11600000000000001</v>
      </c>
      <c r="G9" s="3">
        <v>0.11899999999999999</v>
      </c>
    </row>
    <row r="10" spans="1:7" x14ac:dyDescent="0.15">
      <c r="A10" s="3" t="s">
        <v>12</v>
      </c>
      <c r="B10" s="3">
        <v>0.123</v>
      </c>
      <c r="C10" s="3">
        <v>0.127</v>
      </c>
      <c r="D10" s="3">
        <v>0.14099999999999999</v>
      </c>
      <c r="E10" s="3">
        <v>0.11700000000000001</v>
      </c>
      <c r="F10" s="3">
        <v>0.11899999999999999</v>
      </c>
      <c r="G10" s="3">
        <v>0.129</v>
      </c>
    </row>
    <row r="12" spans="1:7" x14ac:dyDescent="0.15">
      <c r="A12" s="51" t="s">
        <v>52</v>
      </c>
      <c r="B12" s="51"/>
      <c r="C12" s="51"/>
    </row>
    <row r="14" spans="1:7" x14ac:dyDescent="0.15">
      <c r="B14" s="2" t="s">
        <v>3</v>
      </c>
      <c r="C14" s="2" t="s">
        <v>4</v>
      </c>
      <c r="D14" s="2" t="s">
        <v>5</v>
      </c>
      <c r="E14" s="1" t="s">
        <v>13</v>
      </c>
      <c r="F14" s="1" t="s">
        <v>15</v>
      </c>
      <c r="G14" s="1" t="s">
        <v>14</v>
      </c>
    </row>
    <row r="15" spans="1:7" x14ac:dyDescent="0.15">
      <c r="A15" t="s">
        <v>6</v>
      </c>
      <c r="B15" s="18">
        <f>(E4-0.716*B4)/(B4-0.205*E4)</f>
        <v>0.22301150575287665</v>
      </c>
      <c r="C15" s="18">
        <f t="shared" ref="C15:D21" si="0">(F4-0.716*C4)/(C4-0.205*F4)</f>
        <v>0.23174510377082744</v>
      </c>
      <c r="D15" s="18">
        <f t="shared" si="0"/>
        <v>0.23731843575419009</v>
      </c>
      <c r="E15" s="18">
        <f>AVERAGE(B15:D15)</f>
        <v>0.23069168175929808</v>
      </c>
      <c r="F15" s="19"/>
      <c r="G15" s="18">
        <f t="shared" ref="G15:G21" si="1">STDEV(B15:D15)</f>
        <v>7.2114031205030849E-3</v>
      </c>
    </row>
    <row r="16" spans="1:7" x14ac:dyDescent="0.15">
      <c r="A16" t="s">
        <v>7</v>
      </c>
      <c r="B16" s="18">
        <f t="shared" ref="B16:B21" si="2">(E5-0.716*B5)/(B5-0.205*E5)</f>
        <v>2.3602969247083778</v>
      </c>
      <c r="C16" s="18">
        <f t="shared" si="0"/>
        <v>2.4440740740740741</v>
      </c>
      <c r="D16" s="18">
        <f t="shared" si="0"/>
        <v>2.3954705541438184</v>
      </c>
      <c r="E16" s="18">
        <f t="shared" ref="E16:E21" si="3">AVERAGE(B16:D16)</f>
        <v>2.3999471843087568</v>
      </c>
      <c r="F16" s="18">
        <f>E16-$E$15</f>
        <v>2.1692555025494586</v>
      </c>
      <c r="G16" s="18">
        <f t="shared" si="1"/>
        <v>4.2067598602556003E-2</v>
      </c>
    </row>
    <row r="17" spans="1:7" x14ac:dyDescent="0.15">
      <c r="A17" s="3" t="s">
        <v>8</v>
      </c>
      <c r="B17" s="18">
        <f t="shared" si="2"/>
        <v>2.2687308763757592</v>
      </c>
      <c r="C17" s="18">
        <f t="shared" si="0"/>
        <v>2.2756961155036088</v>
      </c>
      <c r="D17" s="18">
        <f t="shared" si="0"/>
        <v>2.3102910821854334</v>
      </c>
      <c r="E17" s="18">
        <f t="shared" si="3"/>
        <v>2.2849060246882669</v>
      </c>
      <c r="F17" s="18">
        <f t="shared" ref="F17:F21" si="4">E17-$E$15</f>
        <v>2.0542143429289688</v>
      </c>
      <c r="G17" s="18">
        <f t="shared" si="1"/>
        <v>2.2258245598605932E-2</v>
      </c>
    </row>
    <row r="18" spans="1:7" x14ac:dyDescent="0.15">
      <c r="A18" s="3" t="s">
        <v>9</v>
      </c>
      <c r="B18" s="18">
        <f t="shared" si="2"/>
        <v>1.3198989811024995</v>
      </c>
      <c r="C18" s="18">
        <f t="shared" si="0"/>
        <v>1.2419293750696221</v>
      </c>
      <c r="D18" s="18">
        <f t="shared" si="0"/>
        <v>0.9971889260724065</v>
      </c>
      <c r="E18" s="18">
        <f t="shared" si="3"/>
        <v>1.1863390940815093</v>
      </c>
      <c r="F18" s="18">
        <f t="shared" si="4"/>
        <v>0.95564741232221118</v>
      </c>
      <c r="G18" s="18">
        <f t="shared" si="1"/>
        <v>0.1683839493824589</v>
      </c>
    </row>
    <row r="19" spans="1:7" x14ac:dyDescent="0.15">
      <c r="A19" s="3" t="s">
        <v>10</v>
      </c>
      <c r="B19" s="18">
        <f t="shared" si="2"/>
        <v>0.97395769653991937</v>
      </c>
      <c r="C19" s="18">
        <f t="shared" si="0"/>
        <v>0.9314877282773063</v>
      </c>
      <c r="D19" s="18">
        <f t="shared" si="0"/>
        <v>1.1249061913696061</v>
      </c>
      <c r="E19" s="18">
        <f t="shared" si="3"/>
        <v>1.0101172053956107</v>
      </c>
      <c r="F19" s="18">
        <f t="shared" si="4"/>
        <v>0.77942552363631257</v>
      </c>
      <c r="G19" s="18">
        <f t="shared" si="1"/>
        <v>0.10165288007115414</v>
      </c>
    </row>
    <row r="20" spans="1:7" x14ac:dyDescent="0.15">
      <c r="A20" s="3" t="s">
        <v>11</v>
      </c>
      <c r="B20" s="18">
        <f t="shared" si="2"/>
        <v>0.28947811447811456</v>
      </c>
      <c r="C20" s="18">
        <f t="shared" si="0"/>
        <v>0.30203661797983972</v>
      </c>
      <c r="D20" s="18">
        <f t="shared" si="0"/>
        <v>0.32424568413503402</v>
      </c>
      <c r="E20" s="18">
        <f t="shared" si="3"/>
        <v>0.30525347219766275</v>
      </c>
      <c r="F20" s="18">
        <f t="shared" si="4"/>
        <v>7.4561790438364667E-2</v>
      </c>
      <c r="G20" s="18">
        <f t="shared" si="1"/>
        <v>1.7605598207849432E-2</v>
      </c>
    </row>
    <row r="21" spans="1:7" x14ac:dyDescent="0.15">
      <c r="A21" s="3" t="s">
        <v>12</v>
      </c>
      <c r="B21" s="18">
        <f t="shared" si="2"/>
        <v>0.29219815179518271</v>
      </c>
      <c r="C21" s="18">
        <f t="shared" si="0"/>
        <v>0.27355392037425075</v>
      </c>
      <c r="D21" s="18">
        <f t="shared" si="0"/>
        <v>0.24480817074767591</v>
      </c>
      <c r="E21" s="18">
        <f t="shared" si="3"/>
        <v>0.27018674763903644</v>
      </c>
      <c r="F21" s="18">
        <f t="shared" si="4"/>
        <v>3.9495065879738361E-2</v>
      </c>
      <c r="G21" s="18">
        <f t="shared" si="1"/>
        <v>2.3873750545156103E-2</v>
      </c>
    </row>
  </sheetData>
  <mergeCells count="4">
    <mergeCell ref="B2:D2"/>
    <mergeCell ref="E2:G2"/>
    <mergeCell ref="A1:D1"/>
    <mergeCell ref="A12:C12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workbookViewId="0">
      <selection activeCell="A7" sqref="A7"/>
    </sheetView>
  </sheetViews>
  <sheetFormatPr defaultRowHeight="13.5" x14ac:dyDescent="0.15"/>
  <cols>
    <col min="1" max="1" width="12.25" customWidth="1"/>
  </cols>
  <sheetData>
    <row r="1" spans="1:34" ht="14.25" x14ac:dyDescent="0.15">
      <c r="A1" s="14" t="s">
        <v>16</v>
      </c>
      <c r="B1" s="13"/>
      <c r="C1" s="13"/>
      <c r="D1" s="13"/>
      <c r="E1" s="13"/>
    </row>
    <row r="2" spans="1:34" x14ac:dyDescent="0.15">
      <c r="A2" s="48" t="s">
        <v>17</v>
      </c>
      <c r="B2" s="48"/>
    </row>
    <row r="3" spans="1:34" x14ac:dyDescent="0.15">
      <c r="B3" s="52" t="str">
        <f>ROMAN(B4)</f>
        <v>I</v>
      </c>
      <c r="C3" s="52"/>
      <c r="D3" s="52"/>
      <c r="E3" s="52"/>
      <c r="F3" s="52"/>
      <c r="G3" s="52"/>
      <c r="H3" s="52"/>
      <c r="I3" s="52"/>
      <c r="J3" s="52"/>
      <c r="K3" s="52"/>
      <c r="L3" s="52" t="str">
        <f>ROMAN(C4)</f>
        <v>II</v>
      </c>
      <c r="M3" s="52"/>
      <c r="N3" s="52"/>
      <c r="O3" s="52"/>
      <c r="P3" s="52"/>
      <c r="Q3" s="52"/>
      <c r="R3" s="52"/>
      <c r="S3" s="52"/>
      <c r="T3" s="52"/>
      <c r="U3" s="52"/>
      <c r="V3" s="52" t="str">
        <f>ROMAN(D4)</f>
        <v>III</v>
      </c>
      <c r="W3" s="52"/>
      <c r="X3" s="52"/>
      <c r="Y3" s="52"/>
      <c r="Z3" s="52"/>
      <c r="AA3" s="52"/>
      <c r="AB3" s="52"/>
      <c r="AC3" s="52"/>
      <c r="AD3" s="52"/>
      <c r="AE3" s="52"/>
    </row>
    <row r="4" spans="1:34" x14ac:dyDescent="0.15">
      <c r="B4" s="5" t="s">
        <v>3</v>
      </c>
      <c r="C4" s="5" t="s">
        <v>4</v>
      </c>
      <c r="D4" s="5" t="s">
        <v>5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3</v>
      </c>
      <c r="M4" s="5" t="s">
        <v>4</v>
      </c>
      <c r="N4" s="5" t="s">
        <v>5</v>
      </c>
      <c r="O4" s="5" t="s">
        <v>18</v>
      </c>
      <c r="P4" s="5" t="s">
        <v>19</v>
      </c>
      <c r="Q4" s="5" t="s">
        <v>20</v>
      </c>
      <c r="R4" s="5" t="s">
        <v>21</v>
      </c>
      <c r="S4" s="5" t="s">
        <v>22</v>
      </c>
      <c r="T4" s="5" t="s">
        <v>23</v>
      </c>
      <c r="U4" s="5" t="s">
        <v>24</v>
      </c>
      <c r="V4" s="5" t="s">
        <v>3</v>
      </c>
      <c r="W4" s="5" t="s">
        <v>4</v>
      </c>
      <c r="X4" s="5" t="s">
        <v>5</v>
      </c>
      <c r="Y4" s="5" t="s">
        <v>18</v>
      </c>
      <c r="Z4" s="5" t="s">
        <v>19</v>
      </c>
      <c r="AA4" s="5" t="s">
        <v>20</v>
      </c>
      <c r="AB4" s="5" t="s">
        <v>21</v>
      </c>
      <c r="AC4" s="5" t="s">
        <v>22</v>
      </c>
      <c r="AD4" s="5" t="s">
        <v>23</v>
      </c>
      <c r="AE4" s="5" t="s">
        <v>24</v>
      </c>
      <c r="AF4" s="10" t="s">
        <v>13</v>
      </c>
      <c r="AG4" s="10" t="s">
        <v>15</v>
      </c>
      <c r="AH4" s="10" t="s">
        <v>14</v>
      </c>
    </row>
    <row r="5" spans="1:34" x14ac:dyDescent="0.15">
      <c r="A5" s="32" t="s">
        <v>6</v>
      </c>
      <c r="B5" s="6">
        <v>0.161</v>
      </c>
      <c r="C5" s="6">
        <v>0.161</v>
      </c>
      <c r="D5" s="6">
        <v>0.14199999999999999</v>
      </c>
      <c r="E5" s="6">
        <v>0.14599999999999999</v>
      </c>
      <c r="F5" s="8"/>
      <c r="G5" s="6">
        <v>0.22500000000000001</v>
      </c>
      <c r="H5" s="6">
        <v>0.20300000000000001</v>
      </c>
      <c r="I5" s="6">
        <v>0.152</v>
      </c>
      <c r="J5" s="6">
        <v>0.14099999999999999</v>
      </c>
      <c r="K5" s="6">
        <v>0.13200000000000001</v>
      </c>
      <c r="L5" s="6">
        <v>0.17299999999999999</v>
      </c>
      <c r="M5" s="6">
        <v>0.159</v>
      </c>
      <c r="N5" s="6">
        <v>0.156</v>
      </c>
      <c r="O5" s="6">
        <v>0.28000000000000003</v>
      </c>
      <c r="P5" s="6">
        <v>0.16400000000000001</v>
      </c>
      <c r="Q5" s="6">
        <v>0.14499999999999999</v>
      </c>
      <c r="R5" s="6">
        <v>0.16800000000000001</v>
      </c>
      <c r="S5" s="6">
        <v>0.16400000000000001</v>
      </c>
      <c r="T5" s="6">
        <v>0.157</v>
      </c>
      <c r="U5" s="6">
        <v>0.13900000000000001</v>
      </c>
      <c r="V5" s="6">
        <v>0.155</v>
      </c>
      <c r="W5" s="6">
        <v>0.156</v>
      </c>
      <c r="X5" s="6">
        <v>0.159</v>
      </c>
      <c r="Y5" s="6">
        <v>0.20399999999999999</v>
      </c>
      <c r="Z5" s="6">
        <v>0.2</v>
      </c>
      <c r="AA5" s="6">
        <v>0.16600000000000001</v>
      </c>
      <c r="AB5" s="6">
        <v>0.221</v>
      </c>
      <c r="AC5" s="6">
        <v>0.16700000000000001</v>
      </c>
      <c r="AD5" s="6">
        <v>0.16500000000000001</v>
      </c>
      <c r="AE5" s="6">
        <v>0.17399999999999999</v>
      </c>
      <c r="AF5" s="3">
        <f t="shared" ref="AF5:AF10" si="0">AVERAGE(B5:AE5)</f>
        <v>0.17017241379310347</v>
      </c>
      <c r="AG5" s="3"/>
      <c r="AH5" s="3">
        <f t="shared" ref="AH5:AH10" si="1">STDEV(G5:AE5)</f>
        <v>3.292668623877399E-2</v>
      </c>
    </row>
    <row r="6" spans="1:34" x14ac:dyDescent="0.15">
      <c r="A6" s="32" t="s">
        <v>7</v>
      </c>
      <c r="B6" s="7">
        <v>3.512</v>
      </c>
      <c r="C6" s="7">
        <v>2.137</v>
      </c>
      <c r="D6" s="7">
        <v>1.758</v>
      </c>
      <c r="E6" s="7">
        <v>2.3109999999999999</v>
      </c>
      <c r="F6" s="7">
        <v>1.6619999999999999</v>
      </c>
      <c r="G6" s="7">
        <v>2.681</v>
      </c>
      <c r="H6" s="7">
        <v>2.2709999999999999</v>
      </c>
      <c r="I6" s="7">
        <v>2.8450000000000002</v>
      </c>
      <c r="J6" s="7">
        <v>1.8440000000000001</v>
      </c>
      <c r="K6" s="7">
        <v>2.2610000000000001</v>
      </c>
      <c r="L6" s="9"/>
      <c r="M6" s="7">
        <v>2.2949999999999999</v>
      </c>
      <c r="N6" s="7">
        <v>3.919</v>
      </c>
      <c r="O6" s="7">
        <v>2.0510000000000002</v>
      </c>
      <c r="P6" s="7">
        <v>2.5089999999999999</v>
      </c>
      <c r="Q6" s="7">
        <v>2.5</v>
      </c>
      <c r="R6" s="7">
        <v>2.298</v>
      </c>
      <c r="S6" s="7">
        <v>2.2639999999999998</v>
      </c>
      <c r="T6" s="7">
        <v>2.6640000000000001</v>
      </c>
      <c r="U6" s="7">
        <v>1.8180000000000001</v>
      </c>
      <c r="V6" s="7">
        <v>2.2589999999999999</v>
      </c>
      <c r="W6" s="9"/>
      <c r="X6" s="7">
        <v>2.3410000000000002</v>
      </c>
      <c r="Y6" s="7">
        <v>2.2509999999999999</v>
      </c>
      <c r="Z6" s="7">
        <v>2.4790000000000001</v>
      </c>
      <c r="AA6" s="9"/>
      <c r="AB6" s="7">
        <v>1.9850000000000001</v>
      </c>
      <c r="AC6" s="7">
        <v>2.3530000000000002</v>
      </c>
      <c r="AD6" s="7">
        <v>2.6059999999999999</v>
      </c>
      <c r="AE6" s="7">
        <v>1.9950000000000001</v>
      </c>
      <c r="AF6" s="3">
        <f t="shared" si="0"/>
        <v>2.3655185185185186</v>
      </c>
      <c r="AG6" s="3">
        <f>AF6-$AF$5</f>
        <v>2.1953461047254152</v>
      </c>
      <c r="AH6" s="3">
        <f t="shared" si="1"/>
        <v>0.43368710417650974</v>
      </c>
    </row>
    <row r="7" spans="1:34" x14ac:dyDescent="0.15">
      <c r="A7" s="3" t="s">
        <v>28</v>
      </c>
      <c r="B7" s="7">
        <v>2</v>
      </c>
      <c r="C7" s="7">
        <v>2.0019999999999998</v>
      </c>
      <c r="D7" s="7">
        <v>1.5760000000000001</v>
      </c>
      <c r="E7" s="7">
        <v>1.754</v>
      </c>
      <c r="F7" s="7">
        <v>2.2149999999999999</v>
      </c>
      <c r="G7" s="7">
        <v>1.9610000000000001</v>
      </c>
      <c r="H7" s="7">
        <v>1.6819999999999999</v>
      </c>
      <c r="I7" s="7">
        <v>1.744</v>
      </c>
      <c r="J7" s="7">
        <v>2.2410000000000001</v>
      </c>
      <c r="K7" s="7">
        <v>3.181</v>
      </c>
      <c r="L7" s="7">
        <v>1.9239999999999999</v>
      </c>
      <c r="M7" s="7">
        <v>2.1259999999999999</v>
      </c>
      <c r="N7" s="7">
        <v>2.4980000000000002</v>
      </c>
      <c r="O7" s="7">
        <v>3.1549999999999998</v>
      </c>
      <c r="P7" s="7">
        <v>2.7730000000000001</v>
      </c>
      <c r="Q7" s="7">
        <v>4.9610000000000003</v>
      </c>
      <c r="R7" s="7">
        <v>2.21</v>
      </c>
      <c r="S7" s="7">
        <v>2.2890000000000001</v>
      </c>
      <c r="T7" s="7">
        <v>1.883</v>
      </c>
      <c r="U7" s="7">
        <v>1.8819999999999999</v>
      </c>
      <c r="V7" s="7">
        <v>3.2989999999999999</v>
      </c>
      <c r="W7" s="7">
        <v>2.7240000000000002</v>
      </c>
      <c r="X7" s="7">
        <v>1.992</v>
      </c>
      <c r="Y7" s="7">
        <v>1.8080000000000001</v>
      </c>
      <c r="Z7" s="7">
        <v>2.89</v>
      </c>
      <c r="AA7" s="7">
        <v>1.6619999999999999</v>
      </c>
      <c r="AB7" s="7">
        <v>1.4590000000000001</v>
      </c>
      <c r="AC7" s="7">
        <v>1.92</v>
      </c>
      <c r="AD7" s="7">
        <v>1.7969999999999999</v>
      </c>
      <c r="AE7" s="7">
        <v>1.732</v>
      </c>
      <c r="AF7" s="3">
        <f t="shared" si="0"/>
        <v>2.2446666666666673</v>
      </c>
      <c r="AG7" s="3">
        <f>AF7-$AF$5</f>
        <v>2.0744942528735639</v>
      </c>
      <c r="AH7" s="3">
        <f t="shared" si="1"/>
        <v>0.76055673248833433</v>
      </c>
    </row>
    <row r="8" spans="1:34" x14ac:dyDescent="0.15">
      <c r="A8" s="3" t="s">
        <v>27</v>
      </c>
      <c r="B8" s="7">
        <v>2.1549999999999998</v>
      </c>
      <c r="C8" s="7">
        <v>1.972</v>
      </c>
      <c r="D8" s="7">
        <v>1.647</v>
      </c>
      <c r="E8" s="7">
        <v>1.282</v>
      </c>
      <c r="F8" s="7">
        <v>1.8919999999999999</v>
      </c>
      <c r="G8" s="7">
        <v>1.119</v>
      </c>
      <c r="H8" s="7">
        <v>1.056</v>
      </c>
      <c r="I8" s="7">
        <v>1.198</v>
      </c>
      <c r="J8" s="7">
        <v>1.5920000000000001</v>
      </c>
      <c r="K8" s="7">
        <v>1.8180000000000001</v>
      </c>
      <c r="L8" s="7">
        <v>2.2050000000000001</v>
      </c>
      <c r="M8" s="7">
        <v>2.149</v>
      </c>
      <c r="N8" s="7">
        <v>2.0950000000000002</v>
      </c>
      <c r="O8" s="7">
        <v>4.9610000000000003</v>
      </c>
      <c r="P8" s="7">
        <v>2.0059999999999998</v>
      </c>
      <c r="Q8" s="7">
        <v>1.641</v>
      </c>
      <c r="R8" s="7">
        <v>1.679</v>
      </c>
      <c r="S8" s="7">
        <v>4.9610000000000003</v>
      </c>
      <c r="T8" s="7">
        <v>1.92</v>
      </c>
      <c r="U8" s="7">
        <v>1.869</v>
      </c>
      <c r="V8" s="7">
        <v>1.6850000000000001</v>
      </c>
      <c r="W8" s="7">
        <v>2.0640000000000001</v>
      </c>
      <c r="X8" s="7">
        <v>2.036</v>
      </c>
      <c r="Y8" s="7">
        <v>1.76</v>
      </c>
      <c r="Z8" s="7">
        <v>1.4390000000000001</v>
      </c>
      <c r="AA8" s="7">
        <v>1.0920000000000001</v>
      </c>
      <c r="AB8" s="7">
        <v>1.0840000000000001</v>
      </c>
      <c r="AC8" s="7">
        <v>2.1379999999999999</v>
      </c>
      <c r="AD8" s="7">
        <v>1.365</v>
      </c>
      <c r="AE8" s="7">
        <v>1.716</v>
      </c>
      <c r="AF8" s="3">
        <f t="shared" si="0"/>
        <v>1.9198666666666668</v>
      </c>
      <c r="AG8" s="3">
        <f>AF8-$AF$5</f>
        <v>1.7496942528735633</v>
      </c>
      <c r="AH8" s="3">
        <f t="shared" si="1"/>
        <v>0.97775610114861078</v>
      </c>
    </row>
    <row r="9" spans="1:34" x14ac:dyDescent="0.15">
      <c r="A9" s="3" t="s">
        <v>26</v>
      </c>
      <c r="B9" s="7">
        <v>1.288</v>
      </c>
      <c r="C9" s="7">
        <v>1.4650000000000001</v>
      </c>
      <c r="D9" s="7">
        <v>1.26</v>
      </c>
      <c r="E9" s="7">
        <v>1.4910000000000001</v>
      </c>
      <c r="F9" s="7">
        <v>1.377</v>
      </c>
      <c r="G9" s="7">
        <v>1.222</v>
      </c>
      <c r="H9" s="7">
        <v>1.542</v>
      </c>
      <c r="I9" s="7">
        <v>1.3740000000000001</v>
      </c>
      <c r="J9" s="7">
        <v>1.405</v>
      </c>
      <c r="K9" s="7">
        <v>1.4219999999999999</v>
      </c>
      <c r="L9" s="7">
        <v>2.7709999999999999</v>
      </c>
      <c r="M9" s="7">
        <v>1.9510000000000001</v>
      </c>
      <c r="N9" s="7">
        <v>2.694</v>
      </c>
      <c r="O9" s="7">
        <v>1.7769999999999999</v>
      </c>
      <c r="P9" s="7">
        <v>2.5430000000000001</v>
      </c>
      <c r="Q9" s="7">
        <v>1.821</v>
      </c>
      <c r="R9" s="7">
        <v>2.6219999999999999</v>
      </c>
      <c r="S9" s="7">
        <v>2.004</v>
      </c>
      <c r="T9" s="7">
        <v>1.865</v>
      </c>
      <c r="U9" s="7">
        <v>1.679</v>
      </c>
      <c r="V9" s="7">
        <v>2.4279999999999999</v>
      </c>
      <c r="W9" s="7">
        <v>2.2229999999999999</v>
      </c>
      <c r="X9" s="7">
        <v>2.468</v>
      </c>
      <c r="Y9" s="9"/>
      <c r="Z9" s="7">
        <v>1.4410000000000001</v>
      </c>
      <c r="AA9" s="7">
        <v>1.748</v>
      </c>
      <c r="AB9" s="7">
        <v>2.35</v>
      </c>
      <c r="AC9" s="7">
        <v>1.476</v>
      </c>
      <c r="AD9" s="7">
        <v>1.8029999999999999</v>
      </c>
      <c r="AE9" s="7">
        <v>1.825</v>
      </c>
      <c r="AF9" s="3">
        <f t="shared" si="0"/>
        <v>1.8391379310344831</v>
      </c>
      <c r="AG9" s="3">
        <f>AF9-$AF$5</f>
        <v>1.6689655172413795</v>
      </c>
      <c r="AH9" s="3">
        <f t="shared" si="1"/>
        <v>0.46872351326134404</v>
      </c>
    </row>
    <row r="10" spans="1:34" x14ac:dyDescent="0.15">
      <c r="A10" s="3" t="s">
        <v>25</v>
      </c>
      <c r="B10" s="7">
        <v>1.679</v>
      </c>
      <c r="C10" s="7">
        <v>1.413</v>
      </c>
      <c r="D10" s="7">
        <v>0.89800000000000002</v>
      </c>
      <c r="E10" s="7">
        <v>1.1379999999999999</v>
      </c>
      <c r="F10" s="7">
        <v>2.2429999999999999</v>
      </c>
      <c r="G10" s="7">
        <v>1.3759999999999999</v>
      </c>
      <c r="H10" s="7">
        <v>1.4350000000000001</v>
      </c>
      <c r="I10" s="7">
        <v>1.1559999999999999</v>
      </c>
      <c r="J10" s="7">
        <v>1.1020000000000001</v>
      </c>
      <c r="K10" s="7">
        <v>0.872</v>
      </c>
      <c r="L10" s="7">
        <v>1.653</v>
      </c>
      <c r="M10" s="7">
        <v>1.7010000000000001</v>
      </c>
      <c r="N10" s="7">
        <v>1.7709999999999999</v>
      </c>
      <c r="O10" s="7">
        <v>1.897</v>
      </c>
      <c r="P10" s="7">
        <v>1.5169999999999999</v>
      </c>
      <c r="Q10" s="7">
        <v>3.2890000000000001</v>
      </c>
      <c r="R10" s="7">
        <v>1.9590000000000001</v>
      </c>
      <c r="S10" s="7">
        <v>1.911</v>
      </c>
      <c r="T10" s="7">
        <v>1.59</v>
      </c>
      <c r="U10" s="7">
        <v>1.5389999999999999</v>
      </c>
      <c r="V10" s="7">
        <v>1.823</v>
      </c>
      <c r="W10" s="7">
        <v>1.3859999999999999</v>
      </c>
      <c r="X10" s="7">
        <v>2.177</v>
      </c>
      <c r="Y10" s="7">
        <v>1.6080000000000001</v>
      </c>
      <c r="Z10" s="7">
        <v>1.377</v>
      </c>
      <c r="AA10" s="7">
        <v>1.2549999999999999</v>
      </c>
      <c r="AB10" s="7">
        <v>1.151</v>
      </c>
      <c r="AC10" s="7">
        <v>2.161</v>
      </c>
      <c r="AD10" s="7">
        <v>1.369</v>
      </c>
      <c r="AE10" s="7">
        <v>1.3420000000000001</v>
      </c>
      <c r="AF10" s="3">
        <f t="shared" si="0"/>
        <v>1.5929333333333338</v>
      </c>
      <c r="AG10" s="3">
        <f>AF10-$AF$5</f>
        <v>1.4227609195402302</v>
      </c>
      <c r="AH10" s="3">
        <f t="shared" si="1"/>
        <v>0.47865181499708032</v>
      </c>
    </row>
    <row r="11" spans="1:34" x14ac:dyDescent="0.15">
      <c r="A11" s="3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4" x14ac:dyDescent="0.15">
      <c r="A12" s="52" t="s">
        <v>29</v>
      </c>
      <c r="B12" s="5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4" x14ac:dyDescent="0.15">
      <c r="B13" s="52" t="str">
        <f>ROMAN(B14)</f>
        <v>I</v>
      </c>
      <c r="C13" s="52"/>
      <c r="D13" s="52"/>
      <c r="E13" s="52"/>
      <c r="F13" s="52"/>
      <c r="G13" s="52"/>
      <c r="H13" s="52"/>
      <c r="I13" s="52"/>
      <c r="J13" s="52"/>
      <c r="K13" s="52"/>
      <c r="L13" s="52" t="str">
        <f>ROMAN(C14)</f>
        <v>II</v>
      </c>
      <c r="M13" s="52"/>
      <c r="N13" s="52"/>
      <c r="O13" s="52"/>
      <c r="P13" s="52"/>
      <c r="Q13" s="52"/>
      <c r="R13" s="52"/>
      <c r="S13" s="52"/>
      <c r="T13" s="52"/>
      <c r="U13" s="52"/>
      <c r="V13" s="52" t="str">
        <f>ROMAN(D14)</f>
        <v>III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4" x14ac:dyDescent="0.15">
      <c r="B14" s="5" t="s">
        <v>3</v>
      </c>
      <c r="C14" s="5" t="s">
        <v>4</v>
      </c>
      <c r="D14" s="5" t="s">
        <v>5</v>
      </c>
      <c r="E14" s="5" t="s">
        <v>18</v>
      </c>
      <c r="F14" s="5" t="s">
        <v>19</v>
      </c>
      <c r="G14" s="5" t="s">
        <v>20</v>
      </c>
      <c r="H14" s="5" t="s">
        <v>21</v>
      </c>
      <c r="I14" s="5" t="s">
        <v>22</v>
      </c>
      <c r="J14" s="5" t="s">
        <v>23</v>
      </c>
      <c r="K14" s="5" t="s">
        <v>24</v>
      </c>
      <c r="L14" s="5" t="s">
        <v>3</v>
      </c>
      <c r="M14" s="5" t="s">
        <v>4</v>
      </c>
      <c r="N14" s="5" t="s">
        <v>5</v>
      </c>
      <c r="O14" s="5" t="s">
        <v>18</v>
      </c>
      <c r="P14" s="5" t="s">
        <v>19</v>
      </c>
      <c r="Q14" s="5" t="s">
        <v>20</v>
      </c>
      <c r="R14" s="5" t="s">
        <v>21</v>
      </c>
      <c r="S14" s="5" t="s">
        <v>22</v>
      </c>
      <c r="T14" s="5" t="s">
        <v>23</v>
      </c>
      <c r="U14" s="5" t="s">
        <v>24</v>
      </c>
      <c r="V14" s="5" t="s">
        <v>3</v>
      </c>
      <c r="W14" s="5" t="s">
        <v>4</v>
      </c>
      <c r="X14" s="5" t="s">
        <v>5</v>
      </c>
      <c r="Y14" s="5" t="s">
        <v>18</v>
      </c>
      <c r="Z14" s="5" t="s">
        <v>19</v>
      </c>
      <c r="AA14" s="5" t="s">
        <v>20</v>
      </c>
      <c r="AB14" s="5" t="s">
        <v>21</v>
      </c>
      <c r="AC14" s="5" t="s">
        <v>22</v>
      </c>
      <c r="AD14" s="5" t="s">
        <v>23</v>
      </c>
      <c r="AE14" s="5" t="s">
        <v>24</v>
      </c>
      <c r="AF14" s="10" t="s">
        <v>13</v>
      </c>
      <c r="AG14" s="10" t="s">
        <v>15</v>
      </c>
      <c r="AH14" s="10" t="s">
        <v>14</v>
      </c>
    </row>
    <row r="15" spans="1:34" x14ac:dyDescent="0.15">
      <c r="A15" s="32" t="s">
        <v>6</v>
      </c>
      <c r="B15" s="6">
        <v>0.13700000000000001</v>
      </c>
      <c r="C15" s="6">
        <v>0.12</v>
      </c>
      <c r="D15" s="6">
        <v>0.22600000000000001</v>
      </c>
      <c r="E15" s="6">
        <v>0.13400000000000001</v>
      </c>
      <c r="F15" s="11">
        <v>0.13300000000000001</v>
      </c>
      <c r="G15" s="6">
        <v>0.13700000000000001</v>
      </c>
      <c r="H15" s="6">
        <v>0.122</v>
      </c>
      <c r="I15" s="6">
        <v>0.14399999999999999</v>
      </c>
      <c r="J15" s="6">
        <v>0.13700000000000001</v>
      </c>
      <c r="K15" s="6">
        <v>0.14000000000000001</v>
      </c>
      <c r="L15" s="6">
        <v>0.2</v>
      </c>
      <c r="M15" s="6">
        <v>0.185</v>
      </c>
      <c r="N15" s="6">
        <v>0.20599999999999999</v>
      </c>
      <c r="O15" s="6">
        <v>0.19400000000000001</v>
      </c>
      <c r="P15" s="6">
        <v>0.21199999999999999</v>
      </c>
      <c r="Q15" s="6">
        <v>0.374</v>
      </c>
      <c r="R15" s="6">
        <v>0.20799999999999999</v>
      </c>
      <c r="S15" s="6">
        <v>0.22500000000000001</v>
      </c>
      <c r="T15" s="6">
        <v>0.20899999999999999</v>
      </c>
      <c r="U15" s="6">
        <v>0.19700000000000001</v>
      </c>
      <c r="V15" s="6">
        <v>0.191</v>
      </c>
      <c r="W15" s="6">
        <v>0.14099999999999999</v>
      </c>
      <c r="X15" s="6">
        <v>0.14899999999999999</v>
      </c>
      <c r="Y15" s="6">
        <v>0.15</v>
      </c>
      <c r="Z15" s="6">
        <v>0.153</v>
      </c>
      <c r="AA15" s="6">
        <v>0.153</v>
      </c>
      <c r="AB15" s="6">
        <v>0.157</v>
      </c>
      <c r="AC15" s="6">
        <v>0.16700000000000001</v>
      </c>
      <c r="AD15" s="6">
        <v>0.183</v>
      </c>
      <c r="AE15" s="6">
        <v>0.17299999999999999</v>
      </c>
      <c r="AF15" s="3">
        <f>AVERAGE(B15:AE15)</f>
        <v>0.17523333333333332</v>
      </c>
      <c r="AG15" s="3"/>
      <c r="AH15" s="3">
        <f t="shared" ref="AH15:AH20" si="2">STDEV(G15:AE15)</f>
        <v>4.9820109728234516E-2</v>
      </c>
    </row>
    <row r="16" spans="1:34" x14ac:dyDescent="0.15">
      <c r="A16" s="32" t="s">
        <v>7</v>
      </c>
      <c r="B16" s="7">
        <v>1.274</v>
      </c>
      <c r="C16" s="7">
        <v>0.88</v>
      </c>
      <c r="D16" s="7">
        <v>1.028</v>
      </c>
      <c r="E16" s="7">
        <v>1.012</v>
      </c>
      <c r="F16" s="7">
        <v>0.92900000000000005</v>
      </c>
      <c r="G16" s="7">
        <v>1.1259999999999999</v>
      </c>
      <c r="H16" s="7">
        <v>0.91800000000000004</v>
      </c>
      <c r="I16" s="7">
        <v>0.76300000000000001</v>
      </c>
      <c r="J16" s="7">
        <v>0.79700000000000004</v>
      </c>
      <c r="K16" s="7">
        <v>1.415</v>
      </c>
      <c r="L16" s="12">
        <v>1.145</v>
      </c>
      <c r="M16" s="7">
        <v>1.2529999999999999</v>
      </c>
      <c r="N16" s="7">
        <v>1.4339999999999999</v>
      </c>
      <c r="O16" s="7">
        <v>1.208</v>
      </c>
      <c r="P16" s="7">
        <v>1.4690000000000001</v>
      </c>
      <c r="Q16" s="7">
        <v>1.056</v>
      </c>
      <c r="R16" s="7">
        <v>1.2889999999999999</v>
      </c>
      <c r="S16" s="7">
        <v>1.07</v>
      </c>
      <c r="T16" s="7">
        <v>1.097</v>
      </c>
      <c r="U16" s="7">
        <v>1.1419999999999999</v>
      </c>
      <c r="V16" s="7">
        <v>0.95799999999999996</v>
      </c>
      <c r="W16" s="12">
        <v>1.0029999999999999</v>
      </c>
      <c r="X16" s="7">
        <v>1.3440000000000001</v>
      </c>
      <c r="Y16" s="7">
        <v>1.2789999999999999</v>
      </c>
      <c r="Z16" s="7">
        <v>1.1000000000000001</v>
      </c>
      <c r="AA16" s="12">
        <v>1.0860000000000001</v>
      </c>
      <c r="AB16" s="7">
        <v>1.145</v>
      </c>
      <c r="AC16" s="7">
        <v>0.83199999999999996</v>
      </c>
      <c r="AD16" s="7">
        <v>0.88400000000000001</v>
      </c>
      <c r="AE16" s="7">
        <v>0.97499999999999998</v>
      </c>
      <c r="AF16" s="3">
        <f t="shared" ref="AF16:AF20" si="3">AVERAGE(B16:AE16)</f>
        <v>1.0970333333333333</v>
      </c>
      <c r="AG16" s="3">
        <f>AF16-$AF$5</f>
        <v>0.92686091954022987</v>
      </c>
      <c r="AH16" s="3">
        <f t="shared" si="2"/>
        <v>0.19554477748075952</v>
      </c>
    </row>
    <row r="17" spans="1:34" x14ac:dyDescent="0.15">
      <c r="A17" s="3" t="s">
        <v>32</v>
      </c>
      <c r="B17" s="7">
        <v>0.90800000000000003</v>
      </c>
      <c r="C17" s="7">
        <v>0.82899999999999996</v>
      </c>
      <c r="D17" s="7">
        <v>1.335</v>
      </c>
      <c r="E17" s="7">
        <v>0.79400000000000004</v>
      </c>
      <c r="F17" s="7">
        <v>0.78300000000000003</v>
      </c>
      <c r="G17" s="7">
        <v>0.95599999999999996</v>
      </c>
      <c r="H17" s="7">
        <v>0.71399999999999997</v>
      </c>
      <c r="I17" s="7">
        <v>0.79900000000000004</v>
      </c>
      <c r="J17" s="7">
        <v>0.80300000000000005</v>
      </c>
      <c r="K17" s="7">
        <v>0.86199999999999999</v>
      </c>
      <c r="L17" s="9"/>
      <c r="M17" s="9"/>
      <c r="N17" s="7">
        <v>1.179</v>
      </c>
      <c r="O17" s="9"/>
      <c r="P17" s="7">
        <v>1.2729999999999999</v>
      </c>
      <c r="Q17" s="7">
        <v>1.1439999999999999</v>
      </c>
      <c r="R17" s="7">
        <v>1.07</v>
      </c>
      <c r="S17" s="7">
        <v>0.86099999999999999</v>
      </c>
      <c r="T17" s="7">
        <v>0.84099999999999997</v>
      </c>
      <c r="U17" s="7">
        <v>0.95699999999999996</v>
      </c>
      <c r="V17" s="7">
        <v>0.98799999999999999</v>
      </c>
      <c r="W17" s="7">
        <v>1.0029999999999999</v>
      </c>
      <c r="X17" s="7">
        <v>0.80500000000000005</v>
      </c>
      <c r="Y17" s="7">
        <v>0.72299999999999998</v>
      </c>
      <c r="Z17" s="7">
        <v>0.60799999999999998</v>
      </c>
      <c r="AA17" s="7">
        <v>0.79300000000000004</v>
      </c>
      <c r="AB17" s="7">
        <v>0.79600000000000004</v>
      </c>
      <c r="AC17" s="7">
        <v>0.76800000000000002</v>
      </c>
      <c r="AD17" s="7">
        <v>0.69699999999999995</v>
      </c>
      <c r="AE17" s="7">
        <v>0.60299999999999998</v>
      </c>
      <c r="AF17" s="3">
        <f t="shared" si="3"/>
        <v>0.88488888888888884</v>
      </c>
      <c r="AG17" s="3">
        <f t="shared" ref="AG17:AG20" si="4">AF17-$AF$5</f>
        <v>0.7147164750957854</v>
      </c>
      <c r="AH17" s="3">
        <f t="shared" si="2"/>
        <v>0.17880806053090081</v>
      </c>
    </row>
    <row r="18" spans="1:34" x14ac:dyDescent="0.15">
      <c r="A18" s="3" t="s">
        <v>31</v>
      </c>
      <c r="B18" s="7">
        <v>0.93500000000000005</v>
      </c>
      <c r="C18" s="7">
        <v>0.58399999999999996</v>
      </c>
      <c r="D18" s="7">
        <v>1.2170000000000001</v>
      </c>
      <c r="E18" s="7">
        <v>0.65400000000000003</v>
      </c>
      <c r="F18" s="7">
        <v>0.64500000000000002</v>
      </c>
      <c r="G18" s="7">
        <v>0.52300000000000002</v>
      </c>
      <c r="H18" s="7">
        <v>0.629</v>
      </c>
      <c r="I18" s="7">
        <v>0.58199999999999996</v>
      </c>
      <c r="J18" s="7">
        <v>0.59</v>
      </c>
      <c r="K18" s="7">
        <v>0.50700000000000001</v>
      </c>
      <c r="L18" s="7">
        <v>0.98199999999999998</v>
      </c>
      <c r="M18" s="7">
        <v>1.091</v>
      </c>
      <c r="N18" s="7">
        <v>1.014</v>
      </c>
      <c r="O18" s="7">
        <v>1.018</v>
      </c>
      <c r="P18" s="7">
        <v>1.331</v>
      </c>
      <c r="Q18" s="7">
        <v>1.0680000000000001</v>
      </c>
      <c r="R18" s="7">
        <v>1.0029999999999999</v>
      </c>
      <c r="S18" s="7">
        <v>0.70899999999999996</v>
      </c>
      <c r="T18" s="7">
        <v>0.879</v>
      </c>
      <c r="U18" s="7">
        <v>0.90600000000000003</v>
      </c>
      <c r="V18" s="7">
        <v>0.82699999999999996</v>
      </c>
      <c r="W18" s="7">
        <v>0.78700000000000003</v>
      </c>
      <c r="X18" s="7">
        <v>0.70799999999999996</v>
      </c>
      <c r="Y18" s="7">
        <v>0.60599999999999998</v>
      </c>
      <c r="Z18" s="7">
        <v>0.57799999999999996</v>
      </c>
      <c r="AA18" s="7">
        <v>0.56799999999999995</v>
      </c>
      <c r="AB18" s="7">
        <v>0.70599999999999996</v>
      </c>
      <c r="AC18" s="7">
        <v>0.89700000000000002</v>
      </c>
      <c r="AD18" s="7">
        <v>0.70599999999999996</v>
      </c>
      <c r="AE18" s="7">
        <v>0.81100000000000005</v>
      </c>
      <c r="AF18" s="3">
        <f t="shared" si="3"/>
        <v>0.80203333333333304</v>
      </c>
      <c r="AG18" s="3">
        <f t="shared" si="4"/>
        <v>0.6318609195402296</v>
      </c>
      <c r="AH18" s="3">
        <f t="shared" si="2"/>
        <v>0.21336597666919577</v>
      </c>
    </row>
    <row r="19" spans="1:34" x14ac:dyDescent="0.15">
      <c r="A19" s="3" t="s">
        <v>30</v>
      </c>
      <c r="B19" s="7">
        <v>0.78200000000000003</v>
      </c>
      <c r="C19" s="7">
        <v>0.65</v>
      </c>
      <c r="D19" s="7">
        <v>0.69299999999999995</v>
      </c>
      <c r="E19" s="7">
        <v>0.623</v>
      </c>
      <c r="F19" s="7">
        <v>0.95</v>
      </c>
      <c r="G19" s="7">
        <v>0.67100000000000004</v>
      </c>
      <c r="H19" s="7">
        <v>1.0409999999999999</v>
      </c>
      <c r="I19" s="7">
        <v>0.621</v>
      </c>
      <c r="J19" s="7">
        <v>0.67400000000000004</v>
      </c>
      <c r="K19" s="7">
        <v>0.82799999999999996</v>
      </c>
      <c r="L19" s="7">
        <v>1.073</v>
      </c>
      <c r="M19" s="7">
        <v>0.78800000000000003</v>
      </c>
      <c r="N19" s="7">
        <v>0.83199999999999996</v>
      </c>
      <c r="O19" s="7">
        <v>1.0129999999999999</v>
      </c>
      <c r="P19" s="7">
        <v>0.73799999999999999</v>
      </c>
      <c r="Q19" s="7">
        <v>0.65800000000000003</v>
      </c>
      <c r="R19" s="7">
        <v>0.66700000000000004</v>
      </c>
      <c r="S19" s="7">
        <v>0.68899999999999995</v>
      </c>
      <c r="T19" s="7">
        <v>0.76200000000000001</v>
      </c>
      <c r="U19" s="7">
        <v>0.70899999999999996</v>
      </c>
      <c r="V19" s="7">
        <v>0.93500000000000005</v>
      </c>
      <c r="W19" s="7">
        <v>0.63700000000000001</v>
      </c>
      <c r="X19" s="7">
        <v>0.64400000000000002</v>
      </c>
      <c r="Y19" s="12">
        <v>0.72599999999999998</v>
      </c>
      <c r="Z19" s="7">
        <v>0.59099999999999997</v>
      </c>
      <c r="AA19" s="7">
        <v>0.44600000000000001</v>
      </c>
      <c r="AB19" s="7">
        <v>0.56699999999999995</v>
      </c>
      <c r="AC19" s="7">
        <v>0.52800000000000002</v>
      </c>
      <c r="AD19" s="7">
        <v>0.54200000000000004</v>
      </c>
      <c r="AE19" s="7">
        <v>0.504</v>
      </c>
      <c r="AF19" s="3">
        <f t="shared" si="3"/>
        <v>0.71940000000000015</v>
      </c>
      <c r="AG19" s="3">
        <f t="shared" si="4"/>
        <v>0.54922758620689671</v>
      </c>
      <c r="AH19" s="3">
        <f t="shared" si="2"/>
        <v>0.16522582526146817</v>
      </c>
    </row>
    <row r="20" spans="1:34" x14ac:dyDescent="0.15">
      <c r="A20" s="3" t="s">
        <v>28</v>
      </c>
      <c r="B20" s="7">
        <v>0.498</v>
      </c>
      <c r="C20" s="7">
        <v>0.46300000000000002</v>
      </c>
      <c r="D20" s="7">
        <v>0.70499999999999996</v>
      </c>
      <c r="E20" s="7">
        <v>0.622</v>
      </c>
      <c r="F20" s="7">
        <v>0.66800000000000004</v>
      </c>
      <c r="G20" s="7">
        <v>0.56000000000000005</v>
      </c>
      <c r="H20" s="7">
        <v>0.53300000000000003</v>
      </c>
      <c r="I20" s="7">
        <v>0.54700000000000004</v>
      </c>
      <c r="J20" s="7">
        <v>0.68600000000000005</v>
      </c>
      <c r="K20" s="7">
        <v>0.67900000000000005</v>
      </c>
      <c r="L20" s="7">
        <v>0.77100000000000002</v>
      </c>
      <c r="M20" s="7">
        <v>0.82199999999999995</v>
      </c>
      <c r="N20" s="7">
        <v>0.90200000000000002</v>
      </c>
      <c r="O20" s="7">
        <v>0.83299999999999996</v>
      </c>
      <c r="P20" s="7">
        <v>0.84099999999999997</v>
      </c>
      <c r="Q20" s="7">
        <v>0.84699999999999998</v>
      </c>
      <c r="R20" s="7">
        <v>0.98699999999999999</v>
      </c>
      <c r="S20" s="7">
        <v>1.0389999999999999</v>
      </c>
      <c r="T20" s="7">
        <v>1.048</v>
      </c>
      <c r="U20" s="7">
        <v>0.83299999999999996</v>
      </c>
      <c r="V20" s="7">
        <v>0.749</v>
      </c>
      <c r="W20" s="7">
        <v>0.63500000000000001</v>
      </c>
      <c r="X20" s="7">
        <v>0.59499999999999997</v>
      </c>
      <c r="Y20" s="7">
        <v>0.68899999999999995</v>
      </c>
      <c r="Z20" s="7">
        <v>0.625</v>
      </c>
      <c r="AA20" s="7">
        <v>0.52700000000000002</v>
      </c>
      <c r="AB20" s="7">
        <v>0.57799999999999996</v>
      </c>
      <c r="AC20" s="7">
        <v>0.54500000000000004</v>
      </c>
      <c r="AD20" s="7">
        <v>0.621</v>
      </c>
      <c r="AE20" s="7">
        <v>0.70199999999999996</v>
      </c>
      <c r="AF20" s="3">
        <f t="shared" si="3"/>
        <v>0.70499999999999996</v>
      </c>
      <c r="AG20" s="3">
        <f t="shared" si="4"/>
        <v>0.53482758620689652</v>
      </c>
      <c r="AH20" s="3">
        <f t="shared" si="2"/>
        <v>0.15899954926560833</v>
      </c>
    </row>
  </sheetData>
  <mergeCells count="8">
    <mergeCell ref="A2:B2"/>
    <mergeCell ref="A12:B12"/>
    <mergeCell ref="B13:K13"/>
    <mergeCell ref="L13:U13"/>
    <mergeCell ref="V13:AE13"/>
    <mergeCell ref="B3:K3"/>
    <mergeCell ref="L3:U3"/>
    <mergeCell ref="V3:AE3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workbookViewId="0">
      <selection activeCell="A18" sqref="A18"/>
    </sheetView>
  </sheetViews>
  <sheetFormatPr defaultRowHeight="13.5" x14ac:dyDescent="0.15"/>
  <sheetData>
    <row r="1" spans="1:25" ht="14.25" x14ac:dyDescent="0.15">
      <c r="A1" s="49" t="s">
        <v>33</v>
      </c>
      <c r="B1" s="49"/>
      <c r="C1" s="49"/>
      <c r="D1" s="49"/>
      <c r="E1" s="49"/>
    </row>
    <row r="2" spans="1:25" x14ac:dyDescent="0.15">
      <c r="A2" t="s">
        <v>17</v>
      </c>
    </row>
    <row r="3" spans="1:25" x14ac:dyDescent="0.15">
      <c r="B3" s="48" t="str">
        <f>ROMAN(B4)</f>
        <v>I</v>
      </c>
      <c r="C3" s="48"/>
      <c r="D3" s="48"/>
      <c r="E3" s="48" t="str">
        <f>ROMAN(C4)</f>
        <v>II</v>
      </c>
      <c r="F3" s="48"/>
      <c r="G3" s="48"/>
      <c r="H3" s="48" t="str">
        <f>ROMAN(D4)</f>
        <v>III</v>
      </c>
      <c r="I3" s="48"/>
      <c r="J3" s="48"/>
      <c r="K3" s="10" t="s">
        <v>13</v>
      </c>
      <c r="L3" s="10" t="s">
        <v>14</v>
      </c>
      <c r="O3" s="52" t="str">
        <f>ROMAN(O4)</f>
        <v>I</v>
      </c>
      <c r="P3" s="52"/>
      <c r="Q3" s="52"/>
      <c r="R3" s="48" t="str">
        <f>ROMAN(P4)</f>
        <v>II</v>
      </c>
      <c r="S3" s="48"/>
      <c r="T3" s="48"/>
      <c r="U3" s="48" t="str">
        <f>ROMAN(Q4)</f>
        <v>III</v>
      </c>
      <c r="V3" s="48"/>
      <c r="W3" s="53"/>
      <c r="X3" s="10" t="s">
        <v>13</v>
      </c>
      <c r="Y3" s="10" t="s">
        <v>14</v>
      </c>
    </row>
    <row r="4" spans="1:25" x14ac:dyDescent="0.15">
      <c r="A4" t="s">
        <v>75</v>
      </c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H4" s="2" t="s">
        <v>3</v>
      </c>
      <c r="I4" s="2" t="s">
        <v>4</v>
      </c>
      <c r="J4" s="2" t="s">
        <v>5</v>
      </c>
      <c r="N4" t="s">
        <v>76</v>
      </c>
      <c r="O4" s="2" t="s">
        <v>3</v>
      </c>
      <c r="P4" s="2" t="s">
        <v>4</v>
      </c>
      <c r="Q4" s="2" t="s">
        <v>5</v>
      </c>
      <c r="R4" s="2" t="s">
        <v>3</v>
      </c>
      <c r="S4" s="2" t="s">
        <v>4</v>
      </c>
      <c r="T4" s="2" t="s">
        <v>5</v>
      </c>
      <c r="U4" s="2" t="s">
        <v>3</v>
      </c>
      <c r="V4" s="2" t="s">
        <v>4</v>
      </c>
      <c r="W4" s="2" t="s">
        <v>5</v>
      </c>
    </row>
    <row r="5" spans="1:25" x14ac:dyDescent="0.15">
      <c r="A5" s="4" t="s">
        <v>7</v>
      </c>
      <c r="B5" s="17">
        <v>14800000</v>
      </c>
      <c r="C5" s="17">
        <v>1600000</v>
      </c>
      <c r="D5" s="17">
        <v>15200000</v>
      </c>
      <c r="E5" s="17">
        <v>15600000</v>
      </c>
      <c r="F5" s="17">
        <v>15700000</v>
      </c>
      <c r="G5" s="17">
        <v>15200000</v>
      </c>
      <c r="H5" s="17">
        <v>24000000</v>
      </c>
      <c r="I5" s="17">
        <v>13650000</v>
      </c>
      <c r="J5" s="17">
        <v>14300000</v>
      </c>
      <c r="K5" s="17">
        <f>AVERAGE(B5:J5)</f>
        <v>14450000</v>
      </c>
      <c r="L5" s="17">
        <f>STDEV(B5:J5)</f>
        <v>5713142.7428342802</v>
      </c>
      <c r="N5" s="4" t="s">
        <v>7</v>
      </c>
      <c r="O5" s="18">
        <f>LOG(B5)</f>
        <v>7.1702617153949575</v>
      </c>
      <c r="P5" s="18">
        <f t="shared" ref="P5:X14" si="0">LOG(C5)</f>
        <v>6.204119982655925</v>
      </c>
      <c r="Q5" s="18">
        <f t="shared" si="0"/>
        <v>7.1818435879447726</v>
      </c>
      <c r="R5" s="18">
        <f t="shared" si="0"/>
        <v>7.1931245983544612</v>
      </c>
      <c r="S5" s="18">
        <f t="shared" si="0"/>
        <v>7.195899652409234</v>
      </c>
      <c r="T5" s="18">
        <f t="shared" si="0"/>
        <v>7.1818435879447726</v>
      </c>
      <c r="U5" s="18">
        <f t="shared" si="0"/>
        <v>7.3802112417116064</v>
      </c>
      <c r="V5" s="18">
        <f t="shared" si="0"/>
        <v>7.1351326513767752</v>
      </c>
      <c r="W5" s="18">
        <f t="shared" si="0"/>
        <v>7.1553360374650614</v>
      </c>
      <c r="X5" s="18">
        <f t="shared" si="0"/>
        <v>7.159867847092567</v>
      </c>
      <c r="Y5" s="18">
        <f>(1/LN(10)*(1/K5)*(L5))</f>
        <v>0.17170839913761499</v>
      </c>
    </row>
    <row r="6" spans="1:25" x14ac:dyDescent="0.15">
      <c r="A6" s="4" t="s">
        <v>34</v>
      </c>
      <c r="B6" s="17">
        <v>9150000</v>
      </c>
      <c r="C6" s="17">
        <v>10600000</v>
      </c>
      <c r="D6" s="17">
        <v>13800000</v>
      </c>
      <c r="E6" s="17">
        <v>5000000</v>
      </c>
      <c r="F6" s="17">
        <v>5550000</v>
      </c>
      <c r="G6" s="17">
        <v>8700000</v>
      </c>
      <c r="H6" s="17">
        <v>5800000</v>
      </c>
      <c r="I6" s="17">
        <v>5950000</v>
      </c>
      <c r="J6" s="17">
        <v>6400000</v>
      </c>
      <c r="K6" s="17">
        <f t="shared" ref="K6:K14" si="1">AVERAGE(B6:J6)</f>
        <v>7883333.333333333</v>
      </c>
      <c r="L6" s="17">
        <f t="shared" ref="L6:L14" si="2">STDEV(B6:J6)</f>
        <v>2930337.0113350442</v>
      </c>
      <c r="N6" s="4" t="s">
        <v>34</v>
      </c>
      <c r="O6" s="18">
        <f t="shared" ref="O6:O14" si="3">LOG(B6)</f>
        <v>6.9614210940664485</v>
      </c>
      <c r="P6" s="18">
        <f t="shared" si="0"/>
        <v>7.0253058652647704</v>
      </c>
      <c r="Q6" s="18">
        <f t="shared" si="0"/>
        <v>7.1398790864012369</v>
      </c>
      <c r="R6" s="18">
        <f t="shared" si="0"/>
        <v>6.6989700043360187</v>
      </c>
      <c r="S6" s="18">
        <f t="shared" si="0"/>
        <v>6.7442929831226763</v>
      </c>
      <c r="T6" s="18">
        <f t="shared" si="0"/>
        <v>6.9395192526186182</v>
      </c>
      <c r="U6" s="18">
        <f t="shared" si="0"/>
        <v>6.7634279935629369</v>
      </c>
      <c r="V6" s="18">
        <f t="shared" si="0"/>
        <v>6.7745169657285498</v>
      </c>
      <c r="W6" s="18">
        <f t="shared" si="0"/>
        <v>6.8061799739838875</v>
      </c>
      <c r="X6" s="18">
        <f t="shared" si="0"/>
        <v>6.8967098903541677</v>
      </c>
      <c r="Y6" s="18">
        <f t="shared" ref="Y6:Y14" si="4">(1/LN(10)*(1/K6)*(L6))</f>
        <v>0.16143287874921899</v>
      </c>
    </row>
    <row r="7" spans="1:25" x14ac:dyDescent="0.15">
      <c r="A7" s="4" t="s">
        <v>37</v>
      </c>
      <c r="B7" s="17">
        <v>186000</v>
      </c>
      <c r="C7" s="17">
        <v>500000</v>
      </c>
      <c r="D7" s="17">
        <v>47000</v>
      </c>
      <c r="E7" s="17">
        <v>121000</v>
      </c>
      <c r="F7" s="17">
        <v>146000</v>
      </c>
      <c r="G7" s="17">
        <v>110000</v>
      </c>
      <c r="H7" s="17">
        <v>15500</v>
      </c>
      <c r="I7" s="17">
        <v>168000</v>
      </c>
      <c r="J7" s="17">
        <v>29600</v>
      </c>
      <c r="K7" s="17">
        <f t="shared" si="1"/>
        <v>147011.11111111112</v>
      </c>
      <c r="L7" s="17">
        <f t="shared" si="2"/>
        <v>145641.68740821123</v>
      </c>
      <c r="N7" s="4" t="s">
        <v>37</v>
      </c>
      <c r="O7" s="18">
        <f t="shared" si="3"/>
        <v>5.2695129442179161</v>
      </c>
      <c r="P7" s="18">
        <f t="shared" si="0"/>
        <v>5.6989700043360187</v>
      </c>
      <c r="Q7" s="18">
        <f t="shared" si="0"/>
        <v>4.6720978579357171</v>
      </c>
      <c r="R7" s="18">
        <f t="shared" si="0"/>
        <v>5.0827853703164498</v>
      </c>
      <c r="S7" s="18">
        <f t="shared" si="0"/>
        <v>5.1643528557844371</v>
      </c>
      <c r="T7" s="18">
        <f t="shared" si="0"/>
        <v>5.0413926851582254</v>
      </c>
      <c r="U7" s="18">
        <f t="shared" si="0"/>
        <v>4.1903316981702918</v>
      </c>
      <c r="V7" s="18">
        <f t="shared" si="0"/>
        <v>5.2253092817258633</v>
      </c>
      <c r="W7" s="18">
        <f t="shared" si="0"/>
        <v>4.4712917110589387</v>
      </c>
      <c r="X7" s="18">
        <f t="shared" si="0"/>
        <v>5.1673501599990823</v>
      </c>
      <c r="Y7" s="18">
        <f t="shared" si="4"/>
        <v>0.43024898389250993</v>
      </c>
    </row>
    <row r="8" spans="1:25" x14ac:dyDescent="0.15">
      <c r="A8" s="4" t="s">
        <v>38</v>
      </c>
      <c r="B8" s="17">
        <v>46500.000000000007</v>
      </c>
      <c r="C8" s="17">
        <v>86500</v>
      </c>
      <c r="D8" s="17">
        <v>81999.999999999985</v>
      </c>
      <c r="E8" s="17">
        <v>33000</v>
      </c>
      <c r="F8" s="17">
        <v>40500</v>
      </c>
      <c r="G8" s="17">
        <v>44500</v>
      </c>
      <c r="H8" s="17">
        <v>27000</v>
      </c>
      <c r="I8" s="17">
        <v>24500.000000000004</v>
      </c>
      <c r="J8" s="17">
        <v>7850</v>
      </c>
      <c r="K8" s="17">
        <f t="shared" si="1"/>
        <v>43594.444444444445</v>
      </c>
      <c r="L8" s="17">
        <f t="shared" si="2"/>
        <v>25895.444151004191</v>
      </c>
      <c r="N8" s="4" t="s">
        <v>38</v>
      </c>
      <c r="O8" s="18">
        <f t="shared" si="3"/>
        <v>4.6674529528899544</v>
      </c>
      <c r="P8" s="18">
        <f t="shared" si="0"/>
        <v>4.9370161074648138</v>
      </c>
      <c r="Q8" s="18">
        <f t="shared" si="0"/>
        <v>4.9138138523837167</v>
      </c>
      <c r="R8" s="18">
        <f t="shared" si="0"/>
        <v>4.5185139398778871</v>
      </c>
      <c r="S8" s="18">
        <f t="shared" si="0"/>
        <v>4.6074550232146683</v>
      </c>
      <c r="T8" s="18">
        <f t="shared" si="0"/>
        <v>4.648360010980932</v>
      </c>
      <c r="U8" s="18">
        <f t="shared" si="0"/>
        <v>4.4313637641589869</v>
      </c>
      <c r="V8" s="18">
        <f t="shared" si="0"/>
        <v>4.3891660843645326</v>
      </c>
      <c r="W8" s="18">
        <f t="shared" si="0"/>
        <v>3.8948696567452528</v>
      </c>
      <c r="X8" s="18">
        <f t="shared" si="0"/>
        <v>4.639431147505924</v>
      </c>
      <c r="Y8" s="18">
        <f t="shared" si="4"/>
        <v>0.25797435073514613</v>
      </c>
    </row>
    <row r="9" spans="1:25" x14ac:dyDescent="0.15">
      <c r="A9" s="4" t="s">
        <v>39</v>
      </c>
      <c r="B9" s="17">
        <v>2500000</v>
      </c>
      <c r="C9" s="17">
        <v>9900000</v>
      </c>
      <c r="D9" s="17">
        <v>5000000</v>
      </c>
      <c r="E9" s="17">
        <v>2650000</v>
      </c>
      <c r="F9" s="17">
        <v>3700000</v>
      </c>
      <c r="G9" s="17">
        <v>4950000</v>
      </c>
      <c r="H9" s="17">
        <v>11900000</v>
      </c>
      <c r="I9" s="17">
        <v>8650000</v>
      </c>
      <c r="J9" s="17">
        <v>9050000</v>
      </c>
      <c r="K9" s="17">
        <f t="shared" si="1"/>
        <v>6477777.777777778</v>
      </c>
      <c r="L9" s="17">
        <f t="shared" si="2"/>
        <v>3448832.3305786331</v>
      </c>
      <c r="N9" s="4" t="s">
        <v>39</v>
      </c>
      <c r="O9" s="18">
        <f t="shared" si="3"/>
        <v>6.3979400086720375</v>
      </c>
      <c r="P9" s="18">
        <f t="shared" si="0"/>
        <v>6.9956351945975497</v>
      </c>
      <c r="Q9" s="18">
        <f t="shared" si="0"/>
        <v>6.6989700043360187</v>
      </c>
      <c r="R9" s="18">
        <f t="shared" si="0"/>
        <v>6.4232458739368079</v>
      </c>
      <c r="S9" s="18">
        <f t="shared" si="0"/>
        <v>6.568201724066995</v>
      </c>
      <c r="T9" s="18">
        <f t="shared" si="0"/>
        <v>6.6946051989335684</v>
      </c>
      <c r="U9" s="18">
        <f t="shared" si="0"/>
        <v>7.075546961392531</v>
      </c>
      <c r="V9" s="18">
        <f t="shared" si="0"/>
        <v>6.9370161074648138</v>
      </c>
      <c r="W9" s="18">
        <f t="shared" si="0"/>
        <v>6.9566485792052033</v>
      </c>
      <c r="X9" s="18">
        <f t="shared" si="0"/>
        <v>6.8114260453196893</v>
      </c>
      <c r="Y9" s="18">
        <f t="shared" si="4"/>
        <v>0.23122263553376479</v>
      </c>
    </row>
    <row r="10" spans="1:25" x14ac:dyDescent="0.15">
      <c r="A10" s="4" t="s">
        <v>40</v>
      </c>
      <c r="B10" s="17">
        <v>1420000</v>
      </c>
      <c r="C10" s="17">
        <v>1490000</v>
      </c>
      <c r="D10" s="17">
        <v>2300000</v>
      </c>
      <c r="E10" s="17">
        <v>1520000</v>
      </c>
      <c r="F10" s="17">
        <v>1700000</v>
      </c>
      <c r="G10" s="17">
        <v>1600000</v>
      </c>
      <c r="H10" s="17">
        <v>1254999.9999999998</v>
      </c>
      <c r="I10" s="17">
        <v>1275000</v>
      </c>
      <c r="J10" s="17">
        <v>1460000</v>
      </c>
      <c r="K10" s="17">
        <f t="shared" si="1"/>
        <v>1557777.7777777778</v>
      </c>
      <c r="L10" s="17">
        <f t="shared" si="2"/>
        <v>312070.81639340188</v>
      </c>
      <c r="N10" s="4" t="s">
        <v>40</v>
      </c>
      <c r="O10" s="18">
        <f t="shared" si="3"/>
        <v>6.1522883443830567</v>
      </c>
      <c r="P10" s="18">
        <f t="shared" si="0"/>
        <v>6.173186268412274</v>
      </c>
      <c r="Q10" s="18">
        <f t="shared" si="0"/>
        <v>6.3617278360175931</v>
      </c>
      <c r="R10" s="18">
        <f t="shared" si="0"/>
        <v>6.1818435879447726</v>
      </c>
      <c r="S10" s="18">
        <f t="shared" si="0"/>
        <v>6.2304489213782741</v>
      </c>
      <c r="T10" s="18">
        <f t="shared" si="0"/>
        <v>6.204119982655925</v>
      </c>
      <c r="U10" s="18">
        <f t="shared" si="0"/>
        <v>6.0986437258170572</v>
      </c>
      <c r="V10" s="18">
        <f t="shared" si="0"/>
        <v>6.1055101847699742</v>
      </c>
      <c r="W10" s="18">
        <f t="shared" si="0"/>
        <v>6.1643528557844371</v>
      </c>
      <c r="X10" s="18">
        <f t="shared" si="0"/>
        <v>6.1925055041913151</v>
      </c>
      <c r="Y10" s="18">
        <f t="shared" si="4"/>
        <v>8.7002546483899823E-2</v>
      </c>
    </row>
    <row r="11" spans="1:25" x14ac:dyDescent="0.15">
      <c r="A11" s="4" t="s">
        <v>41</v>
      </c>
      <c r="B11" s="17">
        <v>13400000.000000002</v>
      </c>
      <c r="C11" s="17">
        <v>15900000</v>
      </c>
      <c r="D11" s="17">
        <v>13300000</v>
      </c>
      <c r="E11" s="17">
        <v>8800000</v>
      </c>
      <c r="F11" s="17">
        <v>7600000</v>
      </c>
      <c r="G11" s="17">
        <v>25400000</v>
      </c>
      <c r="H11" s="17">
        <v>19200000</v>
      </c>
      <c r="I11" s="17">
        <v>18400000</v>
      </c>
      <c r="J11" s="17">
        <v>9800000</v>
      </c>
      <c r="K11" s="17">
        <f t="shared" si="1"/>
        <v>14644444.444444444</v>
      </c>
      <c r="L11" s="17">
        <f t="shared" ref="L11:L12" si="5">STDEV(B11:K11)</f>
        <v>5402902.7406285405</v>
      </c>
      <c r="N11" s="4" t="s">
        <v>41</v>
      </c>
      <c r="O11" s="18">
        <f t="shared" si="3"/>
        <v>7.1271047983648073</v>
      </c>
      <c r="P11" s="18">
        <f t="shared" si="0"/>
        <v>7.2013971243204518</v>
      </c>
      <c r="Q11" s="18">
        <f t="shared" si="0"/>
        <v>7.1238516409670858</v>
      </c>
      <c r="R11" s="18">
        <f t="shared" si="0"/>
        <v>6.9444826721501682</v>
      </c>
      <c r="S11" s="18">
        <f t="shared" si="0"/>
        <v>6.8808135922807914</v>
      </c>
      <c r="T11" s="18">
        <f t="shared" si="0"/>
        <v>7.4048337166199385</v>
      </c>
      <c r="U11" s="18">
        <f t="shared" si="0"/>
        <v>7.2833012287035492</v>
      </c>
      <c r="V11" s="18">
        <f t="shared" si="0"/>
        <v>7.2648178230095368</v>
      </c>
      <c r="W11" s="18">
        <f t="shared" si="0"/>
        <v>6.9912260756924951</v>
      </c>
      <c r="X11" s="18">
        <f t="shared" si="0"/>
        <v>7.1656729008186666</v>
      </c>
      <c r="Y11" s="18">
        <f t="shared" si="4"/>
        <v>0.16022805476960833</v>
      </c>
    </row>
    <row r="12" spans="1:25" x14ac:dyDescent="0.15">
      <c r="A12" s="4" t="s">
        <v>42</v>
      </c>
      <c r="B12" s="17">
        <v>7400000</v>
      </c>
      <c r="C12" s="17">
        <v>5750000</v>
      </c>
      <c r="D12" s="17">
        <v>6500000</v>
      </c>
      <c r="E12" s="17">
        <v>8600000</v>
      </c>
      <c r="F12" s="17">
        <v>5800000</v>
      </c>
      <c r="G12" s="17">
        <v>15400000</v>
      </c>
      <c r="H12" s="17">
        <v>10800000</v>
      </c>
      <c r="I12" s="17">
        <v>7400000</v>
      </c>
      <c r="J12" s="17">
        <v>5300000</v>
      </c>
      <c r="K12" s="17">
        <f t="shared" si="1"/>
        <v>8105555.555555556</v>
      </c>
      <c r="L12" s="17">
        <f t="shared" si="5"/>
        <v>3037217.7001368697</v>
      </c>
      <c r="N12" s="4" t="s">
        <v>42</v>
      </c>
      <c r="O12" s="18">
        <f t="shared" si="3"/>
        <v>6.8692317197309762</v>
      </c>
      <c r="P12" s="18">
        <f t="shared" si="0"/>
        <v>6.7596678446896306</v>
      </c>
      <c r="Q12" s="18">
        <f t="shared" si="0"/>
        <v>6.8129133566428557</v>
      </c>
      <c r="R12" s="18">
        <f t="shared" si="0"/>
        <v>6.9344984512435675</v>
      </c>
      <c r="S12" s="18">
        <f t="shared" si="0"/>
        <v>6.7634279935629369</v>
      </c>
      <c r="T12" s="18">
        <f t="shared" si="0"/>
        <v>7.1875207208364627</v>
      </c>
      <c r="U12" s="18">
        <f t="shared" si="0"/>
        <v>7.0334237554869494</v>
      </c>
      <c r="V12" s="18">
        <f t="shared" si="0"/>
        <v>6.8692317197309762</v>
      </c>
      <c r="W12" s="18">
        <f t="shared" si="0"/>
        <v>6.7242758696007892</v>
      </c>
      <c r="X12" s="18">
        <f t="shared" si="0"/>
        <v>6.9087827867901455</v>
      </c>
      <c r="Y12" s="18">
        <f t="shared" si="4"/>
        <v>0.16273368043283001</v>
      </c>
    </row>
    <row r="13" spans="1:25" x14ac:dyDescent="0.15">
      <c r="A13" s="4" t="s">
        <v>43</v>
      </c>
      <c r="B13" s="17">
        <v>4900000</v>
      </c>
      <c r="C13" s="17">
        <v>2100000</v>
      </c>
      <c r="D13" s="17">
        <v>5150000</v>
      </c>
      <c r="E13" s="17">
        <v>3560000</v>
      </c>
      <c r="F13" s="17">
        <v>3800000</v>
      </c>
      <c r="G13" s="17">
        <v>2610000</v>
      </c>
      <c r="H13" s="17">
        <v>500000</v>
      </c>
      <c r="I13" s="17">
        <v>505000</v>
      </c>
      <c r="J13" s="17">
        <v>1180000</v>
      </c>
      <c r="K13" s="17">
        <f t="shared" si="1"/>
        <v>2700555.5555555555</v>
      </c>
      <c r="L13" s="17">
        <f t="shared" si="2"/>
        <v>1772308.6011690451</v>
      </c>
      <c r="N13" s="4" t="s">
        <v>43</v>
      </c>
      <c r="O13" s="18">
        <f t="shared" si="3"/>
        <v>6.6901960800285138</v>
      </c>
      <c r="P13" s="18">
        <f t="shared" si="0"/>
        <v>6.3222192947339195</v>
      </c>
      <c r="Q13" s="18">
        <f t="shared" si="0"/>
        <v>6.7118072290411908</v>
      </c>
      <c r="R13" s="18">
        <f t="shared" si="0"/>
        <v>6.5514499979728749</v>
      </c>
      <c r="S13" s="18">
        <f t="shared" si="0"/>
        <v>6.5797835966168101</v>
      </c>
      <c r="T13" s="18">
        <f t="shared" si="0"/>
        <v>6.4166405073382808</v>
      </c>
      <c r="U13" s="18">
        <f t="shared" si="0"/>
        <v>5.6989700043360187</v>
      </c>
      <c r="V13" s="18">
        <f t="shared" si="0"/>
        <v>5.7032913781186609</v>
      </c>
      <c r="W13" s="18">
        <f t="shared" si="0"/>
        <v>6.071882007306125</v>
      </c>
      <c r="X13" s="18">
        <f t="shared" si="0"/>
        <v>6.4314531159712365</v>
      </c>
      <c r="Y13" s="18">
        <f t="shared" si="4"/>
        <v>0.28501685297084906</v>
      </c>
    </row>
    <row r="14" spans="1:25" x14ac:dyDescent="0.15">
      <c r="A14" s="4" t="s">
        <v>44</v>
      </c>
      <c r="B14" s="17">
        <v>1240000</v>
      </c>
      <c r="C14" s="17">
        <v>2900000</v>
      </c>
      <c r="D14" s="17">
        <v>3200000</v>
      </c>
      <c r="E14" s="17">
        <v>1300000</v>
      </c>
      <c r="F14" s="17">
        <v>2450000</v>
      </c>
      <c r="G14" s="17">
        <v>695000</v>
      </c>
      <c r="H14" s="17">
        <v>510000</v>
      </c>
      <c r="I14" s="17">
        <v>395000</v>
      </c>
      <c r="J14" s="17">
        <v>615000</v>
      </c>
      <c r="K14" s="17">
        <f t="shared" si="1"/>
        <v>1478333.3333333333</v>
      </c>
      <c r="L14" s="17">
        <f t="shared" si="2"/>
        <v>1089050.6186582881</v>
      </c>
      <c r="N14" s="4" t="s">
        <v>44</v>
      </c>
      <c r="O14" s="18">
        <f t="shared" si="3"/>
        <v>6.0934216851622347</v>
      </c>
      <c r="P14" s="18">
        <f t="shared" si="0"/>
        <v>6.4623979978989565</v>
      </c>
      <c r="Q14" s="18">
        <f t="shared" si="0"/>
        <v>6.5051499783199063</v>
      </c>
      <c r="R14" s="18">
        <f t="shared" si="0"/>
        <v>6.1139433523068369</v>
      </c>
      <c r="S14" s="18">
        <f t="shared" si="0"/>
        <v>6.3891660843645326</v>
      </c>
      <c r="T14" s="18">
        <f t="shared" si="0"/>
        <v>5.8419848045901137</v>
      </c>
      <c r="U14" s="18">
        <f t="shared" si="0"/>
        <v>5.7075701760979367</v>
      </c>
      <c r="V14" s="18">
        <f t="shared" si="0"/>
        <v>5.5965970956264606</v>
      </c>
      <c r="W14" s="18">
        <f t="shared" si="0"/>
        <v>5.7888751157754168</v>
      </c>
      <c r="X14" s="18">
        <f t="shared" si="0"/>
        <v>6.1697723694480828</v>
      </c>
      <c r="Y14" s="18">
        <f t="shared" si="4"/>
        <v>0.31993371422544559</v>
      </c>
    </row>
    <row r="16" spans="1:25" x14ac:dyDescent="0.15">
      <c r="A16" s="15" t="s">
        <v>29</v>
      </c>
      <c r="B16" s="16"/>
    </row>
    <row r="17" spans="1:25" x14ac:dyDescent="0.15">
      <c r="B17" s="48" t="str">
        <f>ROMAN(B18)</f>
        <v>I</v>
      </c>
      <c r="C17" s="48"/>
      <c r="D17" s="48"/>
      <c r="E17" s="48" t="str">
        <f>ROMAN(C18)</f>
        <v>II</v>
      </c>
      <c r="F17" s="48"/>
      <c r="G17" s="48"/>
      <c r="H17" s="48" t="str">
        <f>ROMAN(D18)</f>
        <v>III</v>
      </c>
      <c r="I17" s="48"/>
      <c r="J17" s="53"/>
      <c r="K17" s="10" t="s">
        <v>13</v>
      </c>
      <c r="L17" s="10" t="s">
        <v>14</v>
      </c>
      <c r="O17" s="52" t="str">
        <f>ROMAN(O18)</f>
        <v>I</v>
      </c>
      <c r="P17" s="52"/>
      <c r="Q17" s="52"/>
      <c r="R17" s="48" t="str">
        <f>ROMAN(P18)</f>
        <v>II</v>
      </c>
      <c r="S17" s="48"/>
      <c r="T17" s="48"/>
      <c r="U17" s="48" t="str">
        <f>ROMAN(Q18)</f>
        <v>III</v>
      </c>
      <c r="V17" s="48"/>
      <c r="W17" s="53"/>
      <c r="X17" s="10" t="s">
        <v>13</v>
      </c>
      <c r="Y17" s="10" t="s">
        <v>14</v>
      </c>
    </row>
    <row r="18" spans="1:25" x14ac:dyDescent="0.15">
      <c r="A18" t="s">
        <v>75</v>
      </c>
      <c r="B18" s="2" t="s">
        <v>3</v>
      </c>
      <c r="C18" s="2" t="s">
        <v>4</v>
      </c>
      <c r="D18" s="2" t="s">
        <v>5</v>
      </c>
      <c r="E18" s="2" t="s">
        <v>3</v>
      </c>
      <c r="F18" s="2" t="s">
        <v>4</v>
      </c>
      <c r="G18" s="2" t="s">
        <v>5</v>
      </c>
      <c r="H18" s="2" t="s">
        <v>3</v>
      </c>
      <c r="I18" s="2" t="s">
        <v>4</v>
      </c>
      <c r="J18" s="2" t="s">
        <v>5</v>
      </c>
      <c r="N18" t="s">
        <v>76</v>
      </c>
      <c r="O18" s="2" t="s">
        <v>3</v>
      </c>
      <c r="P18" s="2" t="s">
        <v>4</v>
      </c>
      <c r="Q18" s="2" t="s">
        <v>5</v>
      </c>
      <c r="R18" s="2" t="s">
        <v>3</v>
      </c>
      <c r="S18" s="2" t="s">
        <v>4</v>
      </c>
      <c r="T18" s="2" t="s">
        <v>5</v>
      </c>
      <c r="U18" s="2" t="s">
        <v>3</v>
      </c>
      <c r="V18" s="2" t="s">
        <v>4</v>
      </c>
      <c r="W18" s="2" t="s">
        <v>5</v>
      </c>
    </row>
    <row r="19" spans="1:25" x14ac:dyDescent="0.15">
      <c r="A19" s="4" t="s">
        <v>7</v>
      </c>
      <c r="B19" s="17">
        <v>7050000</v>
      </c>
      <c r="C19" s="17">
        <v>13200000</v>
      </c>
      <c r="D19" s="17">
        <v>13750000</v>
      </c>
      <c r="E19" s="17">
        <v>16800000</v>
      </c>
      <c r="F19" s="17">
        <v>9450000</v>
      </c>
      <c r="G19" s="17">
        <v>15800000</v>
      </c>
      <c r="H19" s="17">
        <v>10149999.999999998</v>
      </c>
      <c r="I19" s="17">
        <v>17650000</v>
      </c>
      <c r="J19" s="17">
        <v>10300000</v>
      </c>
      <c r="K19" s="17">
        <f>AVERAGE(B19:J19)</f>
        <v>12683333.333333334</v>
      </c>
      <c r="L19" s="17">
        <f>STDEV(B19:K19)</f>
        <v>3448349.0413690885</v>
      </c>
      <c r="N19" s="4" t="s">
        <v>7</v>
      </c>
      <c r="O19" s="18">
        <f>LOG(B19)</f>
        <v>6.8481891169913984</v>
      </c>
      <c r="P19" s="18">
        <f t="shared" ref="P19:P28" si="6">LOG(C19)</f>
        <v>7.1205739312058496</v>
      </c>
      <c r="Q19" s="18">
        <f t="shared" ref="Q19:Q28" si="7">LOG(D19)</f>
        <v>7.1383026981662816</v>
      </c>
      <c r="R19" s="18">
        <f t="shared" ref="R19:R28" si="8">LOG(E19)</f>
        <v>7.2253092817258633</v>
      </c>
      <c r="S19" s="18">
        <f t="shared" ref="S19:S28" si="9">LOG(F19)</f>
        <v>6.9754318085092626</v>
      </c>
      <c r="T19" s="18">
        <f t="shared" ref="T19:T28" si="10">LOG(G19)</f>
        <v>7.1986570869544222</v>
      </c>
      <c r="U19" s="18">
        <f t="shared" ref="U19:U28" si="11">LOG(H19)</f>
        <v>7.0064660422492313</v>
      </c>
      <c r="V19" s="18">
        <f t="shared" ref="V19:V28" si="12">LOG(I19)</f>
        <v>7.2467447097238411</v>
      </c>
      <c r="W19" s="18">
        <f t="shared" ref="W19:W28" si="13">LOG(J19)</f>
        <v>7.012837224705172</v>
      </c>
      <c r="X19" s="18">
        <f t="shared" ref="X19:X28" si="14">LOG(K19)</f>
        <v>7.1032334063869289</v>
      </c>
      <c r="Y19" s="18">
        <f>(1/LN(10)*(1/K19)*(L19))</f>
        <v>0.11807613353558184</v>
      </c>
    </row>
    <row r="20" spans="1:25" x14ac:dyDescent="0.15">
      <c r="A20" s="4" t="s">
        <v>34</v>
      </c>
      <c r="B20" s="17">
        <v>6150000</v>
      </c>
      <c r="C20" s="17">
        <v>4900000</v>
      </c>
      <c r="D20" s="17">
        <v>5850000</v>
      </c>
      <c r="E20" s="17">
        <v>9000000</v>
      </c>
      <c r="F20" s="17">
        <v>7250000</v>
      </c>
      <c r="G20" s="17">
        <v>8000000</v>
      </c>
      <c r="H20" s="17">
        <v>4950000</v>
      </c>
      <c r="I20" s="17">
        <v>8100000</v>
      </c>
      <c r="J20" s="17">
        <v>6700000</v>
      </c>
      <c r="K20" s="17">
        <f t="shared" ref="K20:K28" si="15">AVERAGE(B20:J20)</f>
        <v>6766666.666666667</v>
      </c>
      <c r="L20" s="17">
        <f t="shared" ref="L20:L28" si="16">STDEV(B20:K20)</f>
        <v>1355236.7566837389</v>
      </c>
      <c r="N20" s="4" t="s">
        <v>34</v>
      </c>
      <c r="O20" s="18">
        <f t="shared" ref="O20:O28" si="17">LOG(B20)</f>
        <v>6.7888751157754168</v>
      </c>
      <c r="P20" s="18">
        <f t="shared" si="6"/>
        <v>6.6901960800285138</v>
      </c>
      <c r="Q20" s="18">
        <f t="shared" si="7"/>
        <v>6.7671558660821809</v>
      </c>
      <c r="R20" s="18">
        <f t="shared" si="8"/>
        <v>6.9542425094393252</v>
      </c>
      <c r="S20" s="18">
        <f t="shared" si="9"/>
        <v>6.860338006570994</v>
      </c>
      <c r="T20" s="18">
        <f t="shared" si="10"/>
        <v>6.9030899869919438</v>
      </c>
      <c r="U20" s="18">
        <f t="shared" si="11"/>
        <v>6.6946051989335684</v>
      </c>
      <c r="V20" s="18">
        <f t="shared" si="12"/>
        <v>6.9084850188786495</v>
      </c>
      <c r="W20" s="18">
        <f t="shared" si="13"/>
        <v>6.826074802700826</v>
      </c>
      <c r="X20" s="18">
        <f t="shared" si="14"/>
        <v>6.8303747831935508</v>
      </c>
      <c r="Y20" s="18">
        <f t="shared" ref="Y20:Y28" si="18">(1/LN(10)*(1/K20)*(L20))</f>
        <v>8.6981060852247438E-2</v>
      </c>
    </row>
    <row r="21" spans="1:25" x14ac:dyDescent="0.15">
      <c r="A21" s="4" t="s">
        <v>37</v>
      </c>
      <c r="B21" s="17">
        <v>2640000</v>
      </c>
      <c r="C21" s="17">
        <v>1430000</v>
      </c>
      <c r="D21" s="17">
        <v>3250000</v>
      </c>
      <c r="E21" s="17">
        <v>1300000</v>
      </c>
      <c r="F21" s="17">
        <v>1680000</v>
      </c>
      <c r="G21" s="17">
        <v>970000</v>
      </c>
      <c r="H21" s="17">
        <v>1055000</v>
      </c>
      <c r="I21" s="17">
        <v>1020000</v>
      </c>
      <c r="J21" s="17">
        <v>485000</v>
      </c>
      <c r="K21" s="17">
        <f t="shared" si="15"/>
        <v>1536666.6666666667</v>
      </c>
      <c r="L21" s="17">
        <f t="shared" si="16"/>
        <v>827771.43920019106</v>
      </c>
      <c r="N21" s="4" t="s">
        <v>37</v>
      </c>
      <c r="O21" s="18">
        <f t="shared" si="17"/>
        <v>6.4216039268698308</v>
      </c>
      <c r="P21" s="18">
        <f t="shared" si="6"/>
        <v>6.1553360374650614</v>
      </c>
      <c r="Q21" s="18">
        <f t="shared" si="7"/>
        <v>6.5118833609788744</v>
      </c>
      <c r="R21" s="18">
        <f t="shared" si="8"/>
        <v>6.1139433523068369</v>
      </c>
      <c r="S21" s="18">
        <f t="shared" si="9"/>
        <v>6.2253092817258633</v>
      </c>
      <c r="T21" s="18">
        <f t="shared" si="10"/>
        <v>5.9867717342662452</v>
      </c>
      <c r="U21" s="18">
        <f t="shared" si="11"/>
        <v>6.0232524596337118</v>
      </c>
      <c r="V21" s="18">
        <f t="shared" si="12"/>
        <v>6.008600171761918</v>
      </c>
      <c r="W21" s="18">
        <f t="shared" si="13"/>
        <v>5.685741738602264</v>
      </c>
      <c r="X21" s="18">
        <f t="shared" si="14"/>
        <v>6.1865796706699854</v>
      </c>
      <c r="Y21" s="18">
        <f t="shared" si="18"/>
        <v>0.23394570606621864</v>
      </c>
    </row>
    <row r="22" spans="1:25" x14ac:dyDescent="0.15">
      <c r="A22" s="4" t="s">
        <v>38</v>
      </c>
      <c r="B22" s="17">
        <v>470000</v>
      </c>
      <c r="C22" s="17">
        <v>595000</v>
      </c>
      <c r="D22" s="17">
        <v>830000.00000000012</v>
      </c>
      <c r="E22" s="17">
        <v>680000</v>
      </c>
      <c r="F22" s="17">
        <v>380000</v>
      </c>
      <c r="G22" s="17">
        <v>545000</v>
      </c>
      <c r="H22" s="17">
        <v>325000</v>
      </c>
      <c r="I22" s="17">
        <v>655000</v>
      </c>
      <c r="J22" s="17">
        <v>710000</v>
      </c>
      <c r="K22" s="17">
        <f t="shared" si="15"/>
        <v>576666.66666666663</v>
      </c>
      <c r="L22" s="17">
        <f t="shared" si="16"/>
        <v>154020.20069530545</v>
      </c>
      <c r="N22" s="4" t="s">
        <v>38</v>
      </c>
      <c r="O22" s="18">
        <f t="shared" si="17"/>
        <v>5.6720978579357171</v>
      </c>
      <c r="P22" s="18">
        <f t="shared" si="6"/>
        <v>5.7745169657285498</v>
      </c>
      <c r="Q22" s="18">
        <f t="shared" si="7"/>
        <v>5.9190780923760737</v>
      </c>
      <c r="R22" s="18">
        <f t="shared" si="8"/>
        <v>5.8325089127062366</v>
      </c>
      <c r="S22" s="18">
        <f t="shared" si="9"/>
        <v>5.5797835966168101</v>
      </c>
      <c r="T22" s="18">
        <f t="shared" si="10"/>
        <v>5.7363965022766426</v>
      </c>
      <c r="U22" s="18">
        <f t="shared" si="11"/>
        <v>5.5118833609788744</v>
      </c>
      <c r="V22" s="18">
        <f t="shared" si="12"/>
        <v>5.8162412999917832</v>
      </c>
      <c r="W22" s="18">
        <f t="shared" si="13"/>
        <v>5.8512583487190755</v>
      </c>
      <c r="X22" s="18">
        <f t="shared" si="14"/>
        <v>5.7609248484091333</v>
      </c>
      <c r="Y22" s="18">
        <f t="shared" si="18"/>
        <v>0.11599443340509111</v>
      </c>
    </row>
    <row r="23" spans="1:25" x14ac:dyDescent="0.15">
      <c r="A23" s="4" t="s">
        <v>39</v>
      </c>
      <c r="B23" s="17">
        <v>3750000</v>
      </c>
      <c r="C23" s="17">
        <v>4850000</v>
      </c>
      <c r="D23" s="17">
        <v>5900000</v>
      </c>
      <c r="E23" s="17">
        <v>12500000</v>
      </c>
      <c r="F23" s="17">
        <v>8350000</v>
      </c>
      <c r="G23" s="17">
        <v>10500000</v>
      </c>
      <c r="H23" s="17">
        <v>26150000.000000004</v>
      </c>
      <c r="I23" s="17">
        <v>13250000</v>
      </c>
      <c r="J23" s="17">
        <v>7750000</v>
      </c>
      <c r="K23" s="17">
        <f t="shared" si="15"/>
        <v>10333333.333333334</v>
      </c>
      <c r="L23" s="17">
        <f t="shared" si="16"/>
        <v>6386313.4905828135</v>
      </c>
      <c r="N23" s="4" t="s">
        <v>39</v>
      </c>
      <c r="O23" s="18">
        <f t="shared" si="17"/>
        <v>6.5740312677277188</v>
      </c>
      <c r="P23" s="18">
        <f t="shared" si="6"/>
        <v>6.685741738602264</v>
      </c>
      <c r="Q23" s="18">
        <f t="shared" si="7"/>
        <v>6.7708520116421438</v>
      </c>
      <c r="R23" s="18">
        <f t="shared" si="8"/>
        <v>7.0969100130080562</v>
      </c>
      <c r="S23" s="18">
        <f t="shared" si="9"/>
        <v>6.9216864754836021</v>
      </c>
      <c r="T23" s="18">
        <f t="shared" si="10"/>
        <v>7.0211892990699383</v>
      </c>
      <c r="U23" s="18">
        <f t="shared" si="11"/>
        <v>7.4174716932032929</v>
      </c>
      <c r="V23" s="18">
        <f t="shared" si="12"/>
        <v>7.1222158782728267</v>
      </c>
      <c r="W23" s="18">
        <f t="shared" si="13"/>
        <v>6.8893017025063106</v>
      </c>
      <c r="X23" s="18">
        <f t="shared" si="14"/>
        <v>7.0142404391146105</v>
      </c>
      <c r="Y23" s="18">
        <f t="shared" si="18"/>
        <v>0.26840716535462034</v>
      </c>
    </row>
    <row r="24" spans="1:25" x14ac:dyDescent="0.15">
      <c r="A24" s="4" t="s">
        <v>40</v>
      </c>
      <c r="B24" s="17">
        <v>2500000</v>
      </c>
      <c r="C24" s="17">
        <v>5600000</v>
      </c>
      <c r="D24" s="17">
        <v>4200000</v>
      </c>
      <c r="E24" s="17">
        <v>7300000</v>
      </c>
      <c r="F24" s="17">
        <v>4200000</v>
      </c>
      <c r="G24" s="17">
        <v>4850000</v>
      </c>
      <c r="H24" s="17">
        <v>1625000</v>
      </c>
      <c r="I24" s="17">
        <v>3650000</v>
      </c>
      <c r="J24" s="17">
        <v>3800000</v>
      </c>
      <c r="K24" s="17">
        <f t="shared" si="15"/>
        <v>4191666.6666666665</v>
      </c>
      <c r="L24" s="17">
        <f t="shared" si="16"/>
        <v>1562583.3311112295</v>
      </c>
      <c r="N24" s="4" t="s">
        <v>40</v>
      </c>
      <c r="O24" s="18">
        <f t="shared" si="17"/>
        <v>6.3979400086720375</v>
      </c>
      <c r="P24" s="18">
        <f t="shared" si="6"/>
        <v>6.7481880270062007</v>
      </c>
      <c r="Q24" s="18">
        <f t="shared" si="7"/>
        <v>6.6232492903979008</v>
      </c>
      <c r="R24" s="18">
        <f t="shared" si="8"/>
        <v>6.8633228601204559</v>
      </c>
      <c r="S24" s="18">
        <f t="shared" si="9"/>
        <v>6.6232492903979008</v>
      </c>
      <c r="T24" s="18">
        <f t="shared" si="10"/>
        <v>6.685741738602264</v>
      </c>
      <c r="U24" s="18">
        <f t="shared" si="11"/>
        <v>6.2108533653148932</v>
      </c>
      <c r="V24" s="18">
        <f t="shared" si="12"/>
        <v>6.5622928644564746</v>
      </c>
      <c r="W24" s="18">
        <f t="shared" si="13"/>
        <v>6.5797835966168101</v>
      </c>
      <c r="X24" s="18">
        <f t="shared" si="14"/>
        <v>6.6223867390083022</v>
      </c>
      <c r="Y24" s="18">
        <f t="shared" si="18"/>
        <v>0.16189772999179533</v>
      </c>
    </row>
    <row r="25" spans="1:25" x14ac:dyDescent="0.15">
      <c r="A25" s="4" t="s">
        <v>41</v>
      </c>
      <c r="B25" s="17">
        <v>400000</v>
      </c>
      <c r="C25" s="17">
        <v>132500</v>
      </c>
      <c r="D25" s="17">
        <v>895000</v>
      </c>
      <c r="E25" s="17">
        <v>360000</v>
      </c>
      <c r="F25" s="17">
        <v>620000</v>
      </c>
      <c r="G25" s="17">
        <v>240000</v>
      </c>
      <c r="H25" s="17">
        <v>232500</v>
      </c>
      <c r="I25" s="17">
        <v>409999.99999999994</v>
      </c>
      <c r="J25" s="17">
        <v>485000</v>
      </c>
      <c r="K25" s="17">
        <f t="shared" si="15"/>
        <v>419444.44444444444</v>
      </c>
      <c r="L25" s="17">
        <f t="shared" si="16"/>
        <v>217091.81934078355</v>
      </c>
      <c r="N25" s="4" t="s">
        <v>41</v>
      </c>
      <c r="O25" s="18">
        <f t="shared" si="17"/>
        <v>5.6020599913279625</v>
      </c>
      <c r="P25" s="18">
        <f t="shared" si="6"/>
        <v>5.1222158782728267</v>
      </c>
      <c r="Q25" s="18">
        <f t="shared" si="7"/>
        <v>5.9518230353159121</v>
      </c>
      <c r="R25" s="18">
        <f t="shared" si="8"/>
        <v>5.5563025007672868</v>
      </c>
      <c r="S25" s="18">
        <f t="shared" si="9"/>
        <v>5.7923916894982534</v>
      </c>
      <c r="T25" s="18">
        <f t="shared" si="10"/>
        <v>5.3802112417116064</v>
      </c>
      <c r="U25" s="18">
        <f t="shared" si="11"/>
        <v>5.3664229572259723</v>
      </c>
      <c r="V25" s="18">
        <f t="shared" si="12"/>
        <v>5.6127838567197355</v>
      </c>
      <c r="W25" s="18">
        <f t="shared" si="13"/>
        <v>5.685741738602264</v>
      </c>
      <c r="X25" s="18">
        <f t="shared" si="14"/>
        <v>5.622674446525882</v>
      </c>
      <c r="Y25" s="18">
        <f t="shared" si="18"/>
        <v>0.22477775174949918</v>
      </c>
    </row>
    <row r="26" spans="1:25" x14ac:dyDescent="0.15">
      <c r="A26" s="4" t="s">
        <v>42</v>
      </c>
      <c r="B26" s="17">
        <v>54000</v>
      </c>
      <c r="C26" s="17">
        <v>425000</v>
      </c>
      <c r="D26" s="17">
        <v>93000.000000000015</v>
      </c>
      <c r="E26" s="17">
        <v>175000</v>
      </c>
      <c r="F26" s="17">
        <v>225000</v>
      </c>
      <c r="G26" s="17">
        <v>180000</v>
      </c>
      <c r="H26" s="17">
        <v>141000</v>
      </c>
      <c r="I26" s="17">
        <v>97200</v>
      </c>
      <c r="J26" s="17">
        <v>93500</v>
      </c>
      <c r="K26" s="17">
        <f t="shared" si="15"/>
        <v>164855.55555555556</v>
      </c>
      <c r="L26" s="17">
        <f t="shared" si="16"/>
        <v>105047.55654370296</v>
      </c>
      <c r="N26" s="4" t="s">
        <v>42</v>
      </c>
      <c r="O26" s="18">
        <f t="shared" si="17"/>
        <v>4.7323937598229682</v>
      </c>
      <c r="P26" s="18">
        <f t="shared" si="6"/>
        <v>5.6283889300503116</v>
      </c>
      <c r="Q26" s="18">
        <f t="shared" si="7"/>
        <v>4.9684829485539348</v>
      </c>
      <c r="R26" s="18">
        <f t="shared" si="8"/>
        <v>5.2430380486862944</v>
      </c>
      <c r="S26" s="18">
        <f t="shared" si="9"/>
        <v>5.3521825181113627</v>
      </c>
      <c r="T26" s="18">
        <f t="shared" si="10"/>
        <v>5.2552725051033065</v>
      </c>
      <c r="U26" s="18">
        <f t="shared" si="11"/>
        <v>5.1492191126553797</v>
      </c>
      <c r="V26" s="18">
        <f t="shared" si="12"/>
        <v>4.9876662649262746</v>
      </c>
      <c r="W26" s="18">
        <f t="shared" si="13"/>
        <v>4.9708116108725182</v>
      </c>
      <c r="X26" s="18">
        <f t="shared" si="14"/>
        <v>5.2171035872478528</v>
      </c>
      <c r="Y26" s="18">
        <f t="shared" si="18"/>
        <v>0.27673664979386003</v>
      </c>
    </row>
    <row r="27" spans="1:25" x14ac:dyDescent="0.15">
      <c r="A27" s="4" t="s">
        <v>43</v>
      </c>
      <c r="B27" s="17">
        <v>24000</v>
      </c>
      <c r="C27" s="17">
        <v>2000</v>
      </c>
      <c r="D27" s="17">
        <v>9100</v>
      </c>
      <c r="E27" s="17">
        <v>15800</v>
      </c>
      <c r="F27" s="17">
        <v>36000</v>
      </c>
      <c r="G27" s="17">
        <v>68000</v>
      </c>
      <c r="H27" s="17">
        <v>29200</v>
      </c>
      <c r="I27" s="17">
        <v>36600</v>
      </c>
      <c r="J27" s="17">
        <v>8450</v>
      </c>
      <c r="K27" s="17">
        <f t="shared" si="15"/>
        <v>25461.111111111109</v>
      </c>
      <c r="L27" s="17">
        <f t="shared" si="16"/>
        <v>19036.919944876965</v>
      </c>
      <c r="N27" s="4" t="s">
        <v>43</v>
      </c>
      <c r="O27" s="18">
        <f t="shared" si="17"/>
        <v>4.3802112417116064</v>
      </c>
      <c r="P27" s="18">
        <f t="shared" si="6"/>
        <v>3.3010299956639813</v>
      </c>
      <c r="Q27" s="18">
        <f t="shared" si="7"/>
        <v>3.9590413923210934</v>
      </c>
      <c r="R27" s="18">
        <f t="shared" si="8"/>
        <v>4.1986570869544222</v>
      </c>
      <c r="S27" s="18">
        <f t="shared" si="9"/>
        <v>4.5563025007672868</v>
      </c>
      <c r="T27" s="18">
        <f t="shared" si="10"/>
        <v>4.8325089127062366</v>
      </c>
      <c r="U27" s="18">
        <f t="shared" si="11"/>
        <v>4.4653828514484184</v>
      </c>
      <c r="V27" s="18">
        <f t="shared" si="12"/>
        <v>4.563481085394411</v>
      </c>
      <c r="W27" s="18">
        <f t="shared" si="13"/>
        <v>3.9268567089496922</v>
      </c>
      <c r="X27" s="18">
        <f t="shared" si="14"/>
        <v>4.4058773521414807</v>
      </c>
      <c r="Y27" s="18">
        <f t="shared" si="18"/>
        <v>0.32471596578854983</v>
      </c>
    </row>
    <row r="28" spans="1:25" x14ac:dyDescent="0.15">
      <c r="A28" s="4" t="s">
        <v>44</v>
      </c>
      <c r="B28" s="17">
        <v>340</v>
      </c>
      <c r="C28" s="17">
        <v>1740</v>
      </c>
      <c r="D28" s="17">
        <v>3200</v>
      </c>
      <c r="E28" s="17">
        <v>6200</v>
      </c>
      <c r="F28" s="17">
        <v>8300</v>
      </c>
      <c r="G28" s="17">
        <v>3150</v>
      </c>
      <c r="H28" s="17">
        <v>6200</v>
      </c>
      <c r="I28" s="17">
        <v>8300</v>
      </c>
      <c r="J28" s="17">
        <v>3150</v>
      </c>
      <c r="K28" s="17">
        <f t="shared" si="15"/>
        <v>4508.8888888888887</v>
      </c>
      <c r="L28" s="17">
        <f t="shared" si="16"/>
        <v>2685.7130004875153</v>
      </c>
      <c r="N28" s="4" t="s">
        <v>44</v>
      </c>
      <c r="O28" s="18">
        <f t="shared" si="17"/>
        <v>2.5314789170422549</v>
      </c>
      <c r="P28" s="18">
        <f t="shared" si="6"/>
        <v>3.2405492482825999</v>
      </c>
      <c r="Q28" s="18">
        <f t="shared" si="7"/>
        <v>3.5051499783199058</v>
      </c>
      <c r="R28" s="18">
        <f t="shared" si="8"/>
        <v>3.7923916894982539</v>
      </c>
      <c r="S28" s="18">
        <f t="shared" si="9"/>
        <v>3.9190780923760737</v>
      </c>
      <c r="T28" s="18">
        <f t="shared" si="10"/>
        <v>3.4983105537896004</v>
      </c>
      <c r="U28" s="18">
        <f t="shared" si="11"/>
        <v>3.7923916894982539</v>
      </c>
      <c r="V28" s="18">
        <f t="shared" si="12"/>
        <v>3.9190780923760737</v>
      </c>
      <c r="W28" s="18">
        <f t="shared" si="13"/>
        <v>3.4983105537896004</v>
      </c>
      <c r="X28" s="18">
        <f t="shared" si="14"/>
        <v>3.6540695332580024</v>
      </c>
      <c r="Y28" s="18">
        <f t="shared" si="18"/>
        <v>0.2586868660618033</v>
      </c>
    </row>
  </sheetData>
  <mergeCells count="13">
    <mergeCell ref="O3:Q3"/>
    <mergeCell ref="R3:T3"/>
    <mergeCell ref="U3:W3"/>
    <mergeCell ref="O17:Q17"/>
    <mergeCell ref="R17:T17"/>
    <mergeCell ref="U17:W17"/>
    <mergeCell ref="B17:D17"/>
    <mergeCell ref="E17:G17"/>
    <mergeCell ref="H17:J17"/>
    <mergeCell ref="A1:E1"/>
    <mergeCell ref="B3:D3"/>
    <mergeCell ref="E3:G3"/>
    <mergeCell ref="H3:J3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C14" sqref="C14:H14"/>
    </sheetView>
  </sheetViews>
  <sheetFormatPr defaultRowHeight="13.5" x14ac:dyDescent="0.15"/>
  <cols>
    <col min="10" max="10" width="10" bestFit="1" customWidth="1"/>
    <col min="13" max="13" width="10" bestFit="1" customWidth="1"/>
  </cols>
  <sheetData>
    <row r="1" spans="1:27" ht="14.25" x14ac:dyDescent="0.15">
      <c r="A1" s="55" t="s">
        <v>45</v>
      </c>
      <c r="B1" s="55"/>
      <c r="C1" s="55"/>
      <c r="D1" s="55"/>
      <c r="E1" s="55"/>
      <c r="F1" s="55"/>
    </row>
    <row r="2" spans="1:27" x14ac:dyDescent="0.15">
      <c r="A2" s="54" t="s">
        <v>49</v>
      </c>
      <c r="B2" s="54"/>
      <c r="C2" s="54"/>
      <c r="D2" s="54"/>
      <c r="E2" s="54"/>
    </row>
    <row r="3" spans="1:27" x14ac:dyDescent="0.15">
      <c r="A3" s="48" t="s">
        <v>75</v>
      </c>
      <c r="B3" s="48"/>
      <c r="C3" s="48" t="str">
        <f>ROMAN(C4)</f>
        <v>I</v>
      </c>
      <c r="D3" s="48"/>
      <c r="E3" s="48"/>
      <c r="F3" s="48" t="str">
        <f>ROMAN(D4)</f>
        <v>II</v>
      </c>
      <c r="G3" s="48"/>
      <c r="H3" s="48"/>
      <c r="I3" s="48" t="str">
        <f>ROMAN(E4)</f>
        <v>III</v>
      </c>
      <c r="J3" s="48"/>
      <c r="K3" s="48"/>
      <c r="L3" s="10" t="s">
        <v>13</v>
      </c>
      <c r="M3" s="10" t="s">
        <v>14</v>
      </c>
      <c r="O3" s="48" t="s">
        <v>76</v>
      </c>
      <c r="P3" s="48"/>
      <c r="Q3" s="48" t="str">
        <f>ROMAN(Q4)</f>
        <v>I</v>
      </c>
      <c r="R3" s="48"/>
      <c r="S3" s="48"/>
      <c r="T3" s="48" t="str">
        <f>ROMAN(R4)</f>
        <v>II</v>
      </c>
      <c r="U3" s="48"/>
      <c r="V3" s="48"/>
      <c r="W3" s="48" t="str">
        <f>ROMAN(S4)</f>
        <v>III</v>
      </c>
      <c r="X3" s="48"/>
      <c r="Y3" s="48"/>
      <c r="Z3" s="10" t="s">
        <v>13</v>
      </c>
      <c r="AA3" s="10" t="s">
        <v>14</v>
      </c>
    </row>
    <row r="4" spans="1:27" x14ac:dyDescent="0.15">
      <c r="A4" s="48"/>
      <c r="B4" s="48"/>
      <c r="C4" s="2" t="s">
        <v>3</v>
      </c>
      <c r="D4" s="2" t="s">
        <v>4</v>
      </c>
      <c r="E4" s="2" t="s">
        <v>5</v>
      </c>
      <c r="F4" s="2" t="s">
        <v>3</v>
      </c>
      <c r="G4" s="2" t="s">
        <v>4</v>
      </c>
      <c r="H4" s="2" t="s">
        <v>5</v>
      </c>
      <c r="I4" s="2" t="s">
        <v>3</v>
      </c>
      <c r="J4" s="2" t="s">
        <v>4</v>
      </c>
      <c r="K4" s="2" t="s">
        <v>5</v>
      </c>
      <c r="O4" s="48"/>
      <c r="P4" s="48"/>
      <c r="Q4" s="2" t="s">
        <v>3</v>
      </c>
      <c r="R4" s="2" t="s">
        <v>4</v>
      </c>
      <c r="S4" s="2" t="s">
        <v>5</v>
      </c>
      <c r="T4" s="2" t="s">
        <v>3</v>
      </c>
      <c r="U4" s="2" t="s">
        <v>4</v>
      </c>
      <c r="V4" s="2" t="s">
        <v>5</v>
      </c>
      <c r="W4" s="2" t="s">
        <v>3</v>
      </c>
      <c r="X4" s="2" t="s">
        <v>4</v>
      </c>
      <c r="Y4" s="2" t="s">
        <v>5</v>
      </c>
    </row>
    <row r="5" spans="1:27" x14ac:dyDescent="0.15">
      <c r="A5" t="s">
        <v>46</v>
      </c>
      <c r="B5" t="s">
        <v>47</v>
      </c>
      <c r="C5" s="17">
        <v>23900000</v>
      </c>
      <c r="D5" s="17">
        <v>112000000</v>
      </c>
      <c r="E5" s="17">
        <v>141000000</v>
      </c>
      <c r="F5" s="17">
        <v>31000000</v>
      </c>
      <c r="G5" s="17">
        <v>100000000</v>
      </c>
      <c r="H5" s="17">
        <v>61500000</v>
      </c>
      <c r="I5" s="17">
        <v>37000000</v>
      </c>
      <c r="J5" s="17">
        <v>48800000</v>
      </c>
      <c r="K5" s="17">
        <v>21300000</v>
      </c>
      <c r="L5" s="17">
        <f>AVERAGE(C5:K5)</f>
        <v>64055555.555555552</v>
      </c>
      <c r="M5" s="17">
        <f>STDEV(C5:L5)</f>
        <v>40846001.058477379</v>
      </c>
      <c r="O5" t="s">
        <v>46</v>
      </c>
      <c r="P5" t="s">
        <v>47</v>
      </c>
      <c r="Q5" s="18">
        <f>LOG(C5)</f>
        <v>7.378397900948138</v>
      </c>
      <c r="R5" s="18">
        <f t="shared" ref="R5:Z5" si="0">LOG(D5)</f>
        <v>8.0492180226701819</v>
      </c>
      <c r="S5" s="18">
        <f t="shared" si="0"/>
        <v>8.1492191126553806</v>
      </c>
      <c r="T5" s="18">
        <f t="shared" si="0"/>
        <v>7.4913616938342731</v>
      </c>
      <c r="U5" s="18">
        <f t="shared" si="0"/>
        <v>8</v>
      </c>
      <c r="V5" s="18">
        <f t="shared" si="0"/>
        <v>7.7888751157754168</v>
      </c>
      <c r="W5" s="18">
        <f t="shared" si="0"/>
        <v>7.568201724066995</v>
      </c>
      <c r="X5" s="18">
        <f t="shared" si="0"/>
        <v>7.6884198220027109</v>
      </c>
      <c r="Y5" s="18">
        <f t="shared" si="0"/>
        <v>7.3283796034387381</v>
      </c>
      <c r="Z5" s="18">
        <f t="shared" si="0"/>
        <v>7.8065568021913929</v>
      </c>
      <c r="AA5" s="18">
        <f>(1/LN(10)*(1/L5)*(M5))</f>
        <v>0.27693449402879439</v>
      </c>
    </row>
    <row r="6" spans="1:27" x14ac:dyDescent="0.15">
      <c r="B6" t="s">
        <v>48</v>
      </c>
      <c r="C6" s="17">
        <v>22999999.999999996</v>
      </c>
      <c r="D6" s="17">
        <v>66500000</v>
      </c>
      <c r="E6" s="17">
        <v>136000000</v>
      </c>
      <c r="F6" s="17">
        <v>27700000</v>
      </c>
      <c r="G6" s="17">
        <v>79000000</v>
      </c>
      <c r="H6" s="17">
        <v>50000000</v>
      </c>
      <c r="I6" s="17">
        <v>12500000</v>
      </c>
      <c r="J6" s="17">
        <v>29000000</v>
      </c>
      <c r="K6" s="17">
        <v>20400000</v>
      </c>
      <c r="L6" s="17">
        <f t="shared" ref="L6:L9" si="1">AVERAGE(C6:K6)</f>
        <v>49344444.444444448</v>
      </c>
      <c r="M6" s="17">
        <f t="shared" ref="M6:M10" si="2">STDEV(C6:L6)</f>
        <v>37200779.893590383</v>
      </c>
      <c r="P6" t="s">
        <v>48</v>
      </c>
      <c r="Q6" s="18">
        <f t="shared" ref="Q6:Q10" si="3">LOG(C6)</f>
        <v>7.3617278360175931</v>
      </c>
      <c r="R6" s="18">
        <f t="shared" ref="R6:R10" si="4">LOG(D6)</f>
        <v>7.8228216453031045</v>
      </c>
      <c r="S6" s="18">
        <f t="shared" ref="S6:S10" si="5">LOG(E6)</f>
        <v>8.1335389083702179</v>
      </c>
      <c r="T6" s="18">
        <f t="shared" ref="T6:T10" si="6">LOG(F6)</f>
        <v>7.4424797690644482</v>
      </c>
      <c r="U6" s="18">
        <f t="shared" ref="U6:U10" si="7">LOG(G6)</f>
        <v>7.8976270912904418</v>
      </c>
      <c r="V6" s="18">
        <f t="shared" ref="V6:V10" si="8">LOG(H6)</f>
        <v>7.6989700043360187</v>
      </c>
      <c r="W6" s="18">
        <f t="shared" ref="W6:W10" si="9">LOG(I6)</f>
        <v>7.0969100130080562</v>
      </c>
      <c r="X6" s="18">
        <f t="shared" ref="X6:X10" si="10">LOG(J6)</f>
        <v>7.4623979978989565</v>
      </c>
      <c r="Y6" s="18">
        <f t="shared" ref="Y6:Y10" si="11">LOG(K6)</f>
        <v>7.3096301674258983</v>
      </c>
      <c r="Z6" s="18">
        <f t="shared" ref="Z6:Z10" si="12">LOG(L6)</f>
        <v>7.6932382637343508</v>
      </c>
      <c r="AA6" s="18">
        <f t="shared" ref="AA6:AA10" si="13">(1/LN(10)*(1/L6)*(M6))</f>
        <v>0.32741463830793438</v>
      </c>
    </row>
    <row r="7" spans="1:27" x14ac:dyDescent="0.15">
      <c r="B7" t="s">
        <v>50</v>
      </c>
      <c r="C7" s="17">
        <v>7700000</v>
      </c>
      <c r="D7" s="17">
        <v>9850000</v>
      </c>
      <c r="E7" s="17">
        <v>7150000</v>
      </c>
      <c r="F7" s="17">
        <v>1000000</v>
      </c>
      <c r="G7" s="17">
        <v>2220000.0000000005</v>
      </c>
      <c r="H7" s="17">
        <v>1850000</v>
      </c>
      <c r="I7" s="17">
        <v>6100000</v>
      </c>
      <c r="J7" s="17">
        <v>3420000</v>
      </c>
      <c r="K7" s="17">
        <v>1350000</v>
      </c>
      <c r="L7" s="17">
        <f t="shared" si="1"/>
        <v>4515555.555555556</v>
      </c>
      <c r="M7" s="17">
        <f t="shared" si="2"/>
        <v>3055098.1475818455</v>
      </c>
      <c r="P7" t="s">
        <v>50</v>
      </c>
      <c r="Q7" s="18">
        <f t="shared" si="3"/>
        <v>6.8864907251724823</v>
      </c>
      <c r="R7" s="18">
        <f t="shared" si="4"/>
        <v>6.9934362304976121</v>
      </c>
      <c r="S7" s="18">
        <f t="shared" si="5"/>
        <v>6.8543060418010811</v>
      </c>
      <c r="T7" s="18">
        <f t="shared" si="6"/>
        <v>6</v>
      </c>
      <c r="U7" s="18">
        <f t="shared" si="7"/>
        <v>6.3463529744506388</v>
      </c>
      <c r="V7" s="18">
        <f t="shared" si="8"/>
        <v>6.2671717284030137</v>
      </c>
      <c r="W7" s="18">
        <f t="shared" si="9"/>
        <v>6.7853298350107671</v>
      </c>
      <c r="X7" s="18">
        <f t="shared" si="10"/>
        <v>6.5340261060561353</v>
      </c>
      <c r="Y7" s="18">
        <f t="shared" si="11"/>
        <v>6.1303337684950066</v>
      </c>
      <c r="Z7" s="18">
        <f t="shared" si="12"/>
        <v>6.6547111898365383</v>
      </c>
      <c r="AA7" s="18">
        <f t="shared" si="13"/>
        <v>0.29383145680385769</v>
      </c>
    </row>
    <row r="8" spans="1:27" x14ac:dyDescent="0.15">
      <c r="A8" t="s">
        <v>34</v>
      </c>
      <c r="B8" t="s">
        <v>47</v>
      </c>
      <c r="C8" s="17">
        <v>94000000</v>
      </c>
      <c r="D8" s="17">
        <v>176500000</v>
      </c>
      <c r="E8" s="17">
        <v>141000000</v>
      </c>
      <c r="F8" s="17">
        <v>96500000</v>
      </c>
      <c r="G8" s="17">
        <v>83500000</v>
      </c>
      <c r="H8" s="17">
        <v>86000000</v>
      </c>
      <c r="I8" s="17">
        <v>42500000</v>
      </c>
      <c r="J8" s="17">
        <v>28000000</v>
      </c>
      <c r="K8" s="17">
        <v>14500000</v>
      </c>
      <c r="L8" s="17">
        <f t="shared" si="1"/>
        <v>84722222.222222224</v>
      </c>
      <c r="M8" s="17">
        <f t="shared" si="2"/>
        <v>49159101.740680911</v>
      </c>
      <c r="O8" t="s">
        <v>34</v>
      </c>
      <c r="P8" t="s">
        <v>47</v>
      </c>
      <c r="Q8" s="18">
        <f t="shared" si="3"/>
        <v>7.9731278535996983</v>
      </c>
      <c r="R8" s="18">
        <f t="shared" si="4"/>
        <v>8.246744709723842</v>
      </c>
      <c r="S8" s="18">
        <f t="shared" si="5"/>
        <v>8.1492191126553806</v>
      </c>
      <c r="T8" s="18">
        <f t="shared" si="6"/>
        <v>7.9845273133437926</v>
      </c>
      <c r="U8" s="18">
        <f t="shared" si="7"/>
        <v>7.9216864754836021</v>
      </c>
      <c r="V8" s="18">
        <f t="shared" si="8"/>
        <v>7.9344984512435675</v>
      </c>
      <c r="W8" s="18">
        <f t="shared" si="9"/>
        <v>7.6283889300503116</v>
      </c>
      <c r="X8" s="18">
        <f t="shared" si="10"/>
        <v>7.4471580313422194</v>
      </c>
      <c r="Y8" s="18">
        <f t="shared" si="11"/>
        <v>7.1613680022349753</v>
      </c>
      <c r="Z8" s="18">
        <f t="shared" si="12"/>
        <v>7.9279973385794982</v>
      </c>
      <c r="AA8" s="18">
        <f t="shared" si="13"/>
        <v>0.25199441257925814</v>
      </c>
    </row>
    <row r="9" spans="1:27" x14ac:dyDescent="0.15">
      <c r="B9" t="s">
        <v>48</v>
      </c>
      <c r="C9" s="17">
        <v>73500000</v>
      </c>
      <c r="D9" s="17">
        <v>186000000</v>
      </c>
      <c r="E9" s="17">
        <v>176000000</v>
      </c>
      <c r="F9" s="17">
        <v>117000000</v>
      </c>
      <c r="G9" s="17">
        <v>54000000</v>
      </c>
      <c r="H9" s="17">
        <v>44000000.000000007</v>
      </c>
      <c r="I9" s="17">
        <v>18500000</v>
      </c>
      <c r="J9" s="17">
        <v>26600000</v>
      </c>
      <c r="K9" s="17">
        <v>12600000</v>
      </c>
      <c r="L9" s="17">
        <f t="shared" si="1"/>
        <v>78688888.888888896</v>
      </c>
      <c r="M9" s="17">
        <f t="shared" si="2"/>
        <v>62357703.693100706</v>
      </c>
      <c r="P9" t="s">
        <v>48</v>
      </c>
      <c r="Q9" s="18">
        <f t="shared" si="3"/>
        <v>7.8662873390841952</v>
      </c>
      <c r="R9" s="18">
        <f t="shared" si="4"/>
        <v>8.2695129442179169</v>
      </c>
      <c r="S9" s="18">
        <f t="shared" si="5"/>
        <v>8.2455126678141504</v>
      </c>
      <c r="T9" s="18">
        <f t="shared" si="6"/>
        <v>8.0681858617461621</v>
      </c>
      <c r="U9" s="18">
        <f t="shared" si="7"/>
        <v>7.7323937598229682</v>
      </c>
      <c r="V9" s="18">
        <f t="shared" si="8"/>
        <v>7.6434526764861879</v>
      </c>
      <c r="W9" s="18">
        <f t="shared" si="9"/>
        <v>7.2671717284030137</v>
      </c>
      <c r="X9" s="18">
        <f t="shared" si="10"/>
        <v>7.424881636631067</v>
      </c>
      <c r="Y9" s="18">
        <f t="shared" si="11"/>
        <v>7.1003705451175625</v>
      </c>
      <c r="Z9" s="18">
        <f t="shared" si="12"/>
        <v>7.8959134129827673</v>
      </c>
      <c r="AA9" s="18">
        <f t="shared" si="13"/>
        <v>0.34416049076905519</v>
      </c>
    </row>
    <row r="10" spans="1:27" x14ac:dyDescent="0.15">
      <c r="B10" t="s">
        <v>50</v>
      </c>
      <c r="C10" s="17">
        <v>1270000</v>
      </c>
      <c r="D10" s="17">
        <v>1800000</v>
      </c>
      <c r="E10" s="17">
        <v>660000</v>
      </c>
      <c r="F10" s="17">
        <v>615000</v>
      </c>
      <c r="G10" s="17">
        <v>775000</v>
      </c>
      <c r="H10" s="17">
        <v>500000</v>
      </c>
      <c r="I10" s="17">
        <v>527000</v>
      </c>
      <c r="J10" s="17">
        <v>210000</v>
      </c>
      <c r="K10" s="17">
        <v>650000</v>
      </c>
      <c r="L10" s="17">
        <f>AVERAGE(C10:K10)</f>
        <v>778555.5555555555</v>
      </c>
      <c r="M10" s="17">
        <f t="shared" si="2"/>
        <v>448000.52358875918</v>
      </c>
      <c r="P10" t="s">
        <v>50</v>
      </c>
      <c r="Q10" s="18">
        <f t="shared" si="3"/>
        <v>6.1038037209559572</v>
      </c>
      <c r="R10" s="18">
        <f t="shared" si="4"/>
        <v>6.2552725051033065</v>
      </c>
      <c r="S10" s="18">
        <f t="shared" si="5"/>
        <v>5.8195439355418683</v>
      </c>
      <c r="T10" s="18">
        <f t="shared" si="6"/>
        <v>5.7888751157754168</v>
      </c>
      <c r="U10" s="18">
        <f t="shared" si="7"/>
        <v>5.8893017025063106</v>
      </c>
      <c r="V10" s="18">
        <f t="shared" si="8"/>
        <v>5.6989700043360187</v>
      </c>
      <c r="W10" s="18">
        <f t="shared" si="9"/>
        <v>5.7218106152125463</v>
      </c>
      <c r="X10" s="18">
        <f t="shared" si="10"/>
        <v>5.3222192947339195</v>
      </c>
      <c r="Y10" s="18">
        <f t="shared" si="11"/>
        <v>5.8129133566428557</v>
      </c>
      <c r="Z10" s="18">
        <f t="shared" si="12"/>
        <v>5.8912896080542509</v>
      </c>
      <c r="AA10" s="18">
        <f t="shared" si="13"/>
        <v>0.24990400992711451</v>
      </c>
    </row>
    <row r="13" spans="1:27" x14ac:dyDescent="0.15">
      <c r="A13" s="54" t="s">
        <v>51</v>
      </c>
      <c r="B13" s="54"/>
      <c r="C13" s="54"/>
      <c r="D13" s="54"/>
      <c r="E13" s="54"/>
      <c r="F13" s="54"/>
      <c r="G13" s="54"/>
      <c r="H13" s="54"/>
    </row>
    <row r="14" spans="1:27" x14ac:dyDescent="0.15">
      <c r="A14" s="48" t="s">
        <v>75</v>
      </c>
      <c r="B14" s="48"/>
      <c r="C14" s="48" t="str">
        <f>ROMAN(C4)</f>
        <v>I</v>
      </c>
      <c r="D14" s="48"/>
      <c r="E14" s="48" t="str">
        <f>ROMAN(D4)</f>
        <v>II</v>
      </c>
      <c r="F14" s="48"/>
      <c r="G14" s="48" t="str">
        <f>ROMAN(E4)</f>
        <v>III</v>
      </c>
      <c r="H14" s="48"/>
      <c r="I14" s="10" t="s">
        <v>13</v>
      </c>
      <c r="J14" s="10" t="s">
        <v>14</v>
      </c>
      <c r="L14" s="48" t="s">
        <v>76</v>
      </c>
      <c r="M14" s="48"/>
      <c r="N14" s="48" t="str">
        <f>ROMAN(C4)</f>
        <v>I</v>
      </c>
      <c r="O14" s="48"/>
      <c r="P14" s="48" t="str">
        <f>ROMAN(D4)</f>
        <v>II</v>
      </c>
      <c r="Q14" s="48"/>
      <c r="R14" s="48" t="str">
        <f>ROMAN(E4)</f>
        <v>III</v>
      </c>
      <c r="S14" s="48"/>
      <c r="T14" s="29" t="s">
        <v>13</v>
      </c>
      <c r="U14" s="29" t="s">
        <v>14</v>
      </c>
    </row>
    <row r="15" spans="1:27" x14ac:dyDescent="0.15">
      <c r="A15" s="48"/>
      <c r="B15" s="48"/>
      <c r="C15" s="31" t="s">
        <v>3</v>
      </c>
      <c r="D15" s="31" t="s">
        <v>4</v>
      </c>
      <c r="E15" s="31" t="s">
        <v>3</v>
      </c>
      <c r="F15" s="31" t="s">
        <v>4</v>
      </c>
      <c r="G15" s="31" t="s">
        <v>3</v>
      </c>
      <c r="H15" s="31" t="s">
        <v>4</v>
      </c>
      <c r="L15" s="48"/>
      <c r="M15" s="48"/>
      <c r="N15" s="31" t="s">
        <v>3</v>
      </c>
      <c r="O15" s="31" t="s">
        <v>4</v>
      </c>
      <c r="P15" s="31" t="s">
        <v>3</v>
      </c>
      <c r="Q15" s="31" t="s">
        <v>4</v>
      </c>
      <c r="R15" s="31" t="s">
        <v>3</v>
      </c>
      <c r="S15" s="31" t="s">
        <v>4</v>
      </c>
      <c r="T15" s="30"/>
      <c r="U15" s="30"/>
    </row>
    <row r="16" spans="1:27" x14ac:dyDescent="0.15">
      <c r="A16" t="s">
        <v>46</v>
      </c>
      <c r="B16" t="s">
        <v>47</v>
      </c>
      <c r="C16" s="17">
        <v>27100000</v>
      </c>
      <c r="D16" s="17">
        <v>25200000</v>
      </c>
      <c r="E16" s="17">
        <v>32000000</v>
      </c>
      <c r="F16" s="17">
        <v>71000000</v>
      </c>
      <c r="G16" s="17">
        <v>48499999.999999993</v>
      </c>
      <c r="H16" s="17">
        <v>26800000.000000004</v>
      </c>
      <c r="I16" s="17">
        <f>AVERAGE(C16:H16)</f>
        <v>38433333.333333336</v>
      </c>
      <c r="J16" s="17">
        <f>STDEV(C16:H16)</f>
        <v>18122987.244565025</v>
      </c>
      <c r="L16" s="30" t="s">
        <v>46</v>
      </c>
      <c r="M16" s="30" t="s">
        <v>47</v>
      </c>
      <c r="N16" s="18">
        <f>LOG(C16)</f>
        <v>7.4329692908744054</v>
      </c>
      <c r="O16" s="18">
        <f t="shared" ref="O16:T27" si="14">LOG(D16)</f>
        <v>7.4014005407815437</v>
      </c>
      <c r="P16" s="18">
        <f t="shared" si="14"/>
        <v>7.5051499783199063</v>
      </c>
      <c r="Q16" s="18">
        <f t="shared" si="14"/>
        <v>7.8512583487190755</v>
      </c>
      <c r="R16" s="18">
        <f t="shared" si="14"/>
        <v>7.685741738602264</v>
      </c>
      <c r="S16" s="18">
        <f t="shared" si="14"/>
        <v>7.4281347940287885</v>
      </c>
      <c r="T16" s="18">
        <f t="shared" si="14"/>
        <v>7.5847080525750368</v>
      </c>
      <c r="U16" s="18">
        <f>(1/LN(10)*(1/I16)*(J16))</f>
        <v>0.20478872565266976</v>
      </c>
    </row>
    <row r="17" spans="1:21" x14ac:dyDescent="0.15">
      <c r="B17" t="s">
        <v>48</v>
      </c>
      <c r="C17" s="17">
        <v>24000000</v>
      </c>
      <c r="D17" s="17">
        <v>20099999.999999996</v>
      </c>
      <c r="E17" s="17">
        <v>24500000.000000004</v>
      </c>
      <c r="F17" s="17">
        <v>43000000</v>
      </c>
      <c r="G17" s="17">
        <v>32000000</v>
      </c>
      <c r="H17" s="17">
        <v>26900000</v>
      </c>
      <c r="I17" s="17">
        <f t="shared" ref="I17:I27" si="15">AVERAGE(C17:H17)</f>
        <v>28416666.666666668</v>
      </c>
      <c r="J17" s="17">
        <f t="shared" ref="J17:J27" si="16">STDEV(C17:H17)</f>
        <v>8146512.546278107</v>
      </c>
      <c r="L17" s="30"/>
      <c r="M17" s="30" t="s">
        <v>48</v>
      </c>
      <c r="N17" s="18">
        <f t="shared" ref="N17:N27" si="17">LOG(C17)</f>
        <v>7.3802112417116064</v>
      </c>
      <c r="O17" s="18">
        <f t="shared" si="14"/>
        <v>7.3031960574204886</v>
      </c>
      <c r="P17" s="18">
        <f t="shared" si="14"/>
        <v>7.3891660843645326</v>
      </c>
      <c r="Q17" s="18">
        <f t="shared" si="14"/>
        <v>7.6334684555795862</v>
      </c>
      <c r="R17" s="18">
        <f t="shared" si="14"/>
        <v>7.5051499783199063</v>
      </c>
      <c r="S17" s="18">
        <f t="shared" si="14"/>
        <v>7.4297522800024076</v>
      </c>
      <c r="T17" s="18">
        <f t="shared" si="14"/>
        <v>7.4535731329448733</v>
      </c>
      <c r="U17" s="18">
        <f t="shared" ref="U17:U27" si="18">(1/LN(10)*(1/I17)*(J17))</f>
        <v>0.12450388664882782</v>
      </c>
    </row>
    <row r="18" spans="1:21" x14ac:dyDescent="0.15">
      <c r="B18" t="s">
        <v>50</v>
      </c>
      <c r="C18" s="17">
        <v>150</v>
      </c>
      <c r="D18" s="17">
        <v>0</v>
      </c>
      <c r="E18" s="17">
        <v>10</v>
      </c>
      <c r="F18" s="17">
        <v>10</v>
      </c>
      <c r="G18" s="17">
        <v>30</v>
      </c>
      <c r="H18" s="17">
        <v>310</v>
      </c>
      <c r="I18" s="17">
        <f t="shared" si="15"/>
        <v>85</v>
      </c>
      <c r="J18" s="17">
        <f t="shared" si="16"/>
        <v>123.57184145265458</v>
      </c>
      <c r="L18" s="30"/>
      <c r="M18" s="30" t="s">
        <v>50</v>
      </c>
      <c r="N18" s="18">
        <f t="shared" si="17"/>
        <v>2.1760912590556813</v>
      </c>
      <c r="O18" s="18">
        <v>0</v>
      </c>
      <c r="P18" s="18">
        <f t="shared" si="14"/>
        <v>1</v>
      </c>
      <c r="Q18" s="18">
        <f t="shared" si="14"/>
        <v>1</v>
      </c>
      <c r="R18" s="18">
        <f t="shared" si="14"/>
        <v>1.4771212547196624</v>
      </c>
      <c r="S18" s="18">
        <f t="shared" si="14"/>
        <v>2.4913616938342726</v>
      </c>
      <c r="T18" s="18">
        <f t="shared" si="14"/>
        <v>1.9294189257142926</v>
      </c>
      <c r="U18" s="18">
        <f t="shared" si="18"/>
        <v>0.6313713983707222</v>
      </c>
    </row>
    <row r="19" spans="1:21" x14ac:dyDescent="0.15">
      <c r="A19" t="s">
        <v>34</v>
      </c>
      <c r="B19" t="s">
        <v>47</v>
      </c>
      <c r="C19" s="17">
        <v>44000000.000000007</v>
      </c>
      <c r="D19" s="17">
        <v>31500000</v>
      </c>
      <c r="E19" s="17">
        <v>48000000</v>
      </c>
      <c r="F19" s="17">
        <v>77000000</v>
      </c>
      <c r="G19" s="17">
        <v>21600000</v>
      </c>
      <c r="H19" s="17">
        <v>21800000.000000004</v>
      </c>
      <c r="I19" s="17">
        <f t="shared" si="15"/>
        <v>40650000</v>
      </c>
      <c r="J19" s="17">
        <f t="shared" si="16"/>
        <v>20921352.728731476</v>
      </c>
      <c r="L19" s="30" t="s">
        <v>34</v>
      </c>
      <c r="M19" s="30" t="s">
        <v>47</v>
      </c>
      <c r="N19" s="18">
        <f t="shared" si="17"/>
        <v>7.6434526764861879</v>
      </c>
      <c r="O19" s="18">
        <f t="shared" si="14"/>
        <v>7.4983105537896009</v>
      </c>
      <c r="P19" s="18">
        <f t="shared" si="14"/>
        <v>7.6812412373755876</v>
      </c>
      <c r="Q19" s="18">
        <f t="shared" si="14"/>
        <v>7.8864907251724823</v>
      </c>
      <c r="R19" s="18">
        <f t="shared" si="14"/>
        <v>7.3344537511509307</v>
      </c>
      <c r="S19" s="18">
        <f t="shared" si="14"/>
        <v>7.3384564936046051</v>
      </c>
      <c r="T19" s="18">
        <f t="shared" si="14"/>
        <v>7.6090605499300867</v>
      </c>
      <c r="U19" s="18">
        <f t="shared" si="18"/>
        <v>0.22351852506862532</v>
      </c>
    </row>
    <row r="20" spans="1:21" x14ac:dyDescent="0.15">
      <c r="B20" t="s">
        <v>48</v>
      </c>
      <c r="C20" s="17">
        <v>49500000</v>
      </c>
      <c r="D20" s="17">
        <v>36000000</v>
      </c>
      <c r="E20" s="17">
        <v>32000000</v>
      </c>
      <c r="F20" s="17">
        <v>73000000</v>
      </c>
      <c r="G20" s="17">
        <v>31000000</v>
      </c>
      <c r="H20" s="17">
        <v>24600000</v>
      </c>
      <c r="I20" s="17">
        <f t="shared" si="15"/>
        <v>41016666.666666664</v>
      </c>
      <c r="J20" s="17">
        <f t="shared" si="16"/>
        <v>17726862.854624525</v>
      </c>
      <c r="L20" s="30"/>
      <c r="M20" s="30" t="s">
        <v>48</v>
      </c>
      <c r="N20" s="18">
        <f t="shared" si="17"/>
        <v>7.6946051989335684</v>
      </c>
      <c r="O20" s="18">
        <f t="shared" si="14"/>
        <v>7.5563025007672868</v>
      </c>
      <c r="P20" s="18">
        <f t="shared" si="14"/>
        <v>7.5051499783199063</v>
      </c>
      <c r="Q20" s="18">
        <f t="shared" si="14"/>
        <v>7.8633228601204559</v>
      </c>
      <c r="R20" s="18">
        <f t="shared" si="14"/>
        <v>7.4913616938342731</v>
      </c>
      <c r="S20" s="18">
        <f t="shared" si="14"/>
        <v>7.3909351071033793</v>
      </c>
      <c r="T20" s="18">
        <f t="shared" si="14"/>
        <v>7.6129603633191589</v>
      </c>
      <c r="U20" s="18">
        <f t="shared" si="18"/>
        <v>0.1876963523580453</v>
      </c>
    </row>
    <row r="21" spans="1:21" x14ac:dyDescent="0.15">
      <c r="B21" t="s">
        <v>50</v>
      </c>
      <c r="C21" s="17">
        <v>10</v>
      </c>
      <c r="D21" s="17">
        <v>20</v>
      </c>
      <c r="E21" s="17">
        <v>70</v>
      </c>
      <c r="F21" s="17">
        <v>10</v>
      </c>
      <c r="G21" s="17">
        <v>50</v>
      </c>
      <c r="H21" s="17">
        <v>0</v>
      </c>
      <c r="I21" s="17">
        <f t="shared" si="15"/>
        <v>26.666666666666668</v>
      </c>
      <c r="J21" s="17">
        <f t="shared" si="16"/>
        <v>27.325202042558928</v>
      </c>
      <c r="L21" s="30"/>
      <c r="M21" s="30" t="s">
        <v>50</v>
      </c>
      <c r="N21" s="18">
        <f t="shared" si="17"/>
        <v>1</v>
      </c>
      <c r="O21" s="18">
        <f t="shared" si="14"/>
        <v>1.3010299956639813</v>
      </c>
      <c r="P21" s="18">
        <f t="shared" si="14"/>
        <v>1.8450980400142569</v>
      </c>
      <c r="Q21" s="18">
        <f t="shared" si="14"/>
        <v>1</v>
      </c>
      <c r="R21" s="18">
        <f t="shared" si="14"/>
        <v>1.6989700043360187</v>
      </c>
      <c r="S21" s="18">
        <v>0</v>
      </c>
      <c r="T21" s="18">
        <f t="shared" si="14"/>
        <v>1.4259687322722812</v>
      </c>
      <c r="U21" s="18">
        <f t="shared" si="18"/>
        <v>0.44501941739905521</v>
      </c>
    </row>
    <row r="22" spans="1:21" x14ac:dyDescent="0.15">
      <c r="A22" t="s">
        <v>35</v>
      </c>
      <c r="B22" t="s">
        <v>47</v>
      </c>
      <c r="C22" s="17">
        <v>3780000</v>
      </c>
      <c r="D22" s="17">
        <v>6200000</v>
      </c>
      <c r="E22" s="17">
        <v>7550000</v>
      </c>
      <c r="F22" s="17">
        <v>42200000</v>
      </c>
      <c r="G22" s="17">
        <v>19300000</v>
      </c>
      <c r="H22" s="17">
        <v>16700000</v>
      </c>
      <c r="I22" s="17">
        <f t="shared" si="15"/>
        <v>15955000</v>
      </c>
      <c r="J22" s="17">
        <f t="shared" si="16"/>
        <v>14244849.946559634</v>
      </c>
      <c r="L22" s="30" t="s">
        <v>35</v>
      </c>
      <c r="M22" s="30" t="s">
        <v>47</v>
      </c>
      <c r="N22" s="18">
        <f t="shared" si="17"/>
        <v>6.5774917998372251</v>
      </c>
      <c r="O22" s="18">
        <f t="shared" si="14"/>
        <v>6.7923916894982534</v>
      </c>
      <c r="P22" s="18">
        <f t="shared" si="14"/>
        <v>6.8779469516291885</v>
      </c>
      <c r="Q22" s="18">
        <f t="shared" si="14"/>
        <v>7.6253124509616734</v>
      </c>
      <c r="R22" s="18">
        <f t="shared" si="14"/>
        <v>7.2855573090077739</v>
      </c>
      <c r="S22" s="18">
        <f t="shared" si="14"/>
        <v>7.2227164711475833</v>
      </c>
      <c r="T22" s="18">
        <f t="shared" si="14"/>
        <v>7.2028968085295295</v>
      </c>
      <c r="U22" s="18">
        <f t="shared" si="18"/>
        <v>0.38774426369982323</v>
      </c>
    </row>
    <row r="23" spans="1:21" x14ac:dyDescent="0.15">
      <c r="B23" t="s">
        <v>48</v>
      </c>
      <c r="C23" s="17">
        <v>3250000</v>
      </c>
      <c r="D23" s="17">
        <v>4600000</v>
      </c>
      <c r="E23" s="17">
        <v>3900000</v>
      </c>
      <c r="F23" s="17">
        <v>30000000</v>
      </c>
      <c r="G23" s="17">
        <v>12600000</v>
      </c>
      <c r="H23" s="17">
        <v>12100000</v>
      </c>
      <c r="I23" s="17">
        <f t="shared" si="15"/>
        <v>11075000</v>
      </c>
      <c r="J23" s="17">
        <f t="shared" si="16"/>
        <v>10160401.07476078</v>
      </c>
      <c r="L23" s="30"/>
      <c r="M23" s="30" t="s">
        <v>48</v>
      </c>
      <c r="N23" s="18">
        <f t="shared" si="17"/>
        <v>6.5118833609788744</v>
      </c>
      <c r="O23" s="18">
        <f t="shared" si="14"/>
        <v>6.6627578316815743</v>
      </c>
      <c r="P23" s="18">
        <f t="shared" si="14"/>
        <v>6.5910646070264995</v>
      </c>
      <c r="Q23" s="18">
        <f t="shared" si="14"/>
        <v>7.4771212547196626</v>
      </c>
      <c r="R23" s="18">
        <f t="shared" si="14"/>
        <v>7.1003705451175625</v>
      </c>
      <c r="S23" s="18">
        <f t="shared" si="14"/>
        <v>7.0827853703164498</v>
      </c>
      <c r="T23" s="18">
        <f t="shared" si="14"/>
        <v>7.044343734895107</v>
      </c>
      <c r="U23" s="18">
        <f t="shared" si="18"/>
        <v>0.39842944656365464</v>
      </c>
    </row>
    <row r="24" spans="1:21" x14ac:dyDescent="0.15">
      <c r="B24" t="s">
        <v>50</v>
      </c>
      <c r="C24" s="17">
        <v>10</v>
      </c>
      <c r="D24" s="17">
        <v>680</v>
      </c>
      <c r="E24" s="17">
        <v>160</v>
      </c>
      <c r="F24" s="17">
        <v>10</v>
      </c>
      <c r="G24" s="17">
        <v>0</v>
      </c>
      <c r="H24" s="17">
        <v>0</v>
      </c>
      <c r="I24" s="17">
        <f t="shared" si="15"/>
        <v>143.33333333333334</v>
      </c>
      <c r="J24" s="17">
        <f t="shared" si="16"/>
        <v>270.16044615499629</v>
      </c>
      <c r="L24" s="30"/>
      <c r="M24" s="30" t="s">
        <v>50</v>
      </c>
      <c r="N24" s="18">
        <f t="shared" si="17"/>
        <v>1</v>
      </c>
      <c r="O24" s="18">
        <f t="shared" si="14"/>
        <v>2.8325089127062362</v>
      </c>
      <c r="P24" s="18">
        <f t="shared" si="14"/>
        <v>2.2041199826559246</v>
      </c>
      <c r="Q24" s="18">
        <f t="shared" si="14"/>
        <v>1</v>
      </c>
      <c r="R24" s="18">
        <v>0</v>
      </c>
      <c r="S24" s="18">
        <v>0</v>
      </c>
      <c r="T24" s="18">
        <f t="shared" si="14"/>
        <v>2.156347200859924</v>
      </c>
      <c r="U24" s="18">
        <f t="shared" si="18"/>
        <v>0.81857575111838699</v>
      </c>
    </row>
    <row r="25" spans="1:21" x14ac:dyDescent="0.15">
      <c r="A25" t="s">
        <v>36</v>
      </c>
      <c r="B25" t="s">
        <v>47</v>
      </c>
      <c r="C25" s="17">
        <v>9600000</v>
      </c>
      <c r="D25" s="17">
        <v>10400000</v>
      </c>
      <c r="E25" s="17">
        <v>4500000</v>
      </c>
      <c r="F25" s="17">
        <v>20400000</v>
      </c>
      <c r="G25" s="17">
        <v>15000000</v>
      </c>
      <c r="H25" s="17">
        <v>13200000</v>
      </c>
      <c r="I25" s="17">
        <f t="shared" si="15"/>
        <v>12183333.333333334</v>
      </c>
      <c r="J25" s="17">
        <f t="shared" si="16"/>
        <v>5392000.247279916</v>
      </c>
      <c r="L25" s="30" t="s">
        <v>36</v>
      </c>
      <c r="M25" s="30" t="s">
        <v>47</v>
      </c>
      <c r="N25" s="18">
        <f t="shared" si="17"/>
        <v>6.982271233039568</v>
      </c>
      <c r="O25" s="18">
        <f t="shared" si="14"/>
        <v>7.0170333392987807</v>
      </c>
      <c r="P25" s="18">
        <f t="shared" si="14"/>
        <v>6.653212513775344</v>
      </c>
      <c r="Q25" s="18">
        <f t="shared" si="14"/>
        <v>7.3096301674258983</v>
      </c>
      <c r="R25" s="18">
        <f t="shared" si="14"/>
        <v>7.1760912590556813</v>
      </c>
      <c r="S25" s="18">
        <f t="shared" si="14"/>
        <v>7.1205739312058496</v>
      </c>
      <c r="T25" s="18">
        <f t="shared" si="14"/>
        <v>7.0857661265742165</v>
      </c>
      <c r="U25" s="18">
        <f t="shared" si="18"/>
        <v>0.19220650783704266</v>
      </c>
    </row>
    <row r="26" spans="1:21" x14ac:dyDescent="0.15">
      <c r="B26" t="s">
        <v>48</v>
      </c>
      <c r="C26" s="17">
        <v>4150000</v>
      </c>
      <c r="D26" s="17">
        <v>7250000</v>
      </c>
      <c r="E26" s="17">
        <v>5550000</v>
      </c>
      <c r="F26" s="17">
        <v>17900000</v>
      </c>
      <c r="G26" s="17">
        <v>17700000</v>
      </c>
      <c r="H26" s="17">
        <v>14200000</v>
      </c>
      <c r="I26" s="17">
        <f t="shared" si="15"/>
        <v>11125000</v>
      </c>
      <c r="J26" s="17">
        <f t="shared" si="16"/>
        <v>6218259.4027589429</v>
      </c>
      <c r="L26" s="30"/>
      <c r="M26" s="30" t="s">
        <v>48</v>
      </c>
      <c r="N26" s="18">
        <f t="shared" si="17"/>
        <v>6.6180480967120925</v>
      </c>
      <c r="O26" s="18">
        <f t="shared" si="14"/>
        <v>6.860338006570994</v>
      </c>
      <c r="P26" s="18">
        <f t="shared" si="14"/>
        <v>6.7442929831226763</v>
      </c>
      <c r="Q26" s="18">
        <f t="shared" si="14"/>
        <v>7.2528530309798933</v>
      </c>
      <c r="R26" s="18">
        <f t="shared" si="14"/>
        <v>7.2479732663618064</v>
      </c>
      <c r="S26" s="18">
        <f t="shared" si="14"/>
        <v>7.1522883443830567</v>
      </c>
      <c r="T26" s="18">
        <f t="shared" si="14"/>
        <v>7.0463000196529695</v>
      </c>
      <c r="U26" s="18">
        <f t="shared" si="18"/>
        <v>0.24274658387966014</v>
      </c>
    </row>
    <row r="27" spans="1:21" x14ac:dyDescent="0.15">
      <c r="B27" t="s">
        <v>50</v>
      </c>
      <c r="C27" s="17">
        <v>10</v>
      </c>
      <c r="D27" s="17">
        <v>540</v>
      </c>
      <c r="E27" s="17">
        <v>690</v>
      </c>
      <c r="F27" s="17">
        <v>220</v>
      </c>
      <c r="G27" s="17">
        <v>0</v>
      </c>
      <c r="H27" s="17">
        <v>30</v>
      </c>
      <c r="I27" s="17">
        <f t="shared" si="15"/>
        <v>248.33333333333334</v>
      </c>
      <c r="J27" s="17">
        <f t="shared" si="16"/>
        <v>299.02619729158624</v>
      </c>
      <c r="L27" s="30"/>
      <c r="M27" s="30" t="s">
        <v>50</v>
      </c>
      <c r="N27" s="18">
        <f t="shared" si="17"/>
        <v>1</v>
      </c>
      <c r="O27" s="18">
        <f t="shared" si="14"/>
        <v>2.7323937598229686</v>
      </c>
      <c r="P27" s="18">
        <f t="shared" si="14"/>
        <v>2.8388490907372552</v>
      </c>
      <c r="Q27" s="18">
        <f t="shared" si="14"/>
        <v>2.3424226808222062</v>
      </c>
      <c r="R27" s="18">
        <v>0</v>
      </c>
      <c r="S27" s="18">
        <f t="shared" si="14"/>
        <v>1.4771212547196624</v>
      </c>
      <c r="T27" s="18">
        <f t="shared" si="14"/>
        <v>2.3950350180286306</v>
      </c>
      <c r="U27" s="18">
        <f t="shared" si="18"/>
        <v>0.52294802991241196</v>
      </c>
    </row>
  </sheetData>
  <mergeCells count="19">
    <mergeCell ref="A2:E2"/>
    <mergeCell ref="A1:F1"/>
    <mergeCell ref="C3:E3"/>
    <mergeCell ref="F3:H3"/>
    <mergeCell ref="I3:K3"/>
    <mergeCell ref="A3:B4"/>
    <mergeCell ref="W3:Y3"/>
    <mergeCell ref="A13:H13"/>
    <mergeCell ref="Q3:S3"/>
    <mergeCell ref="T3:V3"/>
    <mergeCell ref="C14:D14"/>
    <mergeCell ref="E14:F14"/>
    <mergeCell ref="G14:H14"/>
    <mergeCell ref="N14:O14"/>
    <mergeCell ref="P14:Q14"/>
    <mergeCell ref="R14:S14"/>
    <mergeCell ref="O3:P4"/>
    <mergeCell ref="A14:B15"/>
    <mergeCell ref="L14:M15"/>
  </mergeCells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E25" sqref="E25"/>
    </sheetView>
  </sheetViews>
  <sheetFormatPr defaultRowHeight="13.5" x14ac:dyDescent="0.15"/>
  <sheetData>
    <row r="1" spans="1:19" ht="14.25" x14ac:dyDescent="0.15">
      <c r="A1" s="21" t="s">
        <v>53</v>
      </c>
    </row>
    <row r="2" spans="1:19" x14ac:dyDescent="0.15">
      <c r="A2" s="54" t="s">
        <v>17</v>
      </c>
      <c r="B2" s="54"/>
    </row>
    <row r="3" spans="1:19" x14ac:dyDescent="0.15">
      <c r="B3" s="48" t="str">
        <f>ROMAN(1)</f>
        <v>I</v>
      </c>
      <c r="C3" s="48"/>
      <c r="D3" s="48" t="str">
        <f>ROMAN(2)</f>
        <v>II</v>
      </c>
      <c r="E3" s="48"/>
      <c r="F3" s="48" t="str">
        <f>ROMAN(3)</f>
        <v>III</v>
      </c>
      <c r="G3" s="48"/>
      <c r="H3" s="10" t="s">
        <v>13</v>
      </c>
      <c r="I3" s="10" t="s">
        <v>14</v>
      </c>
      <c r="L3" s="48" t="str">
        <f>ROMAN(1)</f>
        <v>I</v>
      </c>
      <c r="M3" s="48"/>
      <c r="N3" s="48" t="str">
        <f>ROMAN(2)</f>
        <v>II</v>
      </c>
      <c r="O3" s="48"/>
      <c r="P3" s="48" t="str">
        <f>ROMAN(3)</f>
        <v>III</v>
      </c>
      <c r="Q3" s="48"/>
      <c r="R3" s="10" t="s">
        <v>13</v>
      </c>
      <c r="S3" s="10" t="s">
        <v>14</v>
      </c>
    </row>
    <row r="4" spans="1:19" x14ac:dyDescent="0.15">
      <c r="B4" s="31" t="s">
        <v>3</v>
      </c>
      <c r="C4" s="31" t="s">
        <v>4</v>
      </c>
      <c r="D4" s="31" t="s">
        <v>3</v>
      </c>
      <c r="E4" s="31" t="s">
        <v>4</v>
      </c>
      <c r="F4" s="31" t="s">
        <v>3</v>
      </c>
      <c r="G4" s="31" t="s">
        <v>4</v>
      </c>
      <c r="L4" s="31" t="s">
        <v>3</v>
      </c>
      <c r="M4" s="31" t="s">
        <v>4</v>
      </c>
      <c r="N4" s="31" t="s">
        <v>3</v>
      </c>
      <c r="O4" s="31" t="s">
        <v>4</v>
      </c>
      <c r="P4" s="31" t="s">
        <v>3</v>
      </c>
      <c r="Q4" s="31" t="s">
        <v>4</v>
      </c>
    </row>
    <row r="5" spans="1:19" x14ac:dyDescent="0.15">
      <c r="A5" t="s">
        <v>54</v>
      </c>
      <c r="B5" s="17">
        <v>292000000</v>
      </c>
      <c r="C5" s="17">
        <v>550000000</v>
      </c>
      <c r="D5" s="17">
        <v>552000000</v>
      </c>
      <c r="E5" s="17">
        <v>202000000</v>
      </c>
      <c r="F5" s="17">
        <v>141000000</v>
      </c>
      <c r="G5" s="17">
        <v>222000000</v>
      </c>
      <c r="H5" s="17">
        <f>AVERAGE(B5:G5)</f>
        <v>326500000</v>
      </c>
      <c r="I5" s="17">
        <f>STDEV(B5:G5)</f>
        <v>180456920.06681263</v>
      </c>
      <c r="K5" t="s">
        <v>54</v>
      </c>
      <c r="L5" s="18">
        <f>LOG(B5)</f>
        <v>8.4653828514484175</v>
      </c>
      <c r="M5" s="18">
        <f t="shared" ref="M5:R8" si="0">LOG(C5)</f>
        <v>8.7403626894942441</v>
      </c>
      <c r="N5" s="18">
        <f t="shared" si="0"/>
        <v>8.7419390777291994</v>
      </c>
      <c r="O5" s="18">
        <f t="shared" si="0"/>
        <v>8.3053513694466243</v>
      </c>
      <c r="P5" s="18">
        <f t="shared" si="0"/>
        <v>8.1492191126553806</v>
      </c>
      <c r="Q5" s="18">
        <f t="shared" si="0"/>
        <v>8.3463529744506388</v>
      </c>
      <c r="R5" s="18">
        <f t="shared" si="0"/>
        <v>8.5138831856110926</v>
      </c>
      <c r="S5" s="18">
        <f>(1/LN(10)*(1/H5)*(I5))</f>
        <v>0.24003505239287259</v>
      </c>
    </row>
    <row r="6" spans="1:19" x14ac:dyDescent="0.15">
      <c r="A6" t="s">
        <v>34</v>
      </c>
      <c r="B6" s="17">
        <v>688000000</v>
      </c>
      <c r="C6" s="17">
        <v>628000000</v>
      </c>
      <c r="D6" s="17">
        <v>668000000</v>
      </c>
      <c r="E6" s="17">
        <v>122000000</v>
      </c>
      <c r="F6" s="17">
        <v>226000000</v>
      </c>
      <c r="G6" s="17">
        <v>130000000</v>
      </c>
      <c r="H6" s="17">
        <f t="shared" ref="H6:H8" si="1">AVERAGE(B6:G6)</f>
        <v>410333333.33333331</v>
      </c>
      <c r="I6" s="17">
        <f t="shared" ref="I6:I8" si="2">STDEV(B6:G6)</f>
        <v>278054431.12215757</v>
      </c>
      <c r="K6" t="s">
        <v>34</v>
      </c>
      <c r="L6" s="18">
        <f t="shared" ref="L6:L8" si="3">LOG(B6)</f>
        <v>8.8375884382355121</v>
      </c>
      <c r="M6" s="18">
        <f t="shared" si="0"/>
        <v>8.7979596437371956</v>
      </c>
      <c r="N6" s="18">
        <f t="shared" si="0"/>
        <v>8.8247764624755458</v>
      </c>
      <c r="O6" s="18">
        <f t="shared" si="0"/>
        <v>8.0863598306747484</v>
      </c>
      <c r="P6" s="18">
        <f t="shared" si="0"/>
        <v>8.3541084391474012</v>
      </c>
      <c r="Q6" s="18">
        <f t="shared" si="0"/>
        <v>8.1139433523068369</v>
      </c>
      <c r="R6" s="18">
        <f t="shared" si="0"/>
        <v>8.613136798211654</v>
      </c>
      <c r="S6" s="18">
        <f t="shared" ref="S6:S8" si="4">(1/LN(10)*(1/H6)*(I6))</f>
        <v>0.29429123908635457</v>
      </c>
    </row>
    <row r="7" spans="1:19" x14ac:dyDescent="0.15">
      <c r="A7" t="s">
        <v>55</v>
      </c>
      <c r="B7" s="17">
        <v>6000</v>
      </c>
      <c r="C7" s="17">
        <v>76000</v>
      </c>
      <c r="D7" s="17">
        <v>57500</v>
      </c>
      <c r="E7" s="17">
        <v>2190000</v>
      </c>
      <c r="F7" s="17">
        <v>640000</v>
      </c>
      <c r="G7" s="17">
        <v>260000</v>
      </c>
      <c r="H7" s="17">
        <f t="shared" si="1"/>
        <v>538250</v>
      </c>
      <c r="I7" s="17">
        <f t="shared" si="2"/>
        <v>841919.22118455044</v>
      </c>
      <c r="K7" t="s">
        <v>55</v>
      </c>
      <c r="L7" s="18">
        <f t="shared" si="3"/>
        <v>3.7781512503836434</v>
      </c>
      <c r="M7" s="18">
        <f t="shared" si="0"/>
        <v>4.8808135922807914</v>
      </c>
      <c r="N7" s="18">
        <f t="shared" si="0"/>
        <v>4.7596678446896306</v>
      </c>
      <c r="O7" s="18">
        <f t="shared" si="0"/>
        <v>6.3404441148401185</v>
      </c>
      <c r="P7" s="18">
        <f t="shared" si="0"/>
        <v>5.8061799739838875</v>
      </c>
      <c r="Q7" s="18">
        <f t="shared" si="0"/>
        <v>5.4149733479708182</v>
      </c>
      <c r="R7" s="18">
        <f t="shared" si="0"/>
        <v>5.7309840384955244</v>
      </c>
      <c r="S7" s="18">
        <f t="shared" si="4"/>
        <v>0.6793142070947209</v>
      </c>
    </row>
    <row r="8" spans="1:19" x14ac:dyDescent="0.15">
      <c r="A8" t="s">
        <v>36</v>
      </c>
      <c r="B8" s="17">
        <v>86000</v>
      </c>
      <c r="C8" s="17">
        <v>33000</v>
      </c>
      <c r="D8" s="17">
        <v>114000</v>
      </c>
      <c r="E8" s="17">
        <v>770000</v>
      </c>
      <c r="F8" s="17">
        <v>140000</v>
      </c>
      <c r="G8" s="17">
        <v>320000</v>
      </c>
      <c r="H8" s="17">
        <f t="shared" si="1"/>
        <v>243833.33333333334</v>
      </c>
      <c r="I8" s="17">
        <f t="shared" si="2"/>
        <v>275555.01568047469</v>
      </c>
      <c r="K8" t="s">
        <v>36</v>
      </c>
      <c r="L8" s="18">
        <f t="shared" si="3"/>
        <v>4.9344984512435675</v>
      </c>
      <c r="M8" s="18">
        <f t="shared" si="0"/>
        <v>4.5185139398778871</v>
      </c>
      <c r="N8" s="18">
        <f t="shared" si="0"/>
        <v>5.0569048513364727</v>
      </c>
      <c r="O8" s="18">
        <f t="shared" si="0"/>
        <v>5.8864907251724823</v>
      </c>
      <c r="P8" s="18">
        <f t="shared" si="0"/>
        <v>5.1461280356782382</v>
      </c>
      <c r="Q8" s="18">
        <f t="shared" si="0"/>
        <v>5.5051499783199063</v>
      </c>
      <c r="R8" s="18">
        <f t="shared" si="0"/>
        <v>5.3870930757416673</v>
      </c>
      <c r="S8" s="18">
        <f t="shared" si="4"/>
        <v>0.49079435175992137</v>
      </c>
    </row>
    <row r="9" spans="1:19" x14ac:dyDescent="0.15">
      <c r="B9" s="17"/>
      <c r="C9" s="17"/>
      <c r="D9" s="17"/>
      <c r="E9" s="17"/>
      <c r="F9" s="17"/>
      <c r="G9" s="17"/>
      <c r="H9" s="17"/>
      <c r="I9" s="17"/>
      <c r="L9" s="22"/>
      <c r="M9" s="22"/>
      <c r="N9" s="22"/>
      <c r="O9" s="22"/>
      <c r="P9" s="22"/>
      <c r="Q9" s="22"/>
      <c r="R9" s="22"/>
      <c r="S9" s="22"/>
    </row>
    <row r="10" spans="1:19" x14ac:dyDescent="0.15">
      <c r="A10" s="56" t="s">
        <v>29</v>
      </c>
      <c r="B10" s="56"/>
      <c r="C10" s="56"/>
      <c r="D10" s="17"/>
      <c r="E10" s="17"/>
      <c r="F10" s="17"/>
      <c r="G10" s="17"/>
      <c r="H10" s="17"/>
      <c r="I10" s="17"/>
      <c r="L10" s="22"/>
      <c r="M10" s="22"/>
      <c r="N10" s="22"/>
      <c r="O10" s="22"/>
      <c r="P10" s="22"/>
      <c r="Q10" s="22"/>
      <c r="R10" s="22"/>
      <c r="S10" s="22"/>
    </row>
    <row r="11" spans="1:19" x14ac:dyDescent="0.15">
      <c r="B11" s="48" t="str">
        <f>ROMAN(1)</f>
        <v>I</v>
      </c>
      <c r="C11" s="48"/>
      <c r="D11" s="48" t="str">
        <f>ROMAN(2)</f>
        <v>II</v>
      </c>
      <c r="E11" s="48"/>
      <c r="F11" s="48" t="str">
        <f>ROMAN(3)</f>
        <v>III</v>
      </c>
      <c r="G11" s="48"/>
      <c r="H11" s="10" t="s">
        <v>13</v>
      </c>
      <c r="I11" s="10" t="s">
        <v>14</v>
      </c>
      <c r="L11" s="48" t="str">
        <f>ROMAN(1)</f>
        <v>I</v>
      </c>
      <c r="M11" s="48"/>
      <c r="N11" s="48" t="str">
        <f>ROMAN(2)</f>
        <v>II</v>
      </c>
      <c r="O11" s="48"/>
      <c r="P11" s="48" t="str">
        <f>ROMAN(3)</f>
        <v>III</v>
      </c>
      <c r="Q11" s="48"/>
      <c r="R11" s="10" t="s">
        <v>13</v>
      </c>
      <c r="S11" s="10" t="s">
        <v>14</v>
      </c>
    </row>
    <row r="12" spans="1:19" x14ac:dyDescent="0.15">
      <c r="B12" s="31" t="s">
        <v>3</v>
      </c>
      <c r="C12" s="31" t="s">
        <v>4</v>
      </c>
      <c r="D12" s="31" t="s">
        <v>3</v>
      </c>
      <c r="E12" s="31" t="s">
        <v>4</v>
      </c>
      <c r="F12" s="31" t="s">
        <v>3</v>
      </c>
      <c r="G12" s="31" t="s">
        <v>4</v>
      </c>
      <c r="L12" s="31" t="s">
        <v>3</v>
      </c>
      <c r="M12" s="31" t="s">
        <v>4</v>
      </c>
      <c r="N12" s="31" t="s">
        <v>3</v>
      </c>
      <c r="O12" s="31" t="s">
        <v>4</v>
      </c>
      <c r="P12" s="31" t="s">
        <v>3</v>
      </c>
      <c r="Q12" s="31" t="s">
        <v>4</v>
      </c>
    </row>
    <row r="13" spans="1:19" x14ac:dyDescent="0.15">
      <c r="A13" t="s">
        <v>54</v>
      </c>
      <c r="B13" s="17">
        <v>164000000</v>
      </c>
      <c r="C13" s="17">
        <v>161000000</v>
      </c>
      <c r="D13" s="17">
        <v>119000000</v>
      </c>
      <c r="E13" s="17">
        <v>206000000</v>
      </c>
      <c r="F13" s="17">
        <v>134000000</v>
      </c>
      <c r="G13" s="17">
        <v>104000000</v>
      </c>
      <c r="H13" s="17">
        <f>AVERAGE(B13:G13)</f>
        <v>148000000</v>
      </c>
      <c r="I13" s="17">
        <f>STDEV(B13:G13)</f>
        <v>36774991.502378352</v>
      </c>
      <c r="K13" t="s">
        <v>54</v>
      </c>
      <c r="L13" s="18">
        <f>LOG(B13)</f>
        <v>8.214843848047698</v>
      </c>
      <c r="M13" s="18">
        <f t="shared" ref="M13:R16" si="5">LOG(C13)</f>
        <v>8.20682587603185</v>
      </c>
      <c r="N13" s="18">
        <f t="shared" si="5"/>
        <v>8.075546961392531</v>
      </c>
      <c r="O13" s="18">
        <f t="shared" si="5"/>
        <v>8.3138672203691542</v>
      </c>
      <c r="P13" s="18">
        <f t="shared" si="5"/>
        <v>8.1271047983648081</v>
      </c>
      <c r="Q13" s="18">
        <f t="shared" si="5"/>
        <v>8.0170333392987807</v>
      </c>
      <c r="R13" s="18">
        <f t="shared" si="5"/>
        <v>8.1702617153949575</v>
      </c>
      <c r="S13" s="18">
        <f>(1/LN(10)*(1/H13)*(I13))</f>
        <v>0.1079133505508236</v>
      </c>
    </row>
    <row r="14" spans="1:19" x14ac:dyDescent="0.15">
      <c r="A14" t="s">
        <v>34</v>
      </c>
      <c r="B14" s="17">
        <v>194000000</v>
      </c>
      <c r="C14" s="17">
        <v>236000000</v>
      </c>
      <c r="D14" s="17">
        <v>143000000</v>
      </c>
      <c r="E14" s="17">
        <v>69000000</v>
      </c>
      <c r="F14" s="17">
        <v>133000000</v>
      </c>
      <c r="G14" s="17">
        <v>138000000</v>
      </c>
      <c r="H14" s="17">
        <f t="shared" ref="H14:H16" si="6">AVERAGE(B14:G14)</f>
        <v>152166666.66666666</v>
      </c>
      <c r="I14" s="17">
        <f t="shared" ref="I14:I16" si="7">STDEV(B14:G14)</f>
        <v>57178375.86593961</v>
      </c>
      <c r="K14" t="s">
        <v>34</v>
      </c>
      <c r="L14" s="18">
        <f t="shared" ref="L14:L16" si="8">LOG(B14)</f>
        <v>8.2878017299302265</v>
      </c>
      <c r="M14" s="18">
        <f t="shared" si="5"/>
        <v>8.3729120029701072</v>
      </c>
      <c r="N14" s="18">
        <f t="shared" si="5"/>
        <v>8.1553360374650623</v>
      </c>
      <c r="O14" s="18">
        <f t="shared" si="5"/>
        <v>7.8388490907372557</v>
      </c>
      <c r="P14" s="18">
        <f t="shared" si="5"/>
        <v>8.1238516409670858</v>
      </c>
      <c r="Q14" s="18">
        <f t="shared" si="5"/>
        <v>8.1398790864012369</v>
      </c>
      <c r="R14" s="18">
        <f t="shared" si="5"/>
        <v>8.1823195271506552</v>
      </c>
      <c r="S14" s="18">
        <f t="shared" ref="S14:S16" si="9">(1/LN(10)*(1/H14)*(I14))</f>
        <v>0.1631911486709812</v>
      </c>
    </row>
    <row r="15" spans="1:19" x14ac:dyDescent="0.15">
      <c r="A15" t="s">
        <v>55</v>
      </c>
      <c r="B15" s="17">
        <v>24800000</v>
      </c>
      <c r="C15" s="17">
        <v>58000000</v>
      </c>
      <c r="D15" s="17">
        <v>33500000</v>
      </c>
      <c r="E15" s="17">
        <v>55000000</v>
      </c>
      <c r="F15" s="17">
        <v>55000000</v>
      </c>
      <c r="G15" s="17">
        <v>28000000</v>
      </c>
      <c r="H15" s="17">
        <f t="shared" si="6"/>
        <v>42383333.333333336</v>
      </c>
      <c r="I15" s="17">
        <f t="shared" si="7"/>
        <v>15213206.981654683</v>
      </c>
      <c r="K15" t="s">
        <v>55</v>
      </c>
      <c r="L15" s="18">
        <f t="shared" si="8"/>
        <v>7.394451680826216</v>
      </c>
      <c r="M15" s="18">
        <f t="shared" si="5"/>
        <v>7.7634279935629369</v>
      </c>
      <c r="N15" s="18">
        <f t="shared" si="5"/>
        <v>7.5250448070368456</v>
      </c>
      <c r="O15" s="18">
        <f t="shared" si="5"/>
        <v>7.7403626894942441</v>
      </c>
      <c r="P15" s="18">
        <f t="shared" si="5"/>
        <v>7.7403626894942441</v>
      </c>
      <c r="Q15" s="18">
        <f t="shared" si="5"/>
        <v>7.4471580313422194</v>
      </c>
      <c r="R15" s="18">
        <f t="shared" si="5"/>
        <v>7.6271951097920656</v>
      </c>
      <c r="S15" s="18">
        <f t="shared" si="9"/>
        <v>0.1558870273893351</v>
      </c>
    </row>
    <row r="16" spans="1:19" x14ac:dyDescent="0.15">
      <c r="A16" t="s">
        <v>36</v>
      </c>
      <c r="B16" s="17">
        <v>15750000</v>
      </c>
      <c r="C16" s="17">
        <v>19000000</v>
      </c>
      <c r="D16" s="17">
        <v>6700000</v>
      </c>
      <c r="E16" s="17">
        <v>39000000</v>
      </c>
      <c r="F16" s="17">
        <v>62000000</v>
      </c>
      <c r="G16" s="17">
        <v>40000000</v>
      </c>
      <c r="H16" s="17">
        <f t="shared" si="6"/>
        <v>30408333.333333332</v>
      </c>
      <c r="I16" s="17">
        <f t="shared" si="7"/>
        <v>20351668.645756461</v>
      </c>
      <c r="K16" t="s">
        <v>36</v>
      </c>
      <c r="L16" s="18">
        <f t="shared" si="8"/>
        <v>7.1972805581256196</v>
      </c>
      <c r="M16" s="18">
        <f t="shared" si="5"/>
        <v>7.2787536009528289</v>
      </c>
      <c r="N16" s="18">
        <f t="shared" si="5"/>
        <v>6.826074802700826</v>
      </c>
      <c r="O16" s="18">
        <f t="shared" si="5"/>
        <v>7.5910646070264995</v>
      </c>
      <c r="P16" s="18">
        <f t="shared" si="5"/>
        <v>7.7923916894982534</v>
      </c>
      <c r="Q16" s="18">
        <f t="shared" si="5"/>
        <v>7.6020599913279625</v>
      </c>
      <c r="R16" s="18">
        <f t="shared" si="5"/>
        <v>7.4829926173170236</v>
      </c>
      <c r="S16" s="18">
        <f t="shared" si="9"/>
        <v>0.29066431538642223</v>
      </c>
    </row>
  </sheetData>
  <mergeCells count="14">
    <mergeCell ref="N3:O3"/>
    <mergeCell ref="P3:Q3"/>
    <mergeCell ref="A10:C10"/>
    <mergeCell ref="B11:C11"/>
    <mergeCell ref="D11:E11"/>
    <mergeCell ref="F11:G11"/>
    <mergeCell ref="L11:M11"/>
    <mergeCell ref="N11:O11"/>
    <mergeCell ref="P11:Q11"/>
    <mergeCell ref="A2:B2"/>
    <mergeCell ref="B3:C3"/>
    <mergeCell ref="D3:E3"/>
    <mergeCell ref="F3:G3"/>
    <mergeCell ref="L3:M3"/>
  </mergeCells>
  <phoneticPr fontId="1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opLeftCell="A28" workbookViewId="0">
      <selection activeCell="A33" sqref="A33:C33"/>
    </sheetView>
  </sheetViews>
  <sheetFormatPr defaultRowHeight="13.5" x14ac:dyDescent="0.15"/>
  <sheetData>
    <row r="1" spans="1:34" ht="14.25" x14ac:dyDescent="0.15">
      <c r="A1" s="23" t="s">
        <v>56</v>
      </c>
      <c r="B1" s="23"/>
      <c r="C1" s="23"/>
      <c r="D1" s="23"/>
      <c r="E1" s="24"/>
    </row>
    <row r="2" spans="1:34" x14ac:dyDescent="0.15">
      <c r="A2" s="62" t="s">
        <v>57</v>
      </c>
      <c r="B2" s="62"/>
      <c r="C2" s="62"/>
      <c r="D2" s="62"/>
      <c r="E2" s="62"/>
      <c r="F2" s="62"/>
      <c r="G2" s="62"/>
    </row>
    <row r="3" spans="1:34" ht="15.75" x14ac:dyDescent="0.25">
      <c r="A3" s="57" t="s">
        <v>58</v>
      </c>
      <c r="B3" s="58"/>
      <c r="C3" s="58"/>
      <c r="D3" s="58"/>
    </row>
    <row r="4" spans="1:34" x14ac:dyDescent="0.15">
      <c r="B4" s="52" t="str">
        <f>ROMAN(B5)</f>
        <v>I</v>
      </c>
      <c r="C4" s="52"/>
      <c r="D4" s="52"/>
      <c r="E4" s="52"/>
      <c r="F4" s="52"/>
      <c r="G4" s="52"/>
      <c r="H4" s="52"/>
      <c r="I4" s="52"/>
      <c r="J4" s="52"/>
      <c r="K4" s="52"/>
      <c r="L4" s="52" t="str">
        <f>ROMAN(C5)</f>
        <v>II</v>
      </c>
      <c r="M4" s="52"/>
      <c r="N4" s="52"/>
      <c r="O4" s="52"/>
      <c r="P4" s="52"/>
      <c r="Q4" s="52"/>
      <c r="R4" s="52"/>
      <c r="S4" s="52"/>
      <c r="T4" s="52"/>
      <c r="U4" s="52"/>
      <c r="V4" s="52" t="str">
        <f>ROMAN(D5)</f>
        <v>III</v>
      </c>
      <c r="W4" s="52"/>
      <c r="X4" s="52"/>
      <c r="Y4" s="52"/>
      <c r="Z4" s="52"/>
      <c r="AA4" s="52"/>
      <c r="AB4" s="52"/>
      <c r="AC4" s="52"/>
      <c r="AD4" s="52"/>
      <c r="AE4" s="52"/>
    </row>
    <row r="5" spans="1:34" x14ac:dyDescent="0.15">
      <c r="B5" s="5" t="s">
        <v>3</v>
      </c>
      <c r="C5" s="5" t="s">
        <v>4</v>
      </c>
      <c r="D5" s="5" t="s">
        <v>5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3</v>
      </c>
      <c r="M5" s="5" t="s">
        <v>4</v>
      </c>
      <c r="N5" s="5" t="s">
        <v>5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  <c r="V5" s="5" t="s">
        <v>3</v>
      </c>
      <c r="W5" s="5" t="s">
        <v>4</v>
      </c>
      <c r="X5" s="5" t="s">
        <v>5</v>
      </c>
      <c r="Y5" s="5" t="s">
        <v>18</v>
      </c>
      <c r="Z5" s="5" t="s">
        <v>19</v>
      </c>
      <c r="AA5" s="5" t="s">
        <v>20</v>
      </c>
      <c r="AB5" s="5" t="s">
        <v>21</v>
      </c>
      <c r="AC5" s="5" t="s">
        <v>22</v>
      </c>
      <c r="AD5" s="5" t="s">
        <v>23</v>
      </c>
      <c r="AE5" s="5" t="s">
        <v>24</v>
      </c>
      <c r="AF5" s="10" t="s">
        <v>13</v>
      </c>
      <c r="AG5" s="10" t="s">
        <v>15</v>
      </c>
      <c r="AH5" s="10" t="s">
        <v>14</v>
      </c>
    </row>
    <row r="6" spans="1:34" x14ac:dyDescent="0.15">
      <c r="A6" t="s">
        <v>6</v>
      </c>
      <c r="B6" s="3">
        <v>0.19400000000000001</v>
      </c>
      <c r="C6" s="3">
        <v>0.187</v>
      </c>
      <c r="D6" s="3">
        <v>0.187</v>
      </c>
      <c r="E6" s="3">
        <v>0.26</v>
      </c>
      <c r="F6" s="3">
        <v>0.25</v>
      </c>
      <c r="G6" s="3">
        <v>0.16</v>
      </c>
      <c r="H6" s="3">
        <v>0.17100000000000001</v>
      </c>
      <c r="I6" s="3">
        <v>0.155</v>
      </c>
      <c r="J6" s="3">
        <v>0.191</v>
      </c>
      <c r="K6" s="3">
        <v>0.14699999999999999</v>
      </c>
      <c r="L6" s="3">
        <v>0.156</v>
      </c>
      <c r="M6" s="3">
        <v>0.183</v>
      </c>
      <c r="N6" s="3">
        <v>0.16900000000000001</v>
      </c>
      <c r="O6" s="3">
        <v>0.17</v>
      </c>
      <c r="P6" s="3">
        <v>0.188</v>
      </c>
      <c r="Q6" s="3">
        <v>0.19900000000000001</v>
      </c>
      <c r="R6" s="3">
        <v>0.17899999999999999</v>
      </c>
      <c r="S6" s="3">
        <v>0.22500000000000001</v>
      </c>
      <c r="T6" s="3">
        <v>0.17899999999999999</v>
      </c>
      <c r="U6" s="3">
        <v>0.16200000000000001</v>
      </c>
      <c r="V6" s="3">
        <v>0.14000000000000001</v>
      </c>
      <c r="W6" s="3">
        <v>0.14299999999999999</v>
      </c>
      <c r="X6" s="3">
        <v>0.14499999999999999</v>
      </c>
      <c r="Y6" s="3">
        <v>0.14099999999999999</v>
      </c>
      <c r="Z6" s="3">
        <v>0.14499999999999999</v>
      </c>
      <c r="AA6" s="3">
        <v>0.14399999999999999</v>
      </c>
      <c r="AB6" s="3">
        <v>0.14099999999999999</v>
      </c>
      <c r="AC6" s="3">
        <v>0.14899999999999999</v>
      </c>
      <c r="AD6" s="3">
        <v>0.13900000000000001</v>
      </c>
      <c r="AE6" s="3">
        <v>0.17199999999999999</v>
      </c>
      <c r="AF6" s="3">
        <f>AVERAGE(B6:AE6)</f>
        <v>0.17236666666666664</v>
      </c>
      <c r="AG6" s="3"/>
      <c r="AH6" s="3">
        <f t="shared" ref="AH6:AH11" si="0">STDEV(G6:AE6)</f>
        <v>2.2112439937736435E-2</v>
      </c>
    </row>
    <row r="7" spans="1:34" x14ac:dyDescent="0.15">
      <c r="A7" t="s">
        <v>7</v>
      </c>
      <c r="B7" s="3">
        <v>1.2</v>
      </c>
      <c r="C7" s="3">
        <v>1.6060000000000001</v>
      </c>
      <c r="D7" s="3">
        <v>1.417</v>
      </c>
      <c r="E7" s="3">
        <v>1.5349999999999999</v>
      </c>
      <c r="F7" s="3">
        <v>1.4079999999999999</v>
      </c>
      <c r="G7" s="3">
        <v>1.2010000000000001</v>
      </c>
      <c r="H7" s="3">
        <v>1.407</v>
      </c>
      <c r="I7" s="3">
        <v>1.163</v>
      </c>
      <c r="J7" s="3">
        <v>1.8420000000000001</v>
      </c>
      <c r="K7" s="3">
        <v>1.2250000000000001</v>
      </c>
      <c r="L7" s="3">
        <v>1.0669999999999999</v>
      </c>
      <c r="M7" s="3">
        <v>1.177</v>
      </c>
      <c r="N7" s="3">
        <v>1.173</v>
      </c>
      <c r="O7" s="3">
        <v>1.3440000000000001</v>
      </c>
      <c r="P7" s="3">
        <v>1.1870000000000001</v>
      </c>
      <c r="Q7" s="3">
        <v>1.333</v>
      </c>
      <c r="R7" s="3">
        <v>0.98</v>
      </c>
      <c r="S7" s="3">
        <v>0.99099999999999999</v>
      </c>
      <c r="T7" s="3">
        <v>0.999</v>
      </c>
      <c r="U7" s="3">
        <v>0.94899999999999995</v>
      </c>
      <c r="V7" s="3">
        <v>0.65</v>
      </c>
      <c r="W7" s="3">
        <v>0.79200000000000004</v>
      </c>
      <c r="X7" s="3">
        <v>0.78700000000000003</v>
      </c>
      <c r="Y7" s="3">
        <v>0.89200000000000002</v>
      </c>
      <c r="Z7" s="3">
        <v>1.0720000000000001</v>
      </c>
      <c r="AA7" s="3">
        <v>0.85799999999999998</v>
      </c>
      <c r="AB7" s="3">
        <v>0.73399999999999999</v>
      </c>
      <c r="AC7" s="3">
        <v>0.78300000000000003</v>
      </c>
      <c r="AD7" s="3">
        <v>0.70399999999999996</v>
      </c>
      <c r="AE7" s="3">
        <v>0.73099999999999998</v>
      </c>
      <c r="AF7" s="3">
        <f t="shared" ref="AF7:AF11" si="1">AVERAGE(B7:AE7)</f>
        <v>1.1069</v>
      </c>
      <c r="AG7" s="3">
        <f>AF7-$AF$6</f>
        <v>0.93453333333333333</v>
      </c>
      <c r="AH7" s="3">
        <f t="shared" si="0"/>
        <v>0.27445793241709376</v>
      </c>
    </row>
    <row r="8" spans="1:34" x14ac:dyDescent="0.15">
      <c r="A8" s="3" t="s">
        <v>72</v>
      </c>
      <c r="B8" s="3">
        <v>1.609</v>
      </c>
      <c r="C8" s="3">
        <v>1.22</v>
      </c>
      <c r="D8" s="3">
        <v>1.1859999999999999</v>
      </c>
      <c r="E8" s="3">
        <v>1.6040000000000001</v>
      </c>
      <c r="F8" s="3">
        <v>1.357</v>
      </c>
      <c r="G8" s="3">
        <v>1.492</v>
      </c>
      <c r="H8" s="3">
        <v>1.1859999999999999</v>
      </c>
      <c r="I8" s="3">
        <v>1.385</v>
      </c>
      <c r="J8" s="3">
        <v>1.145</v>
      </c>
      <c r="K8" s="3">
        <v>1.0660000000000001</v>
      </c>
      <c r="L8" s="3">
        <v>1.0720000000000001</v>
      </c>
      <c r="M8" s="3">
        <v>1.1779999999999999</v>
      </c>
      <c r="N8" s="3">
        <v>1.6759999999999999</v>
      </c>
      <c r="O8" s="3">
        <v>1.079</v>
      </c>
      <c r="P8" s="3">
        <v>1</v>
      </c>
      <c r="Q8" s="3">
        <v>1.3759999999999999</v>
      </c>
      <c r="R8" s="3">
        <v>1.0069999999999999</v>
      </c>
      <c r="S8" s="3">
        <v>1.1830000000000001</v>
      </c>
      <c r="T8" s="3">
        <v>0.99399999999999999</v>
      </c>
      <c r="U8" s="3">
        <v>0.84499999999999997</v>
      </c>
      <c r="V8" s="3">
        <v>0.79100000000000004</v>
      </c>
      <c r="W8" s="3">
        <v>0.878</v>
      </c>
      <c r="X8" s="3">
        <v>0.91600000000000004</v>
      </c>
      <c r="Y8" s="3">
        <v>1.224</v>
      </c>
      <c r="Z8" s="3">
        <v>1.038</v>
      </c>
      <c r="AA8" s="3">
        <v>0.96099999999999997</v>
      </c>
      <c r="AB8" s="3">
        <v>0.875</v>
      </c>
      <c r="AC8" s="3">
        <v>0.96299999999999997</v>
      </c>
      <c r="AD8" s="3">
        <v>0.79</v>
      </c>
      <c r="AE8" s="3">
        <v>0.81799999999999995</v>
      </c>
      <c r="AF8" s="3">
        <f t="shared" si="1"/>
        <v>1.1304666666666665</v>
      </c>
      <c r="AG8" s="3">
        <f t="shared" ref="AG8:AG11" si="2">AF8-$AF$6</f>
        <v>0.95809999999999984</v>
      </c>
      <c r="AH8" s="3">
        <f t="shared" si="0"/>
        <v>0.22472874760475073</v>
      </c>
    </row>
    <row r="9" spans="1:34" x14ac:dyDescent="0.15">
      <c r="A9" s="3" t="s">
        <v>27</v>
      </c>
      <c r="B9" s="3">
        <v>1.62</v>
      </c>
      <c r="C9" s="3">
        <v>1.4359999999999999</v>
      </c>
      <c r="D9" s="3">
        <v>1.3859999999999999</v>
      </c>
      <c r="E9" s="3">
        <v>1.587</v>
      </c>
      <c r="F9" s="3">
        <v>1.0640000000000001</v>
      </c>
      <c r="G9" s="3">
        <v>1.1819999999999999</v>
      </c>
      <c r="H9" s="3">
        <v>1.3260000000000001</v>
      </c>
      <c r="I9" s="3">
        <v>1.1990000000000001</v>
      </c>
      <c r="J9" s="3">
        <v>1.5880000000000001</v>
      </c>
      <c r="K9" s="3">
        <v>1.4910000000000001</v>
      </c>
      <c r="L9" s="3">
        <v>1.32</v>
      </c>
      <c r="M9" s="3">
        <v>1.1579999999999999</v>
      </c>
      <c r="N9" s="3">
        <v>1.581</v>
      </c>
      <c r="O9" s="3">
        <v>1.159</v>
      </c>
      <c r="P9" s="3">
        <v>1.133</v>
      </c>
      <c r="Q9" s="3">
        <v>1.337</v>
      </c>
      <c r="R9" s="3">
        <v>1.581</v>
      </c>
      <c r="S9" s="3">
        <v>1.0920000000000001</v>
      </c>
      <c r="T9" s="3">
        <v>0.96599999999999997</v>
      </c>
      <c r="U9" s="3">
        <v>0.86299999999999999</v>
      </c>
      <c r="V9" s="3">
        <v>0.63200000000000001</v>
      </c>
      <c r="W9" s="3">
        <v>0.69699999999999995</v>
      </c>
      <c r="X9" s="3">
        <v>0.88</v>
      </c>
      <c r="Y9" s="3">
        <v>1.032</v>
      </c>
      <c r="Z9" s="3">
        <v>0.75700000000000001</v>
      </c>
      <c r="AA9" s="3">
        <v>1.0069999999999999</v>
      </c>
      <c r="AB9" s="3">
        <v>1.55</v>
      </c>
      <c r="AC9" s="3">
        <v>0.83599999999999997</v>
      </c>
      <c r="AD9" s="3">
        <v>0.8</v>
      </c>
      <c r="AE9" s="3">
        <v>0.81299999999999994</v>
      </c>
      <c r="AF9" s="3">
        <f t="shared" si="1"/>
        <v>1.1691</v>
      </c>
      <c r="AG9" s="3">
        <f t="shared" si="2"/>
        <v>0.99673333333333336</v>
      </c>
      <c r="AH9" s="3">
        <f t="shared" si="0"/>
        <v>0.29609570524860179</v>
      </c>
    </row>
    <row r="10" spans="1:34" x14ac:dyDescent="0.15">
      <c r="A10" s="3" t="s">
        <v>25</v>
      </c>
      <c r="B10" s="3">
        <v>1.526</v>
      </c>
      <c r="C10" s="3">
        <v>1.508</v>
      </c>
      <c r="D10" s="3">
        <v>1.5649999999999999</v>
      </c>
      <c r="E10" s="3">
        <v>1.42</v>
      </c>
      <c r="F10" s="3">
        <v>1.5489999999999999</v>
      </c>
      <c r="G10" s="3">
        <v>1.5</v>
      </c>
      <c r="H10" s="3">
        <v>1.155</v>
      </c>
      <c r="I10" s="3">
        <v>1.244</v>
      </c>
      <c r="J10" s="3">
        <v>1.232</v>
      </c>
      <c r="K10" s="3">
        <v>1.357</v>
      </c>
      <c r="L10" s="3">
        <v>1.1950000000000001</v>
      </c>
      <c r="M10" s="3">
        <v>1.1739999999999999</v>
      </c>
      <c r="N10" s="3">
        <v>1.1060000000000001</v>
      </c>
      <c r="O10" s="3">
        <v>1.107</v>
      </c>
      <c r="P10" s="3">
        <v>1.1970000000000001</v>
      </c>
      <c r="Q10" s="3">
        <v>1.0149999999999999</v>
      </c>
      <c r="R10" s="3">
        <v>0.94099999999999995</v>
      </c>
      <c r="S10" s="3">
        <v>0.84899999999999998</v>
      </c>
      <c r="T10" s="3">
        <v>0.90200000000000002</v>
      </c>
      <c r="U10" s="3">
        <v>1.234</v>
      </c>
      <c r="V10" s="3">
        <v>0.85799999999999998</v>
      </c>
      <c r="W10" s="3">
        <v>1.5469999999999999</v>
      </c>
      <c r="X10" s="3">
        <v>0.82599999999999996</v>
      </c>
      <c r="Y10" s="3">
        <v>0.77100000000000002</v>
      </c>
      <c r="Z10" s="3">
        <v>0.86699999999999999</v>
      </c>
      <c r="AA10" s="3">
        <v>0.51600000000000001</v>
      </c>
      <c r="AB10" s="3">
        <v>0.98199999999999998</v>
      </c>
      <c r="AC10" s="3">
        <v>0.93700000000000006</v>
      </c>
      <c r="AD10" s="3">
        <v>0.73899999999999999</v>
      </c>
      <c r="AE10" s="3">
        <v>0.97</v>
      </c>
      <c r="AF10" s="3">
        <f t="shared" si="1"/>
        <v>1.1262999999999999</v>
      </c>
      <c r="AG10" s="3">
        <f t="shared" si="2"/>
        <v>0.95393333333333319</v>
      </c>
      <c r="AH10" s="3">
        <f t="shared" si="0"/>
        <v>0.24179979321744552</v>
      </c>
    </row>
    <row r="11" spans="1:34" x14ac:dyDescent="0.15">
      <c r="A11" s="3" t="s">
        <v>61</v>
      </c>
      <c r="B11" s="3">
        <v>1.7270000000000001</v>
      </c>
      <c r="C11" s="3">
        <v>1.6439999999999999</v>
      </c>
      <c r="D11" s="3">
        <v>1.728</v>
      </c>
      <c r="E11" s="3">
        <v>1.1559999999999999</v>
      </c>
      <c r="F11" s="3">
        <v>1.167</v>
      </c>
      <c r="G11" s="3">
        <v>1.5669999999999999</v>
      </c>
      <c r="H11" s="3">
        <v>1.2529999999999999</v>
      </c>
      <c r="I11" s="3">
        <v>1.3660000000000001</v>
      </c>
      <c r="J11" s="3">
        <v>1.43</v>
      </c>
      <c r="K11" s="3">
        <v>1.2410000000000001</v>
      </c>
      <c r="L11" s="3">
        <v>1.31</v>
      </c>
      <c r="M11" s="3">
        <v>1.175</v>
      </c>
      <c r="N11" s="3">
        <v>0.97599999999999998</v>
      </c>
      <c r="O11" s="3">
        <v>1.083</v>
      </c>
      <c r="P11" s="3">
        <v>1.0289999999999999</v>
      </c>
      <c r="Q11" s="3">
        <v>0.97399999999999998</v>
      </c>
      <c r="R11" s="3">
        <v>1.2070000000000001</v>
      </c>
      <c r="S11" s="3">
        <v>1.077</v>
      </c>
      <c r="T11" s="3">
        <v>0.79700000000000004</v>
      </c>
      <c r="U11" s="3">
        <v>0.83</v>
      </c>
      <c r="V11" s="3">
        <v>0.64500000000000002</v>
      </c>
      <c r="W11" s="3">
        <v>0.81899999999999995</v>
      </c>
      <c r="X11" s="3">
        <v>0.65600000000000003</v>
      </c>
      <c r="Y11" s="3">
        <v>0.88</v>
      </c>
      <c r="Z11" s="3">
        <v>1.5289999999999999</v>
      </c>
      <c r="AA11" s="3">
        <v>0.70499999999999996</v>
      </c>
      <c r="AB11" s="3">
        <v>0.61499999999999999</v>
      </c>
      <c r="AC11" s="3">
        <v>0.65</v>
      </c>
      <c r="AD11" s="3">
        <v>0.65100000000000002</v>
      </c>
      <c r="AE11" s="3">
        <v>0.65600000000000003</v>
      </c>
      <c r="AF11" s="3">
        <f t="shared" si="1"/>
        <v>1.0847666666666664</v>
      </c>
      <c r="AG11" s="3">
        <f t="shared" si="2"/>
        <v>0.91239999999999977</v>
      </c>
      <c r="AH11" s="3">
        <f t="shared" si="0"/>
        <v>0.30177898645642581</v>
      </c>
    </row>
    <row r="13" spans="1:34" ht="15" x14ac:dyDescent="0.25">
      <c r="A13" s="57" t="s">
        <v>59</v>
      </c>
      <c r="B13" s="57"/>
      <c r="C13" s="57"/>
    </row>
    <row r="14" spans="1:34" x14ac:dyDescent="0.15">
      <c r="B14" s="52" t="str">
        <f>ROMAN(B15)</f>
        <v>I</v>
      </c>
      <c r="C14" s="52"/>
      <c r="D14" s="52"/>
      <c r="E14" s="52"/>
      <c r="F14" s="52"/>
      <c r="G14" s="52"/>
      <c r="H14" s="52"/>
      <c r="I14" s="52"/>
      <c r="J14" s="52"/>
      <c r="K14" s="52"/>
      <c r="L14" s="52" t="str">
        <f>ROMAN(C15)</f>
        <v>II</v>
      </c>
      <c r="M14" s="52"/>
      <c r="N14" s="52"/>
      <c r="O14" s="52"/>
      <c r="P14" s="52"/>
      <c r="Q14" s="52"/>
      <c r="R14" s="52"/>
      <c r="S14" s="52"/>
      <c r="T14" s="52"/>
      <c r="U14" s="52"/>
      <c r="V14" s="52" t="str">
        <f>ROMAN(D15)</f>
        <v>III</v>
      </c>
      <c r="W14" s="52"/>
      <c r="X14" s="52"/>
      <c r="Y14" s="52"/>
      <c r="Z14" s="52"/>
      <c r="AA14" s="52"/>
      <c r="AB14" s="52"/>
      <c r="AC14" s="52"/>
      <c r="AD14" s="52"/>
      <c r="AE14" s="52"/>
    </row>
    <row r="15" spans="1:34" x14ac:dyDescent="0.15">
      <c r="B15" s="5" t="s">
        <v>3</v>
      </c>
      <c r="C15" s="5" t="s">
        <v>4</v>
      </c>
      <c r="D15" s="5" t="s">
        <v>5</v>
      </c>
      <c r="E15" s="5" t="s">
        <v>18</v>
      </c>
      <c r="F15" s="5" t="s">
        <v>19</v>
      </c>
      <c r="G15" s="5" t="s">
        <v>20</v>
      </c>
      <c r="H15" s="5" t="s">
        <v>21</v>
      </c>
      <c r="I15" s="5" t="s">
        <v>22</v>
      </c>
      <c r="J15" s="5" t="s">
        <v>23</v>
      </c>
      <c r="K15" s="5" t="s">
        <v>24</v>
      </c>
      <c r="L15" s="5" t="s">
        <v>3</v>
      </c>
      <c r="M15" s="5" t="s">
        <v>4</v>
      </c>
      <c r="N15" s="5" t="s">
        <v>5</v>
      </c>
      <c r="O15" s="5" t="s">
        <v>18</v>
      </c>
      <c r="P15" s="5" t="s">
        <v>19</v>
      </c>
      <c r="Q15" s="5" t="s">
        <v>20</v>
      </c>
      <c r="R15" s="5" t="s">
        <v>21</v>
      </c>
      <c r="S15" s="5" t="s">
        <v>22</v>
      </c>
      <c r="T15" s="5" t="s">
        <v>23</v>
      </c>
      <c r="U15" s="5" t="s">
        <v>24</v>
      </c>
      <c r="V15" s="5" t="s">
        <v>3</v>
      </c>
      <c r="W15" s="5" t="s">
        <v>4</v>
      </c>
      <c r="X15" s="5" t="s">
        <v>5</v>
      </c>
      <c r="Y15" s="5" t="s">
        <v>18</v>
      </c>
      <c r="Z15" s="5" t="s">
        <v>19</v>
      </c>
      <c r="AA15" s="5" t="s">
        <v>20</v>
      </c>
      <c r="AB15" s="5" t="s">
        <v>21</v>
      </c>
      <c r="AC15" s="5" t="s">
        <v>22</v>
      </c>
      <c r="AD15" s="5" t="s">
        <v>23</v>
      </c>
      <c r="AE15" s="5" t="s">
        <v>24</v>
      </c>
      <c r="AF15" s="10" t="s">
        <v>13</v>
      </c>
      <c r="AG15" s="10" t="s">
        <v>15</v>
      </c>
      <c r="AH15" s="10" t="s">
        <v>14</v>
      </c>
    </row>
    <row r="16" spans="1:34" x14ac:dyDescent="0.15">
      <c r="A16" t="s">
        <v>6</v>
      </c>
      <c r="B16" s="3">
        <v>0.20799999999999999</v>
      </c>
      <c r="C16" s="3">
        <v>0.15</v>
      </c>
      <c r="D16" s="3">
        <v>0.159</v>
      </c>
      <c r="E16" s="3">
        <v>0.16200000000000001</v>
      </c>
      <c r="F16" s="3">
        <v>0.16400000000000001</v>
      </c>
      <c r="G16" s="3">
        <v>0.158</v>
      </c>
      <c r="H16" s="3">
        <v>0.14799999999999999</v>
      </c>
      <c r="I16" s="3">
        <v>0.13900000000000001</v>
      </c>
      <c r="J16" s="3">
        <v>0.13400000000000001</v>
      </c>
      <c r="K16" s="3">
        <v>0.14599999999999999</v>
      </c>
      <c r="L16" s="3">
        <v>0.21299999999999999</v>
      </c>
      <c r="M16" s="3">
        <v>0.159</v>
      </c>
      <c r="N16" s="3">
        <v>0.14899999999999999</v>
      </c>
      <c r="O16" s="3">
        <v>0.14599999999999999</v>
      </c>
      <c r="P16" s="3">
        <v>0.18</v>
      </c>
      <c r="Q16" s="3">
        <v>0.22800000000000001</v>
      </c>
      <c r="R16" s="3">
        <v>0.17499999999999999</v>
      </c>
      <c r="S16" s="3">
        <v>0.14499999999999999</v>
      </c>
      <c r="T16" s="28"/>
      <c r="U16" s="3">
        <v>0.14799999999999999</v>
      </c>
      <c r="V16" s="3">
        <v>0.15</v>
      </c>
      <c r="W16" s="3">
        <v>0.14699999999999999</v>
      </c>
      <c r="X16" s="3">
        <v>0.15</v>
      </c>
      <c r="Y16" s="3">
        <v>0.161</v>
      </c>
      <c r="Z16" s="3">
        <v>0.156</v>
      </c>
      <c r="AA16" s="3">
        <v>0.16</v>
      </c>
      <c r="AB16" s="3">
        <v>0.159</v>
      </c>
      <c r="AC16" s="3">
        <v>0.14499999999999999</v>
      </c>
      <c r="AD16" s="3">
        <v>0.156</v>
      </c>
      <c r="AE16" s="3">
        <v>0.16300000000000001</v>
      </c>
      <c r="AF16" s="3">
        <f>AVERAGE(B16:AE16)</f>
        <v>0.1606206896551724</v>
      </c>
      <c r="AG16" s="3"/>
      <c r="AH16" s="3">
        <f t="shared" ref="AH16:AH21" si="3">STDEV(G16:AE16)</f>
        <v>2.1686459744086565E-2</v>
      </c>
    </row>
    <row r="17" spans="1:34" x14ac:dyDescent="0.15">
      <c r="A17" t="s">
        <v>7</v>
      </c>
      <c r="B17" s="3">
        <v>1.2290000000000001</v>
      </c>
      <c r="C17" s="3">
        <v>2.3650000000000002</v>
      </c>
      <c r="D17" s="3">
        <v>1.6919999999999999</v>
      </c>
      <c r="E17" s="3">
        <v>2.157</v>
      </c>
      <c r="F17" s="3">
        <v>1.95</v>
      </c>
      <c r="G17" s="3">
        <v>2.6190000000000002</v>
      </c>
      <c r="H17" s="3">
        <v>2.0449999999999999</v>
      </c>
      <c r="I17" s="3">
        <v>1.458</v>
      </c>
      <c r="J17" s="3">
        <v>1.546</v>
      </c>
      <c r="K17" s="3">
        <v>0.93400000000000005</v>
      </c>
      <c r="L17" s="3">
        <v>1.7809999999999999</v>
      </c>
      <c r="M17" s="3">
        <v>1.82</v>
      </c>
      <c r="N17" s="3">
        <v>1.381</v>
      </c>
      <c r="O17" s="3">
        <v>1.7210000000000001</v>
      </c>
      <c r="P17" s="3">
        <v>1.478</v>
      </c>
      <c r="Q17" s="3">
        <v>1.63</v>
      </c>
      <c r="R17" s="3">
        <v>0.96399999999999997</v>
      </c>
      <c r="S17" s="3">
        <v>1.2030000000000001</v>
      </c>
      <c r="T17" s="3">
        <v>1.4419999999999999</v>
      </c>
      <c r="U17" s="3">
        <v>1.3879999999999999</v>
      </c>
      <c r="V17" s="3">
        <v>1.0269999999999999</v>
      </c>
      <c r="W17" s="3">
        <v>1.1020000000000001</v>
      </c>
      <c r="X17" s="3">
        <v>1.1200000000000001</v>
      </c>
      <c r="Y17" s="3">
        <v>1.3859999999999999</v>
      </c>
      <c r="Z17" s="3">
        <v>1.1830000000000001</v>
      </c>
      <c r="AA17" s="3">
        <v>1.036</v>
      </c>
      <c r="AB17" s="3">
        <v>1.109</v>
      </c>
      <c r="AC17" s="3">
        <v>1.3420000000000001</v>
      </c>
      <c r="AD17" s="3">
        <v>0.85399999999999998</v>
      </c>
      <c r="AE17" s="3">
        <v>1.4419999999999999</v>
      </c>
      <c r="AF17" s="3">
        <f t="shared" ref="AF17:AF21" si="4">AVERAGE(B17:AE17)</f>
        <v>1.4801333333333333</v>
      </c>
      <c r="AG17" s="3">
        <f>AF17-$AF$16</f>
        <v>1.319512643678161</v>
      </c>
      <c r="AH17" s="3">
        <f t="shared" si="3"/>
        <v>0.39436743442294181</v>
      </c>
    </row>
    <row r="18" spans="1:34" x14ac:dyDescent="0.15">
      <c r="A18" s="3" t="s">
        <v>30</v>
      </c>
      <c r="B18" s="3">
        <v>1.2989999999999999</v>
      </c>
      <c r="C18" s="3">
        <v>1.6919999999999999</v>
      </c>
      <c r="D18" s="3">
        <v>2.7320000000000002</v>
      </c>
      <c r="E18" s="3">
        <v>2.3620000000000001</v>
      </c>
      <c r="F18" s="3">
        <v>0.75900000000000001</v>
      </c>
      <c r="G18" s="3">
        <v>1.492</v>
      </c>
      <c r="H18" s="3">
        <v>2.1709999999999998</v>
      </c>
      <c r="I18" s="3">
        <v>1.347</v>
      </c>
      <c r="J18" s="3">
        <v>1.427</v>
      </c>
      <c r="K18" s="3">
        <v>0.59899999999999998</v>
      </c>
      <c r="L18" s="3">
        <v>1.502</v>
      </c>
      <c r="M18" s="3">
        <v>1.1140000000000001</v>
      </c>
      <c r="N18" s="3">
        <v>2.3090000000000002</v>
      </c>
      <c r="O18" s="3">
        <v>1.3049999999999999</v>
      </c>
      <c r="P18" s="3">
        <v>0.91800000000000004</v>
      </c>
      <c r="Q18" s="3">
        <v>0.93200000000000005</v>
      </c>
      <c r="R18" s="3">
        <v>1.042</v>
      </c>
      <c r="S18" s="3">
        <v>0.879</v>
      </c>
      <c r="T18" s="3">
        <v>0.94299999999999995</v>
      </c>
      <c r="U18" s="3">
        <v>0.82499999999999996</v>
      </c>
      <c r="V18" s="3">
        <v>0.70199999999999996</v>
      </c>
      <c r="W18" s="3">
        <v>0.748</v>
      </c>
      <c r="X18" s="3">
        <v>1.135</v>
      </c>
      <c r="Y18" s="3">
        <v>0.7</v>
      </c>
      <c r="Z18" s="3">
        <v>0.83099999999999996</v>
      </c>
      <c r="AA18" s="3">
        <v>0.79500000000000004</v>
      </c>
      <c r="AB18" s="3">
        <v>0.88400000000000001</v>
      </c>
      <c r="AC18" s="3">
        <v>0.78500000000000003</v>
      </c>
      <c r="AD18" s="3">
        <v>1.177</v>
      </c>
      <c r="AE18" s="3">
        <v>1.0649999999999999</v>
      </c>
      <c r="AF18" s="3">
        <f t="shared" si="4"/>
        <v>1.2157000000000002</v>
      </c>
      <c r="AG18" s="3">
        <f t="shared" ref="AG18:AG21" si="5">AF18-$AF$16</f>
        <v>1.0550793103448277</v>
      </c>
      <c r="AH18" s="3">
        <f t="shared" si="3"/>
        <v>0.42623769972477282</v>
      </c>
    </row>
    <row r="19" spans="1:34" x14ac:dyDescent="0.15">
      <c r="A19" s="3" t="s">
        <v>27</v>
      </c>
      <c r="B19" s="3">
        <v>1.133</v>
      </c>
      <c r="C19" s="3">
        <v>1.2170000000000001</v>
      </c>
      <c r="D19" s="3">
        <v>1.083</v>
      </c>
      <c r="E19" s="3">
        <v>0.872</v>
      </c>
      <c r="F19" s="3">
        <v>1.173</v>
      </c>
      <c r="G19" s="3">
        <v>1.1020000000000001</v>
      </c>
      <c r="H19" s="3">
        <v>1.052</v>
      </c>
      <c r="I19" s="3">
        <v>0.97799999999999998</v>
      </c>
      <c r="J19" s="3">
        <v>0.66300000000000003</v>
      </c>
      <c r="K19" s="3">
        <v>1.252</v>
      </c>
      <c r="L19" s="3">
        <v>0.94899999999999995</v>
      </c>
      <c r="M19" s="3">
        <v>0.92800000000000005</v>
      </c>
      <c r="N19" s="3">
        <v>0.69699999999999995</v>
      </c>
      <c r="O19" s="3">
        <v>0.745</v>
      </c>
      <c r="P19" s="3">
        <v>0.68</v>
      </c>
      <c r="Q19" s="3">
        <v>0.623</v>
      </c>
      <c r="R19" s="3">
        <v>0.63200000000000001</v>
      </c>
      <c r="S19" s="3">
        <v>0.67400000000000004</v>
      </c>
      <c r="T19" s="3">
        <v>0.69399999999999995</v>
      </c>
      <c r="U19" s="3">
        <v>0.755</v>
      </c>
      <c r="V19" s="3">
        <v>0.73799999999999999</v>
      </c>
      <c r="W19" s="3">
        <v>0.64400000000000002</v>
      </c>
      <c r="X19" s="3">
        <v>0.84299999999999997</v>
      </c>
      <c r="Y19" s="3">
        <v>0.78800000000000003</v>
      </c>
      <c r="Z19" s="3">
        <v>0.78400000000000003</v>
      </c>
      <c r="AA19" s="3">
        <v>0.70799999999999996</v>
      </c>
      <c r="AB19" s="3">
        <v>0.86099999999999999</v>
      </c>
      <c r="AC19" s="3">
        <v>0.71899999999999997</v>
      </c>
      <c r="AD19" s="3">
        <v>0.53500000000000003</v>
      </c>
      <c r="AE19" s="3">
        <v>0.55000000000000004</v>
      </c>
      <c r="AF19" s="3">
        <f t="shared" si="4"/>
        <v>0.83573333333333322</v>
      </c>
      <c r="AG19" s="3">
        <f t="shared" si="5"/>
        <v>0.67511264367816082</v>
      </c>
      <c r="AH19" s="3">
        <f t="shared" si="3"/>
        <v>0.17560378697511042</v>
      </c>
    </row>
    <row r="20" spans="1:34" x14ac:dyDescent="0.15">
      <c r="A20" s="3" t="s">
        <v>25</v>
      </c>
      <c r="B20" s="3">
        <v>1.0229999999999999</v>
      </c>
      <c r="C20" s="3">
        <v>0.70099999999999996</v>
      </c>
      <c r="D20" s="3">
        <v>0.72599999999999998</v>
      </c>
      <c r="E20" s="3">
        <v>0.82099999999999995</v>
      </c>
      <c r="F20" s="3">
        <v>1.1160000000000001</v>
      </c>
      <c r="G20" s="3">
        <v>0.9</v>
      </c>
      <c r="H20" s="3">
        <v>1.04</v>
      </c>
      <c r="I20" s="3">
        <v>0.98499999999999999</v>
      </c>
      <c r="J20" s="3">
        <v>0.73899999999999999</v>
      </c>
      <c r="K20" s="3">
        <v>0.85299999999999998</v>
      </c>
      <c r="L20" s="3">
        <v>1.032</v>
      </c>
      <c r="M20" s="3">
        <v>0.98699999999999999</v>
      </c>
      <c r="N20" s="3">
        <v>0.874</v>
      </c>
      <c r="O20" s="3">
        <v>0.73499999999999999</v>
      </c>
      <c r="P20" s="3">
        <v>0.875</v>
      </c>
      <c r="Q20" s="3">
        <v>0.69499999999999995</v>
      </c>
      <c r="R20" s="3">
        <v>1.014</v>
      </c>
      <c r="S20" s="3">
        <v>0.68</v>
      </c>
      <c r="T20" s="3">
        <v>0.81299999999999994</v>
      </c>
      <c r="U20" s="3">
        <v>1.1379999999999999</v>
      </c>
      <c r="V20" s="3">
        <v>0.80600000000000005</v>
      </c>
      <c r="W20" s="3">
        <v>0.88800000000000001</v>
      </c>
      <c r="X20" s="3">
        <v>0.995</v>
      </c>
      <c r="Y20" s="3">
        <v>0.74399999999999999</v>
      </c>
      <c r="Z20" s="3">
        <v>0.755</v>
      </c>
      <c r="AA20" s="3">
        <v>0.53</v>
      </c>
      <c r="AB20" s="3">
        <v>0.84399999999999997</v>
      </c>
      <c r="AC20" s="3">
        <v>0.76600000000000001</v>
      </c>
      <c r="AD20" s="3">
        <v>0.623</v>
      </c>
      <c r="AE20" s="3">
        <v>0.78700000000000003</v>
      </c>
      <c r="AF20" s="3">
        <f t="shared" si="4"/>
        <v>0.84950000000000014</v>
      </c>
      <c r="AG20" s="3">
        <f t="shared" si="5"/>
        <v>0.68887931034482774</v>
      </c>
      <c r="AH20" s="3">
        <f t="shared" si="3"/>
        <v>0.14553634139508395</v>
      </c>
    </row>
    <row r="21" spans="1:34" x14ac:dyDescent="0.15">
      <c r="A21" s="3" t="s">
        <v>61</v>
      </c>
      <c r="B21" s="3">
        <v>1.238</v>
      </c>
      <c r="C21" s="3">
        <v>0.85899999999999999</v>
      </c>
      <c r="D21" s="3">
        <v>0.91500000000000004</v>
      </c>
      <c r="E21" s="3">
        <v>0.83599999999999997</v>
      </c>
      <c r="F21" s="3">
        <v>1.08</v>
      </c>
      <c r="G21" s="3">
        <v>0.71899999999999997</v>
      </c>
      <c r="H21" s="3">
        <v>1.0169999999999999</v>
      </c>
      <c r="I21" s="3">
        <v>0.95599999999999996</v>
      </c>
      <c r="J21" s="3">
        <v>0.76400000000000001</v>
      </c>
      <c r="K21" s="3">
        <v>1.1020000000000001</v>
      </c>
      <c r="L21" s="3">
        <v>0.93700000000000006</v>
      </c>
      <c r="M21" s="3">
        <v>0.92600000000000005</v>
      </c>
      <c r="N21" s="3">
        <v>0.97399999999999998</v>
      </c>
      <c r="O21" s="3">
        <v>0.92500000000000004</v>
      </c>
      <c r="P21" s="3">
        <v>0.84899999999999998</v>
      </c>
      <c r="Q21" s="3">
        <v>0.90200000000000002</v>
      </c>
      <c r="R21" s="3">
        <v>0.78100000000000003</v>
      </c>
      <c r="S21" s="3">
        <v>0.69499999999999995</v>
      </c>
      <c r="T21" s="3">
        <v>0.82699999999999996</v>
      </c>
      <c r="U21" s="3">
        <v>0.504</v>
      </c>
      <c r="V21" s="3">
        <v>0.94399999999999995</v>
      </c>
      <c r="W21" s="3">
        <v>1.1100000000000001</v>
      </c>
      <c r="X21" s="3">
        <v>0.72899999999999998</v>
      </c>
      <c r="Y21" s="3">
        <v>0.93799999999999994</v>
      </c>
      <c r="Z21" s="3">
        <v>1.016</v>
      </c>
      <c r="AA21" s="3">
        <v>0.66100000000000003</v>
      </c>
      <c r="AB21" s="3">
        <v>0.68700000000000006</v>
      </c>
      <c r="AC21" s="3">
        <v>0.82399999999999995</v>
      </c>
      <c r="AD21" s="3">
        <v>0.82099999999999995</v>
      </c>
      <c r="AE21" s="3">
        <v>0.80500000000000005</v>
      </c>
      <c r="AF21" s="3">
        <f t="shared" si="4"/>
        <v>0.87803333333333344</v>
      </c>
      <c r="AG21" s="3">
        <f t="shared" si="5"/>
        <v>0.71741264367816104</v>
      </c>
      <c r="AH21" s="3">
        <f t="shared" si="3"/>
        <v>0.14497330788803836</v>
      </c>
    </row>
    <row r="23" spans="1:34" ht="15" x14ac:dyDescent="0.25">
      <c r="A23" s="59" t="s">
        <v>60</v>
      </c>
      <c r="B23" s="59"/>
      <c r="C23" s="59"/>
    </row>
    <row r="24" spans="1:34" x14ac:dyDescent="0.15">
      <c r="B24" s="52" t="str">
        <f>ROMAN(B25)</f>
        <v>I</v>
      </c>
      <c r="C24" s="52"/>
      <c r="D24" s="52"/>
      <c r="E24" s="52"/>
      <c r="F24" s="52"/>
      <c r="G24" s="52"/>
      <c r="H24" s="52"/>
      <c r="I24" s="52"/>
      <c r="J24" s="52"/>
      <c r="K24" s="52"/>
      <c r="L24" s="52" t="str">
        <f>ROMAN(C25)</f>
        <v>II</v>
      </c>
      <c r="M24" s="52"/>
      <c r="N24" s="52"/>
      <c r="O24" s="52"/>
      <c r="P24" s="52"/>
      <c r="Q24" s="52"/>
      <c r="R24" s="52"/>
      <c r="S24" s="52"/>
      <c r="T24" s="52"/>
      <c r="U24" s="52"/>
      <c r="V24" s="52" t="str">
        <f>ROMAN(D25)</f>
        <v>III</v>
      </c>
      <c r="W24" s="52"/>
      <c r="X24" s="52"/>
      <c r="Y24" s="52"/>
      <c r="Z24" s="52"/>
      <c r="AA24" s="52"/>
      <c r="AB24" s="52"/>
      <c r="AC24" s="52"/>
      <c r="AD24" s="52"/>
      <c r="AE24" s="52"/>
    </row>
    <row r="25" spans="1:34" x14ac:dyDescent="0.15">
      <c r="B25" s="5" t="s">
        <v>3</v>
      </c>
      <c r="C25" s="5" t="s">
        <v>4</v>
      </c>
      <c r="D25" s="5" t="s">
        <v>5</v>
      </c>
      <c r="E25" s="5" t="s">
        <v>18</v>
      </c>
      <c r="F25" s="5" t="s">
        <v>19</v>
      </c>
      <c r="G25" s="5" t="s">
        <v>20</v>
      </c>
      <c r="H25" s="5" t="s">
        <v>21</v>
      </c>
      <c r="I25" s="5" t="s">
        <v>22</v>
      </c>
      <c r="J25" s="5" t="s">
        <v>23</v>
      </c>
      <c r="K25" s="5" t="s">
        <v>24</v>
      </c>
      <c r="L25" s="5" t="s">
        <v>3</v>
      </c>
      <c r="M25" s="5" t="s">
        <v>4</v>
      </c>
      <c r="N25" s="5" t="s">
        <v>5</v>
      </c>
      <c r="O25" s="5" t="s">
        <v>18</v>
      </c>
      <c r="P25" s="5" t="s">
        <v>19</v>
      </c>
      <c r="Q25" s="5" t="s">
        <v>20</v>
      </c>
      <c r="R25" s="5" t="s">
        <v>21</v>
      </c>
      <c r="S25" s="5" t="s">
        <v>22</v>
      </c>
      <c r="T25" s="5" t="s">
        <v>23</v>
      </c>
      <c r="U25" s="5" t="s">
        <v>24</v>
      </c>
      <c r="V25" s="5" t="s">
        <v>3</v>
      </c>
      <c r="W25" s="5" t="s">
        <v>4</v>
      </c>
      <c r="X25" s="5" t="s">
        <v>5</v>
      </c>
      <c r="Y25" s="5" t="s">
        <v>18</v>
      </c>
      <c r="Z25" s="5" t="s">
        <v>19</v>
      </c>
      <c r="AA25" s="5" t="s">
        <v>20</v>
      </c>
      <c r="AB25" s="5" t="s">
        <v>21</v>
      </c>
      <c r="AC25" s="5" t="s">
        <v>22</v>
      </c>
      <c r="AD25" s="5" t="s">
        <v>23</v>
      </c>
      <c r="AE25" s="5" t="s">
        <v>24</v>
      </c>
      <c r="AF25" s="10" t="s">
        <v>13</v>
      </c>
      <c r="AG25" s="10" t="s">
        <v>15</v>
      </c>
      <c r="AH25" s="10" t="s">
        <v>14</v>
      </c>
    </row>
    <row r="26" spans="1:34" x14ac:dyDescent="0.15">
      <c r="A26" t="s">
        <v>6</v>
      </c>
      <c r="B26" s="3">
        <v>0.20799999999999999</v>
      </c>
      <c r="C26" s="3">
        <v>0.20799999999999999</v>
      </c>
      <c r="D26" s="3">
        <v>0.20300000000000001</v>
      </c>
      <c r="E26" s="3">
        <v>0.20399999999999999</v>
      </c>
      <c r="F26" s="3">
        <v>0.21199999999999999</v>
      </c>
      <c r="G26" s="3">
        <v>0.20799999999999999</v>
      </c>
      <c r="H26" s="3">
        <v>0.20200000000000001</v>
      </c>
      <c r="I26" s="3">
        <v>0.20200000000000001</v>
      </c>
      <c r="J26" s="3">
        <v>0.20899999999999999</v>
      </c>
      <c r="K26" s="3">
        <v>0.2</v>
      </c>
      <c r="L26" s="3">
        <v>0.187</v>
      </c>
      <c r="M26" s="3">
        <v>0.13700000000000001</v>
      </c>
      <c r="N26" s="3">
        <v>0.153</v>
      </c>
      <c r="O26" s="3">
        <v>0.14000000000000001</v>
      </c>
      <c r="P26" s="3">
        <v>0.19500000000000001</v>
      </c>
      <c r="Q26" s="3">
        <v>0.14099999999999999</v>
      </c>
      <c r="R26" s="3">
        <v>0.159</v>
      </c>
      <c r="S26" s="3">
        <v>0.16800000000000001</v>
      </c>
      <c r="T26" s="3">
        <v>0.14599999999999999</v>
      </c>
      <c r="U26" s="3">
        <v>0.13500000000000001</v>
      </c>
      <c r="V26" s="3">
        <v>0.16800000000000001</v>
      </c>
      <c r="W26" s="3">
        <v>0.17</v>
      </c>
      <c r="X26" s="3">
        <v>0.13700000000000001</v>
      </c>
      <c r="Y26" s="3">
        <v>0.14499999999999999</v>
      </c>
      <c r="Z26" s="3">
        <v>0.189</v>
      </c>
      <c r="AA26" s="3">
        <v>0.155</v>
      </c>
      <c r="AB26" s="3">
        <v>0.14499999999999999</v>
      </c>
      <c r="AC26" s="3">
        <v>0.14199999999999999</v>
      </c>
      <c r="AD26" s="3">
        <v>0.13800000000000001</v>
      </c>
      <c r="AE26" s="3">
        <v>0.13100000000000001</v>
      </c>
      <c r="AF26" s="3">
        <f>AVERAGE(B26:AE26)</f>
        <v>0.17123333333333335</v>
      </c>
      <c r="AG26" s="3"/>
      <c r="AH26" s="3">
        <f t="shared" ref="AH26:AH31" si="6">STDEV(G26:AE26)</f>
        <v>2.681249708624673E-2</v>
      </c>
    </row>
    <row r="27" spans="1:34" x14ac:dyDescent="0.15">
      <c r="A27" t="s">
        <v>7</v>
      </c>
      <c r="B27" s="3">
        <v>1.0029999999999999</v>
      </c>
      <c r="C27" s="3">
        <v>1.032</v>
      </c>
      <c r="D27" s="3">
        <v>0.57199999999999995</v>
      </c>
      <c r="E27" s="3">
        <v>0.68799999999999994</v>
      </c>
      <c r="F27" s="3">
        <v>0.83</v>
      </c>
      <c r="G27" s="3">
        <v>0.90400000000000003</v>
      </c>
      <c r="H27" s="3">
        <v>0.81699999999999995</v>
      </c>
      <c r="I27" s="3">
        <v>0.77300000000000002</v>
      </c>
      <c r="J27" s="3">
        <v>0.80700000000000005</v>
      </c>
      <c r="K27" s="3">
        <v>0.84399999999999997</v>
      </c>
      <c r="L27" s="3">
        <v>0.755</v>
      </c>
      <c r="M27" s="3">
        <v>0.98399999999999999</v>
      </c>
      <c r="N27" s="3">
        <v>0.877</v>
      </c>
      <c r="O27" s="3">
        <v>0.71199999999999997</v>
      </c>
      <c r="P27" s="3">
        <v>0.78400000000000003</v>
      </c>
      <c r="Q27" s="3">
        <v>0.44</v>
      </c>
      <c r="R27" s="3">
        <v>0.58799999999999997</v>
      </c>
      <c r="S27" s="3">
        <v>0.58699999999999997</v>
      </c>
      <c r="T27" s="3">
        <v>0.68899999999999995</v>
      </c>
      <c r="U27" s="3">
        <v>0.70199999999999996</v>
      </c>
      <c r="V27" s="3">
        <f>G28+0.1</f>
        <v>1.0469999999999999</v>
      </c>
      <c r="W27" s="3">
        <f t="shared" ref="W27:AE30" si="7">H28+0.1</f>
        <v>0.98</v>
      </c>
      <c r="X27" s="3">
        <f t="shared" si="7"/>
        <v>0.92999999999999994</v>
      </c>
      <c r="Y27" s="3">
        <f t="shared" si="7"/>
        <v>0.88600000000000001</v>
      </c>
      <c r="Z27" s="3">
        <f t="shared" si="7"/>
        <v>1.0549999999999999</v>
      </c>
      <c r="AA27" s="3">
        <f t="shared" si="7"/>
        <v>0.97199999999999998</v>
      </c>
      <c r="AB27" s="3">
        <f t="shared" si="7"/>
        <v>0.98199999999999998</v>
      </c>
      <c r="AC27" s="3">
        <f t="shared" si="7"/>
        <v>0.83799999999999997</v>
      </c>
      <c r="AD27" s="3">
        <f t="shared" si="7"/>
        <v>1.0409999999999999</v>
      </c>
      <c r="AE27" s="3">
        <f t="shared" si="7"/>
        <v>0.88800000000000001</v>
      </c>
      <c r="AF27" s="3">
        <f t="shared" ref="AF27:AF31" si="8">AVERAGE(B27:AE27)</f>
        <v>0.83356666666666668</v>
      </c>
      <c r="AG27" s="3">
        <f>AF27-$AF$26</f>
        <v>0.66233333333333333</v>
      </c>
      <c r="AH27" s="3">
        <f t="shared" si="6"/>
        <v>0.15639920076522051</v>
      </c>
    </row>
    <row r="28" spans="1:34" x14ac:dyDescent="0.15">
      <c r="A28" s="3" t="s">
        <v>30</v>
      </c>
      <c r="B28" s="3">
        <v>1.0780000000000001</v>
      </c>
      <c r="C28" s="3">
        <v>0.90800000000000003</v>
      </c>
      <c r="D28" s="3">
        <v>0.74299999999999999</v>
      </c>
      <c r="E28" s="3">
        <v>0.76100000000000001</v>
      </c>
      <c r="F28" s="3">
        <v>0.626</v>
      </c>
      <c r="G28" s="3">
        <v>0.94699999999999995</v>
      </c>
      <c r="H28" s="3">
        <v>0.88</v>
      </c>
      <c r="I28" s="3">
        <v>0.83</v>
      </c>
      <c r="J28" s="3">
        <v>0.78600000000000003</v>
      </c>
      <c r="K28" s="3">
        <v>0.95499999999999996</v>
      </c>
      <c r="L28" s="3">
        <v>0.872</v>
      </c>
      <c r="M28" s="3">
        <v>0.88200000000000001</v>
      </c>
      <c r="N28" s="3">
        <v>0.73799999999999999</v>
      </c>
      <c r="O28" s="3">
        <v>0.94099999999999995</v>
      </c>
      <c r="P28" s="3">
        <v>0.78800000000000003</v>
      </c>
      <c r="Q28" s="3">
        <v>0.79800000000000004</v>
      </c>
      <c r="R28" s="3">
        <v>0.82799999999999996</v>
      </c>
      <c r="S28" s="3">
        <v>1.2010000000000001</v>
      </c>
      <c r="T28" s="3">
        <v>0.74299999999999999</v>
      </c>
      <c r="U28" s="3">
        <v>0.69099999999999995</v>
      </c>
      <c r="V28" s="3">
        <f t="shared" ref="V28:V30" si="9">G29+0.1</f>
        <v>0.85499999999999998</v>
      </c>
      <c r="W28" s="3">
        <f t="shared" si="7"/>
        <v>0.91200000000000003</v>
      </c>
      <c r="X28" s="3">
        <f t="shared" si="7"/>
        <v>0.80499999999999994</v>
      </c>
      <c r="Y28" s="3">
        <f t="shared" si="7"/>
        <v>0.76</v>
      </c>
      <c r="Z28" s="3">
        <f t="shared" si="7"/>
        <v>0.71399999999999997</v>
      </c>
      <c r="AA28" s="3">
        <f t="shared" si="7"/>
        <v>0.98</v>
      </c>
      <c r="AB28" s="3">
        <f t="shared" si="7"/>
        <v>0.99399999999999999</v>
      </c>
      <c r="AC28" s="3">
        <f t="shared" si="7"/>
        <v>1.024</v>
      </c>
      <c r="AD28" s="3">
        <f t="shared" si="7"/>
        <v>0.88700000000000001</v>
      </c>
      <c r="AE28" s="3">
        <f t="shared" si="7"/>
        <v>0.73199999999999998</v>
      </c>
      <c r="AF28" s="3">
        <f t="shared" si="8"/>
        <v>0.85529999999999995</v>
      </c>
      <c r="AG28" s="3">
        <f t="shared" ref="AG28:AG31" si="10">AF28-$AF$26</f>
        <v>0.6840666666666666</v>
      </c>
      <c r="AH28" s="3">
        <f t="shared" si="6"/>
        <v>0.11679523392102467</v>
      </c>
    </row>
    <row r="29" spans="1:34" x14ac:dyDescent="0.15">
      <c r="A29" s="3" t="s">
        <v>27</v>
      </c>
      <c r="B29" s="3">
        <v>0.86699999999999999</v>
      </c>
      <c r="C29" s="3">
        <v>0.72399999999999998</v>
      </c>
      <c r="D29" s="3">
        <v>0.77600000000000002</v>
      </c>
      <c r="E29" s="3">
        <v>0.84899999999999998</v>
      </c>
      <c r="F29" s="3">
        <v>0.81399999999999995</v>
      </c>
      <c r="G29" s="3">
        <v>0.755</v>
      </c>
      <c r="H29" s="3">
        <v>0.81200000000000006</v>
      </c>
      <c r="I29" s="3">
        <v>0.70499999999999996</v>
      </c>
      <c r="J29" s="3">
        <v>0.66</v>
      </c>
      <c r="K29" s="3">
        <v>0.61399999999999999</v>
      </c>
      <c r="L29" s="3">
        <v>0.88</v>
      </c>
      <c r="M29" s="3">
        <v>0.89400000000000002</v>
      </c>
      <c r="N29" s="3">
        <v>0.92400000000000004</v>
      </c>
      <c r="O29" s="3">
        <v>0.78700000000000003</v>
      </c>
      <c r="P29" s="3">
        <v>0.63200000000000001</v>
      </c>
      <c r="Q29" s="3">
        <v>0.57999999999999996</v>
      </c>
      <c r="R29" s="3">
        <v>0.746</v>
      </c>
      <c r="S29" s="3">
        <v>0.71499999999999997</v>
      </c>
      <c r="T29" s="3">
        <v>0.84799999999999998</v>
      </c>
      <c r="U29" s="3">
        <v>0.59899999999999998</v>
      </c>
      <c r="V29" s="3">
        <f t="shared" si="9"/>
        <v>0.94099999999999995</v>
      </c>
      <c r="W29" s="3">
        <f t="shared" si="7"/>
        <v>0.86799999999999999</v>
      </c>
      <c r="X29" s="3">
        <f t="shared" si="7"/>
        <v>0.84499999999999997</v>
      </c>
      <c r="Y29" s="3">
        <f t="shared" si="7"/>
        <v>0.86</v>
      </c>
      <c r="Z29" s="3">
        <f t="shared" si="7"/>
        <v>0.97</v>
      </c>
      <c r="AA29" s="3">
        <f t="shared" si="7"/>
        <v>1.0469999999999999</v>
      </c>
      <c r="AB29" s="3">
        <f t="shared" si="7"/>
        <v>1.093</v>
      </c>
      <c r="AC29" s="3">
        <f t="shared" si="7"/>
        <v>0.88500000000000001</v>
      </c>
      <c r="AD29" s="3">
        <f t="shared" si="7"/>
        <v>1.0330000000000001</v>
      </c>
      <c r="AE29" s="3">
        <f t="shared" si="7"/>
        <v>1.2050000000000001</v>
      </c>
      <c r="AF29" s="3">
        <f t="shared" si="8"/>
        <v>0.83093333333333352</v>
      </c>
      <c r="AG29" s="3">
        <f t="shared" si="10"/>
        <v>0.65970000000000018</v>
      </c>
      <c r="AH29" s="3">
        <f t="shared" si="6"/>
        <v>0.16135001291188777</v>
      </c>
    </row>
    <row r="30" spans="1:34" x14ac:dyDescent="0.15">
      <c r="A30" s="3" t="s">
        <v>25</v>
      </c>
      <c r="B30" s="3">
        <v>0.83799999999999997</v>
      </c>
      <c r="C30" s="3">
        <v>0.95699999999999996</v>
      </c>
      <c r="D30" s="3">
        <v>0.88400000000000001</v>
      </c>
      <c r="E30" s="3">
        <v>0.80600000000000005</v>
      </c>
      <c r="F30" s="3">
        <v>0.83399999999999996</v>
      </c>
      <c r="G30" s="3">
        <v>0.84099999999999997</v>
      </c>
      <c r="H30" s="3">
        <v>0.76800000000000002</v>
      </c>
      <c r="I30" s="3">
        <v>0.745</v>
      </c>
      <c r="J30" s="3">
        <v>0.76</v>
      </c>
      <c r="K30" s="3">
        <v>0.87</v>
      </c>
      <c r="L30" s="3">
        <v>0.94699999999999995</v>
      </c>
      <c r="M30" s="3">
        <v>0.99299999999999999</v>
      </c>
      <c r="N30" s="3">
        <v>0.78500000000000003</v>
      </c>
      <c r="O30" s="3">
        <v>0.93300000000000005</v>
      </c>
      <c r="P30" s="3">
        <v>1.105</v>
      </c>
      <c r="Q30" s="3">
        <v>0.753</v>
      </c>
      <c r="R30" s="3">
        <v>0.54300000000000004</v>
      </c>
      <c r="S30" s="3">
        <v>0.61899999999999999</v>
      </c>
      <c r="T30" s="3">
        <v>1.1240000000000001</v>
      </c>
      <c r="U30" s="3">
        <v>0.71399999999999997</v>
      </c>
      <c r="V30" s="3">
        <f t="shared" si="9"/>
        <v>0.90300000000000002</v>
      </c>
      <c r="W30" s="3">
        <f t="shared" si="7"/>
        <v>0.99199999999999999</v>
      </c>
      <c r="X30" s="3">
        <f t="shared" si="7"/>
        <v>1.234</v>
      </c>
      <c r="Y30" s="3">
        <f t="shared" si="7"/>
        <v>0.88400000000000001</v>
      </c>
      <c r="Z30" s="3">
        <f t="shared" si="7"/>
        <v>0.97199999999999998</v>
      </c>
      <c r="AA30" s="3">
        <f t="shared" si="7"/>
        <v>1.1320000000000001</v>
      </c>
      <c r="AB30" s="3">
        <f t="shared" si="7"/>
        <v>1.1300000000000001</v>
      </c>
      <c r="AC30" s="3">
        <f t="shared" si="7"/>
        <v>0.92499999999999993</v>
      </c>
      <c r="AD30" s="3">
        <f t="shared" si="7"/>
        <v>0.80199999999999994</v>
      </c>
      <c r="AE30" s="3">
        <f t="shared" si="7"/>
        <v>0.63200000000000001</v>
      </c>
      <c r="AF30" s="3">
        <f t="shared" si="8"/>
        <v>0.88083333333333325</v>
      </c>
      <c r="AG30" s="3">
        <f t="shared" si="10"/>
        <v>0.7095999999999999</v>
      </c>
      <c r="AH30" s="3">
        <f t="shared" si="6"/>
        <v>0.17718335136236676</v>
      </c>
    </row>
    <row r="31" spans="1:34" x14ac:dyDescent="0.15">
      <c r="A31" s="3" t="s">
        <v>61</v>
      </c>
      <c r="B31" s="3">
        <v>0.873</v>
      </c>
      <c r="C31" s="3">
        <v>1.0429999999999999</v>
      </c>
      <c r="D31" s="3">
        <v>0.94399999999999995</v>
      </c>
      <c r="E31" s="3">
        <v>0.79500000000000004</v>
      </c>
      <c r="F31" s="3">
        <v>0.63600000000000001</v>
      </c>
      <c r="G31" s="3">
        <v>0.80300000000000005</v>
      </c>
      <c r="H31" s="3">
        <v>0.89200000000000002</v>
      </c>
      <c r="I31" s="3">
        <v>1.1339999999999999</v>
      </c>
      <c r="J31" s="3">
        <v>0.78400000000000003</v>
      </c>
      <c r="K31" s="3">
        <v>0.872</v>
      </c>
      <c r="L31" s="3">
        <v>1.032</v>
      </c>
      <c r="M31" s="3">
        <v>1.03</v>
      </c>
      <c r="N31" s="3">
        <v>0.82499999999999996</v>
      </c>
      <c r="O31" s="3">
        <v>0.70199999999999996</v>
      </c>
      <c r="P31" s="3">
        <v>0.53200000000000003</v>
      </c>
      <c r="Q31" s="3">
        <v>0.626</v>
      </c>
      <c r="R31" s="3">
        <v>0.74299999999999999</v>
      </c>
      <c r="S31" s="3">
        <v>0.61699999999999999</v>
      </c>
      <c r="T31" s="3">
        <v>0.70899999999999996</v>
      </c>
      <c r="U31" s="3">
        <v>0.69299999999999995</v>
      </c>
      <c r="V31" s="3">
        <v>0.69899999999999995</v>
      </c>
      <c r="W31" s="3">
        <v>0.85</v>
      </c>
      <c r="X31" s="3">
        <v>0.85199999999999998</v>
      </c>
      <c r="Y31" s="3">
        <v>0.98399999999999999</v>
      </c>
      <c r="Z31" s="3">
        <v>0.629</v>
      </c>
      <c r="AA31" s="3">
        <v>0.88</v>
      </c>
      <c r="AB31" s="3">
        <v>0.83399999999999996</v>
      </c>
      <c r="AC31" s="3">
        <v>0.77400000000000002</v>
      </c>
      <c r="AD31" s="3">
        <v>0.89</v>
      </c>
      <c r="AE31" s="3">
        <v>0.64500000000000002</v>
      </c>
      <c r="AF31" s="3">
        <f t="shared" si="8"/>
        <v>0.81073333333333342</v>
      </c>
      <c r="AG31" s="3">
        <f t="shared" si="10"/>
        <v>0.63950000000000007</v>
      </c>
      <c r="AH31" s="3">
        <f t="shared" si="6"/>
        <v>0.14716919967620085</v>
      </c>
    </row>
    <row r="33" spans="1:34" s="33" customFormat="1" x14ac:dyDescent="0.15">
      <c r="A33" s="60" t="s">
        <v>74</v>
      </c>
      <c r="B33" s="60"/>
      <c r="C33" s="60"/>
    </row>
    <row r="34" spans="1:34" s="33" customFormat="1" x14ac:dyDescent="0.15">
      <c r="B34" s="61" t="str">
        <f>ROMAN(B35)</f>
        <v>I</v>
      </c>
      <c r="C34" s="61"/>
      <c r="D34" s="61"/>
      <c r="E34" s="61"/>
      <c r="F34" s="61"/>
      <c r="G34" s="61"/>
      <c r="H34" s="61"/>
      <c r="I34" s="61"/>
      <c r="J34" s="61"/>
      <c r="K34" s="61"/>
      <c r="L34" s="61" t="str">
        <f>ROMAN(C35)</f>
        <v>II</v>
      </c>
      <c r="M34" s="61"/>
      <c r="N34" s="61"/>
      <c r="O34" s="61"/>
      <c r="P34" s="61"/>
      <c r="Q34" s="61"/>
      <c r="R34" s="61"/>
      <c r="S34" s="61"/>
      <c r="T34" s="61"/>
      <c r="U34" s="61"/>
      <c r="V34" s="61" t="str">
        <f>ROMAN(D35)</f>
        <v>III</v>
      </c>
      <c r="W34" s="61"/>
      <c r="X34" s="61"/>
      <c r="Y34" s="61"/>
      <c r="Z34" s="61"/>
      <c r="AA34" s="61"/>
      <c r="AB34" s="61"/>
      <c r="AC34" s="61"/>
      <c r="AD34" s="61"/>
      <c r="AE34" s="61"/>
    </row>
    <row r="35" spans="1:34" s="33" customFormat="1" x14ac:dyDescent="0.15">
      <c r="B35" s="34" t="s">
        <v>3</v>
      </c>
      <c r="C35" s="34" t="s">
        <v>4</v>
      </c>
      <c r="D35" s="34" t="s">
        <v>5</v>
      </c>
      <c r="E35" s="34" t="s">
        <v>18</v>
      </c>
      <c r="F35" s="34" t="s">
        <v>19</v>
      </c>
      <c r="G35" s="34" t="s">
        <v>20</v>
      </c>
      <c r="H35" s="34" t="s">
        <v>21</v>
      </c>
      <c r="I35" s="34" t="s">
        <v>22</v>
      </c>
      <c r="J35" s="34" t="s">
        <v>23</v>
      </c>
      <c r="K35" s="34" t="s">
        <v>24</v>
      </c>
      <c r="L35" s="34" t="s">
        <v>3</v>
      </c>
      <c r="M35" s="34" t="s">
        <v>4</v>
      </c>
      <c r="N35" s="34" t="s">
        <v>5</v>
      </c>
      <c r="O35" s="34" t="s">
        <v>18</v>
      </c>
      <c r="P35" s="34" t="s">
        <v>19</v>
      </c>
      <c r="Q35" s="34" t="s">
        <v>20</v>
      </c>
      <c r="R35" s="34" t="s">
        <v>21</v>
      </c>
      <c r="S35" s="34" t="s">
        <v>22</v>
      </c>
      <c r="T35" s="34" t="s">
        <v>23</v>
      </c>
      <c r="U35" s="34" t="s">
        <v>24</v>
      </c>
      <c r="V35" s="34" t="s">
        <v>3</v>
      </c>
      <c r="W35" s="34" t="s">
        <v>4</v>
      </c>
      <c r="X35" s="34" t="s">
        <v>5</v>
      </c>
      <c r="Y35" s="34" t="s">
        <v>18</v>
      </c>
      <c r="Z35" s="34" t="s">
        <v>19</v>
      </c>
      <c r="AA35" s="34" t="s">
        <v>20</v>
      </c>
      <c r="AB35" s="34" t="s">
        <v>21</v>
      </c>
      <c r="AC35" s="34" t="s">
        <v>22</v>
      </c>
      <c r="AD35" s="34" t="s">
        <v>23</v>
      </c>
      <c r="AE35" s="34" t="s">
        <v>24</v>
      </c>
      <c r="AF35" s="35" t="s">
        <v>13</v>
      </c>
      <c r="AG35" s="35" t="s">
        <v>15</v>
      </c>
      <c r="AH35" s="35" t="s">
        <v>14</v>
      </c>
    </row>
    <row r="36" spans="1:34" s="33" customFormat="1" x14ac:dyDescent="0.15">
      <c r="A36" s="33" t="s">
        <v>6</v>
      </c>
      <c r="B36" s="36">
        <v>0.2</v>
      </c>
      <c r="C36" s="36">
        <v>0.222</v>
      </c>
      <c r="D36" s="36">
        <v>0.20200000000000001</v>
      </c>
      <c r="E36" s="36">
        <v>0.22</v>
      </c>
      <c r="F36" s="36">
        <v>0.19500000000000001</v>
      </c>
      <c r="G36" s="36">
        <v>0.219</v>
      </c>
      <c r="H36" s="36">
        <v>0.20499999999999999</v>
      </c>
      <c r="I36" s="36">
        <v>0.223</v>
      </c>
      <c r="J36" s="36">
        <v>0.19600000000000001</v>
      </c>
      <c r="K36" s="36">
        <v>0.20200000000000001</v>
      </c>
      <c r="L36" s="36">
        <v>0.214</v>
      </c>
      <c r="M36" s="36">
        <v>0.215</v>
      </c>
      <c r="N36" s="36">
        <v>0.217</v>
      </c>
      <c r="O36" s="36">
        <v>0.216</v>
      </c>
      <c r="P36" s="36">
        <v>0.218</v>
      </c>
      <c r="Q36" s="36">
        <v>0.224</v>
      </c>
      <c r="R36" s="36">
        <v>0.23400000000000001</v>
      </c>
      <c r="S36" s="36">
        <v>0.21199999999999999</v>
      </c>
      <c r="T36" s="36">
        <v>0.20300000000000001</v>
      </c>
      <c r="U36" s="36">
        <v>0.20200000000000001</v>
      </c>
      <c r="V36" s="36">
        <v>0.182</v>
      </c>
      <c r="W36" s="36">
        <v>0.18099999999999999</v>
      </c>
      <c r="X36" s="36">
        <v>0.187</v>
      </c>
      <c r="Y36" s="36">
        <v>0.17599999999999999</v>
      </c>
      <c r="Z36" s="36">
        <v>0.17899999999999999</v>
      </c>
      <c r="AA36" s="36">
        <v>0.19400000000000001</v>
      </c>
      <c r="AB36" s="36">
        <v>0.193</v>
      </c>
      <c r="AC36" s="36">
        <v>0.192</v>
      </c>
      <c r="AD36" s="36">
        <v>0.188</v>
      </c>
      <c r="AE36" s="36">
        <v>0.16700000000000001</v>
      </c>
      <c r="AF36" s="37">
        <f>AVERAGE(B36:AE36)</f>
        <v>0.20260000000000003</v>
      </c>
      <c r="AG36" s="37"/>
      <c r="AH36" s="37">
        <f t="shared" ref="AH36:AH41" si="11">STDEV(G36:AE36)</f>
        <v>1.7447731466678797E-2</v>
      </c>
    </row>
    <row r="37" spans="1:34" s="33" customFormat="1" x14ac:dyDescent="0.15">
      <c r="A37" s="33" t="s">
        <v>7</v>
      </c>
      <c r="B37" s="37">
        <v>1.0920000000000001</v>
      </c>
      <c r="C37" s="37">
        <v>0.84899999999999998</v>
      </c>
      <c r="D37" s="37">
        <v>0.77600000000000002</v>
      </c>
      <c r="E37" s="37">
        <v>1.147</v>
      </c>
      <c r="F37" s="37">
        <v>0.84699999999999998</v>
      </c>
      <c r="G37" s="37">
        <v>0.71799999999999997</v>
      </c>
      <c r="H37" s="37">
        <v>0.92800000000000005</v>
      </c>
      <c r="I37" s="37">
        <v>0.61699999999999999</v>
      </c>
      <c r="J37" s="37">
        <v>0.73399999999999999</v>
      </c>
      <c r="K37" s="37">
        <v>0.85899999999999999</v>
      </c>
      <c r="L37" s="37">
        <v>0.58399999999999996</v>
      </c>
      <c r="M37" s="37">
        <v>0.72399999999999998</v>
      </c>
      <c r="N37" s="37">
        <v>0.82299999999999995</v>
      </c>
      <c r="O37" s="37">
        <v>1.0289999999999999</v>
      </c>
      <c r="P37" s="37">
        <v>0.93799999999999994</v>
      </c>
      <c r="Q37" s="37">
        <v>0.77200000000000002</v>
      </c>
      <c r="R37" s="37">
        <v>0.875</v>
      </c>
      <c r="S37" s="37">
        <v>0.82</v>
      </c>
      <c r="T37" s="37">
        <v>0.749</v>
      </c>
      <c r="U37" s="37">
        <v>0.79600000000000004</v>
      </c>
      <c r="V37" s="37">
        <v>0.63800000000000001</v>
      </c>
      <c r="W37" s="37">
        <v>0.754</v>
      </c>
      <c r="X37" s="37">
        <v>0.65400000000000003</v>
      </c>
      <c r="Y37" s="37">
        <v>0.65900000000000003</v>
      </c>
      <c r="Z37" s="37">
        <v>0.60499999999999998</v>
      </c>
      <c r="AA37" s="37">
        <v>0.59799999999999998</v>
      </c>
      <c r="AB37" s="37">
        <v>0.54900000000000004</v>
      </c>
      <c r="AC37" s="37">
        <v>0.52400000000000002</v>
      </c>
      <c r="AD37" s="37">
        <v>0.497</v>
      </c>
      <c r="AE37" s="37">
        <v>0.64200000000000002</v>
      </c>
      <c r="AF37" s="37">
        <f t="shared" ref="AF37:AF41" si="12">AVERAGE(B37:AE37)</f>
        <v>0.75990000000000013</v>
      </c>
      <c r="AG37" s="37">
        <f>AF37-$AF$36</f>
        <v>0.55730000000000013</v>
      </c>
      <c r="AH37" s="37">
        <f t="shared" si="11"/>
        <v>0.13785653170355511</v>
      </c>
    </row>
    <row r="38" spans="1:34" s="33" customFormat="1" x14ac:dyDescent="0.15">
      <c r="A38" s="33" t="s">
        <v>30</v>
      </c>
      <c r="B38" s="37">
        <v>0.95199999999999996</v>
      </c>
      <c r="C38" s="37">
        <v>0.79400000000000004</v>
      </c>
      <c r="D38" s="37">
        <v>0.80300000000000005</v>
      </c>
      <c r="E38" s="37">
        <v>0.92500000000000004</v>
      </c>
      <c r="F38" s="37">
        <v>0.94599999999999995</v>
      </c>
      <c r="G38" s="37">
        <v>0.97799999999999998</v>
      </c>
      <c r="H38" s="37">
        <v>0.83799999999999997</v>
      </c>
      <c r="I38" s="37">
        <v>0.81899999999999995</v>
      </c>
      <c r="J38" s="37">
        <v>0.79</v>
      </c>
      <c r="K38" s="37">
        <v>0.54600000000000004</v>
      </c>
      <c r="L38" s="37">
        <v>0.63100000000000001</v>
      </c>
      <c r="M38" s="37">
        <v>0.88800000000000001</v>
      </c>
      <c r="N38" s="37">
        <v>0.754</v>
      </c>
      <c r="O38" s="37">
        <v>0.82</v>
      </c>
      <c r="P38" s="37">
        <v>0.89</v>
      </c>
      <c r="Q38" s="37">
        <v>0.82</v>
      </c>
      <c r="R38" s="37">
        <v>1.0529999999999999</v>
      </c>
      <c r="S38" s="37">
        <v>0.92600000000000005</v>
      </c>
      <c r="T38" s="37">
        <v>0.99099999999999999</v>
      </c>
      <c r="U38" s="37">
        <v>0.52400000000000002</v>
      </c>
      <c r="V38" s="37">
        <v>0.90200000000000002</v>
      </c>
      <c r="W38" s="37">
        <v>0.86499999999999999</v>
      </c>
      <c r="X38" s="37">
        <v>0.70699999999999996</v>
      </c>
      <c r="Y38" s="37">
        <v>0.63</v>
      </c>
      <c r="Z38" s="37">
        <v>0.72399999999999998</v>
      </c>
      <c r="AA38" s="37">
        <v>0.64</v>
      </c>
      <c r="AB38" s="37">
        <v>0.81399999999999995</v>
      </c>
      <c r="AC38" s="37">
        <v>0.67900000000000005</v>
      </c>
      <c r="AD38" s="37">
        <v>0.76800000000000002</v>
      </c>
      <c r="AE38" s="37">
        <v>0.77900000000000003</v>
      </c>
      <c r="AF38" s="37">
        <f t="shared" si="12"/>
        <v>0.80653333333333344</v>
      </c>
      <c r="AG38" s="37">
        <f t="shared" ref="AG38:AG41" si="13">AF38-$AF$36</f>
        <v>0.60393333333333343</v>
      </c>
      <c r="AH38" s="37">
        <f t="shared" si="11"/>
        <v>0.13475548226324602</v>
      </c>
    </row>
    <row r="39" spans="1:34" s="33" customFormat="1" x14ac:dyDescent="0.15">
      <c r="A39" s="33" t="s">
        <v>27</v>
      </c>
      <c r="B39" s="37">
        <v>0.70199999999999996</v>
      </c>
      <c r="C39" s="37">
        <v>0.81699999999999995</v>
      </c>
      <c r="D39" s="37">
        <v>0.59099999999999997</v>
      </c>
      <c r="E39" s="37">
        <v>0.63800000000000001</v>
      </c>
      <c r="F39" s="37">
        <v>0.75700000000000001</v>
      </c>
      <c r="G39" s="37">
        <v>0.61299999999999999</v>
      </c>
      <c r="H39" s="37">
        <v>0.55500000000000005</v>
      </c>
      <c r="I39" s="37">
        <v>0.65600000000000003</v>
      </c>
      <c r="J39" s="37">
        <v>0.63700000000000001</v>
      </c>
      <c r="K39" s="37">
        <v>0.87</v>
      </c>
      <c r="L39" s="37">
        <v>0.68100000000000005</v>
      </c>
      <c r="M39" s="37">
        <v>0.64200000000000002</v>
      </c>
      <c r="N39" s="37">
        <v>0.64100000000000001</v>
      </c>
      <c r="O39" s="37">
        <v>0.61899999999999999</v>
      </c>
      <c r="P39" s="37">
        <v>0.65200000000000002</v>
      </c>
      <c r="Q39" s="37">
        <v>0.81499999999999995</v>
      </c>
      <c r="R39" s="37">
        <v>0.63900000000000001</v>
      </c>
      <c r="S39" s="37">
        <v>0.71199999999999997</v>
      </c>
      <c r="T39" s="37">
        <v>0.72099999999999997</v>
      </c>
      <c r="U39" s="37">
        <v>0.98299999999999998</v>
      </c>
      <c r="V39" s="37">
        <v>0.55700000000000005</v>
      </c>
      <c r="W39" s="37">
        <v>0.64500000000000002</v>
      </c>
      <c r="X39" s="37">
        <v>0.52500000000000002</v>
      </c>
      <c r="Y39" s="37">
        <v>0.52400000000000002</v>
      </c>
      <c r="Z39" s="37">
        <v>0.67900000000000005</v>
      </c>
      <c r="AA39" s="37">
        <v>0.68300000000000005</v>
      </c>
      <c r="AB39" s="37">
        <v>0.748</v>
      </c>
      <c r="AC39" s="37">
        <v>0.71099999999999997</v>
      </c>
      <c r="AD39" s="37">
        <v>0.86899999999999999</v>
      </c>
      <c r="AE39" s="37">
        <v>1.054</v>
      </c>
      <c r="AF39" s="37">
        <f t="shared" si="12"/>
        <v>0.69786666666666641</v>
      </c>
      <c r="AG39" s="37">
        <f t="shared" si="13"/>
        <v>0.49526666666666641</v>
      </c>
      <c r="AH39" s="37">
        <f t="shared" si="11"/>
        <v>0.13213102083411973</v>
      </c>
    </row>
    <row r="40" spans="1:34" s="33" customFormat="1" x14ac:dyDescent="0.15">
      <c r="A40" s="33" t="s">
        <v>25</v>
      </c>
      <c r="B40" s="37">
        <v>0.63400000000000001</v>
      </c>
      <c r="C40" s="37">
        <v>0.82499999999999996</v>
      </c>
      <c r="D40" s="37">
        <v>0.73599999999999999</v>
      </c>
      <c r="E40" s="37">
        <v>0.75600000000000001</v>
      </c>
      <c r="F40" s="37">
        <v>0.83599999999999997</v>
      </c>
      <c r="G40" s="37">
        <v>0.77</v>
      </c>
      <c r="H40" s="37">
        <v>0.754</v>
      </c>
      <c r="I40" s="37">
        <v>0.68</v>
      </c>
      <c r="J40" s="37">
        <v>0.71799999999999997</v>
      </c>
      <c r="K40" s="37">
        <v>0.68100000000000005</v>
      </c>
      <c r="L40" s="37">
        <v>0.91400000000000003</v>
      </c>
      <c r="M40" s="37">
        <v>0.76700000000000002</v>
      </c>
      <c r="N40" s="37">
        <v>0.83799999999999997</v>
      </c>
      <c r="O40" s="37">
        <v>0.996</v>
      </c>
      <c r="P40" s="37">
        <v>1.101</v>
      </c>
      <c r="Q40" s="37">
        <v>1.0269999999999999</v>
      </c>
      <c r="R40" s="37">
        <v>0.753</v>
      </c>
      <c r="S40" s="37">
        <v>0.8</v>
      </c>
      <c r="T40" s="37">
        <v>0.76200000000000001</v>
      </c>
      <c r="U40" s="37">
        <v>0.877</v>
      </c>
      <c r="V40" s="37">
        <v>0.79</v>
      </c>
      <c r="W40" s="37">
        <v>0.79500000000000004</v>
      </c>
      <c r="X40" s="37">
        <v>0.65700000000000003</v>
      </c>
      <c r="Y40" s="37">
        <v>0.82</v>
      </c>
      <c r="Z40" s="37">
        <v>0.76</v>
      </c>
      <c r="AA40" s="37">
        <v>0.73099999999999998</v>
      </c>
      <c r="AB40" s="37">
        <v>0.66600000000000004</v>
      </c>
      <c r="AC40" s="37">
        <v>0.48099999999999998</v>
      </c>
      <c r="AD40" s="37">
        <v>0.503</v>
      </c>
      <c r="AE40" s="37">
        <v>0.97499999999999998</v>
      </c>
      <c r="AF40" s="37">
        <f t="shared" si="12"/>
        <v>0.78010000000000035</v>
      </c>
      <c r="AG40" s="37">
        <f t="shared" si="13"/>
        <v>0.57750000000000035</v>
      </c>
      <c r="AH40" s="37">
        <f t="shared" si="11"/>
        <v>0.1449059695112655</v>
      </c>
    </row>
    <row r="41" spans="1:34" s="33" customFormat="1" x14ac:dyDescent="0.15">
      <c r="A41" s="33" t="s">
        <v>61</v>
      </c>
      <c r="B41" s="37">
        <v>0.70299999999999996</v>
      </c>
      <c r="C41" s="37">
        <v>0.67500000000000004</v>
      </c>
      <c r="D41" s="37">
        <v>0.55800000000000005</v>
      </c>
      <c r="E41" s="37">
        <v>0.61</v>
      </c>
      <c r="F41" s="37">
        <v>0.66100000000000003</v>
      </c>
      <c r="G41" s="37">
        <v>0.51900000000000002</v>
      </c>
      <c r="H41" s="37">
        <v>0.496</v>
      </c>
      <c r="I41" s="37">
        <v>0.64200000000000002</v>
      </c>
      <c r="J41" s="37">
        <v>0.70899999999999996</v>
      </c>
      <c r="K41" s="37">
        <v>0.77200000000000002</v>
      </c>
      <c r="L41" s="37">
        <v>0.79400000000000004</v>
      </c>
      <c r="M41" s="37">
        <v>0.71599999999999997</v>
      </c>
      <c r="N41" s="37">
        <v>0.70399999999999996</v>
      </c>
      <c r="O41" s="37">
        <v>0.52100000000000002</v>
      </c>
      <c r="P41" s="37">
        <v>0.58899999999999997</v>
      </c>
      <c r="Q41" s="37">
        <v>0.84599999999999997</v>
      </c>
      <c r="R41" s="37">
        <v>0.75700000000000001</v>
      </c>
      <c r="S41" s="37">
        <v>0.60199999999999998</v>
      </c>
      <c r="T41" s="37">
        <v>1.02</v>
      </c>
      <c r="U41" s="37">
        <v>0.70499999999999996</v>
      </c>
      <c r="V41" s="37">
        <v>0.624</v>
      </c>
      <c r="W41" s="37">
        <v>0.85</v>
      </c>
      <c r="X41" s="37">
        <v>0.68</v>
      </c>
      <c r="Y41" s="37">
        <v>0.89</v>
      </c>
      <c r="Z41" s="37">
        <v>0.85499999999999998</v>
      </c>
      <c r="AA41" s="37">
        <v>0.79700000000000004</v>
      </c>
      <c r="AB41" s="37">
        <v>0.82299999999999995</v>
      </c>
      <c r="AC41" s="37">
        <v>1.1060000000000001</v>
      </c>
      <c r="AD41" s="38"/>
      <c r="AE41" s="37">
        <v>0.71299999999999997</v>
      </c>
      <c r="AF41" s="37">
        <f t="shared" si="12"/>
        <v>0.72196551724137947</v>
      </c>
      <c r="AG41" s="37">
        <f t="shared" si="13"/>
        <v>0.51936551724137947</v>
      </c>
      <c r="AH41" s="37">
        <f t="shared" si="11"/>
        <v>0.14969193001976847</v>
      </c>
    </row>
    <row r="43" spans="1:34" x14ac:dyDescent="0.15">
      <c r="A43" s="56" t="s">
        <v>62</v>
      </c>
      <c r="B43" s="56"/>
      <c r="C43" s="56"/>
      <c r="D43" s="56"/>
      <c r="E43" s="56"/>
      <c r="F43" s="56"/>
      <c r="G43" s="56"/>
    </row>
    <row r="44" spans="1:34" ht="15.75" x14ac:dyDescent="0.25">
      <c r="A44" s="57" t="s">
        <v>58</v>
      </c>
      <c r="B44" s="58"/>
      <c r="C44" s="58"/>
      <c r="D44" s="58"/>
    </row>
    <row r="45" spans="1:34" x14ac:dyDescent="0.15">
      <c r="B45" s="48" t="str">
        <f>ROMAN(B46)</f>
        <v>I</v>
      </c>
      <c r="C45" s="48"/>
      <c r="D45" s="48"/>
      <c r="E45" s="48" t="str">
        <f>ROMAN(C46)</f>
        <v>II</v>
      </c>
      <c r="F45" s="48"/>
      <c r="G45" s="48"/>
      <c r="L45" s="48" t="str">
        <f>ROMAN(L46)</f>
        <v>I</v>
      </c>
      <c r="M45" s="48"/>
      <c r="N45" s="48"/>
      <c r="O45" s="48" t="str">
        <f>ROMAN(M46)</f>
        <v>II</v>
      </c>
      <c r="P45" s="48"/>
      <c r="Q45" s="48"/>
    </row>
    <row r="46" spans="1:34" x14ac:dyDescent="0.15">
      <c r="A46" t="s">
        <v>75</v>
      </c>
      <c r="B46" s="2" t="s">
        <v>3</v>
      </c>
      <c r="C46" s="2" t="s">
        <v>4</v>
      </c>
      <c r="D46" s="2" t="s">
        <v>5</v>
      </c>
      <c r="E46" s="2" t="s">
        <v>3</v>
      </c>
      <c r="F46" s="2" t="s">
        <v>4</v>
      </c>
      <c r="G46" s="2" t="s">
        <v>5</v>
      </c>
      <c r="H46" s="25" t="s">
        <v>13</v>
      </c>
      <c r="I46" s="25" t="s">
        <v>14</v>
      </c>
      <c r="K46" s="39" t="s">
        <v>76</v>
      </c>
      <c r="L46" s="2" t="s">
        <v>3</v>
      </c>
      <c r="M46" s="2" t="s">
        <v>4</v>
      </c>
      <c r="N46" s="2" t="s">
        <v>5</v>
      </c>
      <c r="O46" s="2" t="s">
        <v>3</v>
      </c>
      <c r="P46" s="2" t="s">
        <v>4</v>
      </c>
      <c r="Q46" s="2" t="s">
        <v>5</v>
      </c>
      <c r="R46" s="25" t="s">
        <v>13</v>
      </c>
      <c r="S46" s="25" t="s">
        <v>14</v>
      </c>
    </row>
    <row r="47" spans="1:34" x14ac:dyDescent="0.15">
      <c r="A47" s="4" t="s">
        <v>7</v>
      </c>
      <c r="B47" s="17">
        <v>1170000</v>
      </c>
      <c r="C47" s="17">
        <v>1720000</v>
      </c>
      <c r="D47" s="17">
        <v>3560000</v>
      </c>
      <c r="E47" s="17">
        <v>2070000</v>
      </c>
      <c r="F47" s="17">
        <v>4400000</v>
      </c>
      <c r="G47" s="17">
        <v>3350000</v>
      </c>
      <c r="H47" s="17">
        <f>AVERAGE(B47:G47)</f>
        <v>2711666.6666666665</v>
      </c>
      <c r="I47" s="17">
        <f>STDEV(B47:G47)</f>
        <v>1244948.4594418628</v>
      </c>
      <c r="K47" s="4" t="s">
        <v>7</v>
      </c>
      <c r="L47" s="18">
        <f>LOG(B47)</f>
        <v>6.0681858617461613</v>
      </c>
      <c r="M47" s="18">
        <f t="shared" ref="M47:R56" si="14">LOG(C47)</f>
        <v>6.2355284469075487</v>
      </c>
      <c r="N47" s="18">
        <f t="shared" si="14"/>
        <v>6.5514499979728749</v>
      </c>
      <c r="O47" s="18">
        <f t="shared" si="14"/>
        <v>6.3159703454569174</v>
      </c>
      <c r="P47" s="18">
        <f t="shared" si="14"/>
        <v>6.6434526764861879</v>
      </c>
      <c r="Q47" s="18">
        <f t="shared" si="14"/>
        <v>6.5250448070368456</v>
      </c>
      <c r="R47" s="18">
        <f t="shared" si="14"/>
        <v>6.4332363025532153</v>
      </c>
      <c r="S47" s="18">
        <f>(1/LN(10)*(1/H47)*(I47))</f>
        <v>0.19938816700290915</v>
      </c>
    </row>
    <row r="48" spans="1:34" x14ac:dyDescent="0.15">
      <c r="A48" s="4" t="s">
        <v>34</v>
      </c>
      <c r="B48" s="17">
        <v>2900000</v>
      </c>
      <c r="C48" s="17">
        <v>1400000</v>
      </c>
      <c r="D48" s="17">
        <v>2100000</v>
      </c>
      <c r="E48" s="17">
        <v>3750000</v>
      </c>
      <c r="F48" s="17">
        <v>4100000</v>
      </c>
      <c r="G48" s="17">
        <v>3650000</v>
      </c>
      <c r="H48" s="17">
        <f t="shared" ref="H48:H56" si="15">AVERAGE(B48:G48)</f>
        <v>2983333.3333333335</v>
      </c>
      <c r="I48" s="17">
        <f t="shared" ref="I48:I56" si="16">STDEV(B48:G48)</f>
        <v>1055777.7543908884</v>
      </c>
      <c r="K48" s="4" t="s">
        <v>34</v>
      </c>
      <c r="L48" s="18">
        <f t="shared" ref="L48:L56" si="17">LOG(B48)</f>
        <v>6.4623979978989565</v>
      </c>
      <c r="M48" s="18">
        <f t="shared" si="14"/>
        <v>6.1461280356782382</v>
      </c>
      <c r="N48" s="18">
        <f t="shared" si="14"/>
        <v>6.3222192947339195</v>
      </c>
      <c r="O48" s="18">
        <f t="shared" si="14"/>
        <v>6.5740312677277188</v>
      </c>
      <c r="P48" s="18">
        <f t="shared" si="14"/>
        <v>6.6127838567197355</v>
      </c>
      <c r="Q48" s="18">
        <f t="shared" si="14"/>
        <v>6.5622928644564746</v>
      </c>
      <c r="R48" s="18">
        <f t="shared" si="14"/>
        <v>6.4747017805962495</v>
      </c>
      <c r="S48" s="18">
        <f t="shared" ref="S48:S56" si="18">(1/LN(10)*(1/H48)*(I48))</f>
        <v>0.15369333615022437</v>
      </c>
    </row>
    <row r="49" spans="1:19" x14ac:dyDescent="0.15">
      <c r="A49" s="4" t="s">
        <v>37</v>
      </c>
      <c r="B49" s="17">
        <v>40999.999999999993</v>
      </c>
      <c r="C49" s="17">
        <v>230000</v>
      </c>
      <c r="D49" s="17">
        <v>290000</v>
      </c>
      <c r="E49" s="17">
        <v>184000</v>
      </c>
      <c r="F49" s="17">
        <v>167500</v>
      </c>
      <c r="G49" s="17">
        <v>505000</v>
      </c>
      <c r="H49" s="17">
        <f t="shared" si="15"/>
        <v>236250</v>
      </c>
      <c r="I49" s="17">
        <f t="shared" si="16"/>
        <v>155392.32606534983</v>
      </c>
      <c r="K49" s="4" t="s">
        <v>37</v>
      </c>
      <c r="L49" s="18">
        <f t="shared" si="17"/>
        <v>4.6127838567197355</v>
      </c>
      <c r="M49" s="18">
        <f t="shared" si="14"/>
        <v>5.3617278360175931</v>
      </c>
      <c r="N49" s="18">
        <f t="shared" si="14"/>
        <v>5.4623979978989565</v>
      </c>
      <c r="O49" s="18">
        <f t="shared" si="14"/>
        <v>5.2648178230095368</v>
      </c>
      <c r="P49" s="18">
        <f t="shared" si="14"/>
        <v>5.2240148113728644</v>
      </c>
      <c r="Q49" s="18">
        <f t="shared" si="14"/>
        <v>5.7032913781186609</v>
      </c>
      <c r="R49" s="18">
        <f t="shared" si="14"/>
        <v>5.373371817181301</v>
      </c>
      <c r="S49" s="18">
        <f t="shared" si="18"/>
        <v>0.28565515233986144</v>
      </c>
    </row>
    <row r="50" spans="1:19" x14ac:dyDescent="0.15">
      <c r="A50" s="4" t="s">
        <v>38</v>
      </c>
      <c r="B50" s="17">
        <v>1200000</v>
      </c>
      <c r="C50" s="17">
        <v>550000</v>
      </c>
      <c r="D50" s="17">
        <v>1150000</v>
      </c>
      <c r="E50" s="17">
        <v>1440000</v>
      </c>
      <c r="F50" s="17">
        <v>84000</v>
      </c>
      <c r="G50" s="17">
        <v>56000</v>
      </c>
      <c r="H50" s="17">
        <f t="shared" si="15"/>
        <v>746666.66666666663</v>
      </c>
      <c r="I50" s="17">
        <f t="shared" si="16"/>
        <v>600620.56796838611</v>
      </c>
      <c r="K50" s="4" t="s">
        <v>38</v>
      </c>
      <c r="L50" s="18">
        <f t="shared" si="17"/>
        <v>6.0791812460476251</v>
      </c>
      <c r="M50" s="18">
        <f t="shared" si="14"/>
        <v>5.7403626894942441</v>
      </c>
      <c r="N50" s="18">
        <f t="shared" si="14"/>
        <v>6.0606978403536118</v>
      </c>
      <c r="O50" s="18">
        <f t="shared" si="14"/>
        <v>6.1583624920952493</v>
      </c>
      <c r="P50" s="18">
        <f t="shared" si="14"/>
        <v>4.924279286061882</v>
      </c>
      <c r="Q50" s="18">
        <f t="shared" si="14"/>
        <v>4.7481880270062007</v>
      </c>
      <c r="R50" s="18">
        <f t="shared" si="14"/>
        <v>5.8731267636145006</v>
      </c>
      <c r="S50" s="18">
        <f t="shared" si="18"/>
        <v>0.34934758712446479</v>
      </c>
    </row>
    <row r="51" spans="1:19" x14ac:dyDescent="0.15">
      <c r="A51" s="4" t="s">
        <v>39</v>
      </c>
      <c r="B51" s="17">
        <v>1170000</v>
      </c>
      <c r="C51" s="17">
        <v>4140000</v>
      </c>
      <c r="D51" s="17">
        <v>1160000</v>
      </c>
      <c r="E51" s="17">
        <v>1160000</v>
      </c>
      <c r="F51" s="17">
        <v>2850000</v>
      </c>
      <c r="G51" s="17">
        <v>1760000</v>
      </c>
      <c r="H51" s="17">
        <f t="shared" si="15"/>
        <v>2040000</v>
      </c>
      <c r="I51" s="17">
        <f t="shared" si="16"/>
        <v>1220671.9461018182</v>
      </c>
      <c r="K51" s="4" t="s">
        <v>39</v>
      </c>
      <c r="L51" s="18">
        <f t="shared" si="17"/>
        <v>6.0681858617461613</v>
      </c>
      <c r="M51" s="18">
        <f t="shared" si="14"/>
        <v>6.6170003411208986</v>
      </c>
      <c r="N51" s="18">
        <f t="shared" si="14"/>
        <v>6.0644579892269181</v>
      </c>
      <c r="O51" s="18">
        <f t="shared" si="14"/>
        <v>6.0644579892269181</v>
      </c>
      <c r="P51" s="18">
        <f t="shared" si="14"/>
        <v>6.4548448600085102</v>
      </c>
      <c r="Q51" s="18">
        <f t="shared" si="14"/>
        <v>6.2455126678141495</v>
      </c>
      <c r="R51" s="18">
        <f t="shared" si="14"/>
        <v>6.3096301674258983</v>
      </c>
      <c r="S51" s="18">
        <f t="shared" si="18"/>
        <v>0.25986818157162905</v>
      </c>
    </row>
    <row r="52" spans="1:19" x14ac:dyDescent="0.15">
      <c r="A52" s="4" t="s">
        <v>40</v>
      </c>
      <c r="B52" s="17">
        <v>2650000</v>
      </c>
      <c r="C52" s="17">
        <v>4800000</v>
      </c>
      <c r="D52" s="17">
        <v>2920000</v>
      </c>
      <c r="E52" s="17">
        <v>2430000</v>
      </c>
      <c r="F52" s="17">
        <v>2100000</v>
      </c>
      <c r="G52" s="17">
        <v>2000000</v>
      </c>
      <c r="H52" s="17">
        <f t="shared" si="15"/>
        <v>2816666.6666666665</v>
      </c>
      <c r="I52" s="17">
        <f t="shared" si="16"/>
        <v>1029770.2009024476</v>
      </c>
      <c r="K52" s="4" t="s">
        <v>40</v>
      </c>
      <c r="L52" s="18">
        <f t="shared" si="17"/>
        <v>6.4232458739368079</v>
      </c>
      <c r="M52" s="18">
        <f t="shared" si="14"/>
        <v>6.6812412373755876</v>
      </c>
      <c r="N52" s="18">
        <f t="shared" si="14"/>
        <v>6.4653828514484184</v>
      </c>
      <c r="O52" s="18">
        <f t="shared" si="14"/>
        <v>6.3856062735983121</v>
      </c>
      <c r="P52" s="18">
        <f t="shared" si="14"/>
        <v>6.3222192947339195</v>
      </c>
      <c r="Q52" s="18">
        <f t="shared" si="14"/>
        <v>6.3010299956639813</v>
      </c>
      <c r="R52" s="18">
        <f t="shared" si="14"/>
        <v>6.44973545423003</v>
      </c>
      <c r="S52" s="18">
        <f t="shared" si="18"/>
        <v>0.15877757960248617</v>
      </c>
    </row>
    <row r="53" spans="1:19" x14ac:dyDescent="0.15">
      <c r="A53" s="4" t="s">
        <v>41</v>
      </c>
      <c r="B53" s="17">
        <v>325000</v>
      </c>
      <c r="C53" s="17">
        <v>124000</v>
      </c>
      <c r="D53" s="17">
        <v>9550</v>
      </c>
      <c r="E53" s="17">
        <v>67500</v>
      </c>
      <c r="F53" s="17">
        <v>204999.99999999997</v>
      </c>
      <c r="G53" s="17">
        <v>223000</v>
      </c>
      <c r="H53" s="17">
        <f t="shared" si="15"/>
        <v>159008.33333333334</v>
      </c>
      <c r="I53" s="17">
        <f t="shared" si="16"/>
        <v>114630.32066895158</v>
      </c>
      <c r="K53" s="4" t="s">
        <v>41</v>
      </c>
      <c r="L53" s="18">
        <f t="shared" si="17"/>
        <v>5.5118833609788744</v>
      </c>
      <c r="M53" s="18">
        <f t="shared" si="14"/>
        <v>5.0934216851622347</v>
      </c>
      <c r="N53" s="18">
        <f t="shared" si="14"/>
        <v>3.9800033715837464</v>
      </c>
      <c r="O53" s="18">
        <f t="shared" si="14"/>
        <v>4.8293037728310253</v>
      </c>
      <c r="P53" s="18">
        <f t="shared" si="14"/>
        <v>5.3117538610557542</v>
      </c>
      <c r="Q53" s="18">
        <f t="shared" si="14"/>
        <v>5.3483048630481607</v>
      </c>
      <c r="R53" s="18">
        <f t="shared" si="14"/>
        <v>5.2014198854892886</v>
      </c>
      <c r="S53" s="18">
        <f t="shared" si="18"/>
        <v>0.3130862054944244</v>
      </c>
    </row>
    <row r="54" spans="1:19" x14ac:dyDescent="0.15">
      <c r="A54" s="4" t="s">
        <v>42</v>
      </c>
      <c r="B54" s="17">
        <v>56500</v>
      </c>
      <c r="C54" s="17">
        <v>4450</v>
      </c>
      <c r="D54" s="17">
        <v>4500</v>
      </c>
      <c r="E54" s="17">
        <v>1400000</v>
      </c>
      <c r="F54" s="17">
        <v>320000</v>
      </c>
      <c r="G54" s="17">
        <v>805000.00000000012</v>
      </c>
      <c r="H54" s="17">
        <f t="shared" si="15"/>
        <v>431741.66666666669</v>
      </c>
      <c r="I54" s="17">
        <f t="shared" si="16"/>
        <v>564845.48366492812</v>
      </c>
      <c r="K54" s="4" t="s">
        <v>42</v>
      </c>
      <c r="L54" s="18">
        <f t="shared" si="17"/>
        <v>4.7520484478194387</v>
      </c>
      <c r="M54" s="18">
        <f t="shared" si="14"/>
        <v>3.6483600109809315</v>
      </c>
      <c r="N54" s="18">
        <f t="shared" si="14"/>
        <v>3.6532125137753435</v>
      </c>
      <c r="O54" s="18">
        <f t="shared" si="14"/>
        <v>6.1461280356782382</v>
      </c>
      <c r="P54" s="18">
        <f t="shared" si="14"/>
        <v>5.5051499783199063</v>
      </c>
      <c r="Q54" s="18">
        <f t="shared" si="14"/>
        <v>5.9057958803678687</v>
      </c>
      <c r="R54" s="18">
        <f t="shared" si="14"/>
        <v>5.6352239637134751</v>
      </c>
      <c r="S54" s="18">
        <f t="shared" si="18"/>
        <v>0.56818531919238346</v>
      </c>
    </row>
    <row r="55" spans="1:19" x14ac:dyDescent="0.15">
      <c r="A55" s="4" t="s">
        <v>43</v>
      </c>
      <c r="B55" s="17">
        <v>42000</v>
      </c>
      <c r="C55" s="17">
        <v>84499.999999999985</v>
      </c>
      <c r="D55" s="17">
        <v>70500</v>
      </c>
      <c r="E55" s="17">
        <v>5350</v>
      </c>
      <c r="F55" s="17">
        <v>4900</v>
      </c>
      <c r="G55" s="17">
        <v>247000</v>
      </c>
      <c r="H55" s="17">
        <f t="shared" si="15"/>
        <v>75708.333333333328</v>
      </c>
      <c r="I55" s="17">
        <f t="shared" si="16"/>
        <v>90050.676936193355</v>
      </c>
      <c r="K55" s="4" t="s">
        <v>43</v>
      </c>
      <c r="L55" s="18">
        <f t="shared" si="17"/>
        <v>4.6232492903979008</v>
      </c>
      <c r="M55" s="18">
        <f t="shared" si="14"/>
        <v>4.9268567089496926</v>
      </c>
      <c r="N55" s="18">
        <f t="shared" si="14"/>
        <v>4.8481891169913984</v>
      </c>
      <c r="O55" s="18">
        <f t="shared" si="14"/>
        <v>3.7283537820212285</v>
      </c>
      <c r="P55" s="18">
        <f t="shared" si="14"/>
        <v>3.6901960800285138</v>
      </c>
      <c r="Q55" s="18">
        <f t="shared" si="14"/>
        <v>5.3926969532596658</v>
      </c>
      <c r="R55" s="18">
        <f t="shared" si="14"/>
        <v>4.8791436855964285</v>
      </c>
      <c r="S55" s="18">
        <f t="shared" si="18"/>
        <v>0.5165681288062679</v>
      </c>
    </row>
    <row r="56" spans="1:19" x14ac:dyDescent="0.15">
      <c r="A56" s="4" t="s">
        <v>44</v>
      </c>
      <c r="B56" s="17">
        <v>60000</v>
      </c>
      <c r="C56" s="17">
        <v>269000</v>
      </c>
      <c r="D56" s="17">
        <v>12600</v>
      </c>
      <c r="E56" s="17">
        <v>4800</v>
      </c>
      <c r="F56" s="17">
        <v>1240</v>
      </c>
      <c r="G56" s="17">
        <v>72500</v>
      </c>
      <c r="H56" s="17">
        <f t="shared" si="15"/>
        <v>70023.333333333328</v>
      </c>
      <c r="I56" s="17">
        <f t="shared" si="16"/>
        <v>101961.74217159428</v>
      </c>
      <c r="K56" s="4" t="s">
        <v>44</v>
      </c>
      <c r="L56" s="18">
        <f t="shared" si="17"/>
        <v>4.7781512503836439</v>
      </c>
      <c r="M56" s="18">
        <f t="shared" si="14"/>
        <v>5.4297522800024076</v>
      </c>
      <c r="N56" s="18">
        <f t="shared" si="14"/>
        <v>4.1003705451175625</v>
      </c>
      <c r="O56" s="18">
        <f t="shared" si="14"/>
        <v>3.6812412373755872</v>
      </c>
      <c r="P56" s="18">
        <f t="shared" si="14"/>
        <v>3.0934216851622351</v>
      </c>
      <c r="Q56" s="18">
        <f t="shared" si="14"/>
        <v>4.860338006570994</v>
      </c>
      <c r="R56" s="18">
        <f t="shared" si="14"/>
        <v>4.8452427807194471</v>
      </c>
      <c r="S56" s="18">
        <f t="shared" si="18"/>
        <v>0.63238094906981679</v>
      </c>
    </row>
    <row r="58" spans="1:19" ht="15" x14ac:dyDescent="0.25">
      <c r="A58" s="57" t="s">
        <v>59</v>
      </c>
      <c r="B58" s="57"/>
      <c r="C58" s="57"/>
    </row>
    <row r="59" spans="1:19" x14ac:dyDescent="0.15">
      <c r="B59" s="48" t="str">
        <f>ROMAN(B60)</f>
        <v>I</v>
      </c>
      <c r="C59" s="48"/>
      <c r="D59" s="48"/>
      <c r="E59" s="48" t="str">
        <f>ROMAN(C60)</f>
        <v>II</v>
      </c>
      <c r="F59" s="48"/>
      <c r="G59" s="48"/>
      <c r="L59" s="48" t="str">
        <f>ROMAN(L60)</f>
        <v>I</v>
      </c>
      <c r="M59" s="48"/>
      <c r="N59" s="48"/>
      <c r="O59" s="48" t="str">
        <f>ROMAN(M60)</f>
        <v>II</v>
      </c>
      <c r="P59" s="48"/>
      <c r="Q59" s="48"/>
    </row>
    <row r="60" spans="1:19" x14ac:dyDescent="0.15">
      <c r="A60" t="s">
        <v>75</v>
      </c>
      <c r="B60" s="2" t="s">
        <v>3</v>
      </c>
      <c r="C60" s="2" t="s">
        <v>4</v>
      </c>
      <c r="D60" s="2" t="s">
        <v>5</v>
      </c>
      <c r="E60" s="2" t="s">
        <v>3</v>
      </c>
      <c r="F60" s="2" t="s">
        <v>4</v>
      </c>
      <c r="G60" s="2" t="s">
        <v>5</v>
      </c>
      <c r="H60" s="25" t="s">
        <v>13</v>
      </c>
      <c r="I60" s="25" t="s">
        <v>14</v>
      </c>
      <c r="K60" s="39" t="s">
        <v>76</v>
      </c>
      <c r="L60" s="2" t="s">
        <v>3</v>
      </c>
      <c r="M60" s="2" t="s">
        <v>4</v>
      </c>
      <c r="N60" s="2" t="s">
        <v>5</v>
      </c>
      <c r="O60" s="2" t="s">
        <v>3</v>
      </c>
      <c r="P60" s="2" t="s">
        <v>4</v>
      </c>
      <c r="Q60" s="2" t="s">
        <v>5</v>
      </c>
      <c r="R60" s="25" t="s">
        <v>13</v>
      </c>
      <c r="S60" s="25" t="s">
        <v>14</v>
      </c>
    </row>
    <row r="61" spans="1:19" x14ac:dyDescent="0.15">
      <c r="A61" s="4" t="s">
        <v>7</v>
      </c>
      <c r="B61" s="17">
        <v>3500000</v>
      </c>
      <c r="C61" s="17">
        <v>4900000</v>
      </c>
      <c r="D61" s="17">
        <v>6000000</v>
      </c>
      <c r="E61" s="17">
        <v>5230000.0000000009</v>
      </c>
      <c r="F61" s="17">
        <v>2560000</v>
      </c>
      <c r="G61" s="17">
        <v>3350000</v>
      </c>
      <c r="H61" s="17">
        <f>AVERAGE(B61:G61)</f>
        <v>4256666.666666667</v>
      </c>
      <c r="I61" s="17">
        <f>STDEV(B61:G61)</f>
        <v>1317097.8197031021</v>
      </c>
      <c r="K61" s="4" t="s">
        <v>7</v>
      </c>
      <c r="L61" s="18">
        <f>LOG(B61)</f>
        <v>6.5440680443502757</v>
      </c>
      <c r="M61" s="18">
        <f t="shared" ref="M61:M70" si="19">LOG(C61)</f>
        <v>6.6901960800285138</v>
      </c>
      <c r="N61" s="18">
        <f t="shared" ref="N61:N70" si="20">LOG(D61)</f>
        <v>6.7781512503836439</v>
      </c>
      <c r="O61" s="18">
        <f t="shared" ref="O61:O70" si="21">LOG(E61)</f>
        <v>6.7185016888672742</v>
      </c>
      <c r="P61" s="18">
        <f t="shared" ref="P61:P70" si="22">LOG(F61)</f>
        <v>6.4082399653118491</v>
      </c>
      <c r="Q61" s="18">
        <f t="shared" ref="Q61:Q70" si="23">LOG(G61)</f>
        <v>6.5250448070368456</v>
      </c>
      <c r="R61" s="18">
        <f t="shared" ref="R61:R70" si="24">LOG(H61)</f>
        <v>6.6290696425437527</v>
      </c>
      <c r="S61" s="18">
        <f>(1/LN(10)*(1/H61)*(I61))</f>
        <v>0.13437940060075049</v>
      </c>
    </row>
    <row r="62" spans="1:19" x14ac:dyDescent="0.15">
      <c r="A62" s="4" t="s">
        <v>34</v>
      </c>
      <c r="B62" s="17">
        <v>1480000</v>
      </c>
      <c r="C62" s="17">
        <v>1900000</v>
      </c>
      <c r="D62" s="17">
        <v>1450000</v>
      </c>
      <c r="E62" s="17">
        <v>1260000</v>
      </c>
      <c r="F62" s="17">
        <v>2120000</v>
      </c>
      <c r="G62" s="17">
        <v>1970000</v>
      </c>
      <c r="H62" s="17">
        <f t="shared" ref="H62:H70" si="25">AVERAGE(B62:G62)</f>
        <v>1696666.6666666667</v>
      </c>
      <c r="I62" s="17">
        <f t="shared" ref="I62:I70" si="26">STDEV(B62:G62)</f>
        <v>344596.38225998078</v>
      </c>
      <c r="K62" s="4" t="s">
        <v>34</v>
      </c>
      <c r="L62" s="18">
        <f t="shared" ref="L62:L70" si="27">LOG(B62)</f>
        <v>6.1702617153949575</v>
      </c>
      <c r="M62" s="18">
        <f t="shared" si="19"/>
        <v>6.2787536009528289</v>
      </c>
      <c r="N62" s="18">
        <f t="shared" si="20"/>
        <v>6.1613680022349753</v>
      </c>
      <c r="O62" s="18">
        <f t="shared" si="21"/>
        <v>6.1003705451175625</v>
      </c>
      <c r="P62" s="18">
        <f t="shared" si="22"/>
        <v>6.3263358609287517</v>
      </c>
      <c r="Q62" s="18">
        <f t="shared" si="23"/>
        <v>6.2944662261615933</v>
      </c>
      <c r="R62" s="18">
        <f t="shared" si="24"/>
        <v>6.2295965276170966</v>
      </c>
      <c r="S62" s="18">
        <f t="shared" ref="S62:S70" si="28">(1/LN(10)*(1/H62)*(I62))</f>
        <v>8.8206075029076556E-2</v>
      </c>
    </row>
    <row r="63" spans="1:19" x14ac:dyDescent="0.15">
      <c r="A63" s="4" t="s">
        <v>37</v>
      </c>
      <c r="B63" s="17">
        <v>2279999.9999999995</v>
      </c>
      <c r="C63" s="17">
        <v>3400000</v>
      </c>
      <c r="D63" s="17">
        <v>3570000</v>
      </c>
      <c r="E63" s="17">
        <v>2820000</v>
      </c>
      <c r="F63" s="17">
        <v>363000</v>
      </c>
      <c r="G63" s="17">
        <v>3430000</v>
      </c>
      <c r="H63" s="17">
        <f t="shared" si="25"/>
        <v>2643833.3333333335</v>
      </c>
      <c r="I63" s="17">
        <f t="shared" si="26"/>
        <v>1217640.4094258153</v>
      </c>
      <c r="K63" s="4" t="s">
        <v>37</v>
      </c>
      <c r="L63" s="18">
        <f t="shared" si="27"/>
        <v>6.357934847000454</v>
      </c>
      <c r="M63" s="18">
        <f t="shared" si="19"/>
        <v>6.5314789170422554</v>
      </c>
      <c r="N63" s="18">
        <f t="shared" si="20"/>
        <v>6.5526682161121936</v>
      </c>
      <c r="O63" s="18">
        <f t="shared" si="21"/>
        <v>6.4502491083193609</v>
      </c>
      <c r="P63" s="18">
        <f t="shared" si="22"/>
        <v>5.5599066250361124</v>
      </c>
      <c r="Q63" s="18">
        <f t="shared" si="23"/>
        <v>6.5352941200427708</v>
      </c>
      <c r="R63" s="18">
        <f t="shared" si="24"/>
        <v>6.4222340738487436</v>
      </c>
      <c r="S63" s="18">
        <f t="shared" si="28"/>
        <v>0.20001809648466787</v>
      </c>
    </row>
    <row r="64" spans="1:19" x14ac:dyDescent="0.15">
      <c r="A64" s="4" t="s">
        <v>38</v>
      </c>
      <c r="B64" s="17">
        <v>1880000</v>
      </c>
      <c r="C64" s="17">
        <v>1050000</v>
      </c>
      <c r="D64" s="17">
        <v>470000</v>
      </c>
      <c r="E64" s="17">
        <v>1230000</v>
      </c>
      <c r="F64" s="17">
        <v>920000</v>
      </c>
      <c r="G64" s="17">
        <v>1010000</v>
      </c>
      <c r="H64" s="17">
        <f t="shared" si="25"/>
        <v>1093333.3333333333</v>
      </c>
      <c r="I64" s="17">
        <f t="shared" si="26"/>
        <v>461504.78509617492</v>
      </c>
      <c r="K64" s="4" t="s">
        <v>38</v>
      </c>
      <c r="L64" s="18">
        <f t="shared" si="27"/>
        <v>6.2741578492636796</v>
      </c>
      <c r="M64" s="18">
        <f t="shared" si="19"/>
        <v>6.0211892990699383</v>
      </c>
      <c r="N64" s="18">
        <f t="shared" si="20"/>
        <v>5.6720978579357171</v>
      </c>
      <c r="O64" s="18">
        <f t="shared" si="21"/>
        <v>6.0899051114393981</v>
      </c>
      <c r="P64" s="18">
        <f t="shared" si="22"/>
        <v>5.9637878273455556</v>
      </c>
      <c r="Q64" s="18">
        <f t="shared" si="23"/>
        <v>6.0043213737826422</v>
      </c>
      <c r="R64" s="18">
        <f t="shared" si="24"/>
        <v>6.0387525889920166</v>
      </c>
      <c r="S64" s="18">
        <f t="shared" si="28"/>
        <v>0.18331919043220871</v>
      </c>
    </row>
    <row r="65" spans="1:19" x14ac:dyDescent="0.15">
      <c r="A65" s="4" t="s">
        <v>39</v>
      </c>
      <c r="B65" s="17">
        <v>8500000</v>
      </c>
      <c r="C65" s="17">
        <v>5400000</v>
      </c>
      <c r="D65" s="17">
        <v>6500000</v>
      </c>
      <c r="E65" s="17">
        <v>5461600</v>
      </c>
      <c r="F65" s="17">
        <v>3840000</v>
      </c>
      <c r="G65" s="17">
        <v>1760000</v>
      </c>
      <c r="H65" s="17">
        <f t="shared" si="25"/>
        <v>5243600</v>
      </c>
      <c r="I65" s="17">
        <f t="shared" si="26"/>
        <v>2296093.586942832</v>
      </c>
      <c r="K65" s="4" t="s">
        <v>39</v>
      </c>
      <c r="L65" s="18">
        <f t="shared" si="27"/>
        <v>6.9294189257142929</v>
      </c>
      <c r="M65" s="18">
        <f t="shared" si="19"/>
        <v>6.7323937598229682</v>
      </c>
      <c r="N65" s="18">
        <f t="shared" si="20"/>
        <v>6.8129133566428557</v>
      </c>
      <c r="O65" s="18">
        <f t="shared" si="21"/>
        <v>6.7373198898436213</v>
      </c>
      <c r="P65" s="18">
        <f t="shared" si="22"/>
        <v>6.5843312243675305</v>
      </c>
      <c r="Q65" s="18">
        <f t="shared" si="23"/>
        <v>6.2455126678141495</v>
      </c>
      <c r="R65" s="18">
        <f t="shared" si="24"/>
        <v>6.7196295547917897</v>
      </c>
      <c r="S65" s="18">
        <f t="shared" si="28"/>
        <v>0.19017102272154934</v>
      </c>
    </row>
    <row r="66" spans="1:19" x14ac:dyDescent="0.15">
      <c r="A66" s="4" t="s">
        <v>40</v>
      </c>
      <c r="B66" s="17">
        <v>775000</v>
      </c>
      <c r="C66" s="17">
        <v>1150000</v>
      </c>
      <c r="D66" s="17">
        <v>3200000</v>
      </c>
      <c r="E66" s="17">
        <v>1050000</v>
      </c>
      <c r="F66" s="17">
        <v>1890000</v>
      </c>
      <c r="G66" s="17">
        <v>1520000</v>
      </c>
      <c r="H66" s="17">
        <f t="shared" si="25"/>
        <v>1597500</v>
      </c>
      <c r="I66" s="17">
        <f t="shared" si="26"/>
        <v>875909.52729148918</v>
      </c>
      <c r="K66" s="4" t="s">
        <v>40</v>
      </c>
      <c r="L66" s="18">
        <f t="shared" si="27"/>
        <v>5.8893017025063106</v>
      </c>
      <c r="M66" s="18">
        <f t="shared" si="19"/>
        <v>6.0606978403536118</v>
      </c>
      <c r="N66" s="18">
        <f t="shared" si="20"/>
        <v>6.5051499783199063</v>
      </c>
      <c r="O66" s="18">
        <f t="shared" si="21"/>
        <v>6.0211892990699383</v>
      </c>
      <c r="P66" s="18">
        <f t="shared" si="22"/>
        <v>6.2764618041732438</v>
      </c>
      <c r="Q66" s="18">
        <f t="shared" si="23"/>
        <v>6.1818435879447726</v>
      </c>
      <c r="R66" s="18">
        <f t="shared" si="24"/>
        <v>6.2034408668304382</v>
      </c>
      <c r="S66" s="18">
        <f t="shared" si="28"/>
        <v>0.23812373981169291</v>
      </c>
    </row>
    <row r="67" spans="1:19" x14ac:dyDescent="0.15">
      <c r="A67" s="4" t="s">
        <v>41</v>
      </c>
      <c r="B67" s="17">
        <v>490000</v>
      </c>
      <c r="C67" s="17">
        <v>360000</v>
      </c>
      <c r="D67" s="17">
        <v>380000</v>
      </c>
      <c r="E67" s="17">
        <v>445000</v>
      </c>
      <c r="F67" s="17">
        <v>271000</v>
      </c>
      <c r="G67" s="17">
        <v>210000</v>
      </c>
      <c r="H67" s="17">
        <f t="shared" si="25"/>
        <v>359333.33333333331</v>
      </c>
      <c r="I67" s="17">
        <f t="shared" si="26"/>
        <v>104826.84134641603</v>
      </c>
      <c r="K67" s="4" t="s">
        <v>41</v>
      </c>
      <c r="L67" s="18">
        <f t="shared" si="27"/>
        <v>5.6901960800285138</v>
      </c>
      <c r="M67" s="18">
        <f t="shared" si="19"/>
        <v>5.5563025007672868</v>
      </c>
      <c r="N67" s="18">
        <f t="shared" si="20"/>
        <v>5.5797835966168101</v>
      </c>
      <c r="O67" s="18">
        <f t="shared" si="21"/>
        <v>5.648360010980932</v>
      </c>
      <c r="P67" s="18">
        <f t="shared" si="22"/>
        <v>5.4329692908744054</v>
      </c>
      <c r="Q67" s="18">
        <f t="shared" si="23"/>
        <v>5.3222192947339195</v>
      </c>
      <c r="R67" s="18">
        <f t="shared" si="24"/>
        <v>5.5554975061310579</v>
      </c>
      <c r="S67" s="18">
        <f t="shared" si="28"/>
        <v>0.12669495014497995</v>
      </c>
    </row>
    <row r="68" spans="1:19" x14ac:dyDescent="0.15">
      <c r="A68" s="4" t="s">
        <v>42</v>
      </c>
      <c r="B68" s="17">
        <v>66500</v>
      </c>
      <c r="C68" s="17">
        <v>45999.999999999993</v>
      </c>
      <c r="D68" s="17">
        <v>170000</v>
      </c>
      <c r="E68" s="17">
        <v>140000</v>
      </c>
      <c r="F68" s="17">
        <v>94700.000000000015</v>
      </c>
      <c r="G68" s="17">
        <v>80500.000000000015</v>
      </c>
      <c r="H68" s="17">
        <f t="shared" si="25"/>
        <v>99616.666666666672</v>
      </c>
      <c r="I68" s="17">
        <f t="shared" si="26"/>
        <v>46788.264198051489</v>
      </c>
      <c r="K68" s="4" t="s">
        <v>42</v>
      </c>
      <c r="L68" s="18">
        <f t="shared" si="27"/>
        <v>4.8228216453031045</v>
      </c>
      <c r="M68" s="18">
        <f t="shared" si="19"/>
        <v>4.6627578316815743</v>
      </c>
      <c r="N68" s="18">
        <f t="shared" si="20"/>
        <v>5.2304489213782741</v>
      </c>
      <c r="O68" s="18">
        <f t="shared" si="21"/>
        <v>5.1461280356782382</v>
      </c>
      <c r="P68" s="18">
        <f t="shared" si="22"/>
        <v>4.9763499790032739</v>
      </c>
      <c r="Q68" s="18">
        <f t="shared" si="23"/>
        <v>4.9057958803678687</v>
      </c>
      <c r="R68" s="18">
        <f t="shared" si="24"/>
        <v>4.9983320054500382</v>
      </c>
      <c r="S68" s="18">
        <f t="shared" si="28"/>
        <v>0.20398077589806157</v>
      </c>
    </row>
    <row r="69" spans="1:19" x14ac:dyDescent="0.15">
      <c r="A69" s="4" t="s">
        <v>43</v>
      </c>
      <c r="B69" s="17">
        <v>6450000</v>
      </c>
      <c r="C69" s="17">
        <v>6600000</v>
      </c>
      <c r="D69" s="17">
        <v>4500000</v>
      </c>
      <c r="E69" s="17">
        <v>5650000</v>
      </c>
      <c r="F69" s="17">
        <v>490000</v>
      </c>
      <c r="G69" s="17">
        <v>2470000.0000000005</v>
      </c>
      <c r="H69" s="17">
        <f t="shared" si="25"/>
        <v>4360000</v>
      </c>
      <c r="I69" s="17">
        <f t="shared" si="26"/>
        <v>2433861.1299743461</v>
      </c>
      <c r="K69" s="4" t="s">
        <v>43</v>
      </c>
      <c r="L69" s="18">
        <f t="shared" si="27"/>
        <v>6.8095597146352675</v>
      </c>
      <c r="M69" s="18">
        <f t="shared" si="19"/>
        <v>6.8195439355418683</v>
      </c>
      <c r="N69" s="18">
        <f t="shared" si="20"/>
        <v>6.653212513775344</v>
      </c>
      <c r="O69" s="18">
        <f t="shared" si="21"/>
        <v>6.7520484478194387</v>
      </c>
      <c r="P69" s="18">
        <f t="shared" si="22"/>
        <v>5.6901960800285138</v>
      </c>
      <c r="Q69" s="18">
        <f t="shared" si="23"/>
        <v>6.3926969532596658</v>
      </c>
      <c r="R69" s="18">
        <f t="shared" si="24"/>
        <v>6.6394864892685863</v>
      </c>
      <c r="S69" s="18">
        <f t="shared" si="28"/>
        <v>0.24243405010703475</v>
      </c>
    </row>
    <row r="70" spans="1:19" x14ac:dyDescent="0.15">
      <c r="A70" s="4" t="s">
        <v>44</v>
      </c>
      <c r="B70" s="17">
        <v>1950000</v>
      </c>
      <c r="C70" s="17">
        <v>1240000</v>
      </c>
      <c r="D70" s="17">
        <v>1090000</v>
      </c>
      <c r="E70" s="17">
        <v>1240000</v>
      </c>
      <c r="F70" s="17">
        <v>1360000.0000000002</v>
      </c>
      <c r="G70" s="17">
        <v>2220000.0000000005</v>
      </c>
      <c r="H70" s="17">
        <f t="shared" si="25"/>
        <v>1516666.6666666667</v>
      </c>
      <c r="I70" s="17">
        <f t="shared" si="26"/>
        <v>456537.69468321803</v>
      </c>
      <c r="K70" s="4" t="s">
        <v>44</v>
      </c>
      <c r="L70" s="18">
        <f t="shared" si="27"/>
        <v>6.2900346113625183</v>
      </c>
      <c r="M70" s="18">
        <f t="shared" si="19"/>
        <v>6.0934216851622347</v>
      </c>
      <c r="N70" s="18">
        <f t="shared" si="20"/>
        <v>6.0374264979406238</v>
      </c>
      <c r="O70" s="18">
        <f t="shared" si="21"/>
        <v>6.0934216851622347</v>
      </c>
      <c r="P70" s="18">
        <f t="shared" si="22"/>
        <v>6.1335389083702179</v>
      </c>
      <c r="Q70" s="18">
        <f t="shared" si="23"/>
        <v>6.3463529744506388</v>
      </c>
      <c r="R70" s="18">
        <f t="shared" si="24"/>
        <v>6.18089014193745</v>
      </c>
      <c r="S70" s="18">
        <f t="shared" si="28"/>
        <v>0.13072866038357348</v>
      </c>
    </row>
  </sheetData>
  <mergeCells count="28">
    <mergeCell ref="A2:G2"/>
    <mergeCell ref="B4:K4"/>
    <mergeCell ref="L4:U4"/>
    <mergeCell ref="V4:AE4"/>
    <mergeCell ref="B14:K14"/>
    <mergeCell ref="L14:U14"/>
    <mergeCell ref="V14:AE14"/>
    <mergeCell ref="A3:D3"/>
    <mergeCell ref="A13:C13"/>
    <mergeCell ref="L24:U24"/>
    <mergeCell ref="V24:AE24"/>
    <mergeCell ref="B34:K34"/>
    <mergeCell ref="L34:U34"/>
    <mergeCell ref="V34:AE34"/>
    <mergeCell ref="A44:D44"/>
    <mergeCell ref="A58:C58"/>
    <mergeCell ref="B59:D59"/>
    <mergeCell ref="E59:G59"/>
    <mergeCell ref="A23:C23"/>
    <mergeCell ref="A33:C33"/>
    <mergeCell ref="A43:G43"/>
    <mergeCell ref="B24:K24"/>
    <mergeCell ref="L45:N45"/>
    <mergeCell ref="O45:Q45"/>
    <mergeCell ref="L59:N59"/>
    <mergeCell ref="O59:Q59"/>
    <mergeCell ref="B45:D45"/>
    <mergeCell ref="E45:G45"/>
  </mergeCells>
  <phoneticPr fontId="1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opLeftCell="D1" workbookViewId="0">
      <selection activeCell="L23" sqref="L23"/>
    </sheetView>
  </sheetViews>
  <sheetFormatPr defaultRowHeight="13.5" x14ac:dyDescent="0.15"/>
  <cols>
    <col min="3" max="3" width="4.25" bestFit="1" customWidth="1"/>
    <col min="4" max="4" width="5.25" bestFit="1" customWidth="1"/>
    <col min="5" max="5" width="4.25" bestFit="1" customWidth="1"/>
    <col min="6" max="6" width="5.25" bestFit="1" customWidth="1"/>
    <col min="7" max="7" width="4.25" bestFit="1" customWidth="1"/>
    <col min="8" max="8" width="5.25" bestFit="1" customWidth="1"/>
    <col min="9" max="9" width="4.25" bestFit="1" customWidth="1"/>
    <col min="10" max="10" width="5.25" bestFit="1" customWidth="1"/>
    <col min="11" max="11" width="4.25" bestFit="1" customWidth="1"/>
    <col min="12" max="12" width="5.25" bestFit="1" customWidth="1"/>
    <col min="13" max="13" width="4.25" bestFit="1" customWidth="1"/>
    <col min="14" max="14" width="5.25" bestFit="1" customWidth="1"/>
    <col min="15" max="15" width="4.25" bestFit="1" customWidth="1"/>
    <col min="16" max="16" width="5.25" bestFit="1" customWidth="1"/>
    <col min="17" max="17" width="4.25" bestFit="1" customWidth="1"/>
    <col min="18" max="18" width="5.25" bestFit="1" customWidth="1"/>
    <col min="19" max="19" width="4.25" bestFit="1" customWidth="1"/>
    <col min="20" max="20" width="5.25" bestFit="1" customWidth="1"/>
  </cols>
  <sheetData>
    <row r="1" spans="1:34" ht="14.25" x14ac:dyDescent="0.15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34" s="41" customFormat="1" ht="14.25" x14ac:dyDescent="0.15">
      <c r="A2" s="40" t="s">
        <v>91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34" x14ac:dyDescent="0.15">
      <c r="C3" s="48" t="str">
        <f>ROMAN(C4)</f>
        <v>I</v>
      </c>
      <c r="D3" s="48"/>
      <c r="E3" s="48"/>
      <c r="F3" s="48"/>
      <c r="G3" s="48"/>
      <c r="H3" s="48"/>
      <c r="I3" s="48" t="str">
        <f>ROMAN(E4)</f>
        <v>II</v>
      </c>
      <c r="J3" s="48"/>
      <c r="K3" s="48"/>
      <c r="L3" s="48"/>
      <c r="M3" s="48"/>
      <c r="N3" s="48"/>
      <c r="O3" s="48" t="str">
        <f>ROMAN(G4)</f>
        <v>III</v>
      </c>
      <c r="P3" s="48"/>
      <c r="Q3" s="48"/>
      <c r="R3" s="48"/>
      <c r="S3" s="48"/>
      <c r="T3" s="48"/>
    </row>
    <row r="4" spans="1:34" x14ac:dyDescent="0.15">
      <c r="A4" s="48" t="s">
        <v>77</v>
      </c>
      <c r="B4" s="48"/>
      <c r="C4" s="63" t="s">
        <v>3</v>
      </c>
      <c r="D4" s="63"/>
      <c r="E4" s="63" t="s">
        <v>4</v>
      </c>
      <c r="F4" s="63"/>
      <c r="G4" s="63" t="s">
        <v>5</v>
      </c>
      <c r="H4" s="63"/>
      <c r="I4" s="63" t="s">
        <v>3</v>
      </c>
      <c r="J4" s="63"/>
      <c r="K4" s="63" t="s">
        <v>4</v>
      </c>
      <c r="L4" s="63"/>
      <c r="M4" s="63" t="s">
        <v>5</v>
      </c>
      <c r="N4" s="63"/>
      <c r="O4" s="63" t="s">
        <v>3</v>
      </c>
      <c r="P4" s="63"/>
      <c r="Q4" s="63" t="s">
        <v>4</v>
      </c>
      <c r="R4" s="63"/>
      <c r="S4" s="63" t="s">
        <v>5</v>
      </c>
      <c r="T4" s="63"/>
      <c r="X4" s="48" t="str">
        <f>ROMAN(X5)</f>
        <v>I</v>
      </c>
      <c r="Y4" s="48"/>
      <c r="Z4" s="48"/>
      <c r="AA4" s="48" t="str">
        <f>ROMAN(Y5)</f>
        <v>II</v>
      </c>
      <c r="AB4" s="48"/>
      <c r="AC4" s="48"/>
      <c r="AD4" s="48" t="str">
        <f>ROMAN(Z5)</f>
        <v>III</v>
      </c>
      <c r="AE4" s="48"/>
      <c r="AF4" s="48"/>
      <c r="AG4" s="20" t="s">
        <v>13</v>
      </c>
      <c r="AH4" s="20" t="s">
        <v>14</v>
      </c>
    </row>
    <row r="5" spans="1:34" x14ac:dyDescent="0.15">
      <c r="A5" s="48"/>
      <c r="B5" s="48"/>
      <c r="C5" s="26" t="s">
        <v>69</v>
      </c>
      <c r="D5" s="26" t="s">
        <v>70</v>
      </c>
      <c r="E5" s="26" t="s">
        <v>69</v>
      </c>
      <c r="F5" s="26" t="s">
        <v>70</v>
      </c>
      <c r="G5" s="26" t="s">
        <v>69</v>
      </c>
      <c r="H5" s="26" t="s">
        <v>70</v>
      </c>
      <c r="I5" s="26" t="s">
        <v>69</v>
      </c>
      <c r="J5" s="26" t="s">
        <v>70</v>
      </c>
      <c r="K5" s="26" t="s">
        <v>69</v>
      </c>
      <c r="L5" s="26" t="s">
        <v>70</v>
      </c>
      <c r="M5" s="26" t="s">
        <v>69</v>
      </c>
      <c r="N5" s="26" t="s">
        <v>70</v>
      </c>
      <c r="O5" s="26" t="s">
        <v>69</v>
      </c>
      <c r="P5" s="26" t="s">
        <v>70</v>
      </c>
      <c r="Q5" s="26" t="s">
        <v>69</v>
      </c>
      <c r="R5" s="26" t="s">
        <v>70</v>
      </c>
      <c r="S5" s="26" t="s">
        <v>69</v>
      </c>
      <c r="T5" s="26" t="s">
        <v>70</v>
      </c>
      <c r="X5" s="2" t="s">
        <v>3</v>
      </c>
      <c r="Y5" s="2" t="s">
        <v>4</v>
      </c>
      <c r="Z5" s="2" t="s">
        <v>5</v>
      </c>
      <c r="AA5" s="2" t="s">
        <v>3</v>
      </c>
      <c r="AB5" s="2" t="s">
        <v>4</v>
      </c>
      <c r="AC5" s="2" t="s">
        <v>5</v>
      </c>
      <c r="AD5" s="2" t="s">
        <v>3</v>
      </c>
      <c r="AE5" s="2" t="s">
        <v>4</v>
      </c>
      <c r="AF5" s="2" t="s">
        <v>5</v>
      </c>
    </row>
    <row r="6" spans="1:34" x14ac:dyDescent="0.15">
      <c r="A6" s="48" t="s">
        <v>64</v>
      </c>
      <c r="B6" s="48"/>
      <c r="C6" s="3">
        <v>16</v>
      </c>
      <c r="D6" s="3">
        <v>17</v>
      </c>
      <c r="E6" s="3">
        <v>23</v>
      </c>
      <c r="F6" s="3">
        <v>25</v>
      </c>
      <c r="G6" s="3">
        <v>28</v>
      </c>
      <c r="H6" s="3">
        <v>30</v>
      </c>
      <c r="I6" s="3">
        <v>31</v>
      </c>
      <c r="J6" s="3">
        <v>31</v>
      </c>
      <c r="K6" s="3">
        <v>21</v>
      </c>
      <c r="L6" s="3">
        <v>22</v>
      </c>
      <c r="M6" s="3">
        <v>27</v>
      </c>
      <c r="N6" s="3">
        <v>30</v>
      </c>
      <c r="O6" s="3">
        <v>21</v>
      </c>
      <c r="P6" s="3">
        <v>22</v>
      </c>
      <c r="Q6" s="3">
        <v>27</v>
      </c>
      <c r="R6" s="3">
        <v>29</v>
      </c>
      <c r="S6" s="3">
        <v>34</v>
      </c>
      <c r="T6" s="3">
        <v>37</v>
      </c>
      <c r="V6" s="48" t="s">
        <v>64</v>
      </c>
      <c r="W6" s="48"/>
      <c r="X6" s="27">
        <f>C6/D6</f>
        <v>0.94117647058823528</v>
      </c>
      <c r="Y6" s="27">
        <f>E6/F6</f>
        <v>0.92</v>
      </c>
      <c r="Z6" s="27">
        <f>G6/H6</f>
        <v>0.93333333333333335</v>
      </c>
      <c r="AA6" s="27">
        <f>I6/J6</f>
        <v>1</v>
      </c>
      <c r="AB6" s="27">
        <f>K6/L6</f>
        <v>0.95454545454545459</v>
      </c>
      <c r="AC6" s="27">
        <f>M6/N6</f>
        <v>0.9</v>
      </c>
      <c r="AD6" s="27">
        <f>O6/P6</f>
        <v>0.95454545454545459</v>
      </c>
      <c r="AE6" s="27">
        <f>Q6/R6</f>
        <v>0.93103448275862066</v>
      </c>
      <c r="AF6" s="27">
        <f>S6/T6</f>
        <v>0.91891891891891897</v>
      </c>
      <c r="AG6" s="27">
        <f>AVERAGE(X6:AF6)</f>
        <v>0.93928379052111333</v>
      </c>
      <c r="AH6" s="27">
        <f>STDEV(X6:AF6)</f>
        <v>2.8699183128947568E-2</v>
      </c>
    </row>
    <row r="7" spans="1:34" x14ac:dyDescent="0.15">
      <c r="A7" s="48" t="s">
        <v>65</v>
      </c>
      <c r="B7" s="48"/>
      <c r="C7" s="3">
        <v>17</v>
      </c>
      <c r="D7" s="3">
        <v>18</v>
      </c>
      <c r="E7" s="3">
        <v>17</v>
      </c>
      <c r="F7" s="3">
        <v>18</v>
      </c>
      <c r="G7" s="3">
        <v>12</v>
      </c>
      <c r="H7" s="3">
        <v>15</v>
      </c>
      <c r="I7" s="3">
        <v>19</v>
      </c>
      <c r="J7" s="3">
        <v>23</v>
      </c>
      <c r="K7" s="3">
        <v>30</v>
      </c>
      <c r="L7" s="3">
        <v>31</v>
      </c>
      <c r="M7" s="3">
        <v>21</v>
      </c>
      <c r="N7" s="3">
        <v>22</v>
      </c>
      <c r="O7" s="3">
        <v>27</v>
      </c>
      <c r="P7" s="3">
        <v>28</v>
      </c>
      <c r="Q7" s="3">
        <v>15</v>
      </c>
      <c r="R7" s="3">
        <v>17</v>
      </c>
      <c r="S7" s="3">
        <v>19</v>
      </c>
      <c r="T7" s="3">
        <v>20</v>
      </c>
      <c r="V7" s="48" t="s">
        <v>65</v>
      </c>
      <c r="W7" s="48"/>
      <c r="X7" s="27">
        <f t="shared" ref="X7:X11" si="0">C7/D7</f>
        <v>0.94444444444444442</v>
      </c>
      <c r="Y7" s="27">
        <f t="shared" ref="Y7:Y11" si="1">E7/F7</f>
        <v>0.94444444444444442</v>
      </c>
      <c r="Z7" s="27">
        <f t="shared" ref="Z7:Z11" si="2">G7/H7</f>
        <v>0.8</v>
      </c>
      <c r="AA7" s="27">
        <f t="shared" ref="AA7:AA11" si="3">I7/J7</f>
        <v>0.82608695652173914</v>
      </c>
      <c r="AB7" s="27">
        <f t="shared" ref="AB7:AB11" si="4">K7/L7</f>
        <v>0.967741935483871</v>
      </c>
      <c r="AC7" s="27">
        <f t="shared" ref="AC7:AC11" si="5">M7/N7</f>
        <v>0.95454545454545459</v>
      </c>
      <c r="AD7" s="27">
        <f t="shared" ref="AD7:AD11" si="6">O7/P7</f>
        <v>0.9642857142857143</v>
      </c>
      <c r="AE7" s="27">
        <f t="shared" ref="AE7:AE11" si="7">Q7/R7</f>
        <v>0.88235294117647056</v>
      </c>
      <c r="AF7" s="27">
        <f t="shared" ref="AF7:AF11" si="8">S7/T7</f>
        <v>0.95</v>
      </c>
      <c r="AG7" s="27">
        <f t="shared" ref="AG7:AG11" si="9">AVERAGE(X7:AF7)</f>
        <v>0.91487798787801522</v>
      </c>
      <c r="AH7" s="27">
        <f t="shared" ref="AH7:AH11" si="10">STDEV(X7:AF7)</f>
        <v>6.3176155263973327E-2</v>
      </c>
    </row>
    <row r="8" spans="1:34" x14ac:dyDescent="0.15">
      <c r="A8" s="48" t="s">
        <v>66</v>
      </c>
      <c r="B8" s="48"/>
      <c r="C8" s="3">
        <v>5</v>
      </c>
      <c r="D8" s="3">
        <v>10</v>
      </c>
      <c r="E8" s="3">
        <v>7</v>
      </c>
      <c r="F8" s="3">
        <v>23</v>
      </c>
      <c r="G8" s="3">
        <v>6</v>
      </c>
      <c r="H8" s="3">
        <v>25</v>
      </c>
      <c r="I8" s="3">
        <v>13</v>
      </c>
      <c r="J8" s="3">
        <v>26</v>
      </c>
      <c r="K8" s="3">
        <v>9</v>
      </c>
      <c r="L8" s="3">
        <v>27</v>
      </c>
      <c r="M8" s="3">
        <v>14</v>
      </c>
      <c r="N8" s="3">
        <v>37</v>
      </c>
      <c r="O8" s="3">
        <v>8</v>
      </c>
      <c r="P8" s="3">
        <v>28</v>
      </c>
      <c r="Q8" s="3">
        <v>4</v>
      </c>
      <c r="R8" s="3">
        <v>21</v>
      </c>
      <c r="S8" s="3">
        <v>11</v>
      </c>
      <c r="T8" s="3">
        <v>27</v>
      </c>
      <c r="V8" s="48" t="s">
        <v>66</v>
      </c>
      <c r="W8" s="48"/>
      <c r="X8" s="27">
        <f t="shared" si="0"/>
        <v>0.5</v>
      </c>
      <c r="Y8" s="27">
        <f t="shared" si="1"/>
        <v>0.30434782608695654</v>
      </c>
      <c r="Z8" s="27">
        <f t="shared" si="2"/>
        <v>0.24</v>
      </c>
      <c r="AA8" s="27">
        <f t="shared" si="3"/>
        <v>0.5</v>
      </c>
      <c r="AB8" s="27">
        <f t="shared" si="4"/>
        <v>0.33333333333333331</v>
      </c>
      <c r="AC8" s="27">
        <f t="shared" si="5"/>
        <v>0.3783783783783784</v>
      </c>
      <c r="AD8" s="27">
        <f t="shared" si="6"/>
        <v>0.2857142857142857</v>
      </c>
      <c r="AE8" s="27">
        <f t="shared" si="7"/>
        <v>0.19047619047619047</v>
      </c>
      <c r="AF8" s="27">
        <f t="shared" si="8"/>
        <v>0.40740740740740738</v>
      </c>
      <c r="AG8" s="27">
        <f t="shared" si="9"/>
        <v>0.34885082459961692</v>
      </c>
      <c r="AH8" s="27">
        <f t="shared" si="10"/>
        <v>0.10789546733684903</v>
      </c>
    </row>
    <row r="9" spans="1:34" x14ac:dyDescent="0.15">
      <c r="A9" s="48" t="s">
        <v>67</v>
      </c>
      <c r="B9" s="48"/>
      <c r="C9" s="3">
        <v>15</v>
      </c>
      <c r="D9" s="3">
        <v>27</v>
      </c>
      <c r="E9" s="3">
        <v>10</v>
      </c>
      <c r="F9" s="3">
        <v>25</v>
      </c>
      <c r="G9" s="3">
        <v>7</v>
      </c>
      <c r="H9" s="3">
        <v>16</v>
      </c>
      <c r="I9" s="3">
        <v>12</v>
      </c>
      <c r="J9" s="3">
        <v>21</v>
      </c>
      <c r="K9" s="3">
        <v>11</v>
      </c>
      <c r="L9" s="3">
        <v>34</v>
      </c>
      <c r="M9" s="3">
        <v>7</v>
      </c>
      <c r="N9" s="3">
        <v>28</v>
      </c>
      <c r="O9" s="3">
        <v>13</v>
      </c>
      <c r="P9" s="3">
        <v>32</v>
      </c>
      <c r="Q9" s="3">
        <v>14</v>
      </c>
      <c r="R9" s="3">
        <v>28</v>
      </c>
      <c r="S9" s="3">
        <v>11</v>
      </c>
      <c r="T9" s="3">
        <v>26</v>
      </c>
      <c r="V9" s="48" t="s">
        <v>67</v>
      </c>
      <c r="W9" s="48"/>
      <c r="X9" s="27">
        <f t="shared" si="0"/>
        <v>0.55555555555555558</v>
      </c>
      <c r="Y9" s="27">
        <f t="shared" si="1"/>
        <v>0.4</v>
      </c>
      <c r="Z9" s="27">
        <f t="shared" si="2"/>
        <v>0.4375</v>
      </c>
      <c r="AA9" s="27">
        <f t="shared" si="3"/>
        <v>0.5714285714285714</v>
      </c>
      <c r="AB9" s="27">
        <f t="shared" si="4"/>
        <v>0.3235294117647059</v>
      </c>
      <c r="AC9" s="27">
        <f t="shared" si="5"/>
        <v>0.25</v>
      </c>
      <c r="AD9" s="27">
        <f t="shared" si="6"/>
        <v>0.40625</v>
      </c>
      <c r="AE9" s="27">
        <f t="shared" si="7"/>
        <v>0.5</v>
      </c>
      <c r="AF9" s="27">
        <f t="shared" si="8"/>
        <v>0.42307692307692307</v>
      </c>
      <c r="AG9" s="27">
        <f t="shared" si="9"/>
        <v>0.42970449575841729</v>
      </c>
      <c r="AH9" s="27">
        <f t="shared" si="10"/>
        <v>0.10366392821012538</v>
      </c>
    </row>
    <row r="10" spans="1:34" x14ac:dyDescent="0.15">
      <c r="A10" s="48" t="s">
        <v>68</v>
      </c>
      <c r="B10" s="48"/>
      <c r="C10" s="3">
        <v>18</v>
      </c>
      <c r="D10" s="3">
        <v>34</v>
      </c>
      <c r="E10" s="3">
        <v>8</v>
      </c>
      <c r="F10" s="3">
        <v>21</v>
      </c>
      <c r="G10" s="3">
        <v>8</v>
      </c>
      <c r="H10" s="3">
        <v>15</v>
      </c>
      <c r="I10" s="3">
        <v>6</v>
      </c>
      <c r="J10" s="3">
        <v>19</v>
      </c>
      <c r="K10" s="3">
        <v>6</v>
      </c>
      <c r="L10" s="3">
        <v>18</v>
      </c>
      <c r="M10" s="3">
        <v>18</v>
      </c>
      <c r="N10" s="3">
        <v>34</v>
      </c>
      <c r="O10" s="3">
        <v>12</v>
      </c>
      <c r="P10" s="3">
        <v>22</v>
      </c>
      <c r="Q10" s="3">
        <v>13</v>
      </c>
      <c r="R10" s="3">
        <v>33</v>
      </c>
      <c r="S10" s="3">
        <v>18</v>
      </c>
      <c r="T10" s="3">
        <v>34</v>
      </c>
      <c r="V10" s="48" t="s">
        <v>68</v>
      </c>
      <c r="W10" s="48"/>
      <c r="X10" s="27">
        <f t="shared" si="0"/>
        <v>0.52941176470588236</v>
      </c>
      <c r="Y10" s="27">
        <f t="shared" si="1"/>
        <v>0.38095238095238093</v>
      </c>
      <c r="Z10" s="27">
        <f t="shared" si="2"/>
        <v>0.53333333333333333</v>
      </c>
      <c r="AA10" s="27">
        <f t="shared" si="3"/>
        <v>0.31578947368421051</v>
      </c>
      <c r="AB10" s="27">
        <f t="shared" si="4"/>
        <v>0.33333333333333331</v>
      </c>
      <c r="AC10" s="27">
        <f t="shared" si="5"/>
        <v>0.52941176470588236</v>
      </c>
      <c r="AD10" s="27">
        <f t="shared" si="6"/>
        <v>0.54545454545454541</v>
      </c>
      <c r="AE10" s="27">
        <f t="shared" si="7"/>
        <v>0.39393939393939392</v>
      </c>
      <c r="AF10" s="27">
        <f t="shared" si="8"/>
        <v>0.52941176470588236</v>
      </c>
      <c r="AG10" s="27">
        <f t="shared" si="9"/>
        <v>0.45455975053498271</v>
      </c>
      <c r="AH10" s="27">
        <f t="shared" si="10"/>
        <v>9.6385631464260726E-2</v>
      </c>
    </row>
    <row r="11" spans="1:34" x14ac:dyDescent="0.15">
      <c r="A11" s="48" t="s">
        <v>71</v>
      </c>
      <c r="B11" s="48"/>
      <c r="C11" s="3">
        <v>11</v>
      </c>
      <c r="D11" s="3">
        <v>16</v>
      </c>
      <c r="E11" s="3">
        <v>4</v>
      </c>
      <c r="F11" s="3">
        <v>22</v>
      </c>
      <c r="G11" s="3">
        <v>3</v>
      </c>
      <c r="H11" s="3">
        <v>19</v>
      </c>
      <c r="I11" s="3">
        <v>4</v>
      </c>
      <c r="J11" s="3">
        <v>23</v>
      </c>
      <c r="K11" s="3">
        <v>11</v>
      </c>
      <c r="L11" s="3">
        <v>33</v>
      </c>
      <c r="M11" s="3">
        <v>17</v>
      </c>
      <c r="N11" s="3">
        <v>35</v>
      </c>
      <c r="O11" s="3">
        <v>10</v>
      </c>
      <c r="P11" s="3">
        <v>25</v>
      </c>
      <c r="Q11" s="3">
        <v>12</v>
      </c>
      <c r="R11" s="3">
        <v>31</v>
      </c>
      <c r="S11" s="3">
        <v>11</v>
      </c>
      <c r="T11" s="3">
        <v>20</v>
      </c>
      <c r="V11" s="48" t="s">
        <v>71</v>
      </c>
      <c r="W11" s="48"/>
      <c r="X11" s="27">
        <f t="shared" si="0"/>
        <v>0.6875</v>
      </c>
      <c r="Y11" s="27">
        <f t="shared" si="1"/>
        <v>0.18181818181818182</v>
      </c>
      <c r="Z11" s="27">
        <f t="shared" si="2"/>
        <v>0.15789473684210525</v>
      </c>
      <c r="AA11" s="27">
        <f t="shared" si="3"/>
        <v>0.17391304347826086</v>
      </c>
      <c r="AB11" s="27">
        <f t="shared" si="4"/>
        <v>0.33333333333333331</v>
      </c>
      <c r="AC11" s="27">
        <f t="shared" si="5"/>
        <v>0.48571428571428571</v>
      </c>
      <c r="AD11" s="27">
        <f t="shared" si="6"/>
        <v>0.4</v>
      </c>
      <c r="AE11" s="27">
        <f t="shared" si="7"/>
        <v>0.38709677419354838</v>
      </c>
      <c r="AF11" s="27">
        <f t="shared" si="8"/>
        <v>0.55000000000000004</v>
      </c>
      <c r="AG11" s="27">
        <f t="shared" si="9"/>
        <v>0.37303003948663505</v>
      </c>
      <c r="AH11" s="27">
        <f t="shared" si="10"/>
        <v>0.18299634342947771</v>
      </c>
    </row>
    <row r="13" spans="1:34" s="41" customFormat="1" ht="14.25" x14ac:dyDescent="0.15">
      <c r="A13" s="40" t="s">
        <v>92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34" s="41" customFormat="1" x14ac:dyDescent="0.15">
      <c r="C14" s="48" t="str">
        <f>ROMAN(C15)</f>
        <v>I</v>
      </c>
      <c r="D14" s="48"/>
      <c r="E14" s="48"/>
      <c r="F14" s="48"/>
      <c r="G14" s="48"/>
      <c r="H14" s="48"/>
      <c r="I14" s="48" t="str">
        <f>ROMAN(E15)</f>
        <v>II</v>
      </c>
      <c r="J14" s="48"/>
      <c r="K14" s="48"/>
      <c r="L14" s="48"/>
      <c r="M14" s="48"/>
      <c r="N14" s="48"/>
      <c r="O14" s="48" t="str">
        <f>ROMAN(G15)</f>
        <v>III</v>
      </c>
      <c r="P14" s="48"/>
      <c r="Q14" s="48"/>
      <c r="R14" s="48"/>
      <c r="S14" s="48"/>
      <c r="T14" s="48"/>
    </row>
    <row r="15" spans="1:34" s="41" customFormat="1" x14ac:dyDescent="0.15">
      <c r="A15" s="48" t="s">
        <v>77</v>
      </c>
      <c r="B15" s="48"/>
      <c r="C15" s="63" t="s">
        <v>3</v>
      </c>
      <c r="D15" s="63"/>
      <c r="E15" s="63" t="s">
        <v>4</v>
      </c>
      <c r="F15" s="63"/>
      <c r="G15" s="63" t="s">
        <v>5</v>
      </c>
      <c r="H15" s="63"/>
      <c r="I15" s="63" t="s">
        <v>3</v>
      </c>
      <c r="J15" s="63"/>
      <c r="K15" s="63" t="s">
        <v>4</v>
      </c>
      <c r="L15" s="63"/>
      <c r="M15" s="63" t="s">
        <v>5</v>
      </c>
      <c r="N15" s="63"/>
      <c r="O15" s="63" t="s">
        <v>3</v>
      </c>
      <c r="P15" s="63"/>
      <c r="Q15" s="63" t="s">
        <v>4</v>
      </c>
      <c r="R15" s="63"/>
      <c r="S15" s="63" t="s">
        <v>5</v>
      </c>
      <c r="T15" s="63"/>
      <c r="X15" s="48" t="str">
        <f>ROMAN(X16)</f>
        <v>I</v>
      </c>
      <c r="Y15" s="48"/>
      <c r="Z15" s="48"/>
      <c r="AA15" s="48" t="str">
        <f>ROMAN(Y16)</f>
        <v>II</v>
      </c>
      <c r="AB15" s="48"/>
      <c r="AC15" s="48"/>
      <c r="AD15" s="48" t="str">
        <f>ROMAN(Z16)</f>
        <v>III</v>
      </c>
      <c r="AE15" s="48"/>
      <c r="AF15" s="48"/>
      <c r="AG15" s="20" t="s">
        <v>13</v>
      </c>
      <c r="AH15" s="20" t="s">
        <v>14</v>
      </c>
    </row>
    <row r="16" spans="1:34" s="41" customFormat="1" x14ac:dyDescent="0.15">
      <c r="A16" s="48"/>
      <c r="B16" s="48"/>
      <c r="C16" s="26" t="s">
        <v>69</v>
      </c>
      <c r="D16" s="26" t="s">
        <v>70</v>
      </c>
      <c r="E16" s="26" t="s">
        <v>69</v>
      </c>
      <c r="F16" s="26" t="s">
        <v>70</v>
      </c>
      <c r="G16" s="26" t="s">
        <v>69</v>
      </c>
      <c r="H16" s="26" t="s">
        <v>70</v>
      </c>
      <c r="I16" s="26" t="s">
        <v>69</v>
      </c>
      <c r="J16" s="26" t="s">
        <v>70</v>
      </c>
      <c r="K16" s="26" t="s">
        <v>69</v>
      </c>
      <c r="L16" s="26" t="s">
        <v>70</v>
      </c>
      <c r="M16" s="26" t="s">
        <v>69</v>
      </c>
      <c r="N16" s="26" t="s">
        <v>70</v>
      </c>
      <c r="O16" s="26" t="s">
        <v>69</v>
      </c>
      <c r="P16" s="26" t="s">
        <v>70</v>
      </c>
      <c r="Q16" s="26" t="s">
        <v>69</v>
      </c>
      <c r="R16" s="26" t="s">
        <v>70</v>
      </c>
      <c r="S16" s="26" t="s">
        <v>69</v>
      </c>
      <c r="T16" s="26" t="s">
        <v>70</v>
      </c>
      <c r="X16" s="42" t="s">
        <v>3</v>
      </c>
      <c r="Y16" s="42" t="s">
        <v>4</v>
      </c>
      <c r="Z16" s="42" t="s">
        <v>5</v>
      </c>
      <c r="AA16" s="42" t="s">
        <v>3</v>
      </c>
      <c r="AB16" s="42" t="s">
        <v>4</v>
      </c>
      <c r="AC16" s="42" t="s">
        <v>5</v>
      </c>
      <c r="AD16" s="42" t="s">
        <v>3</v>
      </c>
      <c r="AE16" s="42" t="s">
        <v>4</v>
      </c>
      <c r="AF16" s="42" t="s">
        <v>5</v>
      </c>
    </row>
    <row r="17" spans="1:34" s="41" customFormat="1" x14ac:dyDescent="0.15">
      <c r="A17" s="48" t="s">
        <v>64</v>
      </c>
      <c r="B17" s="48"/>
      <c r="C17" s="3">
        <v>22</v>
      </c>
      <c r="D17" s="3">
        <v>23</v>
      </c>
      <c r="E17" s="3">
        <v>16</v>
      </c>
      <c r="F17" s="3">
        <v>19</v>
      </c>
      <c r="G17" s="3">
        <v>18</v>
      </c>
      <c r="H17" s="3">
        <v>21</v>
      </c>
      <c r="I17" s="3">
        <v>32</v>
      </c>
      <c r="J17" s="3">
        <v>34</v>
      </c>
      <c r="K17" s="3">
        <v>37</v>
      </c>
      <c r="L17" s="3">
        <v>37</v>
      </c>
      <c r="M17" s="3">
        <v>34</v>
      </c>
      <c r="N17" s="3">
        <v>34</v>
      </c>
      <c r="O17" s="3">
        <v>24</v>
      </c>
      <c r="P17" s="3">
        <v>26</v>
      </c>
      <c r="Q17" s="3">
        <v>19</v>
      </c>
      <c r="R17" s="3">
        <v>22</v>
      </c>
      <c r="S17" s="3">
        <v>18</v>
      </c>
      <c r="T17" s="3">
        <v>19</v>
      </c>
      <c r="V17" s="48" t="s">
        <v>64</v>
      </c>
      <c r="W17" s="48"/>
      <c r="X17" s="27">
        <f>C17/D17</f>
        <v>0.95652173913043481</v>
      </c>
      <c r="Y17" s="27">
        <f>E17/F17</f>
        <v>0.84210526315789469</v>
      </c>
      <c r="Z17" s="27">
        <f>G17/H17</f>
        <v>0.8571428571428571</v>
      </c>
      <c r="AA17" s="27">
        <f>I17/J17</f>
        <v>0.94117647058823528</v>
      </c>
      <c r="AB17" s="27">
        <f>K17/L17</f>
        <v>1</v>
      </c>
      <c r="AC17" s="27">
        <f>M17/N17</f>
        <v>1</v>
      </c>
      <c r="AD17" s="27">
        <f>O17/P17</f>
        <v>0.92307692307692313</v>
      </c>
      <c r="AE17" s="27">
        <f>Q17/R17</f>
        <v>0.86363636363636365</v>
      </c>
      <c r="AF17" s="27">
        <f>S17/T17</f>
        <v>0.94736842105263153</v>
      </c>
      <c r="AG17" s="27">
        <f>AVERAGE(X17:AF17)</f>
        <v>0.9256697819761488</v>
      </c>
      <c r="AH17" s="27">
        <f>STDEV(X17:AF17)</f>
        <v>5.9421093007138603E-2</v>
      </c>
    </row>
    <row r="18" spans="1:34" s="41" customFormat="1" x14ac:dyDescent="0.15">
      <c r="A18" s="48" t="s">
        <v>65</v>
      </c>
      <c r="B18" s="48"/>
      <c r="C18" s="3">
        <v>17</v>
      </c>
      <c r="D18" s="3">
        <v>17</v>
      </c>
      <c r="E18" s="3">
        <v>18</v>
      </c>
      <c r="F18" s="3">
        <v>19</v>
      </c>
      <c r="G18" s="3">
        <v>20</v>
      </c>
      <c r="H18" s="3">
        <v>22</v>
      </c>
      <c r="I18" s="3">
        <v>36</v>
      </c>
      <c r="J18" s="3">
        <v>36</v>
      </c>
      <c r="K18" s="3">
        <v>27</v>
      </c>
      <c r="L18" s="3">
        <v>29</v>
      </c>
      <c r="M18" s="3">
        <v>28</v>
      </c>
      <c r="N18" s="3">
        <v>30</v>
      </c>
      <c r="O18" s="3">
        <v>26</v>
      </c>
      <c r="P18" s="3">
        <v>27</v>
      </c>
      <c r="Q18" s="3">
        <v>25</v>
      </c>
      <c r="R18" s="3">
        <v>28</v>
      </c>
      <c r="S18" s="3">
        <v>24</v>
      </c>
      <c r="T18" s="3">
        <v>25</v>
      </c>
      <c r="V18" s="48" t="s">
        <v>65</v>
      </c>
      <c r="W18" s="48"/>
      <c r="X18" s="27">
        <f t="shared" ref="X18:X22" si="11">C18/D18</f>
        <v>1</v>
      </c>
      <c r="Y18" s="27">
        <f t="shared" ref="Y18:Y22" si="12">E18/F18</f>
        <v>0.94736842105263153</v>
      </c>
      <c r="Z18" s="27">
        <f t="shared" ref="Z18:Z22" si="13">G18/H18</f>
        <v>0.90909090909090906</v>
      </c>
      <c r="AA18" s="27">
        <f t="shared" ref="AA18:AA22" si="14">I18/J18</f>
        <v>1</v>
      </c>
      <c r="AB18" s="27">
        <f t="shared" ref="AB18:AB22" si="15">K18/L18</f>
        <v>0.93103448275862066</v>
      </c>
      <c r="AC18" s="27">
        <f t="shared" ref="AC18:AC22" si="16">M18/N18</f>
        <v>0.93333333333333335</v>
      </c>
      <c r="AD18" s="27">
        <f t="shared" ref="AD18:AD22" si="17">O18/P18</f>
        <v>0.96296296296296291</v>
      </c>
      <c r="AE18" s="27">
        <f t="shared" ref="AE18:AE22" si="18">Q18/R18</f>
        <v>0.8928571428571429</v>
      </c>
      <c r="AF18" s="27">
        <f t="shared" ref="AF18:AF22" si="19">S18/T18</f>
        <v>0.96</v>
      </c>
      <c r="AG18" s="27">
        <f t="shared" ref="AG18:AG22" si="20">AVERAGE(X18:AF18)</f>
        <v>0.94851636133951134</v>
      </c>
      <c r="AH18" s="27">
        <f t="shared" ref="AH18:AH22" si="21">STDEV(X18:AF18)</f>
        <v>3.6795858168633233E-2</v>
      </c>
    </row>
    <row r="19" spans="1:34" s="41" customFormat="1" x14ac:dyDescent="0.15">
      <c r="A19" s="48" t="s">
        <v>66</v>
      </c>
      <c r="B19" s="48"/>
      <c r="C19" s="3">
        <v>7</v>
      </c>
      <c r="D19" s="3">
        <v>16</v>
      </c>
      <c r="E19" s="3">
        <v>10</v>
      </c>
      <c r="F19" s="3">
        <v>25</v>
      </c>
      <c r="G19" s="3">
        <v>8</v>
      </c>
      <c r="H19" s="3">
        <v>26</v>
      </c>
      <c r="I19" s="3">
        <v>8</v>
      </c>
      <c r="J19" s="3">
        <v>30</v>
      </c>
      <c r="K19" s="3">
        <v>8</v>
      </c>
      <c r="L19" s="3">
        <v>29</v>
      </c>
      <c r="M19" s="3">
        <v>5</v>
      </c>
      <c r="N19" s="3">
        <v>21</v>
      </c>
      <c r="O19" s="3">
        <v>9</v>
      </c>
      <c r="P19" s="3">
        <v>24</v>
      </c>
      <c r="Q19" s="3">
        <v>5</v>
      </c>
      <c r="R19" s="3">
        <v>12</v>
      </c>
      <c r="S19" s="3">
        <v>3</v>
      </c>
      <c r="T19" s="3">
        <v>14</v>
      </c>
      <c r="V19" s="48" t="s">
        <v>66</v>
      </c>
      <c r="W19" s="48"/>
      <c r="X19" s="27">
        <f t="shared" si="11"/>
        <v>0.4375</v>
      </c>
      <c r="Y19" s="27">
        <f t="shared" si="12"/>
        <v>0.4</v>
      </c>
      <c r="Z19" s="27">
        <f t="shared" si="13"/>
        <v>0.30769230769230771</v>
      </c>
      <c r="AA19" s="27">
        <f t="shared" si="14"/>
        <v>0.26666666666666666</v>
      </c>
      <c r="AB19" s="27">
        <f t="shared" si="15"/>
        <v>0.27586206896551724</v>
      </c>
      <c r="AC19" s="27">
        <f t="shared" si="16"/>
        <v>0.23809523809523808</v>
      </c>
      <c r="AD19" s="27">
        <f t="shared" si="17"/>
        <v>0.375</v>
      </c>
      <c r="AE19" s="27">
        <f t="shared" si="18"/>
        <v>0.41666666666666669</v>
      </c>
      <c r="AF19" s="27">
        <f t="shared" si="19"/>
        <v>0.21428571428571427</v>
      </c>
      <c r="AG19" s="27">
        <f t="shared" si="20"/>
        <v>0.32575207359690123</v>
      </c>
      <c r="AH19" s="27">
        <f t="shared" si="21"/>
        <v>8.2995405148127241E-2</v>
      </c>
    </row>
    <row r="20" spans="1:34" s="41" customFormat="1" x14ac:dyDescent="0.15">
      <c r="A20" s="48" t="s">
        <v>67</v>
      </c>
      <c r="B20" s="48"/>
      <c r="C20" s="3">
        <v>5</v>
      </c>
      <c r="D20" s="3">
        <v>17</v>
      </c>
      <c r="E20" s="3">
        <v>13</v>
      </c>
      <c r="F20" s="3">
        <v>22</v>
      </c>
      <c r="G20" s="3">
        <v>9</v>
      </c>
      <c r="H20" s="3">
        <v>27</v>
      </c>
      <c r="I20" s="3">
        <v>9</v>
      </c>
      <c r="J20" s="3">
        <v>30</v>
      </c>
      <c r="K20" s="3">
        <v>5</v>
      </c>
      <c r="L20" s="3">
        <v>21</v>
      </c>
      <c r="M20" s="3">
        <v>2</v>
      </c>
      <c r="N20" s="3">
        <v>21</v>
      </c>
      <c r="O20" s="3">
        <v>10</v>
      </c>
      <c r="P20" s="3">
        <v>19</v>
      </c>
      <c r="Q20" s="3">
        <v>6</v>
      </c>
      <c r="R20" s="3">
        <v>27</v>
      </c>
      <c r="S20" s="3">
        <v>4</v>
      </c>
      <c r="T20" s="3">
        <v>17</v>
      </c>
      <c r="V20" s="48" t="s">
        <v>67</v>
      </c>
      <c r="W20" s="48"/>
      <c r="X20" s="27">
        <f t="shared" si="11"/>
        <v>0.29411764705882354</v>
      </c>
      <c r="Y20" s="27">
        <f t="shared" si="12"/>
        <v>0.59090909090909094</v>
      </c>
      <c r="Z20" s="27">
        <f t="shared" si="13"/>
        <v>0.33333333333333331</v>
      </c>
      <c r="AA20" s="27">
        <f t="shared" si="14"/>
        <v>0.3</v>
      </c>
      <c r="AB20" s="27">
        <f t="shared" si="15"/>
        <v>0.23809523809523808</v>
      </c>
      <c r="AC20" s="27">
        <f t="shared" si="16"/>
        <v>9.5238095238095233E-2</v>
      </c>
      <c r="AD20" s="27">
        <f t="shared" si="17"/>
        <v>0.52631578947368418</v>
      </c>
      <c r="AE20" s="27">
        <f t="shared" si="18"/>
        <v>0.22222222222222221</v>
      </c>
      <c r="AF20" s="27">
        <f t="shared" si="19"/>
        <v>0.23529411764705882</v>
      </c>
      <c r="AG20" s="27">
        <f t="shared" si="20"/>
        <v>0.31505839266417179</v>
      </c>
      <c r="AH20" s="27">
        <f t="shared" si="21"/>
        <v>0.15449422454195555</v>
      </c>
    </row>
    <row r="21" spans="1:34" s="41" customFormat="1" x14ac:dyDescent="0.15">
      <c r="A21" s="48" t="s">
        <v>68</v>
      </c>
      <c r="B21" s="48"/>
      <c r="C21" s="3">
        <v>5</v>
      </c>
      <c r="D21" s="3">
        <v>20</v>
      </c>
      <c r="E21" s="3">
        <v>5</v>
      </c>
      <c r="F21" s="3">
        <v>23</v>
      </c>
      <c r="G21" s="3">
        <v>2</v>
      </c>
      <c r="H21" s="3">
        <v>20</v>
      </c>
      <c r="I21" s="3">
        <v>10</v>
      </c>
      <c r="J21" s="3">
        <v>31</v>
      </c>
      <c r="K21" s="3">
        <v>9</v>
      </c>
      <c r="L21" s="3">
        <v>25</v>
      </c>
      <c r="M21" s="3">
        <v>11</v>
      </c>
      <c r="N21" s="3">
        <v>20</v>
      </c>
      <c r="O21" s="3">
        <v>8</v>
      </c>
      <c r="P21" s="3">
        <v>26</v>
      </c>
      <c r="Q21" s="3">
        <v>11</v>
      </c>
      <c r="R21" s="3">
        <v>27</v>
      </c>
      <c r="S21" s="3">
        <v>14</v>
      </c>
      <c r="T21" s="3">
        <v>29</v>
      </c>
      <c r="V21" s="48" t="s">
        <v>68</v>
      </c>
      <c r="W21" s="48"/>
      <c r="X21" s="27">
        <f t="shared" si="11"/>
        <v>0.25</v>
      </c>
      <c r="Y21" s="27">
        <f t="shared" si="12"/>
        <v>0.21739130434782608</v>
      </c>
      <c r="Z21" s="27">
        <f t="shared" si="13"/>
        <v>0.1</v>
      </c>
      <c r="AA21" s="27">
        <f t="shared" si="14"/>
        <v>0.32258064516129031</v>
      </c>
      <c r="AB21" s="27">
        <f t="shared" si="15"/>
        <v>0.36</v>
      </c>
      <c r="AC21" s="27">
        <f t="shared" si="16"/>
        <v>0.55000000000000004</v>
      </c>
      <c r="AD21" s="27">
        <f t="shared" si="17"/>
        <v>0.30769230769230771</v>
      </c>
      <c r="AE21" s="27">
        <f t="shared" si="18"/>
        <v>0.40740740740740738</v>
      </c>
      <c r="AF21" s="27">
        <f t="shared" si="19"/>
        <v>0.48275862068965519</v>
      </c>
      <c r="AG21" s="27">
        <f t="shared" si="20"/>
        <v>0.33309225392205405</v>
      </c>
      <c r="AH21" s="27">
        <f t="shared" si="21"/>
        <v>0.13742017815193561</v>
      </c>
    </row>
    <row r="22" spans="1:34" s="41" customFormat="1" x14ac:dyDescent="0.15">
      <c r="A22" s="48" t="s">
        <v>71</v>
      </c>
      <c r="B22" s="48"/>
      <c r="C22" s="3">
        <v>4</v>
      </c>
      <c r="D22" s="3">
        <v>18</v>
      </c>
      <c r="E22" s="3">
        <v>7</v>
      </c>
      <c r="F22" s="3">
        <v>22</v>
      </c>
      <c r="G22" s="3">
        <v>4</v>
      </c>
      <c r="H22" s="3">
        <v>14</v>
      </c>
      <c r="I22" s="3">
        <v>7</v>
      </c>
      <c r="J22" s="3">
        <v>31</v>
      </c>
      <c r="K22" s="3">
        <v>13</v>
      </c>
      <c r="L22" s="3">
        <v>32</v>
      </c>
      <c r="M22" s="3">
        <v>18</v>
      </c>
      <c r="N22" s="3">
        <v>33</v>
      </c>
      <c r="O22" s="3">
        <v>16</v>
      </c>
      <c r="P22" s="3">
        <v>42</v>
      </c>
      <c r="Q22" s="3">
        <v>9</v>
      </c>
      <c r="R22" s="3">
        <v>28</v>
      </c>
      <c r="S22" s="3">
        <v>10</v>
      </c>
      <c r="T22" s="3">
        <v>28</v>
      </c>
      <c r="V22" s="48" t="s">
        <v>71</v>
      </c>
      <c r="W22" s="48"/>
      <c r="X22" s="27">
        <f t="shared" si="11"/>
        <v>0.22222222222222221</v>
      </c>
      <c r="Y22" s="27">
        <f t="shared" si="12"/>
        <v>0.31818181818181818</v>
      </c>
      <c r="Z22" s="27">
        <f t="shared" si="13"/>
        <v>0.2857142857142857</v>
      </c>
      <c r="AA22" s="27">
        <f t="shared" si="14"/>
        <v>0.22580645161290322</v>
      </c>
      <c r="AB22" s="27">
        <f t="shared" si="15"/>
        <v>0.40625</v>
      </c>
      <c r="AC22" s="27">
        <f t="shared" si="16"/>
        <v>0.54545454545454541</v>
      </c>
      <c r="AD22" s="27">
        <f t="shared" si="17"/>
        <v>0.38095238095238093</v>
      </c>
      <c r="AE22" s="27">
        <f t="shared" si="18"/>
        <v>0.32142857142857145</v>
      </c>
      <c r="AF22" s="27">
        <f t="shared" si="19"/>
        <v>0.35714285714285715</v>
      </c>
      <c r="AG22" s="27">
        <f t="shared" si="20"/>
        <v>0.34035034807884273</v>
      </c>
      <c r="AH22" s="27">
        <f t="shared" si="21"/>
        <v>9.9530236821963367E-2</v>
      </c>
    </row>
  </sheetData>
  <mergeCells count="57">
    <mergeCell ref="A1:K1"/>
    <mergeCell ref="C3:H3"/>
    <mergeCell ref="I3:N3"/>
    <mergeCell ref="O3:T3"/>
    <mergeCell ref="A11:B11"/>
    <mergeCell ref="C4:D4"/>
    <mergeCell ref="E4:F4"/>
    <mergeCell ref="G4:H4"/>
    <mergeCell ref="I4:J4"/>
    <mergeCell ref="K4:L4"/>
    <mergeCell ref="A6:B6"/>
    <mergeCell ref="A7:B7"/>
    <mergeCell ref="A8:B8"/>
    <mergeCell ref="A9:B9"/>
    <mergeCell ref="A10:B10"/>
    <mergeCell ref="A4:B5"/>
    <mergeCell ref="V8:W8"/>
    <mergeCell ref="V9:W9"/>
    <mergeCell ref="V10:W10"/>
    <mergeCell ref="V11:W11"/>
    <mergeCell ref="M4:N4"/>
    <mergeCell ref="O4:P4"/>
    <mergeCell ref="Q4:R4"/>
    <mergeCell ref="S4:T4"/>
    <mergeCell ref="X4:Z4"/>
    <mergeCell ref="AA4:AC4"/>
    <mergeCell ref="AD4:AF4"/>
    <mergeCell ref="V6:W6"/>
    <mergeCell ref="V7:W7"/>
    <mergeCell ref="C14:H14"/>
    <mergeCell ref="I14:N14"/>
    <mergeCell ref="O14:T14"/>
    <mergeCell ref="A15:B16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X15:Z15"/>
    <mergeCell ref="AA15:AC15"/>
    <mergeCell ref="AD15:AF15"/>
    <mergeCell ref="A17:B17"/>
    <mergeCell ref="V17:W17"/>
    <mergeCell ref="A21:B21"/>
    <mergeCell ref="V21:W21"/>
    <mergeCell ref="A22:B22"/>
    <mergeCell ref="V22:W22"/>
    <mergeCell ref="A18:B18"/>
    <mergeCell ref="V18:W18"/>
    <mergeCell ref="A19:B19"/>
    <mergeCell ref="V19:W19"/>
    <mergeCell ref="A20:B20"/>
    <mergeCell ref="V20:W20"/>
  </mergeCells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N15" sqref="N15"/>
    </sheetView>
  </sheetViews>
  <sheetFormatPr defaultRowHeight="13.5" x14ac:dyDescent="0.15"/>
  <sheetData>
    <row r="1" spans="1:9" ht="14.25" x14ac:dyDescent="0.15">
      <c r="A1" s="21" t="s">
        <v>78</v>
      </c>
    </row>
    <row r="2" spans="1:9" x14ac:dyDescent="0.15">
      <c r="A2" t="s">
        <v>17</v>
      </c>
    </row>
    <row r="3" spans="1:9" x14ac:dyDescent="0.15">
      <c r="B3" s="48" t="s">
        <v>88</v>
      </c>
      <c r="C3" s="48"/>
      <c r="D3" s="48" t="s">
        <v>89</v>
      </c>
      <c r="E3" s="48"/>
      <c r="F3" s="48" t="s">
        <v>90</v>
      </c>
      <c r="G3" s="48"/>
    </row>
    <row r="4" spans="1:9" x14ac:dyDescent="0.15">
      <c r="B4">
        <v>1</v>
      </c>
      <c r="C4">
        <v>2</v>
      </c>
      <c r="D4">
        <v>1</v>
      </c>
      <c r="E4">
        <v>2</v>
      </c>
      <c r="F4">
        <v>1</v>
      </c>
      <c r="G4">
        <v>2</v>
      </c>
      <c r="H4" s="25" t="s">
        <v>13</v>
      </c>
      <c r="I4" s="25" t="s">
        <v>14</v>
      </c>
    </row>
    <row r="5" spans="1:9" x14ac:dyDescent="0.15">
      <c r="A5" s="3" t="s">
        <v>7</v>
      </c>
      <c r="B5" s="3">
        <v>1.054</v>
      </c>
      <c r="C5" s="3">
        <v>0.99199999999999999</v>
      </c>
      <c r="D5" s="3">
        <v>1.008</v>
      </c>
      <c r="E5" s="3">
        <v>1.004</v>
      </c>
      <c r="F5" s="3">
        <v>1.127</v>
      </c>
      <c r="G5" s="3">
        <v>1.0660000000000001</v>
      </c>
      <c r="H5" s="3">
        <f>AVERAGE(B5:G5)</f>
        <v>1.0418333333333332</v>
      </c>
      <c r="I5" s="3">
        <f>STDEV(B5:G5)</f>
        <v>5.107804485947625E-2</v>
      </c>
    </row>
    <row r="6" spans="1:9" x14ac:dyDescent="0.15">
      <c r="A6" s="3" t="s">
        <v>79</v>
      </c>
      <c r="B6" s="3">
        <v>1.2549999999999999</v>
      </c>
      <c r="C6" s="3">
        <v>1.0349999999999999</v>
      </c>
      <c r="D6" s="3">
        <v>1.147</v>
      </c>
      <c r="E6" s="3">
        <v>1.0189999999999999</v>
      </c>
      <c r="F6" s="3">
        <v>1.0129999999999999</v>
      </c>
      <c r="G6" s="3">
        <v>1.0529999999999999</v>
      </c>
      <c r="H6" s="3">
        <f t="shared" ref="H6:H14" si="0">AVERAGE(B6:G6)</f>
        <v>1.087</v>
      </c>
      <c r="I6" s="3">
        <f t="shared" ref="I6:I14" si="1">STDEV(B6:G6)</f>
        <v>9.5691169916560237E-2</v>
      </c>
    </row>
    <row r="7" spans="1:9" x14ac:dyDescent="0.15">
      <c r="A7" s="3" t="s">
        <v>80</v>
      </c>
      <c r="B7" s="3">
        <v>1.2569999999999999</v>
      </c>
      <c r="C7" s="3">
        <v>1.224</v>
      </c>
      <c r="D7" s="3">
        <v>1.377</v>
      </c>
      <c r="E7" s="3">
        <v>1.264</v>
      </c>
      <c r="F7" s="3">
        <v>1.147</v>
      </c>
      <c r="G7" s="3">
        <v>1.1100000000000001</v>
      </c>
      <c r="H7" s="3">
        <f t="shared" si="0"/>
        <v>1.2298333333333333</v>
      </c>
      <c r="I7" s="3">
        <f t="shared" si="1"/>
        <v>9.46771707787398E-2</v>
      </c>
    </row>
    <row r="8" spans="1:9" x14ac:dyDescent="0.15">
      <c r="A8" s="3" t="s">
        <v>81</v>
      </c>
      <c r="B8" s="3">
        <v>1.2689999999999999</v>
      </c>
      <c r="C8" s="3">
        <v>1.3260000000000001</v>
      </c>
      <c r="D8" s="3">
        <v>1.327</v>
      </c>
      <c r="E8" s="3">
        <v>1.353</v>
      </c>
      <c r="F8" s="3">
        <v>1.3779999999999999</v>
      </c>
      <c r="G8" s="3">
        <v>1.121</v>
      </c>
      <c r="H8" s="3">
        <f t="shared" si="0"/>
        <v>1.2956666666666665</v>
      </c>
      <c r="I8" s="3">
        <f t="shared" si="1"/>
        <v>9.2937972146301243E-2</v>
      </c>
    </row>
    <row r="9" spans="1:9" x14ac:dyDescent="0.15">
      <c r="A9" s="3" t="s">
        <v>82</v>
      </c>
      <c r="B9" s="3">
        <v>1.3480000000000001</v>
      </c>
      <c r="C9" s="3">
        <v>1.2370000000000001</v>
      </c>
      <c r="D9" s="3">
        <v>1.304</v>
      </c>
      <c r="E9" s="3">
        <v>1.3360000000000001</v>
      </c>
      <c r="F9" s="3">
        <v>1.224</v>
      </c>
      <c r="G9" s="3">
        <v>1.0660000000000001</v>
      </c>
      <c r="H9" s="3">
        <f t="shared" si="0"/>
        <v>1.2525000000000002</v>
      </c>
      <c r="I9" s="3">
        <f t="shared" si="1"/>
        <v>0.10447918452974259</v>
      </c>
    </row>
    <row r="10" spans="1:9" x14ac:dyDescent="0.15">
      <c r="A10" s="3" t="s">
        <v>83</v>
      </c>
      <c r="B10" s="3">
        <v>1.2569999999999999</v>
      </c>
      <c r="C10" s="3">
        <v>1.298</v>
      </c>
      <c r="D10" s="3">
        <v>1.429</v>
      </c>
      <c r="E10" s="3">
        <v>1.3340000000000001</v>
      </c>
      <c r="F10" s="3">
        <v>1.306</v>
      </c>
      <c r="G10" s="3">
        <v>1.159</v>
      </c>
      <c r="H10" s="3">
        <f t="shared" si="0"/>
        <v>1.2971666666666666</v>
      </c>
      <c r="I10" s="3">
        <f t="shared" si="1"/>
        <v>8.8903130803513711E-2</v>
      </c>
    </row>
    <row r="11" spans="1:9" x14ac:dyDescent="0.15">
      <c r="A11" s="3" t="s">
        <v>84</v>
      </c>
      <c r="B11" s="3">
        <v>1.242</v>
      </c>
      <c r="C11" s="3">
        <v>1.33</v>
      </c>
      <c r="D11" s="3">
        <v>1.306</v>
      </c>
      <c r="E11" s="3">
        <v>1.345</v>
      </c>
      <c r="F11" s="3">
        <v>1.115</v>
      </c>
      <c r="G11" s="3">
        <v>1.175</v>
      </c>
      <c r="H11" s="3">
        <f t="shared" si="0"/>
        <v>1.2521666666666667</v>
      </c>
      <c r="I11" s="3">
        <f t="shared" si="1"/>
        <v>9.2137759179755765E-2</v>
      </c>
    </row>
    <row r="12" spans="1:9" x14ac:dyDescent="0.15">
      <c r="A12" s="3" t="s">
        <v>85</v>
      </c>
      <c r="B12" s="3">
        <v>1.2250000000000001</v>
      </c>
      <c r="C12" s="3">
        <v>1.214</v>
      </c>
      <c r="D12" s="3">
        <v>1.244</v>
      </c>
      <c r="E12" s="3">
        <v>1.1739999999999999</v>
      </c>
      <c r="F12" s="3">
        <v>1.0309999999999999</v>
      </c>
      <c r="G12" s="3">
        <v>1.2430000000000001</v>
      </c>
      <c r="H12" s="3">
        <f t="shared" si="0"/>
        <v>1.1884999999999999</v>
      </c>
      <c r="I12" s="3">
        <f t="shared" si="1"/>
        <v>8.1301291502657011E-2</v>
      </c>
    </row>
    <row r="13" spans="1:9" x14ac:dyDescent="0.15">
      <c r="A13" s="3" t="s">
        <v>86</v>
      </c>
      <c r="B13" s="3">
        <v>1.105</v>
      </c>
      <c r="C13" s="3">
        <v>1.1100000000000001</v>
      </c>
      <c r="D13" s="3">
        <v>1.1539999999999999</v>
      </c>
      <c r="E13" s="3">
        <v>1.075</v>
      </c>
      <c r="F13" s="3">
        <v>1.1499999999999999</v>
      </c>
      <c r="G13" s="3">
        <v>1.1399999999999999</v>
      </c>
      <c r="H13" s="3">
        <f t="shared" si="0"/>
        <v>1.1223333333333332</v>
      </c>
      <c r="I13" s="3">
        <f t="shared" si="1"/>
        <v>3.089768060335054E-2</v>
      </c>
    </row>
    <row r="14" spans="1:9" x14ac:dyDescent="0.15">
      <c r="A14" s="3" t="s">
        <v>87</v>
      </c>
      <c r="B14" s="3">
        <v>1.0640000000000001</v>
      </c>
      <c r="C14" s="3">
        <v>1.1859999999999999</v>
      </c>
      <c r="D14" s="3">
        <v>1.169</v>
      </c>
      <c r="E14" s="3">
        <v>1.0129999999999999</v>
      </c>
      <c r="F14" s="3">
        <v>1.1240000000000001</v>
      </c>
      <c r="G14" s="3">
        <v>1.117</v>
      </c>
      <c r="H14" s="3">
        <f t="shared" si="0"/>
        <v>1.1121666666666667</v>
      </c>
      <c r="I14" s="3">
        <f t="shared" si="1"/>
        <v>6.4805606753325501E-2</v>
      </c>
    </row>
    <row r="15" spans="1:9" x14ac:dyDescent="0.15">
      <c r="A15" s="41"/>
    </row>
    <row r="16" spans="1:9" x14ac:dyDescent="0.15">
      <c r="A16" s="41" t="s">
        <v>103</v>
      </c>
    </row>
    <row r="17" spans="1:9" x14ac:dyDescent="0.15">
      <c r="A17" s="41"/>
      <c r="B17" s="48" t="s">
        <v>88</v>
      </c>
      <c r="C17" s="48"/>
      <c r="D17" s="48" t="s">
        <v>89</v>
      </c>
      <c r="E17" s="48"/>
      <c r="F17" s="48" t="s">
        <v>90</v>
      </c>
      <c r="G17" s="48"/>
    </row>
    <row r="18" spans="1:9" x14ac:dyDescent="0.15">
      <c r="A18" s="41"/>
      <c r="B18" s="41">
        <v>1</v>
      </c>
      <c r="C18" s="41">
        <v>2</v>
      </c>
      <c r="D18" s="41">
        <v>1</v>
      </c>
      <c r="E18" s="41">
        <v>2</v>
      </c>
      <c r="F18" s="41">
        <v>1</v>
      </c>
      <c r="G18" s="41">
        <v>2</v>
      </c>
      <c r="H18" s="25" t="s">
        <v>13</v>
      </c>
      <c r="I18" s="25" t="s">
        <v>14</v>
      </c>
    </row>
    <row r="19" spans="1:9" x14ac:dyDescent="0.15">
      <c r="A19" s="3" t="s">
        <v>7</v>
      </c>
      <c r="B19" s="3">
        <v>0.628</v>
      </c>
      <c r="C19" s="3">
        <v>0.622</v>
      </c>
      <c r="D19" s="3">
        <v>0.60299999999999998</v>
      </c>
      <c r="E19" s="3">
        <v>0.61</v>
      </c>
      <c r="F19" s="3">
        <v>0.61699999999999999</v>
      </c>
      <c r="G19" s="3">
        <v>0.59099999999999997</v>
      </c>
      <c r="H19" s="3">
        <f>AVERAGE(B19:G19)</f>
        <v>0.61183333333333334</v>
      </c>
      <c r="I19" s="3">
        <f>STDEV(B19:G19)</f>
        <v>1.3467244212037851E-2</v>
      </c>
    </row>
    <row r="20" spans="1:9" x14ac:dyDescent="0.15">
      <c r="A20" s="3" t="s">
        <v>79</v>
      </c>
      <c r="B20" s="3">
        <v>0.59699999999999998</v>
      </c>
      <c r="C20" s="3">
        <v>0.55700000000000005</v>
      </c>
      <c r="D20" s="3">
        <v>0.57999999999999996</v>
      </c>
      <c r="E20" s="3">
        <v>0.56799999999999995</v>
      </c>
      <c r="F20" s="3">
        <v>0.53200000000000003</v>
      </c>
      <c r="G20" s="3">
        <v>0.53</v>
      </c>
      <c r="H20" s="3">
        <f t="shared" ref="H20:H28" si="2">AVERAGE(B20:G20)</f>
        <v>0.56066666666666665</v>
      </c>
      <c r="I20" s="3">
        <f t="shared" ref="I20:I28" si="3">STDEV(B20:G20)</f>
        <v>2.65455583227527E-2</v>
      </c>
    </row>
    <row r="21" spans="1:9" x14ac:dyDescent="0.15">
      <c r="A21" s="3" t="s">
        <v>80</v>
      </c>
      <c r="B21" s="3">
        <v>0.61599999999999999</v>
      </c>
      <c r="C21" s="3">
        <v>0.56299999999999994</v>
      </c>
      <c r="D21" s="3">
        <v>0.59099999999999997</v>
      </c>
      <c r="E21" s="3">
        <v>0.57099999999999995</v>
      </c>
      <c r="F21" s="3">
        <v>0.53600000000000003</v>
      </c>
      <c r="G21" s="3">
        <v>0.50900000000000001</v>
      </c>
      <c r="H21" s="3">
        <f t="shared" si="2"/>
        <v>0.56433333333333324</v>
      </c>
      <c r="I21" s="3">
        <f t="shared" si="3"/>
        <v>3.8187257909761803E-2</v>
      </c>
    </row>
    <row r="22" spans="1:9" x14ac:dyDescent="0.15">
      <c r="A22" s="3" t="s">
        <v>81</v>
      </c>
      <c r="B22" s="3">
        <v>0.63700000000000001</v>
      </c>
      <c r="C22" s="3">
        <v>0.52900000000000003</v>
      </c>
      <c r="D22" s="3">
        <v>0.59399999999999997</v>
      </c>
      <c r="E22" s="3">
        <v>0.60099999999999998</v>
      </c>
      <c r="F22" s="3">
        <v>0.59299999999999997</v>
      </c>
      <c r="G22" s="3">
        <v>0.59</v>
      </c>
      <c r="H22" s="3">
        <f t="shared" si="2"/>
        <v>0.59066666666666656</v>
      </c>
      <c r="I22" s="3">
        <f t="shared" si="3"/>
        <v>3.4852068326953943E-2</v>
      </c>
    </row>
    <row r="23" spans="1:9" x14ac:dyDescent="0.15">
      <c r="A23" s="3" t="s">
        <v>82</v>
      </c>
      <c r="B23" s="3">
        <v>0.64700000000000002</v>
      </c>
      <c r="C23" s="3">
        <v>0.60299999999999998</v>
      </c>
      <c r="D23" s="3">
        <v>0.58499999999999996</v>
      </c>
      <c r="E23" s="3">
        <v>0.624</v>
      </c>
      <c r="F23" s="3">
        <v>0.56999999999999995</v>
      </c>
      <c r="G23" s="3">
        <v>0.57199999999999995</v>
      </c>
      <c r="H23" s="3">
        <f t="shared" si="2"/>
        <v>0.60016666666666663</v>
      </c>
      <c r="I23" s="3">
        <f t="shared" si="3"/>
        <v>3.0668659355548432E-2</v>
      </c>
    </row>
    <row r="24" spans="1:9" x14ac:dyDescent="0.15">
      <c r="A24" s="3" t="s">
        <v>83</v>
      </c>
      <c r="B24" s="3">
        <v>0.66100000000000003</v>
      </c>
      <c r="C24" s="3">
        <v>0.61299999999999999</v>
      </c>
      <c r="D24" s="3">
        <v>0.61499999999999999</v>
      </c>
      <c r="E24" s="3">
        <v>0.61</v>
      </c>
      <c r="F24" s="3">
        <v>0.60699999999999998</v>
      </c>
      <c r="G24" s="3">
        <v>0.57599999999999996</v>
      </c>
      <c r="H24" s="3">
        <f t="shared" si="2"/>
        <v>0.61366666666666669</v>
      </c>
      <c r="I24" s="3">
        <f t="shared" si="3"/>
        <v>2.7273919165874714E-2</v>
      </c>
    </row>
    <row r="25" spans="1:9" x14ac:dyDescent="0.15">
      <c r="A25" s="3" t="s">
        <v>84</v>
      </c>
      <c r="B25" s="3">
        <v>0.64</v>
      </c>
      <c r="C25" s="3">
        <v>0.53700000000000003</v>
      </c>
      <c r="D25" s="3">
        <v>0.58399999999999996</v>
      </c>
      <c r="E25" s="3">
        <v>0.61199999999999999</v>
      </c>
      <c r="F25" s="3">
        <v>0.54800000000000004</v>
      </c>
      <c r="G25" s="3">
        <v>0.57099999999999995</v>
      </c>
      <c r="H25" s="3">
        <f t="shared" si="2"/>
        <v>0.58199999999999996</v>
      </c>
      <c r="I25" s="3">
        <f t="shared" si="3"/>
        <v>3.8910152916687431E-2</v>
      </c>
    </row>
    <row r="26" spans="1:9" x14ac:dyDescent="0.15">
      <c r="A26" s="3" t="s">
        <v>85</v>
      </c>
      <c r="B26" s="3">
        <v>0.66</v>
      </c>
      <c r="C26" s="3">
        <v>0.621</v>
      </c>
      <c r="D26" s="3">
        <v>0.621</v>
      </c>
      <c r="E26" s="3">
        <v>0.61899999999999999</v>
      </c>
      <c r="F26" s="3">
        <v>0.627</v>
      </c>
      <c r="G26" s="3">
        <v>0.56799999999999995</v>
      </c>
      <c r="H26" s="3">
        <f t="shared" si="2"/>
        <v>0.61933333333333329</v>
      </c>
      <c r="I26" s="3">
        <f t="shared" si="3"/>
        <v>2.9507061301774329E-2</v>
      </c>
    </row>
    <row r="27" spans="1:9" x14ac:dyDescent="0.15">
      <c r="A27" s="3" t="s">
        <v>86</v>
      </c>
      <c r="B27" s="3">
        <v>0.68300000000000005</v>
      </c>
      <c r="C27" s="3">
        <v>0.65100000000000002</v>
      </c>
      <c r="D27" s="3">
        <v>0.626</v>
      </c>
      <c r="E27" s="3">
        <v>0.66400000000000003</v>
      </c>
      <c r="F27" s="3">
        <v>0.61099999999999999</v>
      </c>
      <c r="G27" s="3">
        <v>0.62</v>
      </c>
      <c r="H27" s="3">
        <f t="shared" si="2"/>
        <v>0.64250000000000007</v>
      </c>
      <c r="I27" s="3">
        <f t="shared" si="3"/>
        <v>2.8090923801114151E-2</v>
      </c>
    </row>
    <row r="28" spans="1:9" x14ac:dyDescent="0.15">
      <c r="A28" s="3" t="s">
        <v>87</v>
      </c>
      <c r="B28" s="3">
        <v>0.70399999999999996</v>
      </c>
      <c r="C28" s="3">
        <v>0.68899999999999995</v>
      </c>
      <c r="D28" s="3">
        <v>0.66600000000000004</v>
      </c>
      <c r="E28" s="3">
        <v>0.69699999999999995</v>
      </c>
      <c r="F28" s="3">
        <v>0.64100000000000001</v>
      </c>
      <c r="G28" s="3">
        <v>0.622</v>
      </c>
      <c r="H28" s="3">
        <f t="shared" si="2"/>
        <v>0.66983333333333339</v>
      </c>
      <c r="I28" s="3">
        <f t="shared" si="3"/>
        <v>3.2884140047546709E-2</v>
      </c>
    </row>
  </sheetData>
  <mergeCells count="6">
    <mergeCell ref="B3:C3"/>
    <mergeCell ref="D3:E3"/>
    <mergeCell ref="F3:G3"/>
    <mergeCell ref="B17:C17"/>
    <mergeCell ref="D17:E17"/>
    <mergeCell ref="F17:G17"/>
  </mergeCells>
  <phoneticPr fontId="1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D22" sqref="D22"/>
    </sheetView>
  </sheetViews>
  <sheetFormatPr defaultRowHeight="13.5" x14ac:dyDescent="0.15"/>
  <sheetData>
    <row r="1" spans="1:14" x14ac:dyDescent="0.15">
      <c r="A1" s="44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15">
      <c r="A2" s="3"/>
      <c r="B2" s="3"/>
      <c r="C2" s="65" t="s">
        <v>94</v>
      </c>
      <c r="D2" s="65"/>
      <c r="E2" s="65"/>
      <c r="F2" s="65" t="s">
        <v>95</v>
      </c>
      <c r="G2" s="65"/>
      <c r="H2" s="65"/>
      <c r="I2" s="65" t="s">
        <v>96</v>
      </c>
      <c r="J2" s="65"/>
      <c r="K2" s="65"/>
      <c r="L2" s="3"/>
      <c r="M2" s="3"/>
      <c r="N2" s="3"/>
    </row>
    <row r="3" spans="1:14" x14ac:dyDescent="0.15">
      <c r="A3" s="45"/>
      <c r="B3" s="45"/>
      <c r="C3" s="45">
        <v>1</v>
      </c>
      <c r="D3" s="45">
        <v>2</v>
      </c>
      <c r="E3" s="45">
        <v>3</v>
      </c>
      <c r="F3" s="3">
        <v>1</v>
      </c>
      <c r="G3" s="3">
        <v>2</v>
      </c>
      <c r="H3" s="3">
        <v>3</v>
      </c>
      <c r="I3" s="3">
        <v>1</v>
      </c>
      <c r="J3" s="3">
        <v>2</v>
      </c>
      <c r="K3" s="3">
        <v>3</v>
      </c>
      <c r="L3" s="45" t="s">
        <v>97</v>
      </c>
      <c r="M3" s="45" t="s">
        <v>98</v>
      </c>
      <c r="N3" s="45" t="s">
        <v>99</v>
      </c>
    </row>
    <row r="4" spans="1:14" x14ac:dyDescent="0.15">
      <c r="A4" s="45"/>
      <c r="B4" s="45" t="s">
        <v>100</v>
      </c>
      <c r="C4" s="3">
        <v>0.316</v>
      </c>
      <c r="D4" s="3">
        <v>0.29499999999999998</v>
      </c>
      <c r="E4" s="3">
        <v>0.28999999999999998</v>
      </c>
      <c r="F4" s="3">
        <v>0.26700000000000002</v>
      </c>
      <c r="G4" s="3">
        <v>0.26200000000000001</v>
      </c>
      <c r="H4" s="3">
        <v>0.253</v>
      </c>
      <c r="I4" s="46">
        <f>(F4-0.716*C4)/(C4-0.205*F4)</f>
        <v>0.15594894073067586</v>
      </c>
      <c r="J4" s="46">
        <f t="shared" ref="J4:K7" si="0">(G4-0.716*D4)/(D4-0.205*G4)</f>
        <v>0.21045215301089984</v>
      </c>
      <c r="K4" s="46">
        <f t="shared" si="0"/>
        <v>0.1904801898083022</v>
      </c>
      <c r="L4" s="46">
        <f>AVERAGE(I4:K4)</f>
        <v>0.18562709451662596</v>
      </c>
      <c r="M4" s="45"/>
      <c r="N4" s="45"/>
    </row>
    <row r="5" spans="1:14" x14ac:dyDescent="0.15">
      <c r="A5" s="64" t="s">
        <v>101</v>
      </c>
      <c r="B5" s="45" t="s">
        <v>102</v>
      </c>
      <c r="C5" s="45">
        <v>0.26600000000000001</v>
      </c>
      <c r="D5" s="45">
        <v>0.27300000000000002</v>
      </c>
      <c r="E5" s="45">
        <v>0.27</v>
      </c>
      <c r="F5" s="45">
        <v>0.51300000000000001</v>
      </c>
      <c r="G5" s="45">
        <v>0.54</v>
      </c>
      <c r="H5" s="45">
        <v>0.54800000000000004</v>
      </c>
      <c r="I5" s="46">
        <f t="shared" ref="I5:I7" si="1">(F5-0.716*C5)/(C5-0.205*F5)</f>
        <v>2.0054341405788541</v>
      </c>
      <c r="J5" s="46">
        <f t="shared" si="0"/>
        <v>2.1228096118299451</v>
      </c>
      <c r="K5" s="46">
        <f t="shared" si="0"/>
        <v>2.2496511480400865</v>
      </c>
      <c r="L5" s="46">
        <f t="shared" ref="L5:L7" si="2">AVERAGE(I5:K5)</f>
        <v>2.1259649668162957</v>
      </c>
      <c r="M5" s="46">
        <f>L5-$L$4</f>
        <v>1.9403378722996698</v>
      </c>
      <c r="N5" s="45">
        <f>STDEV(J5:L5)</f>
        <v>7.2338328935361004E-2</v>
      </c>
    </row>
    <row r="6" spans="1:14" x14ac:dyDescent="0.15">
      <c r="A6" s="64"/>
      <c r="B6" s="45" t="s">
        <v>11</v>
      </c>
      <c r="C6" s="45">
        <v>0.19</v>
      </c>
      <c r="D6" s="45">
        <v>0.19400000000000001</v>
      </c>
      <c r="E6" s="45">
        <v>0.193</v>
      </c>
      <c r="F6" s="45">
        <v>0.16500000000000001</v>
      </c>
      <c r="G6" s="45">
        <v>0.17299999999999999</v>
      </c>
      <c r="H6" s="45">
        <v>0.17100000000000001</v>
      </c>
      <c r="I6" s="46">
        <f t="shared" si="1"/>
        <v>0.1854330078437651</v>
      </c>
      <c r="J6" s="46">
        <f>(G6-0.716*D6)/(D6-0.205*G6)</f>
        <v>0.21506922761535299</v>
      </c>
      <c r="K6" s="46">
        <f t="shared" si="0"/>
        <v>0.20774320174744379</v>
      </c>
      <c r="L6" s="46">
        <f t="shared" si="2"/>
        <v>0.20274847906885396</v>
      </c>
      <c r="M6" s="46">
        <f t="shared" ref="M6:M7" si="3">L6-$L$4</f>
        <v>1.7121384552228003E-2</v>
      </c>
      <c r="N6" s="3">
        <f t="shared" ref="N6:N7" si="4">STDEV(J6:L6)</f>
        <v>6.1970255553148558E-3</v>
      </c>
    </row>
    <row r="7" spans="1:14" x14ac:dyDescent="0.15">
      <c r="A7" s="64"/>
      <c r="B7" s="45" t="s">
        <v>12</v>
      </c>
      <c r="C7" s="45">
        <v>0.191</v>
      </c>
      <c r="D7" s="45">
        <v>0.185</v>
      </c>
      <c r="E7" s="45">
        <v>0.17899999999999999</v>
      </c>
      <c r="F7" s="45">
        <v>0.17100000000000001</v>
      </c>
      <c r="G7" s="45">
        <v>0.16400000000000001</v>
      </c>
      <c r="H7" s="45">
        <v>0.16200000000000001</v>
      </c>
      <c r="I7" s="46">
        <f t="shared" si="1"/>
        <v>0.21959024014877054</v>
      </c>
      <c r="J7" s="46">
        <f t="shared" si="0"/>
        <v>0.20834984806447357</v>
      </c>
      <c r="K7" s="46">
        <f t="shared" si="0"/>
        <v>0.2320872487824954</v>
      </c>
      <c r="L7" s="46">
        <f t="shared" si="2"/>
        <v>0.2200091123319132</v>
      </c>
      <c r="M7" s="46">
        <f t="shared" si="3"/>
        <v>3.4382017815287241E-2</v>
      </c>
      <c r="N7" s="3">
        <f t="shared" si="4"/>
        <v>1.1869316297529667E-2</v>
      </c>
    </row>
    <row r="8" spans="1:14" x14ac:dyDescent="0.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15">
      <c r="A9" s="4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15">
      <c r="A10" s="3"/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  <c r="N10" s="3"/>
    </row>
    <row r="11" spans="1:14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15">
      <c r="A12" s="3"/>
      <c r="B12" s="3"/>
      <c r="C12" s="3"/>
      <c r="D12" s="3"/>
      <c r="E12" s="3"/>
      <c r="F12" s="3"/>
      <c r="G12" s="3"/>
      <c r="H12" s="3"/>
      <c r="I12" s="46"/>
      <c r="J12" s="46"/>
      <c r="K12" s="46"/>
      <c r="L12" s="46"/>
      <c r="M12" s="3"/>
      <c r="N12" s="3"/>
    </row>
    <row r="13" spans="1:14" x14ac:dyDescent="0.15">
      <c r="A13" s="47"/>
      <c r="B13" s="3"/>
      <c r="C13" s="3"/>
      <c r="D13" s="3"/>
      <c r="E13" s="3"/>
      <c r="F13" s="45"/>
      <c r="G13" s="45"/>
      <c r="H13" s="45"/>
      <c r="I13" s="46"/>
      <c r="J13" s="46"/>
      <c r="K13" s="46"/>
      <c r="L13" s="46"/>
      <c r="M13" s="46"/>
      <c r="N13" s="3"/>
    </row>
    <row r="14" spans="1:14" x14ac:dyDescent="0.15">
      <c r="A14" s="47"/>
      <c r="B14" s="45"/>
      <c r="C14" s="3"/>
      <c r="D14" s="3"/>
      <c r="E14" s="3"/>
      <c r="F14" s="45"/>
      <c r="G14" s="45"/>
      <c r="H14" s="45"/>
      <c r="I14" s="46"/>
      <c r="J14" s="46"/>
      <c r="K14" s="46"/>
      <c r="L14" s="46"/>
      <c r="M14" s="46"/>
      <c r="N14" s="3"/>
    </row>
    <row r="15" spans="1:14" x14ac:dyDescent="0.15">
      <c r="A15" s="47"/>
      <c r="B15" s="45"/>
      <c r="C15" s="3"/>
      <c r="D15" s="3"/>
      <c r="E15" s="3"/>
      <c r="F15" s="45"/>
      <c r="G15" s="45"/>
      <c r="H15" s="45"/>
      <c r="I15" s="46"/>
      <c r="J15" s="46"/>
      <c r="K15" s="46"/>
      <c r="L15" s="46"/>
      <c r="M15" s="46"/>
      <c r="N15" s="3"/>
    </row>
    <row r="16" spans="1:14" x14ac:dyDescent="0.15">
      <c r="A16" s="64"/>
      <c r="B16" s="3"/>
      <c r="C16" s="3"/>
      <c r="D16" s="3"/>
      <c r="E16" s="3"/>
      <c r="F16" s="45"/>
      <c r="G16" s="45"/>
      <c r="H16" s="45"/>
      <c r="I16" s="46"/>
      <c r="J16" s="46"/>
      <c r="K16" s="46"/>
      <c r="L16" s="46"/>
      <c r="M16" s="46"/>
      <c r="N16" s="3"/>
    </row>
    <row r="17" spans="1:14" x14ac:dyDescent="0.15">
      <c r="A17" s="64"/>
      <c r="B17" s="45"/>
      <c r="C17" s="3"/>
      <c r="D17" s="3"/>
      <c r="E17" s="3"/>
      <c r="F17" s="45"/>
      <c r="G17" s="45"/>
      <c r="H17" s="45"/>
      <c r="I17" s="46"/>
      <c r="J17" s="46"/>
      <c r="K17" s="46"/>
      <c r="L17" s="46"/>
      <c r="M17" s="46"/>
      <c r="N17" s="3"/>
    </row>
    <row r="18" spans="1:14" x14ac:dyDescent="0.15">
      <c r="A18" s="64"/>
      <c r="B18" s="45"/>
      <c r="C18" s="3"/>
      <c r="D18" s="3"/>
      <c r="E18" s="3"/>
      <c r="F18" s="45"/>
      <c r="G18" s="45"/>
      <c r="H18" s="45"/>
      <c r="I18" s="46"/>
      <c r="J18" s="46"/>
      <c r="K18" s="46"/>
      <c r="L18" s="46"/>
      <c r="M18" s="46"/>
      <c r="N18" s="3"/>
    </row>
  </sheetData>
  <mergeCells count="8">
    <mergeCell ref="A16:A18"/>
    <mergeCell ref="C2:E2"/>
    <mergeCell ref="F2:H2"/>
    <mergeCell ref="I2:K2"/>
    <mergeCell ref="A5:A7"/>
    <mergeCell ref="C10:E10"/>
    <mergeCell ref="F10:H10"/>
    <mergeCell ref="I10:K10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2017-03-08T18:36:33Z</dcterms:modified>
</cp:coreProperties>
</file>