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526"/>
  <workbookPr filterPrivacy="1" autoCompressPictures="0"/>
  <bookViews>
    <workbookView xWindow="1260" yWindow="0" windowWidth="25600" windowHeight="16060"/>
  </bookViews>
  <sheets>
    <sheet name="Sheet1" sheetId="1" r:id="rId1"/>
  </sheets>
  <definedNames>
    <definedName name="_xlnm._FilterDatabase" localSheetId="0" hidden="1">Sheet1!$A$1:$M$153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3" i="1" l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2" i="1"/>
  <c r="AD124" i="1"/>
  <c r="AD125" i="1"/>
  <c r="AD126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2" i="1"/>
  <c r="AI8" i="1"/>
  <c r="AI9" i="1"/>
  <c r="AI12" i="1"/>
  <c r="AI13" i="1"/>
  <c r="AI14" i="1"/>
  <c r="AI10" i="1"/>
  <c r="AI15" i="1"/>
  <c r="AI16" i="1"/>
  <c r="AI4" i="1"/>
  <c r="AI5" i="1"/>
  <c r="AI6" i="1"/>
  <c r="AI3" i="1"/>
  <c r="V3" i="1"/>
  <c r="V4" i="1"/>
  <c r="V5" i="1"/>
  <c r="V6" i="1"/>
  <c r="V7" i="1"/>
  <c r="V8" i="1"/>
  <c r="V9" i="1"/>
  <c r="V12" i="1"/>
  <c r="V13" i="1"/>
  <c r="V14" i="1"/>
  <c r="V10" i="1"/>
  <c r="V11" i="1"/>
  <c r="V15" i="1"/>
  <c r="V16" i="1"/>
  <c r="V2" i="1"/>
</calcChain>
</file>

<file path=xl/comments1.xml><?xml version="1.0" encoding="utf-8"?>
<comments xmlns="http://schemas.openxmlformats.org/spreadsheetml/2006/main">
  <authors>
    <author>Author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value below zero replaced with 0.01
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Correct!  Checked against original enzyme file</t>
        </r>
      </text>
    </comment>
    <comment ref="S1" authorId="0">
      <text>
        <r>
          <rPr>
            <b/>
            <sz val="9"/>
            <color indexed="81"/>
            <rFont val="Calibri"/>
            <family val="2"/>
          </rPr>
          <t>Author:</t>
        </r>
        <r>
          <rPr>
            <sz val="9"/>
            <color indexed="81"/>
            <rFont val="Calibri"/>
            <family val="2"/>
          </rPr>
          <t xml:space="preserve">
THIS IS NOT USED IN FINAL DATA ANALYSIS ANYWHERE.  ALL ENZ. H' is C ONLY!!!</t>
        </r>
      </text>
    </comment>
    <comment ref="X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Had to use 1.4g soil in extraction to get enough to amplify.  Final TRFLP composition (viewed with NMDS) appears that this site is very weird, divergent.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Changed to 16.3%.  Was originally 20.6%, which is too high for field capacity of these soils.  16.3% is the average of other samples with % moisture 15% and above</t>
        </r>
      </text>
    </comment>
  </commentList>
</comments>
</file>

<file path=xl/sharedStrings.xml><?xml version="1.0" encoding="utf-8"?>
<sst xmlns="http://schemas.openxmlformats.org/spreadsheetml/2006/main" count="160" uniqueCount="85">
  <si>
    <t>SSLH</t>
  </si>
  <si>
    <t>M2</t>
  </si>
  <si>
    <t>L2</t>
  </si>
  <si>
    <t>H2</t>
  </si>
  <si>
    <t>BORI</t>
  </si>
  <si>
    <t>H3</t>
  </si>
  <si>
    <t>Worm</t>
  </si>
  <si>
    <t>L3</t>
  </si>
  <si>
    <t>L1</t>
  </si>
  <si>
    <t>GRCR</t>
  </si>
  <si>
    <t>H1</t>
  </si>
  <si>
    <t>M1</t>
  </si>
  <si>
    <t>CAST</t>
  </si>
  <si>
    <t>M3</t>
  </si>
  <si>
    <t>WORM</t>
  </si>
  <si>
    <t>ID</t>
  </si>
  <si>
    <t>CHLA (ug/g dry soil)</t>
  </si>
  <si>
    <t>Sub</t>
  </si>
  <si>
    <t>BORI-H</t>
  </si>
  <si>
    <t>BORI-M</t>
  </si>
  <si>
    <t>BORI-L</t>
  </si>
  <si>
    <t>CAST-H</t>
  </si>
  <si>
    <t>CAST-L</t>
  </si>
  <si>
    <t>CAST-M</t>
  </si>
  <si>
    <t>GRCR-H</t>
  </si>
  <si>
    <t>GRCR-L</t>
  </si>
  <si>
    <t>GRCR-M</t>
  </si>
  <si>
    <t>SSLH-H</t>
  </si>
  <si>
    <t>SSLH-L</t>
  </si>
  <si>
    <t>SSLH-M</t>
  </si>
  <si>
    <t>WORM-H</t>
  </si>
  <si>
    <t>WORM-L</t>
  </si>
  <si>
    <t>WORM-M</t>
  </si>
  <si>
    <t>bacterial H' (2010)</t>
  </si>
  <si>
    <t>bacterial richness (2010)</t>
  </si>
  <si>
    <t>bacterial evenness (2010)</t>
  </si>
  <si>
    <t>ID (2013)</t>
  </si>
  <si>
    <t>Ave CHLA (2013)</t>
  </si>
  <si>
    <t>pH (2013)</t>
  </si>
  <si>
    <t>specific cond. (2013)</t>
  </si>
  <si>
    <t>Water Content % (2013)</t>
  </si>
  <si>
    <t>sqrt SOC (2010)</t>
  </si>
  <si>
    <t>MB</t>
  </si>
  <si>
    <t>NH4-N KCl (2013)</t>
  </si>
  <si>
    <t>NO3-N KCl (2013)</t>
  </si>
  <si>
    <t>enzyme H' (MBC specific, sqrt transformed)</t>
  </si>
  <si>
    <t>β/α-gluc activity (MBC specific, sqrt transformed)</t>
  </si>
  <si>
    <t>agluc (MBC specific, sqrt)</t>
  </si>
  <si>
    <t>bgluc (MBC specific, sqrt)</t>
  </si>
  <si>
    <t>NAG (MBC specific, sqrt)</t>
  </si>
  <si>
    <t>LAP (MBC specific, sqrt)</t>
  </si>
  <si>
    <t>POX (MBC specific, sqrt)</t>
  </si>
  <si>
    <t>enzyme evenness (2013)</t>
  </si>
  <si>
    <t>Ave YII (2013)</t>
  </si>
  <si>
    <t>Ave PAR (2013)</t>
  </si>
  <si>
    <t>Ave Temp (2013)</t>
  </si>
  <si>
    <t>Ave ETR (2013)</t>
  </si>
  <si>
    <t>bacterial H' (2013) TRFLP</t>
  </si>
  <si>
    <t>bacterial richness (2013) TRLFP</t>
  </si>
  <si>
    <t>BORI-H AVE</t>
  </si>
  <si>
    <t>BORI-M AVE</t>
  </si>
  <si>
    <t>CAST-H AVE</t>
  </si>
  <si>
    <t>CAST-M AVE</t>
  </si>
  <si>
    <t>CAST-L AVE</t>
  </si>
  <si>
    <t>GRCR-H AVE</t>
  </si>
  <si>
    <t>GRCR-M AVE</t>
  </si>
  <si>
    <t>GRCR-L AVE</t>
  </si>
  <si>
    <t>SSLH-H AVE</t>
  </si>
  <si>
    <t>SSLH-M AVE</t>
  </si>
  <si>
    <t>SSLH-L AVE</t>
  </si>
  <si>
    <t>WORM-H AVE</t>
  </si>
  <si>
    <t>WORM-M AVE</t>
  </si>
  <si>
    <t>WORM-L AVE</t>
  </si>
  <si>
    <t>BORI-L AVE</t>
  </si>
  <si>
    <t xml:space="preserve">GPP (umol O2 m-2 s-1) </t>
  </si>
  <si>
    <t>K-means CHLA class</t>
  </si>
  <si>
    <t>K-means moisture class</t>
  </si>
  <si>
    <t>POX</t>
  </si>
  <si>
    <t>enzyme H' C only(MBC specific, untransformed)</t>
  </si>
  <si>
    <t>total enzyme activity</t>
  </si>
  <si>
    <t>Invert abundance (2010/2011)</t>
  </si>
  <si>
    <t>TN (CHN) (mg N/kg dry)</t>
  </si>
  <si>
    <t>OC (CHN) (mg C/kg dry)</t>
  </si>
  <si>
    <t>C:N (molar)</t>
  </si>
  <si>
    <t>MBC/OC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</si>
</sst>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8"/>
      <name val="MS Sans Serif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7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0" fontId="0" fillId="0" borderId="0" xfId="0" applyFont="1"/>
    <xf numFmtId="0" fontId="1" fillId="0" borderId="0" xfId="0" applyFont="1" applyFill="1" applyBorder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1" fillId="3" borderId="0" xfId="0" applyFont="1" applyFill="1" applyBorder="1"/>
    <xf numFmtId="2" fontId="0" fillId="3" borderId="0" xfId="0" applyNumberFormat="1" applyFill="1"/>
    <xf numFmtId="2" fontId="0" fillId="4" borderId="0" xfId="0" applyNumberFormat="1" applyFill="1"/>
    <xf numFmtId="2" fontId="0" fillId="5" borderId="0" xfId="0" applyNumberFormat="1" applyFill="1"/>
    <xf numFmtId="0" fontId="7" fillId="0" borderId="0" xfId="0" applyFont="1" applyAlignment="1">
      <alignment vertical="top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182"/>
  <sheetViews>
    <sheetView tabSelected="1" topLeftCell="C1" zoomScale="85" zoomScaleNormal="85" zoomScalePageLayoutView="85" workbookViewId="0">
      <pane xSplit="2" topLeftCell="E1" activePane="topRight" state="frozen"/>
      <selection activeCell="C1" sqref="C1"/>
      <selection pane="topRight" activeCell="G25" sqref="G25:J29"/>
    </sheetView>
  </sheetViews>
  <sheetFormatPr baseColWidth="10" defaultColWidth="8.83203125" defaultRowHeight="14" x14ac:dyDescent="0"/>
  <cols>
    <col min="3" max="3" width="18.5" style="3" bestFit="1" customWidth="1"/>
    <col min="4" max="6" width="18.5" style="3" customWidth="1"/>
    <col min="7" max="7" width="15.5" bestFit="1" customWidth="1"/>
    <col min="8" max="8" width="9.5" bestFit="1" customWidth="1"/>
    <col min="9" max="9" width="13.1640625" bestFit="1" customWidth="1"/>
    <col min="10" max="10" width="22.5" bestFit="1" customWidth="1"/>
    <col min="12" max="13" width="16.5" customWidth="1"/>
    <col min="14" max="14" width="21.6640625" bestFit="1" customWidth="1"/>
    <col min="15" max="18" width="16.5" customWidth="1"/>
    <col min="19" max="19" width="16.6640625" bestFit="1" customWidth="1"/>
    <col min="20" max="20" width="23.33203125" bestFit="1" customWidth="1"/>
    <col min="21" max="22" width="16.6640625" customWidth="1"/>
    <col min="23" max="26" width="17.83203125" customWidth="1"/>
    <col min="31" max="31" width="13.1640625" bestFit="1" customWidth="1"/>
    <col min="32" max="32" width="14.5" bestFit="1" customWidth="1"/>
    <col min="33" max="33" width="16" bestFit="1" customWidth="1"/>
    <col min="34" max="34" width="14.1640625" bestFit="1" customWidth="1"/>
    <col min="35" max="35" width="13" bestFit="1" customWidth="1"/>
    <col min="36" max="36" width="13" customWidth="1"/>
    <col min="37" max="37" width="9.1640625" bestFit="1" customWidth="1"/>
    <col min="38" max="39" width="9.1640625" customWidth="1"/>
    <col min="40" max="40" width="16.6640625" bestFit="1" customWidth="1"/>
    <col min="51" max="51" width="13" bestFit="1" customWidth="1"/>
    <col min="52" max="52" width="12.83203125" bestFit="1" customWidth="1"/>
    <col min="53" max="53" width="14.5" bestFit="1" customWidth="1"/>
    <col min="54" max="54" width="13.5" bestFit="1" customWidth="1"/>
    <col min="55" max="55" width="14" bestFit="1" customWidth="1"/>
    <col min="59" max="59" width="10.6640625" bestFit="1" customWidth="1"/>
    <col min="60" max="60" width="11.6640625" bestFit="1" customWidth="1"/>
    <col min="64" max="64" width="9.6640625" bestFit="1" customWidth="1"/>
    <col min="65" max="65" width="10.6640625" bestFit="1" customWidth="1"/>
  </cols>
  <sheetData>
    <row r="1" spans="1:65" s="1" customFormat="1">
      <c r="A1" s="1" t="s">
        <v>15</v>
      </c>
      <c r="B1" s="1" t="s">
        <v>17</v>
      </c>
      <c r="C1" s="2" t="s">
        <v>16</v>
      </c>
      <c r="D1" s="2" t="s">
        <v>36</v>
      </c>
      <c r="E1" s="2" t="s">
        <v>75</v>
      </c>
      <c r="F1" s="2" t="s">
        <v>76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42</v>
      </c>
      <c r="L1" s="1" t="s">
        <v>43</v>
      </c>
      <c r="M1" s="1" t="s">
        <v>44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51</v>
      </c>
      <c r="S1" s="1" t="s">
        <v>45</v>
      </c>
      <c r="T1" s="1" t="s">
        <v>79</v>
      </c>
      <c r="U1" s="1" t="s">
        <v>78</v>
      </c>
      <c r="V1" s="1" t="s">
        <v>52</v>
      </c>
      <c r="W1" s="6" t="s">
        <v>46</v>
      </c>
      <c r="Y1" s="6" t="s">
        <v>57</v>
      </c>
      <c r="Z1" s="6" t="s">
        <v>58</v>
      </c>
      <c r="AA1" s="1" t="s">
        <v>33</v>
      </c>
      <c r="AB1" s="1" t="s">
        <v>34</v>
      </c>
      <c r="AC1" s="1" t="s">
        <v>35</v>
      </c>
      <c r="AD1" s="1" t="s">
        <v>41</v>
      </c>
      <c r="AE1" s="1" t="s">
        <v>53</v>
      </c>
      <c r="AF1" s="1" t="s">
        <v>54</v>
      </c>
      <c r="AG1" s="1" t="s">
        <v>55</v>
      </c>
      <c r="AH1" s="1" t="s">
        <v>56</v>
      </c>
      <c r="AI1" s="1" t="s">
        <v>74</v>
      </c>
      <c r="AJ1" s="1" t="s">
        <v>81</v>
      </c>
      <c r="AK1" s="1" t="s">
        <v>82</v>
      </c>
      <c r="AL1" s="1" t="s">
        <v>84</v>
      </c>
      <c r="AM1" s="1" t="s">
        <v>83</v>
      </c>
      <c r="AN1" s="1" t="s">
        <v>80</v>
      </c>
      <c r="AQ1" s="5"/>
      <c r="AR1" s="5"/>
      <c r="AS1" s="5"/>
      <c r="AT1"/>
      <c r="AU1" s="5"/>
      <c r="AV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>
      <c r="A2" t="s">
        <v>4</v>
      </c>
      <c r="B2" t="s">
        <v>10</v>
      </c>
      <c r="C2" s="3">
        <v>0.97801121988780104</v>
      </c>
      <c r="D2" s="12" t="s">
        <v>28</v>
      </c>
      <c r="E2" s="3">
        <v>1</v>
      </c>
      <c r="F2" s="3">
        <v>1</v>
      </c>
      <c r="G2" s="3">
        <v>1.792139970391975E-2</v>
      </c>
      <c r="H2">
        <v>8.81</v>
      </c>
      <c r="I2">
        <v>43.6</v>
      </c>
      <c r="J2">
        <v>5.2154354396569831</v>
      </c>
      <c r="K2">
        <v>8.011633242657787</v>
      </c>
      <c r="L2">
        <v>0</v>
      </c>
      <c r="M2">
        <v>0</v>
      </c>
      <c r="N2">
        <v>62.490897273000002</v>
      </c>
      <c r="O2">
        <v>76.478793100000004</v>
      </c>
      <c r="P2">
        <v>39.558103013</v>
      </c>
      <c r="Q2">
        <v>1067.1472100999999</v>
      </c>
      <c r="R2">
        <v>4196.5672376000002</v>
      </c>
      <c r="S2" s="4">
        <v>0.66691234133245292</v>
      </c>
      <c r="T2" s="4">
        <f>SUM(N2:R2)</f>
        <v>5442.2422410859999</v>
      </c>
      <c r="U2" s="4">
        <v>5.9939585424600593E-3</v>
      </c>
      <c r="V2" s="4">
        <f t="shared" ref="V2:V15" si="0">S2/LN(5)</f>
        <v>0.41437593595879713</v>
      </c>
      <c r="W2">
        <v>1.2238389339473232</v>
      </c>
      <c r="X2" s="10" t="s">
        <v>69</v>
      </c>
      <c r="Y2">
        <v>4.0667722420623509</v>
      </c>
      <c r="Z2">
        <v>116</v>
      </c>
      <c r="AA2">
        <v>3.1895357201660191</v>
      </c>
      <c r="AB2">
        <v>27</v>
      </c>
      <c r="AC2">
        <v>0.96774684240752995</v>
      </c>
      <c r="AD2">
        <v>19.34781707113277</v>
      </c>
      <c r="AJ2">
        <v>31.393672156870537</v>
      </c>
      <c r="AK2">
        <v>225.77792627233092</v>
      </c>
      <c r="AL2">
        <f>(K2/AK2)*100</f>
        <v>3.5484572716795357</v>
      </c>
      <c r="AM2">
        <v>8.3869745052984666</v>
      </c>
      <c r="AN2">
        <v>1049.5144789235922</v>
      </c>
    </row>
    <row r="3" spans="1:65">
      <c r="A3" t="s">
        <v>4</v>
      </c>
      <c r="B3" t="s">
        <v>3</v>
      </c>
      <c r="C3" s="3">
        <v>0.67609951132829871</v>
      </c>
      <c r="D3" s="12" t="s">
        <v>31</v>
      </c>
      <c r="E3" s="3">
        <v>1</v>
      </c>
      <c r="F3" s="3">
        <v>1</v>
      </c>
      <c r="G3" s="3">
        <v>3.6435871706247513E-2</v>
      </c>
      <c r="H3">
        <v>8.8000000000000007</v>
      </c>
      <c r="I3">
        <v>166.1</v>
      </c>
      <c r="J3">
        <v>1.3720029885213485</v>
      </c>
      <c r="K3">
        <v>3.3243383997419489</v>
      </c>
      <c r="L3">
        <v>8.0913284911610969E-2</v>
      </c>
      <c r="M3">
        <v>0.30511051185419968</v>
      </c>
      <c r="N3">
        <v>64.286235649999995</v>
      </c>
      <c r="O3">
        <v>81.866315356000001</v>
      </c>
      <c r="P3">
        <v>48.829288107000004</v>
      </c>
      <c r="Q3">
        <v>1305.3610604</v>
      </c>
      <c r="R3">
        <v>6607.7322880000002</v>
      </c>
      <c r="S3">
        <v>0.57633636363829399</v>
      </c>
      <c r="T3" s="4">
        <f t="shared" ref="T3:T16" si="1">SUM(N3:R3)</f>
        <v>8108.0751875129999</v>
      </c>
      <c r="U3">
        <v>3.0628550285169954E-3</v>
      </c>
      <c r="V3" s="4">
        <f t="shared" si="0"/>
        <v>0.35809791678552405</v>
      </c>
      <c r="W3">
        <v>1.2734656887006575</v>
      </c>
      <c r="X3" s="10" t="s">
        <v>72</v>
      </c>
      <c r="Y3">
        <v>4.0579533980538169</v>
      </c>
      <c r="Z3">
        <v>112</v>
      </c>
      <c r="AA3">
        <v>3.0391238368160316</v>
      </c>
      <c r="AB3">
        <v>25</v>
      </c>
      <c r="AC3">
        <v>0.94415690513332273</v>
      </c>
      <c r="AD3">
        <v>18.779148821012662</v>
      </c>
      <c r="AE3">
        <v>4.0000000000000001E-3</v>
      </c>
      <c r="AF3">
        <v>259.16666666666669</v>
      </c>
      <c r="AG3">
        <v>6.1000000000000005</v>
      </c>
      <c r="AH3">
        <v>9.9999999999999992E-2</v>
      </c>
      <c r="AI3">
        <f>AH3/4</f>
        <v>2.4999999999999998E-2</v>
      </c>
      <c r="AJ3">
        <v>29.998225487270098</v>
      </c>
      <c r="AK3">
        <v>187.11808766107632</v>
      </c>
      <c r="AL3">
        <f t="shared" ref="AL3:AL16" si="2">(K3/AK3)*100</f>
        <v>1.7765991739736375</v>
      </c>
      <c r="AM3">
        <v>7.2742155638336587</v>
      </c>
      <c r="AN3">
        <v>929.53779371990936</v>
      </c>
    </row>
    <row r="4" spans="1:65">
      <c r="A4" t="s">
        <v>4</v>
      </c>
      <c r="B4" t="s">
        <v>5</v>
      </c>
      <c r="C4" s="3">
        <v>1.7093169068309322</v>
      </c>
      <c r="D4" s="12" t="s">
        <v>20</v>
      </c>
      <c r="E4" s="3">
        <v>1</v>
      </c>
      <c r="F4" s="3">
        <v>1</v>
      </c>
      <c r="G4" s="3">
        <v>0.17476609818711863</v>
      </c>
      <c r="H4">
        <v>8.69</v>
      </c>
      <c r="I4">
        <v>89</v>
      </c>
      <c r="J4">
        <v>5.2354181307097623</v>
      </c>
      <c r="K4">
        <v>10.973321255360698</v>
      </c>
      <c r="L4">
        <v>7.2632852312460541E-2</v>
      </c>
      <c r="M4">
        <v>0.61930910305069031</v>
      </c>
      <c r="N4">
        <v>99.886291976999999</v>
      </c>
      <c r="O4">
        <v>95.63967237</v>
      </c>
      <c r="P4">
        <v>30.830723643999999</v>
      </c>
      <c r="Q4">
        <v>965.96617042000003</v>
      </c>
      <c r="R4">
        <v>3751.9630888000002</v>
      </c>
      <c r="S4">
        <v>0.71522649274054118</v>
      </c>
      <c r="T4" s="4">
        <f t="shared" si="1"/>
        <v>4944.2859472110003</v>
      </c>
      <c r="U4" s="4">
        <v>1.1966882701154074E-2</v>
      </c>
      <c r="V4" s="4">
        <f t="shared" si="0"/>
        <v>0.44439520606224486</v>
      </c>
      <c r="W4" s="4">
        <v>0.95748546148877134</v>
      </c>
      <c r="X4" s="11" t="s">
        <v>73</v>
      </c>
      <c r="Z4" s="4"/>
      <c r="AA4">
        <v>2.8920557029552265</v>
      </c>
      <c r="AB4">
        <v>22</v>
      </c>
      <c r="AC4">
        <v>0.9356247112727627</v>
      </c>
      <c r="AD4">
        <v>20.833675482103118</v>
      </c>
      <c r="AE4">
        <v>0.10985714285714286</v>
      </c>
      <c r="AF4">
        <v>43.714285714285715</v>
      </c>
      <c r="AG4">
        <v>5.8571428571428568</v>
      </c>
      <c r="AH4">
        <v>2.0285714285714285</v>
      </c>
      <c r="AI4">
        <f>AH4/4</f>
        <v>0.50714285714285712</v>
      </c>
      <c r="AJ4">
        <v>42.573665390965679</v>
      </c>
      <c r="AK4">
        <v>289.55410030941204</v>
      </c>
      <c r="AL4">
        <f t="shared" si="2"/>
        <v>3.7897309150983576</v>
      </c>
      <c r="AM4">
        <v>7.9314873964681629</v>
      </c>
      <c r="AN4">
        <v>62.600414320433245</v>
      </c>
    </row>
    <row r="5" spans="1:65">
      <c r="A5" t="s">
        <v>4</v>
      </c>
      <c r="B5" t="s">
        <v>8</v>
      </c>
      <c r="C5" s="3">
        <v>7.0790985417589297E-2</v>
      </c>
      <c r="D5" s="13" t="s">
        <v>19</v>
      </c>
      <c r="E5" s="3">
        <v>1</v>
      </c>
      <c r="F5" s="3">
        <v>2</v>
      </c>
      <c r="G5" s="3">
        <v>0.21126859823480817</v>
      </c>
      <c r="H5">
        <v>8.6</v>
      </c>
      <c r="I5">
        <v>38.799999999999997</v>
      </c>
      <c r="J5">
        <v>13.665399239543701</v>
      </c>
      <c r="K5">
        <v>15.483521902615934</v>
      </c>
      <c r="L5">
        <v>4.5444051791540582E-2</v>
      </c>
      <c r="M5">
        <v>5.6612505197936133E-2</v>
      </c>
      <c r="N5">
        <v>91.956894391000006</v>
      </c>
      <c r="O5">
        <v>106.97469051</v>
      </c>
      <c r="P5">
        <v>32.486207041999997</v>
      </c>
      <c r="Q5">
        <v>917.04583652999997</v>
      </c>
      <c r="R5">
        <v>3075.1196570000002</v>
      </c>
      <c r="S5">
        <v>0.77652765974847016</v>
      </c>
      <c r="T5" s="4">
        <f t="shared" si="1"/>
        <v>4223.5832854729997</v>
      </c>
      <c r="U5">
        <v>1.7600670851823853E-2</v>
      </c>
      <c r="V5" s="4">
        <f t="shared" si="0"/>
        <v>0.48248376265354426</v>
      </c>
      <c r="W5">
        <v>1.1633134330868595</v>
      </c>
      <c r="X5" s="10" t="s">
        <v>60</v>
      </c>
      <c r="Y5">
        <v>4.1891413700786675</v>
      </c>
      <c r="Z5">
        <v>133</v>
      </c>
      <c r="AA5">
        <v>2.8975214038766528</v>
      </c>
      <c r="AB5">
        <v>22</v>
      </c>
      <c r="AC5">
        <v>0.93739294998313305</v>
      </c>
      <c r="AD5">
        <v>22.668567494545478</v>
      </c>
      <c r="AE5">
        <v>7.3142857142857148E-2</v>
      </c>
      <c r="AF5">
        <v>56</v>
      </c>
      <c r="AG5">
        <v>1.0571428571428572</v>
      </c>
      <c r="AH5">
        <v>1.6857142857142855</v>
      </c>
      <c r="AI5">
        <f>AH5/4</f>
        <v>0.42142857142857137</v>
      </c>
      <c r="AJ5">
        <v>48.681915380090103</v>
      </c>
      <c r="AK5">
        <v>331.54965858788927</v>
      </c>
      <c r="AL5">
        <f t="shared" si="2"/>
        <v>4.6700461006541687</v>
      </c>
      <c r="AM5">
        <v>7.9423110128540344</v>
      </c>
      <c r="AN5">
        <v>1031.4186078951041</v>
      </c>
    </row>
    <row r="6" spans="1:65">
      <c r="A6" t="s">
        <v>4</v>
      </c>
      <c r="B6" t="s">
        <v>2</v>
      </c>
      <c r="C6" s="3">
        <v>0.1070617063934062</v>
      </c>
      <c r="D6" s="13" t="s">
        <v>25</v>
      </c>
      <c r="E6" s="3">
        <v>1</v>
      </c>
      <c r="F6" s="3">
        <v>2</v>
      </c>
      <c r="G6" s="3">
        <v>0.29184593198776371</v>
      </c>
      <c r="H6">
        <v>8.84</v>
      </c>
      <c r="I6">
        <v>36.799999999999997</v>
      </c>
      <c r="J6">
        <v>11.976272713620654</v>
      </c>
      <c r="K6">
        <v>5.7223001517563699</v>
      </c>
      <c r="L6">
        <v>8.2383517957739516E-2</v>
      </c>
      <c r="M6">
        <v>2.9612508759003148E-2</v>
      </c>
      <c r="N6">
        <v>119.78291235</v>
      </c>
      <c r="O6">
        <v>160.3480003</v>
      </c>
      <c r="P6">
        <v>51.653259654999999</v>
      </c>
      <c r="Q6">
        <v>1242.2530869</v>
      </c>
      <c r="R6">
        <v>4139.4931284000004</v>
      </c>
      <c r="S6">
        <v>0.78910422382358258</v>
      </c>
      <c r="T6" s="4">
        <f t="shared" si="1"/>
        <v>5713.5303876050002</v>
      </c>
      <c r="U6">
        <v>1.9501983522188536E-2</v>
      </c>
      <c r="V6" s="4">
        <f t="shared" si="0"/>
        <v>0.490298021270139</v>
      </c>
      <c r="W6">
        <v>1.3386550481547044</v>
      </c>
      <c r="X6" s="10" t="s">
        <v>66</v>
      </c>
      <c r="Y6">
        <v>4.3998164000498932</v>
      </c>
      <c r="Z6">
        <v>122</v>
      </c>
      <c r="AA6">
        <v>3.1104081071571503</v>
      </c>
      <c r="AB6">
        <v>26</v>
      </c>
      <c r="AC6">
        <v>0.95467033307919802</v>
      </c>
      <c r="AD6">
        <v>20.415543779769774</v>
      </c>
      <c r="AE6">
        <v>0.23100000000000001</v>
      </c>
      <c r="AF6">
        <v>428.71428571428572</v>
      </c>
      <c r="AG6">
        <v>9.7857142857142865</v>
      </c>
      <c r="AH6">
        <v>41.328571428571429</v>
      </c>
      <c r="AI6">
        <f>AH6/4</f>
        <v>10.332142857142857</v>
      </c>
      <c r="AJ6">
        <v>35.549663471889772</v>
      </c>
      <c r="AK6">
        <v>256.69493212107648</v>
      </c>
      <c r="AL6">
        <f t="shared" si="2"/>
        <v>2.229222098182019</v>
      </c>
      <c r="AM6">
        <v>8.4206916069667308</v>
      </c>
      <c r="AN6">
        <v>3004.7904912587678</v>
      </c>
    </row>
    <row r="7" spans="1:65">
      <c r="A7" t="s">
        <v>4</v>
      </c>
      <c r="B7" t="s">
        <v>7</v>
      </c>
      <c r="C7" s="3">
        <v>0.34644560275036046</v>
      </c>
      <c r="D7" s="13" t="s">
        <v>29</v>
      </c>
      <c r="E7" s="3">
        <v>2</v>
      </c>
      <c r="F7" s="3">
        <v>2</v>
      </c>
      <c r="G7" s="3">
        <v>0.37683679848310531</v>
      </c>
      <c r="H7">
        <v>8.8000000000000007</v>
      </c>
      <c r="I7">
        <v>41.6</v>
      </c>
      <c r="J7">
        <v>8.5610465116278984</v>
      </c>
      <c r="K7">
        <v>12.854755884480893</v>
      </c>
      <c r="L7">
        <v>1.9662730665630408E-2</v>
      </c>
      <c r="M7">
        <v>2.3624352925433943E-2</v>
      </c>
      <c r="N7">
        <v>70.840759023000004</v>
      </c>
      <c r="O7">
        <v>87.477215313000002</v>
      </c>
      <c r="P7">
        <v>47.214538322000003</v>
      </c>
      <c r="Q7">
        <v>1264.5721157999999</v>
      </c>
      <c r="R7">
        <v>3618.0952474999999</v>
      </c>
      <c r="S7">
        <v>0.76125352477380126</v>
      </c>
      <c r="T7" s="4">
        <f t="shared" si="1"/>
        <v>5088.1998759580001</v>
      </c>
      <c r="U7">
        <v>9.9728583175271394E-3</v>
      </c>
      <c r="V7" s="4">
        <f t="shared" si="0"/>
        <v>0.47299340899860365</v>
      </c>
      <c r="W7">
        <v>1.2348429988532252</v>
      </c>
      <c r="X7" s="10" t="s">
        <v>68</v>
      </c>
      <c r="Y7">
        <v>4.2187138408886273</v>
      </c>
      <c r="Z7">
        <v>114</v>
      </c>
      <c r="AA7">
        <v>2.6029400606508268</v>
      </c>
      <c r="AB7">
        <v>21</v>
      </c>
      <c r="AC7">
        <v>0.85495840937116085</v>
      </c>
      <c r="AD7">
        <v>21.492859113140661</v>
      </c>
      <c r="AJ7">
        <v>42.805649788231527</v>
      </c>
      <c r="AK7">
        <v>301.77967596234322</v>
      </c>
      <c r="AL7">
        <f t="shared" si="2"/>
        <v>4.2596493098776271</v>
      </c>
      <c r="AM7">
        <v>8.221571831303546</v>
      </c>
      <c r="AN7">
        <v>772.817495416567</v>
      </c>
    </row>
    <row r="8" spans="1:65">
      <c r="A8" t="s">
        <v>4</v>
      </c>
      <c r="B8" t="s">
        <v>11</v>
      </c>
      <c r="C8" s="3">
        <v>0.14240000000000014</v>
      </c>
      <c r="D8" s="13" t="s">
        <v>22</v>
      </c>
      <c r="E8" s="3">
        <v>2</v>
      </c>
      <c r="F8" s="3">
        <v>2</v>
      </c>
      <c r="G8" s="3">
        <v>0.52981158672835005</v>
      </c>
      <c r="H8">
        <v>8.64</v>
      </c>
      <c r="I8">
        <v>54.8</v>
      </c>
      <c r="J8">
        <v>9.067753438614341</v>
      </c>
      <c r="K8">
        <v>12.631383806215585</v>
      </c>
      <c r="L8">
        <v>5.8445220910392975E-2</v>
      </c>
      <c r="M8">
        <v>1.3880739966218334E-2</v>
      </c>
      <c r="N8">
        <v>79.714514988999994</v>
      </c>
      <c r="O8">
        <v>113.03122033</v>
      </c>
      <c r="P8">
        <v>39.322698164999998</v>
      </c>
      <c r="Q8">
        <v>693.18349677000003</v>
      </c>
      <c r="R8">
        <v>2347.0202905000001</v>
      </c>
      <c r="S8">
        <v>0.82700560273733403</v>
      </c>
      <c r="T8" s="4">
        <f t="shared" si="1"/>
        <v>3272.272220754</v>
      </c>
      <c r="U8">
        <v>2.7825781247393922E-2</v>
      </c>
      <c r="V8" s="4">
        <f t="shared" si="0"/>
        <v>0.5138474720572338</v>
      </c>
      <c r="W8">
        <v>1.4179502985823531</v>
      </c>
      <c r="X8" s="10" t="s">
        <v>63</v>
      </c>
      <c r="Y8">
        <v>4.0697625385537233</v>
      </c>
      <c r="Z8">
        <v>112</v>
      </c>
      <c r="AA8">
        <v>2.8233446340777557</v>
      </c>
      <c r="AB8">
        <v>23</v>
      </c>
      <c r="AC8">
        <v>0.9004464494733907</v>
      </c>
      <c r="AD8">
        <v>26.739965910471781</v>
      </c>
      <c r="AE8">
        <v>4.0000000000000001E-3</v>
      </c>
      <c r="AF8">
        <v>117.5</v>
      </c>
      <c r="AG8">
        <v>11.049999999999999</v>
      </c>
      <c r="AH8">
        <v>9.9999999999999992E-2</v>
      </c>
      <c r="AI8">
        <f>AH8/4</f>
        <v>2.4999999999999998E-2</v>
      </c>
      <c r="AJ8">
        <v>58.657776910957729</v>
      </c>
      <c r="AK8">
        <v>433.82318481026812</v>
      </c>
      <c r="AL8">
        <f t="shared" si="2"/>
        <v>2.9116433257802719</v>
      </c>
      <c r="AM8">
        <v>8.6248811743798566</v>
      </c>
      <c r="AN8">
        <v>974.41774273130568</v>
      </c>
    </row>
    <row r="9" spans="1:65">
      <c r="A9" t="s">
        <v>4</v>
      </c>
      <c r="B9" t="s">
        <v>1</v>
      </c>
      <c r="C9" s="3">
        <v>0.14089709762532993</v>
      </c>
      <c r="D9" s="13" t="s">
        <v>32</v>
      </c>
      <c r="E9" s="3">
        <v>2</v>
      </c>
      <c r="F9" s="3">
        <v>2</v>
      </c>
      <c r="G9" s="3">
        <v>0.65207741259425334</v>
      </c>
      <c r="H9">
        <v>8.73</v>
      </c>
      <c r="I9">
        <v>94.5</v>
      </c>
      <c r="J9">
        <v>12.225541448842378</v>
      </c>
      <c r="K9">
        <v>8.2088110551844622</v>
      </c>
      <c r="L9">
        <v>0</v>
      </c>
      <c r="M9">
        <v>0.23665321641038703</v>
      </c>
      <c r="N9">
        <v>79.649801933000006</v>
      </c>
      <c r="O9">
        <v>84.642028023999998</v>
      </c>
      <c r="P9">
        <v>38.167717353999997</v>
      </c>
      <c r="Q9">
        <v>1011.2353203</v>
      </c>
      <c r="R9">
        <v>3966.7458691000002</v>
      </c>
      <c r="S9">
        <v>0.69090152381508541</v>
      </c>
      <c r="T9" s="4">
        <f t="shared" si="1"/>
        <v>5180.4407367109998</v>
      </c>
      <c r="U9">
        <v>8.458006563831378E-3</v>
      </c>
      <c r="V9" s="4">
        <f t="shared" si="0"/>
        <v>0.42928125308678222</v>
      </c>
      <c r="W9">
        <v>1.0626771940399722</v>
      </c>
      <c r="X9" s="11" t="s">
        <v>71</v>
      </c>
      <c r="AA9">
        <v>3.0241642014578751</v>
      </c>
      <c r="AB9">
        <v>25</v>
      </c>
      <c r="AC9">
        <v>0.93950943310517487</v>
      </c>
      <c r="AD9">
        <v>23.908516737026773</v>
      </c>
      <c r="AE9">
        <v>0.21550000000000002</v>
      </c>
      <c r="AF9">
        <v>135.75</v>
      </c>
      <c r="AG9">
        <v>5.2874999999999996</v>
      </c>
      <c r="AH9">
        <v>12.274999999999999</v>
      </c>
      <c r="AI9">
        <f>AH9/4</f>
        <v>3.0687499999999996</v>
      </c>
      <c r="AJ9">
        <v>28.059655173082344</v>
      </c>
      <c r="AK9">
        <v>172.17946166284705</v>
      </c>
      <c r="AL9">
        <f t="shared" si="2"/>
        <v>4.7675901503621461</v>
      </c>
      <c r="AM9">
        <v>7.1559117769585896</v>
      </c>
      <c r="AN9">
        <v>1111.7577109983195</v>
      </c>
      <c r="AX9" s="15"/>
    </row>
    <row r="10" spans="1:65">
      <c r="A10" t="s">
        <v>4</v>
      </c>
      <c r="B10" t="s">
        <v>13</v>
      </c>
      <c r="C10" s="3">
        <v>0.35050869707909449</v>
      </c>
      <c r="D10" s="13" t="s">
        <v>23</v>
      </c>
      <c r="E10" s="3">
        <v>2</v>
      </c>
      <c r="F10" s="3">
        <v>2</v>
      </c>
      <c r="G10" s="3">
        <v>1.1832562268444764</v>
      </c>
      <c r="H10">
        <v>8.94</v>
      </c>
      <c r="I10">
        <v>59.8</v>
      </c>
      <c r="J10">
        <v>12.294033556542052</v>
      </c>
      <c r="K10">
        <v>8.6651060276480241</v>
      </c>
      <c r="L10">
        <v>7.8005877451375244E-2</v>
      </c>
      <c r="M10">
        <v>7.3461845755178626E-2</v>
      </c>
      <c r="N10">
        <v>146.74217390000001</v>
      </c>
      <c r="O10">
        <v>163.07273456999999</v>
      </c>
      <c r="P10">
        <v>46.280808884000002</v>
      </c>
      <c r="Q10">
        <v>1014.1370736</v>
      </c>
      <c r="R10">
        <v>3478.3605189999998</v>
      </c>
      <c r="S10">
        <v>0.82988352297442081</v>
      </c>
      <c r="T10" s="4">
        <f t="shared" si="1"/>
        <v>4848.5933099539998</v>
      </c>
      <c r="U10">
        <v>3.0286903223084426E-2</v>
      </c>
      <c r="V10" s="4">
        <f t="shared" si="0"/>
        <v>0.51563562443941191</v>
      </c>
      <c r="W10">
        <v>1.1112874386141283</v>
      </c>
      <c r="X10" s="10" t="s">
        <v>62</v>
      </c>
      <c r="Y10">
        <v>4.3795946494121951</v>
      </c>
      <c r="Z10">
        <v>133</v>
      </c>
      <c r="AA10">
        <v>3.1935526145998478</v>
      </c>
      <c r="AB10">
        <v>28</v>
      </c>
      <c r="AC10">
        <v>0.9583903403431665</v>
      </c>
      <c r="AD10">
        <v>40.611377956314669</v>
      </c>
      <c r="AE10">
        <v>0.36683333333333334</v>
      </c>
      <c r="AF10">
        <v>264.5</v>
      </c>
      <c r="AG10">
        <v>6.0500000000000007</v>
      </c>
      <c r="AH10">
        <v>40.666666666666664</v>
      </c>
      <c r="AI10">
        <f>AH10/4</f>
        <v>10.166666666666666</v>
      </c>
      <c r="AJ10">
        <v>69.077697750924401</v>
      </c>
      <c r="AK10">
        <v>668.47063188449556</v>
      </c>
      <c r="AL10">
        <f t="shared" si="2"/>
        <v>1.2962582968260092</v>
      </c>
      <c r="AM10">
        <v>11.285230629333686</v>
      </c>
      <c r="AN10">
        <v>1249.0415751665612</v>
      </c>
      <c r="AX10" s="15"/>
    </row>
    <row r="11" spans="1:65">
      <c r="A11" t="s">
        <v>12</v>
      </c>
      <c r="B11" t="s">
        <v>10</v>
      </c>
      <c r="C11" s="3">
        <v>1.230830427201393</v>
      </c>
      <c r="D11" s="13" t="s">
        <v>27</v>
      </c>
      <c r="E11" s="3">
        <v>3</v>
      </c>
      <c r="F11" s="3">
        <v>2</v>
      </c>
      <c r="G11" s="3">
        <v>1.8696125879527166</v>
      </c>
      <c r="H11">
        <v>8.6999999999999993</v>
      </c>
      <c r="I11">
        <v>55.9</v>
      </c>
      <c r="J11">
        <v>12.783598402050197</v>
      </c>
      <c r="K11">
        <v>26.96455707226005</v>
      </c>
      <c r="L11">
        <v>4.2862554387903359E-2</v>
      </c>
      <c r="M11">
        <v>0.13432818384066145</v>
      </c>
      <c r="N11">
        <v>80.161147490999994</v>
      </c>
      <c r="O11">
        <v>118.30777815</v>
      </c>
      <c r="P11">
        <v>55.656075706000003</v>
      </c>
      <c r="Q11">
        <v>624.8231485</v>
      </c>
      <c r="R11">
        <v>2473.0017017999999</v>
      </c>
      <c r="S11" s="4">
        <v>0.81284877512171616</v>
      </c>
      <c r="T11" s="4">
        <f t="shared" si="1"/>
        <v>3351.9498516469998</v>
      </c>
      <c r="U11">
        <v>2.8706608267870068E-2</v>
      </c>
      <c r="V11" s="4">
        <f t="shared" si="0"/>
        <v>0.5050513404971122</v>
      </c>
      <c r="W11">
        <v>1.4758743088512161</v>
      </c>
      <c r="X11" s="10" t="s">
        <v>67</v>
      </c>
      <c r="Y11">
        <v>4.1246409036999854</v>
      </c>
      <c r="Z11">
        <v>116</v>
      </c>
      <c r="AA11">
        <v>2.8194710534757412</v>
      </c>
      <c r="AB11">
        <v>22</v>
      </c>
      <c r="AC11">
        <v>0.91214245550476947</v>
      </c>
      <c r="AD11">
        <v>27.913223238817679</v>
      </c>
      <c r="AJ11">
        <v>104.53271720784581</v>
      </c>
      <c r="AK11">
        <v>761.6821388429214</v>
      </c>
      <c r="AL11">
        <f t="shared" si="2"/>
        <v>3.540132516855675</v>
      </c>
      <c r="AM11">
        <v>8.4974280077553175</v>
      </c>
      <c r="AN11">
        <v>2430.3788661946555</v>
      </c>
      <c r="AX11" s="15"/>
    </row>
    <row r="12" spans="1:65">
      <c r="A12" t="s">
        <v>12</v>
      </c>
      <c r="B12" t="s">
        <v>3</v>
      </c>
      <c r="C12" s="3">
        <v>2.4356231272888698</v>
      </c>
      <c r="D12" s="14" t="s">
        <v>24</v>
      </c>
      <c r="E12" s="3">
        <v>2</v>
      </c>
      <c r="F12" s="3">
        <v>3</v>
      </c>
      <c r="G12" s="3">
        <v>0.79213410419693309</v>
      </c>
      <c r="H12">
        <v>8.31</v>
      </c>
      <c r="I12">
        <v>13.65</v>
      </c>
      <c r="J12">
        <v>16.489693941286664</v>
      </c>
      <c r="K12">
        <v>14.903842835540493</v>
      </c>
      <c r="L12">
        <v>1.7465079302394347E-2</v>
      </c>
      <c r="M12">
        <v>1.9183611133064733E-2</v>
      </c>
      <c r="N12">
        <v>112.88485133</v>
      </c>
      <c r="O12">
        <v>163.08198582</v>
      </c>
      <c r="P12">
        <v>45.313227163999997</v>
      </c>
      <c r="Q12">
        <v>832.29635671000005</v>
      </c>
      <c r="R12">
        <v>3076.2017037000001</v>
      </c>
      <c r="S12">
        <v>0.82232241895469627</v>
      </c>
      <c r="T12" s="4">
        <f t="shared" si="1"/>
        <v>4229.778124724</v>
      </c>
      <c r="U12">
        <v>3.1487541832213632E-2</v>
      </c>
      <c r="V12" s="4">
        <f t="shared" si="0"/>
        <v>0.51093764636811789</v>
      </c>
      <c r="W12">
        <v>1.4446755600825221</v>
      </c>
      <c r="X12" s="10" t="s">
        <v>64</v>
      </c>
      <c r="Y12">
        <v>4.2889557856051237</v>
      </c>
      <c r="Z12">
        <v>131</v>
      </c>
      <c r="AA12">
        <v>2.9902534807770818</v>
      </c>
      <c r="AB12">
        <v>25</v>
      </c>
      <c r="AC12">
        <v>0.92897447539763978</v>
      </c>
      <c r="AD12">
        <v>26.553238605542212</v>
      </c>
      <c r="AE12">
        <v>0.36788888888888888</v>
      </c>
      <c r="AF12">
        <v>473.22222222222223</v>
      </c>
      <c r="AG12">
        <v>12.311111111111112</v>
      </c>
      <c r="AH12">
        <v>70.977777777777774</v>
      </c>
      <c r="AI12">
        <f>AH12/4</f>
        <v>17.744444444444444</v>
      </c>
      <c r="AJ12">
        <v>59.960748191318736</v>
      </c>
      <c r="AK12">
        <v>465.75366246943258</v>
      </c>
      <c r="AL12">
        <f t="shared" si="2"/>
        <v>3.1999410925767293</v>
      </c>
      <c r="AM12">
        <v>9.0584772302741179</v>
      </c>
      <c r="AN12">
        <v>501.8342157092751</v>
      </c>
      <c r="AX12" s="15"/>
    </row>
    <row r="13" spans="1:65">
      <c r="A13" t="s">
        <v>12</v>
      </c>
      <c r="B13" t="s">
        <v>5</v>
      </c>
      <c r="C13" s="3">
        <v>2.6383399209486171</v>
      </c>
      <c r="D13" s="14" t="s">
        <v>26</v>
      </c>
      <c r="E13" s="3">
        <v>2</v>
      </c>
      <c r="F13" s="3">
        <v>3</v>
      </c>
      <c r="G13" s="3">
        <v>0.95064850377243959</v>
      </c>
      <c r="H13">
        <v>8.56</v>
      </c>
      <c r="I13">
        <v>20.57</v>
      </c>
      <c r="J13">
        <v>14.126959963464774</v>
      </c>
      <c r="K13">
        <v>7.2225185657732913</v>
      </c>
      <c r="L13">
        <v>6.1929582028996101E-2</v>
      </c>
      <c r="M13">
        <v>4.0117905339538351E-2</v>
      </c>
      <c r="N13">
        <v>105.65083052</v>
      </c>
      <c r="O13">
        <v>155.29131373000001</v>
      </c>
      <c r="P13">
        <v>61.150432983000002</v>
      </c>
      <c r="Q13">
        <v>1017.6478605</v>
      </c>
      <c r="R13">
        <v>4040.4914960999999</v>
      </c>
      <c r="S13">
        <v>0.76042106638970919</v>
      </c>
      <c r="T13" s="4">
        <f t="shared" si="1"/>
        <v>5380.2319338329999</v>
      </c>
      <c r="U13">
        <v>1.8877935433454257E-2</v>
      </c>
      <c r="V13" s="4">
        <f t="shared" si="0"/>
        <v>0.4724761735230002</v>
      </c>
      <c r="W13">
        <v>1.4698541693016121</v>
      </c>
      <c r="X13" s="10" t="s">
        <v>65</v>
      </c>
      <c r="Y13">
        <v>4.2260370734683201</v>
      </c>
      <c r="Z13">
        <v>117</v>
      </c>
      <c r="AA13">
        <v>3.0956137555044108</v>
      </c>
      <c r="AB13">
        <v>27</v>
      </c>
      <c r="AC13">
        <v>0.93924969024857818</v>
      </c>
      <c r="AD13">
        <v>25.898333561113137</v>
      </c>
      <c r="AE13">
        <v>6.5000000000000002E-2</v>
      </c>
      <c r="AF13">
        <v>523.4</v>
      </c>
      <c r="AG13">
        <v>8.4599999999999991</v>
      </c>
      <c r="AH13">
        <v>13.979999999999999</v>
      </c>
      <c r="AI13">
        <f>AH13/4</f>
        <v>3.4949999999999997</v>
      </c>
      <c r="AJ13">
        <v>36.219585925012787</v>
      </c>
      <c r="AK13">
        <v>262.45313305226983</v>
      </c>
      <c r="AL13">
        <f t="shared" si="2"/>
        <v>2.7519269752191771</v>
      </c>
      <c r="AM13">
        <v>8.4503411492985094</v>
      </c>
      <c r="AN13">
        <v>946.77175108453662</v>
      </c>
      <c r="AX13" s="15"/>
    </row>
    <row r="14" spans="1:65">
      <c r="A14" t="s">
        <v>12</v>
      </c>
      <c r="B14" t="s">
        <v>8</v>
      </c>
      <c r="C14" s="3">
        <v>0.17590864170418341</v>
      </c>
      <c r="D14" s="14" t="s">
        <v>18</v>
      </c>
      <c r="E14" s="3">
        <v>2</v>
      </c>
      <c r="F14" s="3">
        <v>3</v>
      </c>
      <c r="G14" s="3">
        <v>1.1211425460156772</v>
      </c>
      <c r="H14">
        <v>8.39</v>
      </c>
      <c r="I14">
        <v>17.05</v>
      </c>
      <c r="J14">
        <v>16.3</v>
      </c>
      <c r="K14">
        <v>22.486377768417739</v>
      </c>
      <c r="L14">
        <v>2.058945377425412E-2</v>
      </c>
      <c r="M14">
        <v>0.12378935398017815</v>
      </c>
      <c r="N14">
        <v>165.25395399000001</v>
      </c>
      <c r="O14">
        <v>175.58483538999999</v>
      </c>
      <c r="P14">
        <v>49.222356089000002</v>
      </c>
      <c r="Q14">
        <v>874.01745960999995</v>
      </c>
      <c r="R14">
        <v>2382.3236163000001</v>
      </c>
      <c r="S14">
        <v>0.96487869875207488</v>
      </c>
      <c r="T14" s="4">
        <f t="shared" si="1"/>
        <v>3646.4022213790004</v>
      </c>
      <c r="U14">
        <v>6.7331116380108455E-2</v>
      </c>
      <c r="V14" s="4">
        <f t="shared" si="0"/>
        <v>0.59951284314708386</v>
      </c>
      <c r="W14">
        <v>1.062515184360582</v>
      </c>
      <c r="X14" s="10" t="s">
        <v>59</v>
      </c>
      <c r="Y14">
        <v>4.1034942033589212</v>
      </c>
      <c r="Z14">
        <v>113</v>
      </c>
      <c r="AA14">
        <v>2.4618268702979504</v>
      </c>
      <c r="AB14">
        <v>17</v>
      </c>
      <c r="AC14">
        <v>0.86891686976648075</v>
      </c>
      <c r="AD14">
        <v>23.790355810956022</v>
      </c>
      <c r="AE14">
        <v>0.26166666666666666</v>
      </c>
      <c r="AF14">
        <v>237.33333333333334</v>
      </c>
      <c r="AG14">
        <v>1.7333333333333332</v>
      </c>
      <c r="AH14">
        <v>26.083333333333332</v>
      </c>
      <c r="AI14">
        <f>AH14/4</f>
        <v>6.520833333333333</v>
      </c>
      <c r="AJ14">
        <v>67.005883090952281</v>
      </c>
      <c r="AK14">
        <v>481.11850896210962</v>
      </c>
      <c r="AL14">
        <f t="shared" si="2"/>
        <v>4.6737710874866067</v>
      </c>
      <c r="AM14">
        <v>8.3734627226517535</v>
      </c>
      <c r="AN14">
        <v>333.54264835443786</v>
      </c>
      <c r="AX14" s="15"/>
    </row>
    <row r="15" spans="1:65">
      <c r="A15" t="s">
        <v>12</v>
      </c>
      <c r="B15" t="s">
        <v>2</v>
      </c>
      <c r="C15" s="3">
        <v>0.85802276277616873</v>
      </c>
      <c r="D15" s="14" t="s">
        <v>21</v>
      </c>
      <c r="E15" s="3">
        <v>3</v>
      </c>
      <c r="F15" s="3">
        <v>3</v>
      </c>
      <c r="G15" s="3">
        <v>2.101597825146293</v>
      </c>
      <c r="H15">
        <v>8.56</v>
      </c>
      <c r="I15">
        <v>35.450000000000003</v>
      </c>
      <c r="J15">
        <v>15.051137230957133</v>
      </c>
      <c r="K15">
        <v>24.471936045959954</v>
      </c>
      <c r="L15">
        <v>0.10842125022200022</v>
      </c>
      <c r="M15">
        <v>0.13286531390841483</v>
      </c>
      <c r="N15">
        <v>127.18984205</v>
      </c>
      <c r="O15">
        <v>180.14740745</v>
      </c>
      <c r="P15">
        <v>45.757795238</v>
      </c>
      <c r="Q15">
        <v>713.27228419000005</v>
      </c>
      <c r="R15">
        <v>2263.2237457000001</v>
      </c>
      <c r="S15">
        <v>0.9339302748727496</v>
      </c>
      <c r="T15" s="4">
        <f t="shared" si="1"/>
        <v>3329.5910746280001</v>
      </c>
      <c r="U15">
        <v>6.2772789650405211E-2</v>
      </c>
      <c r="V15" s="4">
        <f t="shared" si="0"/>
        <v>0.5802835062213002</v>
      </c>
      <c r="W15">
        <v>1.4163663115422511</v>
      </c>
      <c r="X15" s="10" t="s">
        <v>61</v>
      </c>
      <c r="Y15">
        <v>4.3144091457700746</v>
      </c>
      <c r="Z15" s="4">
        <v>134</v>
      </c>
      <c r="AA15">
        <v>3.0478533390072391</v>
      </c>
      <c r="AB15">
        <v>26</v>
      </c>
      <c r="AC15">
        <v>0.93547054344131997</v>
      </c>
      <c r="AD15">
        <v>50.498999624821707</v>
      </c>
      <c r="AE15">
        <v>0.56166666666666665</v>
      </c>
      <c r="AF15">
        <v>70.833333333333329</v>
      </c>
      <c r="AG15">
        <v>7.0999999999999988</v>
      </c>
      <c r="AH15">
        <v>16.716666666666665</v>
      </c>
      <c r="AI15">
        <f>AH15/4</f>
        <v>4.1791666666666663</v>
      </c>
      <c r="AJ15">
        <v>107.4542675722022</v>
      </c>
      <c r="AK15">
        <v>789.71353139908877</v>
      </c>
      <c r="AL15">
        <f t="shared" si="2"/>
        <v>3.0988371191518613</v>
      </c>
      <c r="AM15">
        <v>8.5706127561052554</v>
      </c>
      <c r="AN15">
        <v>1475.7852187063156</v>
      </c>
      <c r="AX15" s="15"/>
    </row>
    <row r="16" spans="1:65">
      <c r="A16" t="s">
        <v>12</v>
      </c>
      <c r="B16" t="s">
        <v>7</v>
      </c>
      <c r="C16" s="3">
        <v>0.555503355704698</v>
      </c>
      <c r="D16" s="14" t="s">
        <v>30</v>
      </c>
      <c r="E16" s="3">
        <v>3</v>
      </c>
      <c r="F16" s="3">
        <v>3</v>
      </c>
      <c r="G16" s="3">
        <v>2.8424513569899279</v>
      </c>
      <c r="H16">
        <v>8.68</v>
      </c>
      <c r="I16">
        <v>46.1</v>
      </c>
      <c r="J16">
        <v>17.306333882740727</v>
      </c>
      <c r="K16">
        <v>8.7562034372572501</v>
      </c>
      <c r="L16">
        <v>3.895323580786688E-2</v>
      </c>
      <c r="M16">
        <v>0.120847680893072</v>
      </c>
      <c r="N16">
        <v>80.268487739999998</v>
      </c>
      <c r="O16">
        <v>109.44021189999999</v>
      </c>
      <c r="P16">
        <v>46.916438696999997</v>
      </c>
      <c r="Q16">
        <v>1113.7520549999999</v>
      </c>
      <c r="R16">
        <v>3673.3185296000001</v>
      </c>
      <c r="S16">
        <v>0.75599253053006943</v>
      </c>
      <c r="T16" s="4">
        <f t="shared" si="1"/>
        <v>5023.695722937</v>
      </c>
      <c r="U16">
        <v>1.2821298125420235E-2</v>
      </c>
      <c r="V16" s="4">
        <f t="shared" ref="V16" si="3">S16/LN(5)</f>
        <v>0.46972456948445607</v>
      </c>
      <c r="W16">
        <v>1.3634268563086798</v>
      </c>
      <c r="X16" s="10" t="s">
        <v>70</v>
      </c>
      <c r="Y16">
        <v>4.408365753752193</v>
      </c>
      <c r="Z16">
        <v>131</v>
      </c>
      <c r="AA16">
        <v>2.9359745104009294</v>
      </c>
      <c r="AB16">
        <v>23</v>
      </c>
      <c r="AC16">
        <v>0.93636738204950054</v>
      </c>
      <c r="AD16">
        <v>28.409618838917748</v>
      </c>
      <c r="AE16">
        <v>0.246</v>
      </c>
      <c r="AF16">
        <v>110.14285714285714</v>
      </c>
      <c r="AG16">
        <v>3.1999999999999997</v>
      </c>
      <c r="AH16">
        <v>11.557142857142859</v>
      </c>
      <c r="AI16">
        <f>AH16/4</f>
        <v>2.8892857142857147</v>
      </c>
      <c r="AJ16">
        <v>34.372555255445747</v>
      </c>
      <c r="AK16">
        <v>194.52887947729067</v>
      </c>
      <c r="AL16">
        <f t="shared" si="2"/>
        <v>4.5012357346557641</v>
      </c>
      <c r="AM16">
        <v>6.5999132638685012</v>
      </c>
      <c r="AN16">
        <v>1234.8112936610144</v>
      </c>
      <c r="AX16" s="15"/>
    </row>
    <row r="17" spans="1:50">
      <c r="A17" t="s">
        <v>12</v>
      </c>
      <c r="B17" t="s">
        <v>11</v>
      </c>
      <c r="C17" s="3">
        <v>1.017199509858526</v>
      </c>
      <c r="AX17" s="15"/>
    </row>
    <row r="18" spans="1:50">
      <c r="A18" t="s">
        <v>12</v>
      </c>
      <c r="B18" t="s">
        <v>1</v>
      </c>
      <c r="C18" s="3">
        <v>1.0416472157385794</v>
      </c>
      <c r="AX18" s="15"/>
    </row>
    <row r="19" spans="1:50">
      <c r="A19" t="s">
        <v>12</v>
      </c>
      <c r="B19" t="s">
        <v>13</v>
      </c>
      <c r="C19" s="3">
        <v>1.4909219549363233</v>
      </c>
      <c r="AX19" s="15"/>
    </row>
    <row r="20" spans="1:50">
      <c r="A20" t="s">
        <v>9</v>
      </c>
      <c r="B20" t="s">
        <v>10</v>
      </c>
      <c r="C20" s="3">
        <v>0.82089785006126714</v>
      </c>
      <c r="AX20" s="15"/>
    </row>
    <row r="21" spans="1:50">
      <c r="A21" t="s">
        <v>9</v>
      </c>
      <c r="B21" t="s">
        <v>10</v>
      </c>
      <c r="C21" s="3">
        <v>0.29415757845537527</v>
      </c>
      <c r="AX21" s="15"/>
    </row>
    <row r="22" spans="1:50">
      <c r="A22" t="s">
        <v>9</v>
      </c>
      <c r="B22" t="s">
        <v>5</v>
      </c>
      <c r="C22" s="3">
        <v>1.2613468840741568</v>
      </c>
      <c r="AX22" s="15"/>
    </row>
    <row r="23" spans="1:50">
      <c r="A23" t="s">
        <v>9</v>
      </c>
      <c r="B23" t="s">
        <v>8</v>
      </c>
      <c r="C23" s="3">
        <v>0.5837811378222566</v>
      </c>
      <c r="AX23" s="15"/>
    </row>
    <row r="24" spans="1:50">
      <c r="A24" t="s">
        <v>9</v>
      </c>
      <c r="B24" t="s">
        <v>2</v>
      </c>
      <c r="C24" s="3">
        <v>0.1759279595870856</v>
      </c>
    </row>
    <row r="25" spans="1:50">
      <c r="A25" t="s">
        <v>9</v>
      </c>
      <c r="B25" t="s">
        <v>7</v>
      </c>
      <c r="C25" s="3">
        <v>0.11582869855394892</v>
      </c>
    </row>
    <row r="26" spans="1:50">
      <c r="A26" t="s">
        <v>9</v>
      </c>
      <c r="B26" t="s">
        <v>11</v>
      </c>
      <c r="C26" s="3">
        <v>0.50321834013005617</v>
      </c>
    </row>
    <row r="27" spans="1:50">
      <c r="A27" t="s">
        <v>9</v>
      </c>
      <c r="B27" t="s">
        <v>1</v>
      </c>
      <c r="C27" s="3">
        <v>1.4713317297179107</v>
      </c>
    </row>
    <row r="28" spans="1:50">
      <c r="A28" t="s">
        <v>9</v>
      </c>
      <c r="B28" t="s">
        <v>13</v>
      </c>
      <c r="C28" s="3">
        <v>0.87739544146935189</v>
      </c>
    </row>
    <row r="29" spans="1:50">
      <c r="A29" t="s">
        <v>0</v>
      </c>
      <c r="B29" t="s">
        <v>10</v>
      </c>
      <c r="C29" s="3">
        <v>2.5724252491694357</v>
      </c>
    </row>
    <row r="30" spans="1:50">
      <c r="A30" t="s">
        <v>0</v>
      </c>
      <c r="B30" t="s">
        <v>3</v>
      </c>
      <c r="C30" s="3">
        <v>0.82889729609435869</v>
      </c>
    </row>
    <row r="31" spans="1:50">
      <c r="A31" t="s">
        <v>0</v>
      </c>
      <c r="B31" t="s">
        <v>5</v>
      </c>
      <c r="C31" s="3">
        <v>2.2075152185943545</v>
      </c>
    </row>
    <row r="32" spans="1:50">
      <c r="A32" t="s">
        <v>0</v>
      </c>
      <c r="B32" t="s">
        <v>8</v>
      </c>
      <c r="C32" s="3">
        <v>3.4913370382477479E-2</v>
      </c>
    </row>
    <row r="33" spans="1:3">
      <c r="A33" t="s">
        <v>0</v>
      </c>
      <c r="B33" t="s">
        <v>2</v>
      </c>
      <c r="C33" s="3">
        <v>0.01</v>
      </c>
    </row>
    <row r="34" spans="1:3">
      <c r="A34" t="s">
        <v>0</v>
      </c>
      <c r="B34" t="s">
        <v>7</v>
      </c>
      <c r="C34" s="3">
        <v>8.8508287292817754E-3</v>
      </c>
    </row>
    <row r="35" spans="1:3">
      <c r="A35" t="s">
        <v>0</v>
      </c>
      <c r="B35" t="s">
        <v>11</v>
      </c>
      <c r="C35" s="3">
        <v>0.41978381919423557</v>
      </c>
    </row>
    <row r="36" spans="1:3">
      <c r="A36" t="s">
        <v>0</v>
      </c>
      <c r="B36" t="s">
        <v>1</v>
      </c>
      <c r="C36" s="3">
        <v>7.0140105078807233E-2</v>
      </c>
    </row>
    <row r="37" spans="1:3">
      <c r="A37" t="s">
        <v>0</v>
      </c>
      <c r="B37" t="s">
        <v>13</v>
      </c>
      <c r="C37" s="3">
        <v>0.6405864711762731</v>
      </c>
    </row>
    <row r="38" spans="1:3">
      <c r="A38" t="s">
        <v>14</v>
      </c>
      <c r="B38" t="s">
        <v>10</v>
      </c>
      <c r="C38" s="3">
        <v>0.85767744784192501</v>
      </c>
    </row>
    <row r="39" spans="1:3">
      <c r="A39" t="s">
        <v>14</v>
      </c>
      <c r="B39" t="s">
        <v>3</v>
      </c>
      <c r="C39" s="3">
        <v>6.760244308717378</v>
      </c>
    </row>
    <row r="40" spans="1:3">
      <c r="A40" t="s">
        <v>14</v>
      </c>
      <c r="B40" t="s">
        <v>5</v>
      </c>
      <c r="C40" s="3">
        <v>0.90943231441048011</v>
      </c>
    </row>
    <row r="41" spans="1:3">
      <c r="A41" t="s">
        <v>14</v>
      </c>
      <c r="B41" t="s">
        <v>8</v>
      </c>
      <c r="C41" s="3">
        <v>0.01</v>
      </c>
    </row>
    <row r="42" spans="1:3">
      <c r="A42" t="s">
        <v>14</v>
      </c>
      <c r="B42" t="s">
        <v>2</v>
      </c>
      <c r="C42" s="3">
        <v>8.930761511874255E-2</v>
      </c>
    </row>
    <row r="43" spans="1:3">
      <c r="A43" t="s">
        <v>14</v>
      </c>
      <c r="B43" t="s">
        <v>7</v>
      </c>
      <c r="C43" s="3">
        <v>0.01</v>
      </c>
    </row>
    <row r="44" spans="1:3">
      <c r="A44" t="s">
        <v>14</v>
      </c>
      <c r="B44" t="s">
        <v>11</v>
      </c>
      <c r="C44" s="3">
        <v>0.70761260769985734</v>
      </c>
    </row>
    <row r="45" spans="1:3">
      <c r="A45" t="s">
        <v>6</v>
      </c>
      <c r="B45" t="s">
        <v>1</v>
      </c>
      <c r="C45" s="3">
        <v>0.62988204456094321</v>
      </c>
    </row>
    <row r="46" spans="1:3">
      <c r="A46" t="s">
        <v>14</v>
      </c>
      <c r="B46" t="s">
        <v>13</v>
      </c>
      <c r="C46" s="3">
        <v>0.61873758552195945</v>
      </c>
    </row>
    <row r="121" spans="30:30" ht="15" thickBot="1"/>
    <row r="122" spans="30:30">
      <c r="AD122" s="7"/>
    </row>
    <row r="123" spans="30:30">
      <c r="AD123" s="9" t="s">
        <v>77</v>
      </c>
    </row>
    <row r="124" spans="30:30">
      <c r="AD124" s="9" t="e">
        <f t="shared" ref="AA124:AD124" si="4">STDEV(R118:R120)/SQRT(3)</f>
        <v>#DIV/0!</v>
      </c>
    </row>
    <row r="125" spans="30:30">
      <c r="AD125" s="9" t="e">
        <f t="shared" ref="AA125:AD125" si="5">STDEV(R121:R127)/SQRT(7)</f>
        <v>#DIV/0!</v>
      </c>
    </row>
    <row r="126" spans="30:30" ht="15" thickBot="1">
      <c r="AD126" s="8" t="e">
        <f t="shared" ref="AA126:AD126" si="6">STDEV(R128:R132)/SQRT(5)</f>
        <v>#DIV/0!</v>
      </c>
    </row>
    <row r="136" spans="7:9">
      <c r="G136" s="3"/>
      <c r="H136" s="3"/>
      <c r="I136" s="3"/>
    </row>
    <row r="137" spans="7:9">
      <c r="G137" s="3"/>
      <c r="H137" s="3"/>
      <c r="I137" s="3"/>
    </row>
    <row r="138" spans="7:9">
      <c r="G138" s="3"/>
      <c r="H138" s="3"/>
      <c r="I138" s="3"/>
    </row>
    <row r="139" spans="7:9">
      <c r="G139" s="3"/>
      <c r="H139" s="3"/>
      <c r="I139" s="3"/>
    </row>
    <row r="140" spans="7:9">
      <c r="G140" s="3"/>
      <c r="H140" s="3"/>
      <c r="I140" s="3"/>
    </row>
    <row r="141" spans="7:9">
      <c r="G141" s="3"/>
      <c r="H141" s="3"/>
      <c r="I141" s="3"/>
    </row>
    <row r="142" spans="7:9">
      <c r="G142" s="3"/>
      <c r="H142" s="3"/>
      <c r="I142" s="3"/>
    </row>
    <row r="143" spans="7:9">
      <c r="G143" s="3"/>
      <c r="H143" s="3"/>
      <c r="I143" s="3"/>
    </row>
    <row r="144" spans="7:9">
      <c r="G144" s="3"/>
      <c r="H144" s="3"/>
      <c r="I144" s="3"/>
    </row>
    <row r="145" spans="7:10">
      <c r="G145" s="3"/>
      <c r="H145" s="3"/>
      <c r="I145" s="3"/>
    </row>
    <row r="146" spans="7:10">
      <c r="G146" s="3"/>
      <c r="H146" s="3"/>
      <c r="I146" s="3"/>
    </row>
    <row r="147" spans="7:10">
      <c r="G147" s="3"/>
      <c r="H147" s="3"/>
      <c r="I147" s="3"/>
    </row>
    <row r="148" spans="7:10">
      <c r="G148" s="3"/>
      <c r="H148" s="3"/>
      <c r="I148" s="3"/>
    </row>
    <row r="149" spans="7:10">
      <c r="G149" s="3"/>
      <c r="H149" s="3"/>
      <c r="I149" s="3"/>
    </row>
    <row r="150" spans="7:10">
      <c r="G150" s="3"/>
      <c r="H150" s="3"/>
      <c r="I150" s="3"/>
    </row>
    <row r="152" spans="7:10">
      <c r="J152" s="3"/>
    </row>
    <row r="153" spans="7:10">
      <c r="J153" s="3"/>
    </row>
    <row r="154" spans="7:10">
      <c r="J154" s="3"/>
    </row>
    <row r="155" spans="7:10">
      <c r="J155" s="3"/>
    </row>
    <row r="156" spans="7:10">
      <c r="J156" s="3"/>
    </row>
    <row r="157" spans="7:10">
      <c r="J157" s="3"/>
    </row>
    <row r="158" spans="7:10">
      <c r="J158" s="3"/>
    </row>
    <row r="159" spans="7:10">
      <c r="J159" s="3"/>
    </row>
    <row r="160" spans="7:10">
      <c r="J160" s="3"/>
    </row>
    <row r="161" spans="10:10">
      <c r="J161" s="3"/>
    </row>
    <row r="162" spans="10:10">
      <c r="J162" s="3"/>
    </row>
    <row r="163" spans="10:10">
      <c r="J163" s="3"/>
    </row>
    <row r="164" spans="10:10">
      <c r="J164" s="3"/>
    </row>
    <row r="165" spans="10:10">
      <c r="J165" s="3"/>
    </row>
    <row r="166" spans="10:10">
      <c r="J166" s="3"/>
    </row>
    <row r="168" spans="10:10">
      <c r="J168" s="3"/>
    </row>
    <row r="169" spans="10:10">
      <c r="J169" s="3"/>
    </row>
    <row r="170" spans="10:10">
      <c r="J170" s="3"/>
    </row>
    <row r="171" spans="10:10">
      <c r="J171" s="3"/>
    </row>
    <row r="172" spans="10:10">
      <c r="J172" s="3"/>
    </row>
    <row r="173" spans="10:10">
      <c r="J173" s="3"/>
    </row>
    <row r="174" spans="10:10">
      <c r="J174" s="3"/>
    </row>
    <row r="175" spans="10:10">
      <c r="J175" s="3"/>
    </row>
    <row r="176" spans="10:10">
      <c r="J176" s="3"/>
    </row>
    <row r="177" spans="10:10">
      <c r="J177" s="3"/>
    </row>
    <row r="178" spans="10:10">
      <c r="J178" s="3"/>
    </row>
    <row r="179" spans="10:10">
      <c r="J179" s="3"/>
    </row>
    <row r="180" spans="10:10">
      <c r="J180" s="3"/>
    </row>
    <row r="181" spans="10:10">
      <c r="J181" s="3"/>
    </row>
    <row r="182" spans="10:10">
      <c r="J182" s="3"/>
    </row>
  </sheetData>
  <sortState ref="D2:AG16">
    <sortCondition ref="F2:F16"/>
  </sortState>
  <pageMargins left="0.7" right="0.7" top="0.75" bottom="0.75" header="0.3" footer="0.3"/>
  <pageSetup orientation="portrait" horizontalDpi="1200" verticalDpi="120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2016-11-23T18:06:40Z</dcterms:modified>
</cp:coreProperties>
</file>