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filterPrivacy="1" autoCompressPictures="0"/>
  <bookViews>
    <workbookView xWindow="240" yWindow="100" windowWidth="14800" windowHeight="80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1" l="1"/>
  <c r="G55" i="1"/>
  <c r="H55" i="1"/>
  <c r="F56" i="1"/>
  <c r="G56" i="1"/>
  <c r="H56" i="1"/>
  <c r="G54" i="1"/>
  <c r="H54" i="1"/>
  <c r="F54" i="1"/>
  <c r="F51" i="1"/>
  <c r="F49" i="1"/>
  <c r="C56" i="1"/>
  <c r="G49" i="1"/>
  <c r="G51" i="1"/>
  <c r="D56" i="1"/>
  <c r="F50" i="1"/>
  <c r="C55" i="1"/>
  <c r="G50" i="1"/>
  <c r="D55" i="1"/>
  <c r="D54" i="1"/>
  <c r="H39" i="1"/>
  <c r="H40" i="1"/>
  <c r="H41" i="1"/>
  <c r="H42" i="1"/>
  <c r="I39" i="1"/>
  <c r="I40" i="1"/>
  <c r="I41" i="1"/>
  <c r="I42" i="1"/>
  <c r="G39" i="1"/>
  <c r="G40" i="1"/>
  <c r="G41" i="1"/>
  <c r="G42" i="1"/>
  <c r="I29" i="1"/>
  <c r="H29" i="1"/>
  <c r="I25" i="1"/>
  <c r="H25" i="1"/>
  <c r="D25" i="1"/>
  <c r="D29" i="1"/>
  <c r="D30" i="1"/>
  <c r="C25" i="1"/>
  <c r="D35" i="1"/>
  <c r="D39" i="1"/>
  <c r="D40" i="1"/>
  <c r="C35" i="1"/>
  <c r="B39" i="1"/>
  <c r="B35" i="1"/>
  <c r="B40" i="1"/>
  <c r="C29" i="1"/>
  <c r="C30" i="1"/>
  <c r="B29" i="1"/>
  <c r="B25" i="1"/>
  <c r="B30" i="1"/>
  <c r="G29" i="1"/>
  <c r="G25" i="1"/>
  <c r="G30" i="1"/>
  <c r="C39" i="1"/>
  <c r="C40" i="1"/>
  <c r="C5" i="1"/>
  <c r="H5" i="1"/>
  <c r="B5" i="1"/>
  <c r="D5" i="1"/>
  <c r="E5" i="1"/>
  <c r="F5" i="1"/>
  <c r="G5" i="1"/>
  <c r="I30" i="1"/>
  <c r="H30" i="1"/>
  <c r="H43" i="1"/>
  <c r="I43" i="1"/>
  <c r="I55" i="1"/>
  <c r="I56" i="1"/>
</calcChain>
</file>

<file path=xl/sharedStrings.xml><?xml version="1.0" encoding="utf-8"?>
<sst xmlns="http://schemas.openxmlformats.org/spreadsheetml/2006/main" count="52" uniqueCount="18">
  <si>
    <t>standard</t>
  </si>
  <si>
    <t>AVE</t>
  </si>
  <si>
    <t>Conc</t>
  </si>
  <si>
    <t>WT</t>
  </si>
  <si>
    <t>WWv</t>
  </si>
  <si>
    <t>KitR</t>
  </si>
  <si>
    <t>1st</t>
  </si>
  <si>
    <t xml:space="preserve">2nd </t>
  </si>
  <si>
    <t>3rd</t>
  </si>
  <si>
    <t>p65</t>
  </si>
  <si>
    <t>p-p65</t>
  </si>
  <si>
    <t>ratio</t>
  </si>
  <si>
    <t>2nd</t>
  </si>
  <si>
    <t xml:space="preserve">p value </t>
  </si>
  <si>
    <t>Protein</t>
  </si>
  <si>
    <t xml:space="preserve">Mean </t>
  </si>
  <si>
    <t>SD</t>
  </si>
  <si>
    <t>standardization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</si>
</sst>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0" fontId="2" fillId="0" borderId="2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/>
    <xf numFmtId="0" fontId="0" fillId="0" borderId="5" xfId="0" applyBorder="1"/>
    <xf numFmtId="0" fontId="0" fillId="0" borderId="4" xfId="0" applyBorder="1"/>
    <xf numFmtId="0" fontId="1" fillId="2" borderId="3" xfId="0" applyFont="1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Sheet1!$B$5:$H$5</c:f>
              <c:numCache>
                <c:formatCode>General</c:formatCode>
                <c:ptCount val="7"/>
                <c:pt idx="0">
                  <c:v>0.851</c:v>
                </c:pt>
                <c:pt idx="1">
                  <c:v>0.5965</c:v>
                </c:pt>
                <c:pt idx="2">
                  <c:v>0.345</c:v>
                </c:pt>
                <c:pt idx="3">
                  <c:v>0.234</c:v>
                </c:pt>
                <c:pt idx="4">
                  <c:v>0.153</c:v>
                </c:pt>
                <c:pt idx="5">
                  <c:v>0.1075</c:v>
                </c:pt>
                <c:pt idx="6">
                  <c:v>0.0805</c:v>
                </c:pt>
              </c:numCache>
            </c:numRef>
          </c:xVal>
          <c:yVal>
            <c:numRef>
              <c:f>Sheet1!$B$6:$H$6</c:f>
              <c:numCache>
                <c:formatCode>General</c:formatCode>
                <c:ptCount val="7"/>
                <c:pt idx="0">
                  <c:v>300.0</c:v>
                </c:pt>
                <c:pt idx="1">
                  <c:v>150.0</c:v>
                </c:pt>
                <c:pt idx="2">
                  <c:v>75.0</c:v>
                </c:pt>
                <c:pt idx="3">
                  <c:v>37.5</c:v>
                </c:pt>
                <c:pt idx="4">
                  <c:v>18.75</c:v>
                </c:pt>
                <c:pt idx="5">
                  <c:v>9.375</c:v>
                </c:pt>
                <c:pt idx="6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0424392"/>
        <c:axId val="-2059667336"/>
      </c:scatterChart>
      <c:valAx>
        <c:axId val="-2060424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9667336"/>
        <c:crosses val="autoZero"/>
        <c:crossBetween val="midCat"/>
      </c:valAx>
      <c:valAx>
        <c:axId val="-205966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0424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6</xdr:row>
      <xdr:rowOff>38101</xdr:rowOff>
    </xdr:from>
    <xdr:to>
      <xdr:col>7</xdr:col>
      <xdr:colOff>361949</xdr:colOff>
      <xdr:row>19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6"/>
  <sheetViews>
    <sheetView tabSelected="1" topLeftCell="A43" workbookViewId="0">
      <selection activeCell="E54" sqref="E54"/>
    </sheetView>
  </sheetViews>
  <sheetFormatPr baseColWidth="10" defaultColWidth="8.83203125" defaultRowHeight="14" x14ac:dyDescent="0"/>
  <cols>
    <col min="1" max="1" width="16.5" customWidth="1"/>
    <col min="5" max="5" width="12.1640625" customWidth="1"/>
  </cols>
  <sheetData>
    <row r="2" spans="1:18">
      <c r="A2" t="s">
        <v>0</v>
      </c>
    </row>
    <row r="3" spans="1:18">
      <c r="B3">
        <v>0.84699999999999998</v>
      </c>
      <c r="C3">
        <v>0.59499999999999997</v>
      </c>
      <c r="D3">
        <v>0.30499999999999999</v>
      </c>
      <c r="E3">
        <v>0.23200000000000001</v>
      </c>
      <c r="F3">
        <v>0.14799999999999999</v>
      </c>
      <c r="G3">
        <v>0.109</v>
      </c>
      <c r="H3">
        <v>8.3000000000000004E-2</v>
      </c>
    </row>
    <row r="4" spans="1:18">
      <c r="B4">
        <v>0.85499999999999998</v>
      </c>
      <c r="C4">
        <v>0.59799999999999998</v>
      </c>
      <c r="D4">
        <v>0.38500000000000001</v>
      </c>
      <c r="E4">
        <v>0.23599999999999999</v>
      </c>
      <c r="F4">
        <v>0.158</v>
      </c>
      <c r="G4">
        <v>0.106</v>
      </c>
      <c r="H4">
        <v>7.8E-2</v>
      </c>
    </row>
    <row r="5" spans="1:18">
      <c r="A5" t="s">
        <v>1</v>
      </c>
      <c r="B5">
        <f t="shared" ref="B5:G5" si="0">AVERAGE(B3:B4)</f>
        <v>0.85099999999999998</v>
      </c>
      <c r="C5">
        <f t="shared" si="0"/>
        <v>0.59650000000000003</v>
      </c>
      <c r="D5">
        <f t="shared" si="0"/>
        <v>0.34499999999999997</v>
      </c>
      <c r="E5">
        <f t="shared" si="0"/>
        <v>0.23399999999999999</v>
      </c>
      <c r="F5">
        <f t="shared" si="0"/>
        <v>0.153</v>
      </c>
      <c r="G5">
        <f t="shared" si="0"/>
        <v>0.1075</v>
      </c>
      <c r="H5">
        <f t="shared" ref="H5" si="1">AVERAGE(H3:H4)</f>
        <v>8.0500000000000002E-2</v>
      </c>
    </row>
    <row r="6" spans="1:18">
      <c r="A6" t="s">
        <v>2</v>
      </c>
      <c r="B6">
        <v>300</v>
      </c>
      <c r="C6">
        <v>150</v>
      </c>
      <c r="D6">
        <v>75</v>
      </c>
      <c r="E6">
        <v>37.5</v>
      </c>
      <c r="F6">
        <v>18.75</v>
      </c>
      <c r="G6">
        <v>9.375</v>
      </c>
      <c r="H6">
        <v>0</v>
      </c>
    </row>
    <row r="8" spans="1:18">
      <c r="J8" s="8"/>
      <c r="K8" s="8"/>
      <c r="L8" s="8"/>
      <c r="M8" s="8"/>
      <c r="N8" s="8"/>
      <c r="O8" s="8"/>
      <c r="P8" s="8"/>
      <c r="Q8" s="8"/>
      <c r="R8" s="8"/>
    </row>
    <row r="9" spans="1:18">
      <c r="J9" s="8"/>
      <c r="K9" s="8"/>
      <c r="L9" s="8"/>
      <c r="M9" s="8"/>
      <c r="N9" s="8"/>
      <c r="O9" s="8"/>
      <c r="P9" s="8"/>
      <c r="Q9" s="8"/>
      <c r="R9" s="8"/>
    </row>
    <row r="10" spans="1:18">
      <c r="J10" s="8"/>
      <c r="K10" s="8"/>
      <c r="L10" s="8"/>
      <c r="M10" s="8"/>
      <c r="N10" s="8"/>
      <c r="O10" s="8"/>
      <c r="P10" s="8"/>
      <c r="Q10" s="8"/>
      <c r="R10" s="8"/>
    </row>
    <row r="11" spans="1:18">
      <c r="J11" s="8"/>
      <c r="K11" s="8"/>
      <c r="L11" s="8"/>
      <c r="M11" s="8"/>
      <c r="N11" s="8"/>
      <c r="O11" s="8"/>
      <c r="P11" s="8"/>
      <c r="Q11" s="8"/>
      <c r="R11" s="8"/>
    </row>
    <row r="12" spans="1:18">
      <c r="J12" s="8"/>
      <c r="K12" s="8"/>
      <c r="L12" s="8"/>
      <c r="M12" s="8"/>
      <c r="N12" s="8"/>
      <c r="O12" s="8"/>
      <c r="P12" s="8"/>
      <c r="Q12" s="8"/>
      <c r="R12" s="8"/>
    </row>
    <row r="13" spans="1:18">
      <c r="J13" s="8"/>
      <c r="K13" s="8"/>
      <c r="L13" s="8"/>
      <c r="M13" s="8"/>
      <c r="N13" s="8"/>
      <c r="O13" s="8"/>
      <c r="P13" s="8"/>
      <c r="Q13" s="8"/>
      <c r="R13" s="8"/>
    </row>
    <row r="14" spans="1:18">
      <c r="J14" s="8"/>
      <c r="K14" s="8"/>
      <c r="L14" s="8"/>
      <c r="M14" s="8"/>
      <c r="N14" s="8"/>
      <c r="O14" s="8"/>
      <c r="P14" s="8"/>
      <c r="Q14" s="8"/>
      <c r="R14" s="8"/>
    </row>
    <row r="15" spans="1:18">
      <c r="J15" s="8"/>
      <c r="K15" s="8"/>
      <c r="L15" s="8"/>
      <c r="M15" s="8"/>
      <c r="N15" s="8"/>
      <c r="O15" s="8"/>
      <c r="P15" s="8"/>
      <c r="Q15" s="8"/>
      <c r="R15" s="8"/>
    </row>
    <row r="16" spans="1:18">
      <c r="J16" s="8"/>
      <c r="K16" s="8"/>
      <c r="L16" s="8"/>
      <c r="M16" s="8"/>
      <c r="N16" s="8"/>
      <c r="O16" s="8"/>
      <c r="P16" s="8"/>
      <c r="Q16" s="8"/>
      <c r="R16" s="8"/>
    </row>
    <row r="17" spans="1:18">
      <c r="J17" s="8"/>
      <c r="K17" s="8"/>
      <c r="L17" s="8"/>
      <c r="M17" s="8"/>
      <c r="N17" s="8"/>
      <c r="O17" s="8"/>
      <c r="P17" s="8"/>
      <c r="Q17" s="8"/>
      <c r="R17" s="8"/>
    </row>
    <row r="18" spans="1:18">
      <c r="J18" s="8"/>
      <c r="K18" s="8"/>
      <c r="L18" s="8"/>
      <c r="M18" s="8"/>
      <c r="N18" s="8"/>
      <c r="O18" s="8"/>
      <c r="P18" s="8"/>
      <c r="Q18" s="8"/>
      <c r="R18" s="8"/>
    </row>
    <row r="19" spans="1:18">
      <c r="J19" s="8"/>
      <c r="K19" s="8"/>
      <c r="L19" s="8"/>
      <c r="M19" s="8"/>
      <c r="N19" s="8"/>
      <c r="O19" s="8"/>
      <c r="P19" s="8"/>
      <c r="Q19" s="8"/>
      <c r="R19" s="8"/>
    </row>
    <row r="20" spans="1:18">
      <c r="J20" s="8"/>
      <c r="K20" s="8"/>
      <c r="L20" s="8"/>
      <c r="M20" s="8"/>
      <c r="N20" s="8"/>
      <c r="O20" s="8"/>
      <c r="P20" s="8"/>
      <c r="Q20" s="8"/>
      <c r="R20" s="8"/>
    </row>
    <row r="21" spans="1:18">
      <c r="J21" s="8"/>
      <c r="K21" s="8"/>
      <c r="L21" s="8"/>
      <c r="M21" s="8"/>
      <c r="N21" s="8"/>
      <c r="O21" s="8"/>
      <c r="P21" s="8"/>
      <c r="Q21" s="8"/>
      <c r="R21" s="8"/>
    </row>
    <row r="22" spans="1:18" ht="15" thickBot="1">
      <c r="A22" s="5" t="s">
        <v>6</v>
      </c>
      <c r="B22" s="5" t="s">
        <v>3</v>
      </c>
      <c r="C22" s="5" t="s">
        <v>4</v>
      </c>
      <c r="D22" s="5" t="s">
        <v>5</v>
      </c>
      <c r="F22" s="5" t="s">
        <v>8</v>
      </c>
      <c r="G22" s="5" t="s">
        <v>3</v>
      </c>
      <c r="H22" s="5" t="s">
        <v>4</v>
      </c>
      <c r="I22" s="5" t="s">
        <v>5</v>
      </c>
      <c r="J22" s="8"/>
      <c r="K22" s="8"/>
      <c r="L22" s="8"/>
      <c r="M22" s="8"/>
      <c r="N22" s="8"/>
      <c r="O22" s="8"/>
      <c r="P22" s="8"/>
      <c r="Q22" s="8"/>
      <c r="R22" s="8"/>
    </row>
    <row r="23" spans="1:18">
      <c r="A23" t="s">
        <v>9</v>
      </c>
      <c r="B23">
        <v>0.98099999999999998</v>
      </c>
      <c r="C23">
        <v>1.0229999999999999</v>
      </c>
      <c r="D23">
        <v>1.016</v>
      </c>
      <c r="F23" t="s">
        <v>9</v>
      </c>
      <c r="G23">
        <v>1.0169999999999999</v>
      </c>
      <c r="H23">
        <v>0.97399999999999998</v>
      </c>
      <c r="I23">
        <v>0.996</v>
      </c>
      <c r="J23" s="8"/>
      <c r="K23" s="8"/>
      <c r="L23" s="8"/>
      <c r="M23" s="8"/>
      <c r="N23" s="8"/>
      <c r="O23" s="8"/>
      <c r="P23" s="8"/>
      <c r="Q23" s="8"/>
      <c r="R23" s="8"/>
    </row>
    <row r="24" spans="1:18">
      <c r="B24">
        <v>0.94099999999999995</v>
      </c>
      <c r="C24">
        <v>1.0389999999999999</v>
      </c>
      <c r="D24">
        <v>1.0149999999999999</v>
      </c>
      <c r="G24">
        <v>0.91500000000000004</v>
      </c>
      <c r="H24">
        <v>1.0369999999999999</v>
      </c>
      <c r="I24">
        <v>1.018</v>
      </c>
      <c r="J24" s="8"/>
      <c r="K24" s="8"/>
      <c r="L24" s="8"/>
      <c r="M24" s="8"/>
      <c r="N24" s="8"/>
      <c r="O24" s="8"/>
      <c r="P24" s="8"/>
      <c r="Q24" s="8"/>
      <c r="R24" s="8"/>
    </row>
    <row r="25" spans="1:18">
      <c r="A25" t="s">
        <v>1</v>
      </c>
      <c r="B25" s="1">
        <f>AVERAGE(B23:B24)</f>
        <v>0.96099999999999997</v>
      </c>
      <c r="C25" s="1">
        <f>AVERAGE(C23:C24)</f>
        <v>1.0309999999999999</v>
      </c>
      <c r="D25" s="1">
        <f>AVERAGE(D23:D24)</f>
        <v>1.0154999999999998</v>
      </c>
      <c r="F25" t="s">
        <v>1</v>
      </c>
      <c r="G25" s="1">
        <f>AVERAGE(G23:G24)</f>
        <v>0.96599999999999997</v>
      </c>
      <c r="H25" s="1">
        <f>AVERAGE(H23:H24)</f>
        <v>1.0055000000000001</v>
      </c>
      <c r="I25" s="1">
        <f>AVERAGE(I23:I24)</f>
        <v>1.0070000000000001</v>
      </c>
      <c r="J25" s="8"/>
      <c r="K25" s="8"/>
      <c r="L25" s="8"/>
      <c r="M25" s="8"/>
      <c r="N25" s="8"/>
      <c r="O25" s="8"/>
      <c r="P25" s="8"/>
      <c r="Q25" s="8"/>
      <c r="R25" s="8"/>
    </row>
    <row r="26" spans="1:18">
      <c r="J26" s="8"/>
      <c r="K26" s="8"/>
      <c r="L26" s="8"/>
      <c r="M26" s="8"/>
      <c r="N26" s="8"/>
      <c r="O26" s="8"/>
      <c r="P26" s="8"/>
      <c r="Q26" s="8"/>
      <c r="R26" s="8"/>
    </row>
    <row r="27" spans="1:18">
      <c r="A27" t="s">
        <v>10</v>
      </c>
      <c r="B27">
        <v>0.39300000000000002</v>
      </c>
      <c r="C27">
        <v>0.84499999999999997</v>
      </c>
      <c r="D27">
        <v>0.52100000000000002</v>
      </c>
      <c r="F27" t="s">
        <v>10</v>
      </c>
      <c r="G27">
        <v>0.44500000000000001</v>
      </c>
      <c r="H27">
        <v>0.53500000000000003</v>
      </c>
      <c r="I27">
        <v>0.55700000000000005</v>
      </c>
      <c r="J27" s="8"/>
      <c r="K27" s="8"/>
      <c r="L27" s="8"/>
      <c r="M27" s="8"/>
      <c r="N27" s="8"/>
      <c r="O27" s="8"/>
      <c r="P27" s="8"/>
      <c r="Q27" s="8"/>
      <c r="R27" s="8"/>
    </row>
    <row r="28" spans="1:18">
      <c r="B28">
        <v>0.39300000000000002</v>
      </c>
      <c r="C28">
        <v>0.84499999999999997</v>
      </c>
      <c r="D28">
        <v>0.52100000000000002</v>
      </c>
      <c r="G28">
        <v>0.435</v>
      </c>
      <c r="H28">
        <v>0.65300000000000002</v>
      </c>
      <c r="I28">
        <v>0.57499999999999996</v>
      </c>
      <c r="J28" s="8"/>
      <c r="K28" s="8"/>
      <c r="L28" s="8"/>
      <c r="M28" s="8"/>
      <c r="N28" s="8"/>
      <c r="O28" s="8"/>
      <c r="P28" s="8"/>
      <c r="Q28" s="8"/>
      <c r="R28" s="8"/>
    </row>
    <row r="29" spans="1:18">
      <c r="A29" t="s">
        <v>1</v>
      </c>
      <c r="B29" s="1">
        <f>AVERAGE(B27:B28)</f>
        <v>0.39300000000000002</v>
      </c>
      <c r="C29" s="1">
        <f t="shared" ref="C29:D29" si="2">AVERAGE(C27:C28)</f>
        <v>0.84499999999999997</v>
      </c>
      <c r="D29" s="1">
        <f t="shared" si="2"/>
        <v>0.52100000000000002</v>
      </c>
      <c r="F29" t="s">
        <v>1</v>
      </c>
      <c r="G29" s="1">
        <f>AVERAGE(G27:G28)</f>
        <v>0.44</v>
      </c>
      <c r="H29" s="1">
        <f>AVERAGE(H27:H28)</f>
        <v>0.59400000000000008</v>
      </c>
      <c r="I29" s="1">
        <f>AVERAGE(I27:I28)</f>
        <v>0.56600000000000006</v>
      </c>
      <c r="J29" s="8"/>
      <c r="K29" s="8"/>
      <c r="L29" s="8"/>
      <c r="M29" s="8"/>
      <c r="N29" s="8"/>
      <c r="O29" s="8"/>
      <c r="P29" s="8"/>
      <c r="Q29" s="8"/>
      <c r="R29" s="8"/>
    </row>
    <row r="30" spans="1:18">
      <c r="A30" t="s">
        <v>11</v>
      </c>
      <c r="B30" s="2">
        <f>B29/B25</f>
        <v>0.40894901144640999</v>
      </c>
      <c r="C30" s="2">
        <f t="shared" ref="C30:D30" si="3">C29/C25</f>
        <v>0.8195926285160039</v>
      </c>
      <c r="D30" s="2">
        <f t="shared" si="3"/>
        <v>0.51304775972427386</v>
      </c>
      <c r="F30" t="s">
        <v>11</v>
      </c>
      <c r="G30" s="2">
        <f>G29/G25</f>
        <v>0.45548654244306419</v>
      </c>
      <c r="H30" s="2">
        <f t="shared" ref="H30:I30" si="4">H29/H25</f>
        <v>0.590750870213824</v>
      </c>
      <c r="I30" s="2">
        <f t="shared" si="4"/>
        <v>0.5620655412115193</v>
      </c>
      <c r="J30" s="8"/>
      <c r="K30" s="9"/>
      <c r="L30" s="9"/>
      <c r="M30" s="9"/>
      <c r="N30" s="8"/>
      <c r="O30" s="8"/>
      <c r="P30" s="9"/>
      <c r="Q30" s="9"/>
      <c r="R30" s="9"/>
    </row>
    <row r="31" spans="1:18">
      <c r="J31" s="8"/>
      <c r="K31" s="8"/>
      <c r="L31" s="8"/>
      <c r="M31" s="8"/>
      <c r="N31" s="8"/>
      <c r="O31" s="8"/>
      <c r="P31" s="8"/>
      <c r="Q31" s="8"/>
      <c r="R31" s="8"/>
    </row>
    <row r="32" spans="1:18" ht="15" thickBot="1">
      <c r="A32" s="5" t="s">
        <v>7</v>
      </c>
      <c r="B32" s="5" t="s">
        <v>3</v>
      </c>
      <c r="C32" s="5" t="s">
        <v>4</v>
      </c>
      <c r="D32" s="5" t="s">
        <v>5</v>
      </c>
      <c r="J32" s="8"/>
      <c r="K32" s="8"/>
      <c r="L32" s="8"/>
      <c r="M32" s="8"/>
      <c r="N32" s="8"/>
      <c r="O32" s="8"/>
      <c r="P32" s="8"/>
      <c r="Q32" s="8"/>
      <c r="R32" s="8"/>
    </row>
    <row r="33" spans="1:18">
      <c r="A33" t="s">
        <v>9</v>
      </c>
      <c r="B33">
        <v>0.95399999999999996</v>
      </c>
      <c r="C33">
        <v>1.0069999999999999</v>
      </c>
      <c r="D33">
        <v>1.0169999999999999</v>
      </c>
      <c r="J33" s="8"/>
      <c r="K33" s="8"/>
      <c r="L33" s="8"/>
      <c r="M33" s="8"/>
      <c r="N33" s="8"/>
      <c r="O33" s="8"/>
      <c r="P33" s="8"/>
      <c r="Q33" s="8"/>
      <c r="R33" s="8"/>
    </row>
    <row r="34" spans="1:18" ht="15" thickBot="1">
      <c r="B34">
        <v>0.99</v>
      </c>
      <c r="C34">
        <v>1.0389999999999999</v>
      </c>
      <c r="D34">
        <v>0.99399999999999999</v>
      </c>
      <c r="F34" s="5"/>
      <c r="G34" s="7" t="s">
        <v>3</v>
      </c>
      <c r="H34" s="7" t="s">
        <v>4</v>
      </c>
      <c r="I34" s="7" t="s">
        <v>5</v>
      </c>
      <c r="J34" s="8"/>
      <c r="K34" s="8"/>
      <c r="L34" s="8"/>
      <c r="M34" s="8"/>
      <c r="N34" s="8"/>
      <c r="O34" s="8"/>
      <c r="P34" s="10"/>
      <c r="Q34" s="10"/>
      <c r="R34" s="10"/>
    </row>
    <row r="35" spans="1:18">
      <c r="A35" t="s">
        <v>1</v>
      </c>
      <c r="B35" s="1">
        <f>AVERAGE(B33:B34)</f>
        <v>0.97199999999999998</v>
      </c>
      <c r="C35" s="1">
        <f>AVERAGE(C33:C34)</f>
        <v>1.0229999999999999</v>
      </c>
      <c r="D35" s="1">
        <f>AVERAGE(D33:D34)</f>
        <v>1.0055000000000001</v>
      </c>
      <c r="F35" s="6" t="s">
        <v>6</v>
      </c>
      <c r="G35" s="6">
        <v>0.40894901144640999</v>
      </c>
      <c r="H35" s="6">
        <v>0.8195926285160039</v>
      </c>
      <c r="I35" s="6">
        <v>0.51304775972427386</v>
      </c>
      <c r="J35" s="8"/>
      <c r="K35" s="8"/>
      <c r="L35" s="8"/>
      <c r="M35" s="8"/>
      <c r="N35" s="8"/>
      <c r="O35" s="8"/>
      <c r="P35" s="8"/>
      <c r="Q35" s="8"/>
      <c r="R35" s="8"/>
    </row>
    <row r="36" spans="1:18">
      <c r="F36" t="s">
        <v>12</v>
      </c>
      <c r="G36">
        <v>0.45061728395061729</v>
      </c>
      <c r="H36">
        <v>0.81133919843597269</v>
      </c>
      <c r="I36">
        <v>0.49428145201392337</v>
      </c>
      <c r="J36" s="8"/>
      <c r="K36" s="8"/>
      <c r="L36" s="8"/>
      <c r="M36" s="8"/>
      <c r="N36" s="8"/>
      <c r="O36" s="8"/>
      <c r="P36" s="8"/>
      <c r="Q36" s="8"/>
      <c r="R36" s="8"/>
    </row>
    <row r="37" spans="1:18">
      <c r="A37" t="s">
        <v>10</v>
      </c>
      <c r="B37">
        <v>0.438</v>
      </c>
      <c r="C37">
        <v>0.83</v>
      </c>
      <c r="D37">
        <v>0.497</v>
      </c>
      <c r="F37" t="s">
        <v>8</v>
      </c>
      <c r="G37">
        <v>0.45548654244306419</v>
      </c>
      <c r="H37">
        <v>0.590750870213824</v>
      </c>
      <c r="I37">
        <v>0.5620655412115193</v>
      </c>
      <c r="J37" s="8"/>
      <c r="K37" s="8"/>
      <c r="L37" s="8"/>
      <c r="M37" s="8"/>
      <c r="N37" s="8"/>
      <c r="O37" s="8"/>
      <c r="P37" s="8"/>
      <c r="Q37" s="8"/>
      <c r="R37" s="8"/>
    </row>
    <row r="38" spans="1:18">
      <c r="B38">
        <v>0.438</v>
      </c>
      <c r="C38">
        <v>0.83</v>
      </c>
      <c r="D38">
        <v>0.497</v>
      </c>
      <c r="F38" s="3"/>
      <c r="G38" s="4"/>
      <c r="H38" s="4"/>
      <c r="I38" s="4"/>
      <c r="J38" s="8"/>
      <c r="K38" s="8"/>
      <c r="L38" s="8"/>
      <c r="M38" s="8"/>
      <c r="N38" s="8"/>
      <c r="O38" s="8"/>
      <c r="P38" s="8"/>
      <c r="Q38" s="8"/>
      <c r="R38" s="8"/>
    </row>
    <row r="39" spans="1:18">
      <c r="A39" t="s">
        <v>1</v>
      </c>
      <c r="B39" s="1">
        <f>AVERAGE(B37:B38)</f>
        <v>0.438</v>
      </c>
      <c r="C39" s="1">
        <f t="shared" ref="C39:D39" si="5">AVERAGE(C37:C38)</f>
        <v>0.83</v>
      </c>
      <c r="D39" s="1">
        <f t="shared" si="5"/>
        <v>0.497</v>
      </c>
      <c r="F39" s="3" t="s">
        <v>14</v>
      </c>
      <c r="G39" s="3">
        <f>G35*371.16-41.156</f>
        <v>110.62951508844955</v>
      </c>
      <c r="H39" s="3">
        <f t="shared" ref="H39:I39" si="6">H35*371.16-41.156</f>
        <v>263.04400000000004</v>
      </c>
      <c r="I39" s="3">
        <f t="shared" si="6"/>
        <v>149.26680649926149</v>
      </c>
      <c r="J39" s="8"/>
      <c r="K39" s="8"/>
      <c r="L39" s="8"/>
      <c r="M39" s="8"/>
      <c r="N39" s="8"/>
      <c r="O39" s="8"/>
      <c r="P39" s="8"/>
      <c r="Q39" s="8"/>
      <c r="R39" s="8"/>
    </row>
    <row r="40" spans="1:18">
      <c r="A40" t="s">
        <v>11</v>
      </c>
      <c r="B40" s="2">
        <f>B39/B35</f>
        <v>0.45061728395061729</v>
      </c>
      <c r="C40" s="2">
        <f t="shared" ref="C40:D40" si="7">C39/C35</f>
        <v>0.81133919843597269</v>
      </c>
      <c r="D40" s="2">
        <f t="shared" si="7"/>
        <v>0.49428145201392337</v>
      </c>
      <c r="F40" s="6"/>
      <c r="G40" s="6">
        <f t="shared" ref="G40:I41" si="8">G36*371.16-41.156</f>
        <v>126.09511111111112</v>
      </c>
      <c r="H40" s="6">
        <f t="shared" si="8"/>
        <v>259.98065689149564</v>
      </c>
      <c r="I40" s="6">
        <f t="shared" si="8"/>
        <v>142.30150372948779</v>
      </c>
      <c r="J40" s="8"/>
      <c r="K40" s="9"/>
      <c r="L40" s="9"/>
      <c r="M40" s="9"/>
      <c r="N40" s="8"/>
      <c r="O40" s="8"/>
      <c r="P40" s="8"/>
      <c r="Q40" s="8"/>
      <c r="R40" s="8"/>
    </row>
    <row r="41" spans="1:18">
      <c r="F41" s="6"/>
      <c r="G41" s="6">
        <f t="shared" si="8"/>
        <v>127.90238509316771</v>
      </c>
      <c r="H41" s="6">
        <f t="shared" si="8"/>
        <v>178.10709298856293</v>
      </c>
      <c r="I41" s="6">
        <f t="shared" si="8"/>
        <v>167.46024627606752</v>
      </c>
      <c r="J41" s="8"/>
      <c r="K41" s="8"/>
      <c r="L41" s="8"/>
      <c r="M41" s="8"/>
      <c r="N41" s="8"/>
      <c r="O41" s="8"/>
      <c r="P41" s="8"/>
      <c r="Q41" s="8"/>
      <c r="R41" s="8"/>
    </row>
    <row r="42" spans="1:18">
      <c r="F42" s="3" t="s">
        <v>1</v>
      </c>
      <c r="G42" s="4">
        <f>AVERAGE(G39:G41)</f>
        <v>121.54233709757614</v>
      </c>
      <c r="H42" s="4">
        <f t="shared" ref="H42:I42" si="9">AVERAGE(H39:H41)</f>
        <v>233.71058329335287</v>
      </c>
      <c r="I42" s="4">
        <f t="shared" si="9"/>
        <v>153.00951883493894</v>
      </c>
      <c r="J42" s="8"/>
      <c r="K42" s="8"/>
      <c r="L42" s="8"/>
      <c r="M42" s="8"/>
      <c r="N42" s="8"/>
      <c r="O42" s="8"/>
      <c r="P42" s="9"/>
      <c r="Q42" s="9"/>
      <c r="R42" s="9"/>
    </row>
    <row r="43" spans="1:18">
      <c r="G43" s="3"/>
      <c r="H43" s="4">
        <f>TTEST(G39:G41,H39:H41,2,2)</f>
        <v>1.6727303974245069E-2</v>
      </c>
      <c r="I43" s="4">
        <f>TTEST(G39:G41,I39:I41,2,2)</f>
        <v>2.7595659633816265E-2</v>
      </c>
      <c r="J43" s="8"/>
      <c r="K43" s="8"/>
      <c r="L43" s="8"/>
      <c r="M43" s="8"/>
      <c r="N43" s="8"/>
      <c r="O43" s="8"/>
      <c r="P43" s="8"/>
      <c r="Q43" s="9"/>
      <c r="R43" s="9"/>
    </row>
    <row r="44" spans="1:18">
      <c r="H44" s="3" t="s">
        <v>13</v>
      </c>
      <c r="I44" s="3" t="s">
        <v>13</v>
      </c>
      <c r="J44" s="8"/>
      <c r="K44" s="8"/>
      <c r="L44" s="8"/>
      <c r="M44" s="8"/>
      <c r="N44" s="8"/>
      <c r="O44" s="8"/>
      <c r="P44" s="8"/>
      <c r="Q44" s="8"/>
      <c r="R44" s="8"/>
    </row>
    <row r="45" spans="1:18">
      <c r="J45" s="8"/>
      <c r="K45" s="8"/>
      <c r="L45" s="8"/>
      <c r="M45" s="8"/>
      <c r="N45" s="8"/>
      <c r="O45" s="8"/>
      <c r="P45" s="8"/>
      <c r="Q45" s="8"/>
      <c r="R45" s="8"/>
    </row>
    <row r="47" spans="1:18">
      <c r="A47" s="11" t="s">
        <v>17</v>
      </c>
    </row>
    <row r="48" spans="1:18" ht="15" thickBot="1">
      <c r="B48" s="5"/>
      <c r="F48" s="10" t="s">
        <v>15</v>
      </c>
      <c r="G48" s="10" t="s">
        <v>16</v>
      </c>
    </row>
    <row r="49" spans="1:9" ht="15" thickBot="1">
      <c r="B49" s="7" t="s">
        <v>3</v>
      </c>
      <c r="C49" s="6">
        <v>0.40894901144640999</v>
      </c>
      <c r="D49">
        <v>0.45061728395061729</v>
      </c>
      <c r="E49">
        <v>0.45548654244306419</v>
      </c>
      <c r="F49">
        <f>AVERAGE(C49:E49)</f>
        <v>0.43835094594669721</v>
      </c>
      <c r="G49">
        <f>STDEV(C49:E49)</f>
        <v>2.5578950991703101E-2</v>
      </c>
    </row>
    <row r="50" spans="1:9" ht="15" thickBot="1">
      <c r="B50" s="7" t="s">
        <v>4</v>
      </c>
      <c r="C50" s="6">
        <v>0.8195926285160039</v>
      </c>
      <c r="D50">
        <v>0.81133919843597269</v>
      </c>
      <c r="E50">
        <v>0.590750870213824</v>
      </c>
      <c r="F50">
        <f t="shared" ref="F50:F51" si="10">AVERAGE(C50:E50)</f>
        <v>0.7405608990552669</v>
      </c>
      <c r="G50">
        <f t="shared" ref="G50:G51" si="11">STDEV(C50:E50)</f>
        <v>0.12980490488855531</v>
      </c>
    </row>
    <row r="51" spans="1:9" ht="15" thickBot="1">
      <c r="B51" s="7" t="s">
        <v>5</v>
      </c>
      <c r="C51" s="6">
        <v>0.51304775972427386</v>
      </c>
      <c r="D51">
        <v>0.49428145201392337</v>
      </c>
      <c r="E51">
        <v>0.5620655412115193</v>
      </c>
      <c r="F51">
        <f t="shared" si="10"/>
        <v>0.52313158431657214</v>
      </c>
      <c r="G51">
        <f t="shared" si="11"/>
        <v>3.4999047499797632E-2</v>
      </c>
    </row>
    <row r="53" spans="1:9" ht="15" thickBot="1">
      <c r="A53" s="11" t="s">
        <v>17</v>
      </c>
      <c r="E53" s="11" t="s">
        <v>17</v>
      </c>
      <c r="F53" s="5"/>
      <c r="G53" s="5"/>
      <c r="H53" s="12"/>
      <c r="I53" s="14" t="s">
        <v>13</v>
      </c>
    </row>
    <row r="54" spans="1:9" ht="15" thickBot="1">
      <c r="B54" s="7" t="s">
        <v>3</v>
      </c>
      <c r="C54">
        <v>1</v>
      </c>
      <c r="D54">
        <f>G49/F49</f>
        <v>5.8352676612709903E-2</v>
      </c>
      <c r="F54">
        <f>C49/0.438351</f>
        <v>0.93292592339565783</v>
      </c>
      <c r="G54">
        <f t="shared" ref="G54:H54" si="12">D49/0.438351</f>
        <v>1.0279827899345897</v>
      </c>
      <c r="H54" s="13">
        <f t="shared" si="12"/>
        <v>1.0390909167381031</v>
      </c>
      <c r="I54" s="15"/>
    </row>
    <row r="55" spans="1:9" ht="15" thickBot="1">
      <c r="B55" s="7" t="s">
        <v>4</v>
      </c>
      <c r="C55">
        <f>F50/F49</f>
        <v>1.689424662825566</v>
      </c>
      <c r="D55">
        <f>C55*SQRT((G50/F50)^2+(G49/F49)^2)</f>
        <v>0.31209954380615035</v>
      </c>
      <c r="F55">
        <f t="shared" ref="F55:F56" si="13">C50/0.438351</f>
        <v>1.8697177114139216</v>
      </c>
      <c r="G55">
        <f t="shared" ref="G55:G56" si="14">D50/0.438351</f>
        <v>1.8508893522222436</v>
      </c>
      <c r="H55" s="13">
        <f t="shared" ref="H55:H56" si="15">E50/0.438351</f>
        <v>1.3476662998688813</v>
      </c>
      <c r="I55" s="15">
        <f>TTEST(F54:H54,F55:H55,2,2)</f>
        <v>1.672730397424509E-2</v>
      </c>
    </row>
    <row r="56" spans="1:9" ht="15" thickBot="1">
      <c r="B56" s="7" t="s">
        <v>5</v>
      </c>
      <c r="C56">
        <f>F51/F49</f>
        <v>1.1934081337198348</v>
      </c>
      <c r="D56">
        <f>C56*SQRT(((G49/F49)^2+(G51/F51)^2))</f>
        <v>0.10594507113698519</v>
      </c>
      <c r="F56">
        <f t="shared" si="13"/>
        <v>1.170403990693015</v>
      </c>
      <c r="G56">
        <f t="shared" si="14"/>
        <v>1.1275928468599898</v>
      </c>
      <c r="H56" s="13">
        <f t="shared" si="15"/>
        <v>1.2822271221270609</v>
      </c>
      <c r="I56" s="15">
        <f>TTEST(F55:H55,F56:H56,2,2)</f>
        <v>4.8750444069068748E-2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2016-12-21T22:36:43Z</dcterms:modified>
</cp:coreProperties>
</file>