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05" windowWidth="10515" windowHeight="6990"/>
  </bookViews>
  <sheets>
    <sheet name="1- study" sheetId="1" r:id="rId1"/>
    <sheet name="2- positive criteria" sheetId="2" r:id="rId2"/>
    <sheet name="3- negative criteria" sheetId="3" r:id="rId3"/>
    <sheet name="4- biomarkers DHF vs DF" sheetId="4" r:id="rId4"/>
    <sheet name="5- summary of biomarkers" sheetId="6" r:id="rId5"/>
    <sheet name="6- subgroup sample" sheetId="8" r:id="rId6"/>
    <sheet name="7- subgroup infection" sheetId="9" r:id="rId7"/>
    <sheet name="8- subgroup serotypes" sheetId="10" r:id="rId8"/>
    <sheet name="9- course of infections" sheetId="11" r:id="rId9"/>
    <sheet name="10- mechanism" sheetId="13" r:id="rId10"/>
    <sheet name="11-literature" sheetId="12" r:id="rId11"/>
  </sheets>
  <calcPr calcId="144525"/>
</workbook>
</file>

<file path=xl/calcChain.xml><?xml version="1.0" encoding="utf-8"?>
<calcChain xmlns="http://schemas.openxmlformats.org/spreadsheetml/2006/main">
  <c r="U184" i="10" l="1"/>
  <c r="U92" i="10"/>
  <c r="U61" i="10"/>
  <c r="U232" i="10"/>
  <c r="U118" i="10"/>
  <c r="U95" i="10"/>
  <c r="U94" i="10"/>
  <c r="U93" i="10"/>
  <c r="U117" i="10"/>
  <c r="U116" i="10"/>
  <c r="U115" i="10"/>
  <c r="C60" i="11" l="1"/>
  <c r="S92" i="13" l="1"/>
  <c r="T92" i="13"/>
  <c r="S85" i="13"/>
  <c r="T85" i="13"/>
  <c r="T73" i="13"/>
  <c r="S73" i="13"/>
  <c r="T67" i="13"/>
  <c r="S67" i="13"/>
  <c r="P83" i="13"/>
  <c r="P84" i="13"/>
  <c r="P85" i="13"/>
  <c r="P86" i="13"/>
  <c r="P87" i="13"/>
  <c r="P88" i="13"/>
  <c r="P89" i="13"/>
  <c r="P90" i="13"/>
  <c r="P91" i="13"/>
  <c r="P92" i="13"/>
  <c r="P93" i="13"/>
  <c r="P94" i="13"/>
  <c r="P95" i="13"/>
  <c r="P82" i="13"/>
  <c r="P65" i="13"/>
  <c r="P66" i="13"/>
  <c r="P67" i="13"/>
  <c r="P68" i="13"/>
  <c r="P69" i="13"/>
  <c r="P70" i="13"/>
  <c r="P71" i="13"/>
  <c r="P72" i="13"/>
  <c r="P73" i="13"/>
  <c r="P64" i="13"/>
  <c r="U308" i="10" l="1"/>
  <c r="U307" i="10"/>
  <c r="U306" i="10"/>
  <c r="R306" i="10"/>
  <c r="C306" i="10"/>
  <c r="U204" i="10"/>
  <c r="U203" i="10"/>
  <c r="U202" i="10"/>
  <c r="U201" i="10"/>
  <c r="R204" i="10"/>
  <c r="R203" i="10"/>
  <c r="R202" i="10"/>
  <c r="R201" i="10"/>
  <c r="I203" i="10"/>
  <c r="F202" i="10"/>
  <c r="C201" i="10"/>
  <c r="U185" i="10"/>
  <c r="U183" i="10"/>
  <c r="U182" i="10"/>
  <c r="R185" i="10"/>
  <c r="R184" i="10"/>
  <c r="R183" i="10"/>
  <c r="R182" i="10"/>
  <c r="I184" i="10"/>
  <c r="F183" i="10"/>
  <c r="C182" i="10"/>
  <c r="R116" i="10"/>
  <c r="R115" i="10"/>
  <c r="F116" i="10"/>
  <c r="C115" i="10"/>
  <c r="R95" i="10"/>
  <c r="R94" i="10"/>
  <c r="R93" i="10"/>
  <c r="R92" i="10"/>
  <c r="I94" i="10"/>
  <c r="F93" i="10"/>
  <c r="C92" i="10"/>
  <c r="U60" i="10"/>
  <c r="U58" i="10"/>
  <c r="U59" i="10"/>
  <c r="R61" i="10"/>
  <c r="R60" i="10"/>
  <c r="R59" i="10"/>
  <c r="R58" i="10"/>
  <c r="I60" i="10"/>
  <c r="F59" i="10"/>
  <c r="C58" i="10"/>
  <c r="B800" i="4"/>
  <c r="R799" i="4"/>
  <c r="L799" i="4"/>
  <c r="I798" i="4"/>
  <c r="R781" i="4"/>
  <c r="L781" i="4"/>
  <c r="I780" i="4"/>
  <c r="R828" i="4"/>
  <c r="L828" i="4" l="1"/>
  <c r="I827" i="4"/>
  <c r="B828" i="4" s="1"/>
  <c r="I117" i="10" l="1"/>
  <c r="F307" i="10"/>
  <c r="U36" i="10" l="1"/>
  <c r="U35" i="10"/>
  <c r="U34" i="10"/>
  <c r="U33" i="10"/>
  <c r="R36" i="10"/>
  <c r="R35" i="10"/>
  <c r="R34" i="10"/>
  <c r="R33" i="10"/>
  <c r="U27" i="10"/>
  <c r="U26" i="10"/>
  <c r="U25" i="10"/>
  <c r="U24" i="10"/>
  <c r="R27" i="10"/>
  <c r="R26" i="10"/>
  <c r="R25" i="10"/>
  <c r="R24" i="10"/>
  <c r="D136" i="4" l="1"/>
  <c r="C136" i="4"/>
  <c r="B136" i="4"/>
  <c r="V24" i="6"/>
  <c r="U24" i="6"/>
  <c r="T24" i="6"/>
  <c r="T25" i="6"/>
  <c r="U25" i="6"/>
  <c r="V25" i="6"/>
  <c r="T26" i="6"/>
  <c r="U26" i="6"/>
  <c r="V26" i="6"/>
  <c r="T27" i="6"/>
  <c r="U27" i="6"/>
  <c r="V27" i="6"/>
  <c r="T28" i="6"/>
  <c r="U28" i="6"/>
  <c r="V28" i="6"/>
  <c r="T29" i="6"/>
  <c r="U29" i="6"/>
  <c r="V29" i="6"/>
  <c r="T30" i="6"/>
  <c r="U30" i="6"/>
  <c r="V30" i="6"/>
  <c r="T31" i="6"/>
  <c r="U31" i="6"/>
  <c r="V31" i="6"/>
  <c r="T32" i="6"/>
  <c r="U32" i="6"/>
  <c r="V32" i="6"/>
  <c r="T33" i="6"/>
  <c r="U33" i="6"/>
  <c r="V33" i="6"/>
  <c r="T34" i="6"/>
  <c r="U34" i="6"/>
  <c r="V34" i="6"/>
  <c r="T35" i="6"/>
  <c r="U35" i="6"/>
  <c r="V35" i="6"/>
  <c r="T36" i="6"/>
  <c r="U36" i="6"/>
  <c r="V36" i="6"/>
  <c r="T37" i="6"/>
  <c r="U37" i="6"/>
  <c r="V37" i="6"/>
  <c r="T38" i="6"/>
  <c r="U38" i="6"/>
  <c r="V38" i="6"/>
  <c r="T39" i="6"/>
  <c r="U39" i="6"/>
  <c r="V39" i="6"/>
  <c r="T40" i="6"/>
  <c r="U40" i="6"/>
  <c r="V40" i="6"/>
  <c r="T41" i="6"/>
  <c r="U41" i="6"/>
  <c r="V41" i="6"/>
  <c r="T42" i="6"/>
  <c r="U42" i="6"/>
  <c r="V42" i="6"/>
  <c r="T43" i="6"/>
  <c r="U43" i="6"/>
  <c r="V43" i="6"/>
  <c r="T44" i="6"/>
  <c r="U44" i="6"/>
  <c r="V44" i="6"/>
  <c r="T45" i="6"/>
  <c r="U45" i="6"/>
  <c r="V45" i="6"/>
  <c r="T46" i="6"/>
  <c r="U46" i="6"/>
  <c r="V46" i="6"/>
  <c r="T47" i="6"/>
  <c r="U47" i="6"/>
  <c r="V47" i="6"/>
  <c r="T48" i="6"/>
  <c r="U48" i="6"/>
  <c r="V48" i="6"/>
  <c r="T49" i="6"/>
  <c r="U49" i="6"/>
  <c r="V49" i="6"/>
  <c r="T50" i="6"/>
  <c r="U50" i="6"/>
  <c r="V50" i="6"/>
  <c r="T51" i="6"/>
  <c r="U51" i="6"/>
  <c r="V51" i="6"/>
  <c r="T52" i="6"/>
  <c r="U52" i="6"/>
  <c r="V52" i="6"/>
  <c r="T8" i="6"/>
  <c r="U8" i="6"/>
  <c r="V8" i="6"/>
  <c r="T9" i="6"/>
  <c r="U9" i="6"/>
  <c r="V9" i="6"/>
  <c r="T10" i="6"/>
  <c r="U10" i="6"/>
  <c r="V10" i="6"/>
  <c r="T11" i="6"/>
  <c r="U11" i="6"/>
  <c r="V11" i="6"/>
  <c r="T12" i="6"/>
  <c r="U12" i="6"/>
  <c r="V12" i="6"/>
  <c r="T13" i="6"/>
  <c r="U13" i="6"/>
  <c r="V13" i="6"/>
  <c r="V7" i="6"/>
  <c r="U7" i="6"/>
  <c r="T7" i="6"/>
  <c r="P51" i="8"/>
  <c r="J43" i="8"/>
  <c r="R117" i="4"/>
  <c r="L117" i="4" l="1"/>
  <c r="I116" i="4"/>
  <c r="B118" i="4"/>
  <c r="O75" i="1" l="1"/>
  <c r="O73" i="1"/>
  <c r="O72" i="1"/>
  <c r="O71" i="1"/>
  <c r="O67" i="1"/>
  <c r="O65" i="1"/>
  <c r="O64" i="1"/>
  <c r="O63" i="1"/>
  <c r="O66" i="1"/>
  <c r="O74" i="1"/>
  <c r="D75" i="1"/>
  <c r="C75" i="1"/>
  <c r="B75" i="1"/>
  <c r="D74" i="1"/>
  <c r="C74" i="1"/>
  <c r="B74" i="1"/>
  <c r="D73" i="1"/>
  <c r="C73" i="1"/>
  <c r="B73" i="1"/>
  <c r="D72" i="1"/>
  <c r="C72" i="1"/>
  <c r="B72" i="1"/>
  <c r="D71" i="1"/>
  <c r="C71" i="1"/>
  <c r="B71" i="1"/>
  <c r="D67" i="1"/>
  <c r="C67" i="1"/>
  <c r="B67" i="1"/>
  <c r="D66" i="1"/>
  <c r="C66" i="1"/>
  <c r="B66" i="1"/>
  <c r="D65" i="1"/>
  <c r="C65" i="1"/>
  <c r="B65" i="1"/>
  <c r="D64" i="1"/>
  <c r="C64" i="1"/>
  <c r="B64" i="1"/>
  <c r="D63" i="1"/>
  <c r="C63" i="1"/>
  <c r="B63" i="1"/>
  <c r="O45" i="1"/>
  <c r="O35" i="1"/>
  <c r="O30" i="1"/>
  <c r="O20" i="1"/>
  <c r="D35" i="1" l="1"/>
  <c r="C35" i="1"/>
  <c r="B35" i="1"/>
  <c r="D20" i="1"/>
  <c r="C20" i="1"/>
  <c r="B20" i="1"/>
  <c r="D45" i="1"/>
  <c r="C45" i="1"/>
  <c r="B45" i="1"/>
  <c r="D30" i="1"/>
  <c r="C30" i="1"/>
  <c r="B30" i="1"/>
  <c r="L68" i="11"/>
  <c r="L69" i="11"/>
  <c r="L70" i="11"/>
  <c r="L71" i="11"/>
  <c r="L72" i="11"/>
  <c r="L73" i="11"/>
  <c r="L74" i="11"/>
  <c r="L75" i="11"/>
  <c r="L76" i="11"/>
  <c r="L77" i="11"/>
  <c r="L78" i="11"/>
  <c r="L79" i="11"/>
  <c r="L80" i="11"/>
  <c r="L81" i="11"/>
  <c r="L82" i="11"/>
  <c r="L83" i="11"/>
  <c r="L67" i="11"/>
  <c r="J68" i="11"/>
  <c r="J69" i="11"/>
  <c r="J70" i="11"/>
  <c r="J71" i="11"/>
  <c r="J72" i="11"/>
  <c r="J73" i="11"/>
  <c r="J74" i="11"/>
  <c r="J75" i="11"/>
  <c r="J76" i="11"/>
  <c r="J77" i="11"/>
  <c r="J78" i="11"/>
  <c r="J79" i="11"/>
  <c r="J80" i="11"/>
  <c r="J81" i="11"/>
  <c r="J82" i="11"/>
  <c r="J83" i="11"/>
  <c r="J67" i="11"/>
  <c r="C61" i="11"/>
  <c r="D61" i="11"/>
  <c r="D60" i="11"/>
  <c r="L7" i="12"/>
  <c r="L6" i="12"/>
  <c r="L5" i="12"/>
  <c r="M5" i="12" l="1"/>
  <c r="O5" i="12" s="1"/>
  <c r="Q5" i="12" s="1"/>
  <c r="S5" i="12" s="1"/>
  <c r="U5" i="12" s="1"/>
  <c r="P180" i="9"/>
  <c r="D180" i="9"/>
  <c r="C180" i="9"/>
  <c r="B180" i="9"/>
  <c r="J214" i="9"/>
  <c r="G213" i="9"/>
  <c r="B215" i="9"/>
  <c r="C206" i="9"/>
  <c r="D206" i="9"/>
  <c r="B206" i="9"/>
  <c r="P16" i="9"/>
  <c r="J15" i="9"/>
  <c r="G14" i="9"/>
  <c r="B16" i="9"/>
  <c r="D13" i="9"/>
  <c r="C13" i="9"/>
  <c r="B13" i="9"/>
  <c r="P28" i="9"/>
  <c r="J27" i="9"/>
  <c r="G26" i="9"/>
  <c r="B28" i="9"/>
  <c r="D23" i="9"/>
  <c r="C23" i="9"/>
  <c r="B23" i="9"/>
  <c r="P19" i="9"/>
  <c r="D19" i="9"/>
  <c r="C19" i="9"/>
  <c r="B19" i="9"/>
  <c r="R899" i="4"/>
  <c r="R890" i="4"/>
  <c r="L890" i="4"/>
  <c r="L899" i="4" s="1"/>
  <c r="I889" i="4"/>
  <c r="I898" i="4" s="1"/>
  <c r="B891" i="4"/>
  <c r="B900" i="4" s="1"/>
  <c r="R684" i="4"/>
  <c r="B684" i="4"/>
  <c r="L684" i="4"/>
  <c r="I683" i="4"/>
  <c r="R492" i="4"/>
  <c r="L492" i="4"/>
  <c r="I491" i="4"/>
  <c r="B493" i="4"/>
  <c r="O192" i="1"/>
  <c r="O193" i="1"/>
  <c r="O191" i="1"/>
  <c r="B192" i="1"/>
  <c r="B193" i="1"/>
  <c r="C193" i="1"/>
  <c r="D193" i="1"/>
  <c r="D191" i="1"/>
  <c r="C191" i="1"/>
  <c r="B191" i="1"/>
  <c r="R453" i="4"/>
  <c r="B453" i="4"/>
  <c r="L453" i="4"/>
  <c r="I452" i="4"/>
  <c r="B156" i="1"/>
  <c r="C156" i="1"/>
  <c r="D156" i="1"/>
  <c r="O156" i="1"/>
  <c r="D155" i="1"/>
  <c r="C155" i="1"/>
  <c r="B155" i="1"/>
  <c r="O155" i="1"/>
  <c r="B505" i="1"/>
  <c r="C505" i="1"/>
  <c r="D505" i="1"/>
  <c r="B506" i="1"/>
  <c r="C506" i="1"/>
  <c r="D506" i="1"/>
  <c r="D504" i="1"/>
  <c r="C504" i="1"/>
  <c r="B504" i="1"/>
  <c r="O505" i="1"/>
  <c r="O506" i="1"/>
  <c r="O504" i="1"/>
  <c r="P192" i="9"/>
  <c r="J191" i="9"/>
  <c r="G190" i="9"/>
  <c r="B192" i="9"/>
  <c r="D184" i="9"/>
  <c r="C184" i="9"/>
  <c r="B184" i="9"/>
  <c r="D183" i="9"/>
  <c r="C183" i="9"/>
  <c r="B183" i="9"/>
  <c r="R947" i="4"/>
  <c r="L947" i="4"/>
  <c r="I946" i="4"/>
  <c r="D942" i="4"/>
  <c r="C942" i="4"/>
  <c r="B942" i="4"/>
  <c r="D941" i="4"/>
  <c r="C941" i="4"/>
  <c r="B941" i="4"/>
  <c r="D940" i="4"/>
  <c r="C940" i="4"/>
  <c r="B940" i="4"/>
  <c r="D939" i="4"/>
  <c r="C939" i="4"/>
  <c r="B939" i="4"/>
  <c r="D938" i="4"/>
  <c r="C938" i="4"/>
  <c r="B938" i="4"/>
  <c r="R936" i="4"/>
  <c r="L936" i="4"/>
  <c r="I935" i="4"/>
  <c r="D931" i="4"/>
  <c r="C931" i="4"/>
  <c r="B931" i="4"/>
  <c r="D930" i="4"/>
  <c r="C930" i="4"/>
  <c r="B930" i="4"/>
  <c r="D929" i="4"/>
  <c r="C929" i="4"/>
  <c r="B929" i="4"/>
  <c r="D928" i="4"/>
  <c r="C928" i="4"/>
  <c r="B928" i="4"/>
  <c r="D927" i="4"/>
  <c r="C927" i="4"/>
  <c r="B927" i="4"/>
  <c r="R953" i="4"/>
  <c r="L923" i="4"/>
  <c r="I922" i="4"/>
  <c r="D908" i="4"/>
  <c r="C908" i="4"/>
  <c r="B908" i="4"/>
  <c r="B923" i="4" s="1"/>
  <c r="O61" i="1"/>
  <c r="D61" i="1"/>
  <c r="C61" i="1"/>
  <c r="B61" i="1"/>
  <c r="U231" i="10"/>
  <c r="U230" i="10"/>
  <c r="R232" i="10"/>
  <c r="R231" i="10"/>
  <c r="R230" i="10"/>
  <c r="I232" i="10"/>
  <c r="F231" i="10"/>
  <c r="C230" i="10"/>
  <c r="R118" i="10"/>
  <c r="R117" i="10"/>
  <c r="R308" i="10"/>
  <c r="R307" i="10"/>
  <c r="I308" i="10"/>
  <c r="P131" i="9"/>
  <c r="B126" i="9"/>
  <c r="C126" i="9"/>
  <c r="D126" i="9"/>
  <c r="B127" i="9"/>
  <c r="C127" i="9"/>
  <c r="D127" i="9"/>
  <c r="B128" i="9"/>
  <c r="C128" i="9"/>
  <c r="D128" i="9"/>
  <c r="D125" i="9"/>
  <c r="C125" i="9"/>
  <c r="B125" i="9"/>
  <c r="B131" i="9" s="1"/>
  <c r="J130" i="9"/>
  <c r="G129" i="9"/>
  <c r="P80" i="9"/>
  <c r="J79" i="9"/>
  <c r="G78" i="9"/>
  <c r="B80" i="9"/>
  <c r="B73" i="9"/>
  <c r="C73" i="9"/>
  <c r="D73" i="9"/>
  <c r="B74" i="9"/>
  <c r="C74" i="9"/>
  <c r="D74" i="9"/>
  <c r="B75" i="9"/>
  <c r="C75" i="9"/>
  <c r="D75" i="9"/>
  <c r="D72" i="9"/>
  <c r="C72" i="9"/>
  <c r="B72" i="9"/>
  <c r="P215" i="9"/>
  <c r="B208" i="9"/>
  <c r="C208" i="9"/>
  <c r="D208" i="9"/>
  <c r="B209" i="9"/>
  <c r="C209" i="9"/>
  <c r="D209" i="9"/>
  <c r="B210" i="9"/>
  <c r="C210" i="9"/>
  <c r="D210" i="9"/>
  <c r="D207" i="9"/>
  <c r="C207" i="9"/>
  <c r="B207" i="9"/>
  <c r="P65" i="9"/>
  <c r="J64" i="9"/>
  <c r="G63" i="9"/>
  <c r="C59" i="9"/>
  <c r="B58" i="9"/>
  <c r="C58" i="9"/>
  <c r="D58" i="9"/>
  <c r="B59" i="9"/>
  <c r="D59" i="9"/>
  <c r="B60" i="9"/>
  <c r="C60" i="9"/>
  <c r="D60" i="9"/>
  <c r="D57" i="9"/>
  <c r="C57" i="9"/>
  <c r="B57" i="9"/>
  <c r="B65" i="9" s="1"/>
  <c r="B937" i="4" l="1"/>
  <c r="B948" i="4"/>
  <c r="R591" i="4"/>
  <c r="L591" i="4"/>
  <c r="I590" i="4"/>
  <c r="D589" i="4"/>
  <c r="C589" i="4"/>
  <c r="B589" i="4"/>
  <c r="D588" i="4"/>
  <c r="C588" i="4"/>
  <c r="B588" i="4"/>
  <c r="D587" i="4"/>
  <c r="C587" i="4"/>
  <c r="B587" i="4"/>
  <c r="D586" i="4"/>
  <c r="C586" i="4"/>
  <c r="B586" i="4"/>
  <c r="D585" i="4"/>
  <c r="C585" i="4"/>
  <c r="B585" i="4"/>
  <c r="D584" i="4"/>
  <c r="C584" i="4"/>
  <c r="B584" i="4"/>
  <c r="D583" i="4"/>
  <c r="C583" i="4"/>
  <c r="B583" i="4"/>
  <c r="D582" i="4"/>
  <c r="C582" i="4"/>
  <c r="B582" i="4"/>
  <c r="R580" i="4"/>
  <c r="L580" i="4"/>
  <c r="I579" i="4"/>
  <c r="D578" i="4"/>
  <c r="C578" i="4"/>
  <c r="B578" i="4"/>
  <c r="D577" i="4"/>
  <c r="C577" i="4"/>
  <c r="B577" i="4"/>
  <c r="D576" i="4"/>
  <c r="C576" i="4"/>
  <c r="B576" i="4"/>
  <c r="D575" i="4"/>
  <c r="C575" i="4"/>
  <c r="B575" i="4"/>
  <c r="D574" i="4"/>
  <c r="C574" i="4"/>
  <c r="B574" i="4"/>
  <c r="D573" i="4"/>
  <c r="C573" i="4"/>
  <c r="B573" i="4"/>
  <c r="D571" i="4"/>
  <c r="C571" i="4"/>
  <c r="B571" i="4"/>
  <c r="D570" i="4"/>
  <c r="C570" i="4"/>
  <c r="B570" i="4"/>
  <c r="D516" i="4"/>
  <c r="C516" i="4"/>
  <c r="B516" i="4"/>
  <c r="D515" i="4"/>
  <c r="C515" i="4"/>
  <c r="B515" i="4"/>
  <c r="R568" i="4"/>
  <c r="P106" i="9"/>
  <c r="J105" i="9"/>
  <c r="D103" i="9"/>
  <c r="C103" i="9"/>
  <c r="B103" i="9"/>
  <c r="D102" i="9"/>
  <c r="C102" i="9"/>
  <c r="B102" i="9"/>
  <c r="R1018" i="4"/>
  <c r="L1018" i="4"/>
  <c r="I1017" i="4"/>
  <c r="D1016" i="4"/>
  <c r="C1016" i="4"/>
  <c r="B1016" i="4"/>
  <c r="D1012" i="4"/>
  <c r="C1012" i="4"/>
  <c r="B1012" i="4"/>
  <c r="R1027" i="4"/>
  <c r="L1027" i="4"/>
  <c r="I1026" i="4"/>
  <c r="D1025" i="4"/>
  <c r="C1025" i="4"/>
  <c r="B1025" i="4"/>
  <c r="D1021" i="4"/>
  <c r="C1021" i="4"/>
  <c r="B1021" i="4"/>
  <c r="B569" i="4" l="1"/>
  <c r="B592" i="4"/>
  <c r="B581" i="4"/>
  <c r="B106" i="9"/>
  <c r="B1019" i="4"/>
  <c r="B1028" i="4"/>
  <c r="R1007" i="4"/>
  <c r="L1007" i="4"/>
  <c r="I1006" i="4"/>
  <c r="R198" i="4"/>
  <c r="L198" i="4"/>
  <c r="I197" i="4"/>
  <c r="D193" i="4"/>
  <c r="C193" i="4"/>
  <c r="B193" i="4"/>
  <c r="R191" i="4"/>
  <c r="L191" i="4"/>
  <c r="I190" i="4"/>
  <c r="D186" i="4"/>
  <c r="C186" i="4"/>
  <c r="B186" i="4"/>
  <c r="R200" i="4"/>
  <c r="R183" i="4"/>
  <c r="L183" i="4"/>
  <c r="I182" i="4"/>
  <c r="R227" i="4"/>
  <c r="L227" i="4"/>
  <c r="I226" i="4"/>
  <c r="R234" i="4"/>
  <c r="L234" i="4"/>
  <c r="I233" i="4"/>
  <c r="R236" i="4"/>
  <c r="L236" i="4"/>
  <c r="I235" i="4"/>
  <c r="R217" i="4"/>
  <c r="I216" i="4"/>
  <c r="L217" i="4"/>
  <c r="D202" i="9"/>
  <c r="C202" i="9"/>
  <c r="B202" i="9"/>
  <c r="P31" i="9"/>
  <c r="D31" i="9"/>
  <c r="C31" i="9"/>
  <c r="B31" i="9"/>
  <c r="P224" i="9"/>
  <c r="D224" i="9"/>
  <c r="C224" i="9"/>
  <c r="B224" i="9"/>
  <c r="P221" i="9"/>
  <c r="D34" i="9"/>
  <c r="C34" i="9"/>
  <c r="B34" i="9"/>
  <c r="D221" i="9"/>
  <c r="C221" i="9"/>
  <c r="B221" i="9"/>
  <c r="P34" i="9" l="1"/>
  <c r="R923" i="4" l="1"/>
  <c r="R963" i="4"/>
  <c r="L963" i="4"/>
  <c r="I962" i="4"/>
  <c r="B964" i="4"/>
  <c r="P116" i="9"/>
  <c r="B116" i="9"/>
  <c r="J115" i="9"/>
  <c r="G114" i="9"/>
  <c r="P199" i="9"/>
  <c r="J198" i="9"/>
  <c r="G197" i="9"/>
  <c r="B199" i="9"/>
  <c r="O53" i="1" l="1"/>
  <c r="O52" i="1"/>
</calcChain>
</file>

<file path=xl/sharedStrings.xml><?xml version="1.0" encoding="utf-8"?>
<sst xmlns="http://schemas.openxmlformats.org/spreadsheetml/2006/main" count="13721" uniqueCount="2284">
  <si>
    <t>Total</t>
  </si>
  <si>
    <t>Mean 
difference</t>
  </si>
  <si>
    <t>Combined 
std</t>
  </si>
  <si>
    <t>day</t>
  </si>
  <si>
    <t>Study Name</t>
  </si>
  <si>
    <t>Sera/ plasma</t>
  </si>
  <si>
    <t>WHO 
classification</t>
  </si>
  <si>
    <t>DF</t>
  </si>
  <si>
    <t>DHF/DSS/SD</t>
  </si>
  <si>
    <t>model</t>
  </si>
  <si>
    <t>Q (p-value)</t>
  </si>
  <si>
    <t>I^2</t>
  </si>
  <si>
    <t>subgroup DHF 
vs DF (p-value)</t>
  </si>
  <si>
    <t>lower 
limit</t>
  </si>
  <si>
    <t>upper
 limit</t>
  </si>
  <si>
    <t>n</t>
  </si>
  <si>
    <t>es</t>
  </si>
  <si>
    <t>se</t>
  </si>
  <si>
    <t>IL-2</t>
  </si>
  <si>
    <t>3-4</t>
  </si>
  <si>
    <t>(Kurane et al. 1991)</t>
  </si>
  <si>
    <t>Sera</t>
  </si>
  <si>
    <t>DHF/DSS</t>
  </si>
  <si>
    <t>10-20</t>
  </si>
  <si>
    <t>IL-2r</t>
  </si>
  <si>
    <t>IFN-g</t>
  </si>
  <si>
    <t>sCD4</t>
  </si>
  <si>
    <t>sCD8</t>
  </si>
  <si>
    <t>Random</t>
  </si>
  <si>
    <t>Fixed</t>
  </si>
  <si>
    <t>TNF-a</t>
  </si>
  <si>
    <t>NA</t>
  </si>
  <si>
    <t>(Yadav et al. 1991)</t>
  </si>
  <si>
    <t>DHF</t>
  </si>
  <si>
    <t>DSS</t>
  </si>
  <si>
    <t>IFN-a2</t>
  </si>
  <si>
    <t>(Kurane et al. 1993)</t>
  </si>
  <si>
    <t>TGF-b</t>
  </si>
  <si>
    <t>1-4</t>
  </si>
  <si>
    <t>(Agarwal et al. 1999)</t>
  </si>
  <si>
    <t>9-18</t>
  </si>
  <si>
    <t>5-9</t>
  </si>
  <si>
    <t>(Green et al. 1999)</t>
  </si>
  <si>
    <t>Plasma</t>
  </si>
  <si>
    <t>3-6</t>
  </si>
  <si>
    <t>13-18</t>
  </si>
  <si>
    <t>IL-10</t>
  </si>
  <si>
    <t>D -3 (2)</t>
  </si>
  <si>
    <t>D -2 (3)</t>
  </si>
  <si>
    <t>D -1 (4)</t>
  </si>
  <si>
    <t>D 0 (5)</t>
  </si>
  <si>
    <t>D 1 (6)</t>
  </si>
  <si>
    <t>IL-12</t>
  </si>
  <si>
    <t>sTNF-R1</t>
  </si>
  <si>
    <t>sTNF-R2</t>
  </si>
  <si>
    <t>6</t>
  </si>
  <si>
    <t>(Kittigul et al. 2000)</t>
  </si>
  <si>
    <t>5</t>
  </si>
  <si>
    <t>1-5</t>
  </si>
  <si>
    <t>(Braga et al. 2001)</t>
  </si>
  <si>
    <t>P-Selectin</t>
  </si>
  <si>
    <t>(Murgue, Cassar, and Deparis 2001)</t>
  </si>
  <si>
    <t>L-Selectin</t>
  </si>
  <si>
    <t>sVCAM-1</t>
  </si>
  <si>
    <t>(Libraty et al. 2002)</t>
  </si>
  <si>
    <t>1-7</t>
  </si>
  <si>
    <t>(Koraka et al., 2004)</t>
  </si>
  <si>
    <t>8-13</t>
  </si>
  <si>
    <t>RANTES</t>
  </si>
  <si>
    <t>1-3</t>
  </si>
  <si>
    <t>(Perez et al. 2004)</t>
  </si>
  <si>
    <t>4-5</t>
  </si>
  <si>
    <t>2-7</t>
  </si>
  <si>
    <t>(R.-F. Chen et al. 2005)</t>
  </si>
  <si>
    <t>IL-13</t>
  </si>
  <si>
    <t>sST2</t>
  </si>
  <si>
    <t>(Butthep et al. 2006)</t>
  </si>
  <si>
    <t>7</t>
  </si>
  <si>
    <t>D 2 (7)</t>
  </si>
  <si>
    <t>IL-6</t>
  </si>
  <si>
    <t>1-18</t>
  </si>
  <si>
    <t>(Chen et al., 2006)</t>
  </si>
  <si>
    <t>MIF</t>
  </si>
  <si>
    <t>(Chen et al. 2006)</t>
  </si>
  <si>
    <t>sE-selectin</t>
  </si>
  <si>
    <t>(Khongphatthanayothin, Phumaphuti, 
Thongchaiprasit, &amp; Poovorawan, 2006)</t>
  </si>
  <si>
    <t>sICAM-1</t>
  </si>
  <si>
    <t>MCP-1</t>
  </si>
  <si>
    <t>(Lee et al. 2006)</t>
  </si>
  <si>
    <t>VEGF</t>
  </si>
  <si>
    <t>(Srikiatkhachorn et al. 2006)</t>
  </si>
  <si>
    <t>VEGFR1</t>
  </si>
  <si>
    <t>VEGFR2</t>
  </si>
  <si>
    <t>VEGFR2 bound</t>
  </si>
  <si>
    <t>(Chen et al. 2007)</t>
  </si>
  <si>
    <t>(Wang et al. 2007)</t>
  </si>
  <si>
    <t>(Dejnirattisai et al., 2008)</t>
  </si>
  <si>
    <t>CXCL9</t>
  </si>
  <si>
    <t>CXCL10</t>
  </si>
  <si>
    <t>CXCL11</t>
  </si>
  <si>
    <t>(Restrepo et al. 2008)</t>
  </si>
  <si>
    <t>(Valero et al., 2008)</t>
  </si>
  <si>
    <t>2-3</t>
  </si>
  <si>
    <t>(Houghton-Trivino et al. 2009)</t>
  </si>
  <si>
    <t>5-7</t>
  </si>
  <si>
    <t>(Levy et al. 2010)</t>
  </si>
  <si>
    <t>2-5</t>
  </si>
  <si>
    <t>(Priyadarshini et al. 2010)</t>
  </si>
  <si>
    <t>6-15</t>
  </si>
  <si>
    <t>IL-8</t>
  </si>
  <si>
    <t>IFN-b</t>
  </si>
  <si>
    <t>(Ubol et al. 2010)</t>
  </si>
  <si>
    <t>MMP-9</t>
  </si>
  <si>
    <t>(Voraphani et al. 2010)</t>
  </si>
  <si>
    <t>IL-4</t>
  </si>
  <si>
    <t>(Furuta et al. 2012)</t>
  </si>
  <si>
    <t>IL-9</t>
  </si>
  <si>
    <t>IL-17</t>
  </si>
  <si>
    <t>(Kumar et al. 2012)</t>
  </si>
  <si>
    <t>4-7</t>
  </si>
  <si>
    <t>IL-1b</t>
  </si>
  <si>
    <t>2-9</t>
  </si>
  <si>
    <t>(de-Oliveira-Pinto et al., 2012)</t>
  </si>
  <si>
    <t>WS/SD</t>
  </si>
  <si>
    <t>MIP-1b</t>
  </si>
  <si>
    <t>(Guerrero et al. 2013)</t>
  </si>
  <si>
    <t>SD</t>
  </si>
  <si>
    <t>IL-33</t>
  </si>
  <si>
    <t>(Jain et al. 2013)</t>
  </si>
  <si>
    <t>4-5, 10-14</t>
  </si>
  <si>
    <t>(Malavige et al. 2013)</t>
  </si>
  <si>
    <t>(Arias et al. 2014a)</t>
  </si>
  <si>
    <t>sTRAIL</t>
  </si>
  <si>
    <t>1-11</t>
  </si>
  <si>
    <t>(Limonta et al. 2014)</t>
  </si>
  <si>
    <t>Soundravally et al. 2014</t>
  </si>
  <si>
    <t>(van de Weg et al. 2014)</t>
  </si>
  <si>
    <t>MMP-2</t>
  </si>
  <si>
    <t>IL-21</t>
  </si>
  <si>
    <t>(Vivanco-Cid et al. 2014)</t>
  </si>
  <si>
    <t>8-10</t>
  </si>
  <si>
    <t>(Conroy et al. 2015)</t>
  </si>
  <si>
    <t>(Chunhakan et al. 2015)</t>
  </si>
  <si>
    <t>(Ferreira et al. 2015)</t>
  </si>
  <si>
    <t>(Pandey et al. 2015)</t>
  </si>
  <si>
    <t>(Patra et al. 2015)</t>
  </si>
  <si>
    <t>0-2</t>
  </si>
  <si>
    <t>(de la Cruz Hernández et al. 2016)</t>
  </si>
  <si>
    <t>3-5</t>
  </si>
  <si>
    <t>3</t>
  </si>
  <si>
    <t>(Eppy et al. 2016)</t>
  </si>
  <si>
    <t>(Fernando et al. 2016)</t>
  </si>
  <si>
    <t>4</t>
  </si>
  <si>
    <t>8</t>
  </si>
  <si>
    <t>(Kamaladasa et al. 2016)</t>
  </si>
  <si>
    <t>(Oliveira et al. 2016)</t>
  </si>
  <si>
    <t>(Senaratne, Carr, and Noordeen 2016)</t>
  </si>
  <si>
    <t>(Singla et al. 2016)</t>
  </si>
  <si>
    <t>4-6</t>
  </si>
  <si>
    <t>7-10</t>
  </si>
  <si>
    <t>IL-7</t>
  </si>
  <si>
    <t>sCD40l</t>
  </si>
  <si>
    <t>1-9</t>
  </si>
  <si>
    <t>(Thakur et al. 2016)</t>
  </si>
  <si>
    <t>(Zhao et al. 2016)</t>
  </si>
  <si>
    <t>6-7</t>
  </si>
  <si>
    <t>14-17</t>
  </si>
  <si>
    <t>Eotaxin-1</t>
  </si>
  <si>
    <t>IL-1a</t>
  </si>
  <si>
    <t>IL-1ra</t>
  </si>
  <si>
    <t>p-value</t>
  </si>
  <si>
    <t>(Sharone Green et al. 1999)</t>
  </si>
  <si>
    <t>(Arias et al. 2014)</t>
  </si>
  <si>
    <t>(Misra, Kalita, and Singh 2014)</t>
  </si>
  <si>
    <t>(Soundravally et al. 2014)</t>
  </si>
  <si>
    <t>1- Significant difference between DF and DHF/DSS/SD in WHO classification 1997 or 2009</t>
  </si>
  <si>
    <t>2- Significant difference between DF and DHF/DSS/SD in both plasma and sera samples</t>
  </si>
  <si>
    <t>3- Cytokine levels correlate with severity</t>
  </si>
  <si>
    <t>4- Individual results agree with combined results</t>
  </si>
  <si>
    <t>Both</t>
  </si>
  <si>
    <t>Correlate</t>
  </si>
  <si>
    <t>Correlation of 
cytokine levels 
with severity</t>
  </si>
  <si>
    <t>Number of studies that agree 
or against combined results</t>
  </si>
  <si>
    <t>Conclusion</t>
  </si>
  <si>
    <t>control</t>
  </si>
  <si>
    <t>DF &gt; control</t>
  </si>
  <si>
    <t>DHF &gt; DF</t>
  </si>
  <si>
    <t>agree</t>
  </si>
  <si>
    <t>against</t>
  </si>
  <si>
    <t>insuff.</t>
  </si>
  <si>
    <t>no</t>
  </si>
  <si>
    <t>yes</t>
  </si>
  <si>
    <t>positive</t>
  </si>
  <si>
    <t>-</t>
  </si>
  <si>
    <t>negative</t>
  </si>
  <si>
    <t>C-TACK</t>
  </si>
  <si>
    <t>SDF-1</t>
  </si>
  <si>
    <t>IL-3</t>
  </si>
  <si>
    <t>IL-15</t>
  </si>
  <si>
    <t>IL-16</t>
  </si>
  <si>
    <t>IL-18</t>
  </si>
  <si>
    <t>E-selectin</t>
  </si>
  <si>
    <t>key</t>
  </si>
  <si>
    <t>represents data not available</t>
  </si>
  <si>
    <t>represents insufficient data</t>
  </si>
  <si>
    <t>a- Without stated 
days of illness</t>
  </si>
  <si>
    <t>c- Insufficient number of studies 
to perform one study omitting and 
publication bias analyses</t>
  </si>
  <si>
    <t>with</t>
  </si>
  <si>
    <t>without</t>
  </si>
  <si>
    <t>Sera/ 
plasma</t>
  </si>
  <si>
    <t>mean</t>
  </si>
  <si>
    <t>Day-matched comparison DF</t>
  </si>
  <si>
    <t>2-6</t>
  </si>
  <si>
    <t>DHF vs DF</t>
  </si>
  <si>
    <t>1-10</t>
  </si>
  <si>
    <t>1-17</t>
  </si>
  <si>
    <t>Sera/plasma</t>
  </si>
  <si>
    <t>3-20</t>
  </si>
  <si>
    <t>2-15</t>
  </si>
  <si>
    <t>2-16</t>
  </si>
  <si>
    <t>4-16</t>
  </si>
  <si>
    <t>3-16</t>
  </si>
  <si>
    <t>4-12</t>
  </si>
  <si>
    <t>1-8</t>
  </si>
  <si>
    <t>1-13</t>
  </si>
  <si>
    <t>DSS vs DF</t>
  </si>
  <si>
    <t>SD vs DF</t>
  </si>
  <si>
    <t>Total number 
of studies</t>
  </si>
  <si>
    <t>Total number 
of respondents</t>
  </si>
  <si>
    <r>
      <t>Heterogeneity
, I</t>
    </r>
    <r>
      <rPr>
        <vertAlign val="superscript"/>
        <sz val="10"/>
        <color theme="1"/>
        <rFont val="Calibri"/>
        <family val="2"/>
        <scheme val="minor"/>
      </rPr>
      <t>2</t>
    </r>
    <r>
      <rPr>
        <sz val="10"/>
        <color theme="1"/>
        <rFont val="Calibri"/>
        <family val="2"/>
        <scheme val="minor"/>
      </rPr>
      <t>, %</t>
    </r>
  </si>
  <si>
    <t>Effect size 
(mean cytokine 
level, pg/ml)</t>
  </si>
  <si>
    <t>95% CI</t>
  </si>
  <si>
    <r>
      <rPr>
        <b/>
        <sz val="10"/>
        <color theme="1"/>
        <rFont val="Calibri"/>
        <family val="2"/>
        <scheme val="minor"/>
      </rPr>
      <t>DF (</t>
    </r>
    <r>
      <rPr>
        <sz val="10"/>
        <color theme="1"/>
        <rFont val="Calibri"/>
        <family val="2"/>
        <scheme val="minor"/>
      </rPr>
      <t>SE)</t>
    </r>
  </si>
  <si>
    <r>
      <rPr>
        <b/>
        <sz val="10"/>
        <color theme="1"/>
        <rFont val="Calibri"/>
        <family val="2"/>
        <scheme val="minor"/>
      </rPr>
      <t>DHF (</t>
    </r>
    <r>
      <rPr>
        <sz val="10"/>
        <color theme="1"/>
        <rFont val="Calibri"/>
        <family val="2"/>
        <scheme val="minor"/>
      </rPr>
      <t>SE)</t>
    </r>
  </si>
  <si>
    <r>
      <rPr>
        <b/>
        <sz val="10"/>
        <color theme="1"/>
        <rFont val="Calibri"/>
        <family val="2"/>
        <scheme val="minor"/>
      </rPr>
      <t>DHF vs 
DF (</t>
    </r>
    <r>
      <rPr>
        <sz val="10"/>
        <color theme="1"/>
        <rFont val="Calibri"/>
        <family val="2"/>
        <scheme val="minor"/>
      </rPr>
      <t>SE)</t>
    </r>
  </si>
  <si>
    <t>no.</t>
  </si>
  <si>
    <t>Lower 
limit</t>
  </si>
  <si>
    <t>Upper 
limit</t>
  </si>
  <si>
    <t>Insufficient data to perform meta-analysis</t>
  </si>
  <si>
    <t>Unit</t>
  </si>
  <si>
    <t>Study name</t>
  </si>
  <si>
    <t>subgroup 
(p-value)</t>
  </si>
  <si>
    <t>pg/ml</t>
  </si>
  <si>
    <t>(Rathakrishnan et al. 2012)</t>
  </si>
  <si>
    <t>(Becquart et al. 2010)</t>
  </si>
  <si>
    <t>Sera vs Plasma</t>
  </si>
  <si>
    <t>Eotaxin</t>
  </si>
  <si>
    <t>SDF1-a</t>
  </si>
  <si>
    <t>(Pinto et al. 1999)</t>
  </si>
  <si>
    <t>(Michels et al. 2015)</t>
  </si>
  <si>
    <t>U/ml</t>
  </si>
  <si>
    <t>Ul/ml</t>
  </si>
  <si>
    <t>Garcia et al. 2001</t>
  </si>
  <si>
    <t>(Hung et al. 2004)</t>
  </si>
  <si>
    <t>(Valero et al. 2008)</t>
  </si>
  <si>
    <t>Feitosa et al. 2016</t>
  </si>
  <si>
    <t>(Azeredo et al. 2001)</t>
  </si>
  <si>
    <t>(Pacsa et al. 2000)</t>
  </si>
  <si>
    <t>(Juffrie et al. 2001)</t>
  </si>
  <si>
    <t>(Mustafa et al. 2001)</t>
  </si>
  <si>
    <t>(Elzinandes L Azeredo et al. 2006)</t>
  </si>
  <si>
    <t>TNF-b</t>
  </si>
  <si>
    <t>(Hober et al. 1998)</t>
  </si>
  <si>
    <t>Sera vs plasma</t>
  </si>
  <si>
    <t>(Assunção-Miranda et al. 2010)</t>
  </si>
  <si>
    <t>ng/ml</t>
  </si>
  <si>
    <t>(Khongphatthanayothin et al., 2006)</t>
  </si>
  <si>
    <t>(Liu et al. 2016)</t>
  </si>
  <si>
    <t>sL-selectin</t>
  </si>
  <si>
    <t>sP-selectin</t>
  </si>
  <si>
    <t>(Seet et al. 2009)</t>
  </si>
  <si>
    <t>ICAM-1</t>
  </si>
  <si>
    <t>6.4</t>
  </si>
  <si>
    <t>primary</t>
  </si>
  <si>
    <t>secondary</t>
  </si>
  <si>
    <t>(Singla et al. 2016) DF</t>
  </si>
  <si>
    <t>(Singla et al. 2016) DHF</t>
  </si>
  <si>
    <t>Primary</t>
  </si>
  <si>
    <t>Secondary</t>
  </si>
  <si>
    <t>Primary vs secondary</t>
  </si>
  <si>
    <t>(Perez et al. 2004) DF</t>
  </si>
  <si>
    <t>(Oliveira et al. 2016) DF</t>
  </si>
  <si>
    <t>(Oliveira et al. 2016) DHF</t>
  </si>
  <si>
    <t>(Levy et al. 2010) DF</t>
  </si>
  <si>
    <t>(Levy et al. 2010) DHF</t>
  </si>
  <si>
    <t>Priyadarshini et al. 2010</t>
  </si>
  <si>
    <t>(Singla et al. 2016) SD</t>
  </si>
  <si>
    <t>(Jain et al. 2013) DF</t>
  </si>
  <si>
    <t>(Jain et al. 2013) DHF</t>
  </si>
  <si>
    <t>sP-Selectin</t>
  </si>
  <si>
    <t>sL-Selectin</t>
  </si>
  <si>
    <t>(Koraka et al. 2004)</t>
  </si>
  <si>
    <t>IFN-a</t>
  </si>
  <si>
    <t>DENV-1</t>
  </si>
  <si>
    <t>DENV-2</t>
  </si>
  <si>
    <t>DENV-3</t>
  </si>
  <si>
    <t>DENV-4</t>
  </si>
  <si>
    <t>ranking</t>
  </si>
  <si>
    <t>sequence</t>
  </si>
  <si>
    <t>subgroup 
analysis</t>
  </si>
  <si>
    <t>upper 
limit</t>
  </si>
  <si>
    <t>std</t>
  </si>
  <si>
    <t>(Sierra et al. 2010)</t>
  </si>
  <si>
    <t>(Yohan et al. 2014)</t>
  </si>
  <si>
    <t>4, 3, 2, 1</t>
  </si>
  <si>
    <t>1 vs 2</t>
  </si>
  <si>
    <t>2 vs 3</t>
  </si>
  <si>
    <t>3 vs 4</t>
  </si>
  <si>
    <t>1 vs 4</t>
  </si>
  <si>
    <t>MIP-1a</t>
  </si>
  <si>
    <t>MIP-1</t>
  </si>
  <si>
    <t>1, 3, 4, 2</t>
  </si>
  <si>
    <t>2, 1, 3, 4</t>
  </si>
  <si>
    <t>1, 3, 2, 4</t>
  </si>
  <si>
    <t>(Arias et al., 2014)</t>
  </si>
  <si>
    <t>1, 4, 3, 2</t>
  </si>
  <si>
    <t>2, 3, 1, 4</t>
  </si>
  <si>
    <t>(Tsai et al., 2014)</t>
  </si>
  <si>
    <t>3, 2, 1, 4</t>
  </si>
  <si>
    <t>3, 2, 4, 1</t>
  </si>
  <si>
    <t>2, 4, 3, 1</t>
  </si>
  <si>
    <t>(Duran et al. 2013)</t>
  </si>
  <si>
    <t>4, 2, 1, 3</t>
  </si>
  <si>
    <t>(Valero et al. 2014)</t>
  </si>
  <si>
    <t>sTNF R1</t>
  </si>
  <si>
    <t>2, 4, 1, 3</t>
  </si>
  <si>
    <t>sTNF R2</t>
  </si>
  <si>
    <t>(Azizan et al., 2009)</t>
  </si>
  <si>
    <t>(Murgue, Cassar, and Deparis 2001) D1</t>
  </si>
  <si>
    <t>(Murgue, Cassar, and Deparis 2001) D2</t>
  </si>
  <si>
    <t>(Murgue, Cassar, and Deparis 2001) D3</t>
  </si>
  <si>
    <t>(Murgue, Cassar, and Deparis 2001) D4</t>
  </si>
  <si>
    <t>(Murgue, Cassar, and Deparis 2001) D5</t>
  </si>
  <si>
    <t>(Murgue, Cassar, and Deparis 2001) D6</t>
  </si>
  <si>
    <t>(Murgue, Cassar, and Deparis 2001) D7</t>
  </si>
  <si>
    <t>(Murgue, Cassar, and Deparis 2001) D8</t>
  </si>
  <si>
    <t>(Murgue, Cassar, and Deparis 2001) D9</t>
  </si>
  <si>
    <t>(Murgue, Cassar, and Deparis 2001) D10</t>
  </si>
  <si>
    <t>3, 2, 1</t>
  </si>
  <si>
    <t>1 vs 3</t>
  </si>
  <si>
    <t>2, 3, 4, 1</t>
  </si>
  <si>
    <t>Number of DF and DHF cases</t>
  </si>
  <si>
    <t>No</t>
  </si>
  <si>
    <t>Number of 
cases</t>
  </si>
  <si>
    <t>Total number of data with stated day</t>
  </si>
  <si>
    <t>total</t>
  </si>
  <si>
    <t>Number of DF and DHF cases on different days of illness</t>
  </si>
  <si>
    <t>Summary of number of DF and DHF cases on different days of illness</t>
  </si>
  <si>
    <t>Days of 
illness</t>
  </si>
  <si>
    <t>Number 
of cases</t>
  </si>
  <si>
    <t>Total number 
of cases</t>
  </si>
  <si>
    <t>Total number of 
DF cases</t>
  </si>
  <si>
    <t>Percentage 
(%)</t>
  </si>
  <si>
    <t>(de la Cruz Hernández et al. 2016) DF</t>
  </si>
  <si>
    <t>(de la Cruz Hernández et al. 2016) DHF</t>
  </si>
  <si>
    <t>6-11</t>
  </si>
  <si>
    <t>1-20</t>
  </si>
  <si>
    <t>1-2</t>
  </si>
  <si>
    <t>5-6</t>
  </si>
  <si>
    <t>7-8</t>
  </si>
  <si>
    <t>D 0-1 (5-6)</t>
  </si>
  <si>
    <t>D 2-3 (7-8)</t>
  </si>
  <si>
    <t xml:space="preserve">DF </t>
  </si>
  <si>
    <t>(Pandey et al. 2015) D 0(5)</t>
  </si>
  <si>
    <t>(Pandey et al. 2015) D -1(4)</t>
  </si>
  <si>
    <t>(Pandey et al. 2015) D -2(3)</t>
  </si>
  <si>
    <t>(Pandey et al. 2015) D -3(2)</t>
  </si>
  <si>
    <t>1, 2, 3</t>
  </si>
  <si>
    <t>12-14</t>
  </si>
  <si>
    <t>15-18</t>
  </si>
  <si>
    <t>(Kurane et al. 1993) DF</t>
  </si>
  <si>
    <t>(Kurane et al. 1993) DHF</t>
  </si>
  <si>
    <t>IL-18BP</t>
  </si>
  <si>
    <t>IL-18FP</t>
  </si>
  <si>
    <t>Serum IL-10 as a marker of severe dengue infection.</t>
  </si>
  <si>
    <t>Malavige GN
Gomes L
Alles L
Chang T
Salimi M
Fernando S
Nanayakkara KD
Jayaratne S
Ogg GS</t>
  </si>
  <si>
    <t>Virus-induced decline in soluble vascular endothelial growth receptor 2 is associated with plasma leakage in dengue hemorrhagic Fever.</t>
  </si>
  <si>
    <t>Srikiatkhachorn A
Ajariyakhajorn C
Endy TP
Kalayanarooj S
Libraty DH
Green S
Ennis FA
Rothman AL</t>
  </si>
  <si>
    <t>Elevated soluble thrombomodulin in the febrile stage related to patients at risk for dengue shock syndrome.</t>
  </si>
  <si>
    <t>Butthep P
Chunhakan S
Tangnararatchakit K
Yoksan S
Pattanapanyasat K
Chuansumrit A</t>
  </si>
  <si>
    <t>High levels of interferon alpha in the sera of children with dengue virus infection.</t>
  </si>
  <si>
    <t>Kurane I
Innis BL
Nimmannitya S
Nisalak A
Meager A
Ennis FA</t>
  </si>
  <si>
    <t>Differing influences of virus burden and immune activation on disease severity in secondary dengue-3 virus infections.</t>
  </si>
  <si>
    <t>Libraty DH
Endy TP
Houng HS
Green S
Kalayanarooj S
Suntayakorn S
Chansiriwongs W
Vaughn DW
Nisalak A
Ennis FA
Rothman AL</t>
  </si>
  <si>
    <t>Apoptotic mediators in patients with severe and non-severe dengue from Brazil.</t>
  </si>
  <si>
    <t>Limonta D
Torrentes-Carvalho A
Marinho CF
de Azeredo EL
de Souza LJ
Motta-Castro AR
da Cunha RV
Kubelka CF
Nogueira RM
de-Oliveira-Pinto LM</t>
  </si>
  <si>
    <t>Serum levels of IL-8, IFNgamma, IL-10, and TGF beta and their gene expression levels in severe and non-severe cases of dengue virus infection.</t>
  </si>
  <si>
    <t>Pandey N
Jain A
Garg RK
Kumar R
Agrawal OP
Lakshmana Rao PV</t>
  </si>
  <si>
    <t>Determination of tumor necrosis factor-alpha levels in dengue virus infected patients by sensitive biotin-streptavidin enzyme-linked immunosorbent assay.</t>
  </si>
  <si>
    <t>Kittigul L
Temprom W
Sujirarat D
Kittigul C</t>
  </si>
  <si>
    <t>Elevation of soluble VCAM-1 plasma levels in children with acute dengue virus infection of varying severity.</t>
  </si>
  <si>
    <t>Koraka P
Murgue B
Deparis X
Van Gorp EC
Setiati TE
Osterhaus AD
Groen J</t>
  </si>
  <si>
    <t>IL-10 levels in Dengue patients: some findings from the exceptional epidemiological conditions in Cuba.</t>
  </si>
  <si>
    <t>Perez AB
Garcia G
Sierra B
Alvarez M
Vazquez S
Cabrera MV
Rodriguez R
Rosario D
Martinez E
Denny T
Guzman MG</t>
  </si>
  <si>
    <t>Dengue haemorrhagic fever and dengue shock syndrome: are they tumour necrosis factor-mediated disorders?.</t>
  </si>
  <si>
    <t>Yadav M
Kamath KR
Iyngkaran N
Sinniah M</t>
  </si>
  <si>
    <t>Profile of transforming growth factor-beta 1 in patients with dengue haemorrhagic fever.</t>
  </si>
  <si>
    <t>Agarwal R
Elbishbishi EA
Chaturvedi UC
Nagar R
Mustafa AS</t>
  </si>
  <si>
    <t>Detection of circulant tumor necrosis factor-alpha, soluble tumor necrosis factor p75 and interferon-gamma in Brazilian patients with dengue fever and dengue hemorrhagic fever.</t>
  </si>
  <si>
    <t>Braga EL
Moura P
Pinto LM
Ignacio SR
Oliveira MJ
Cordeiro MT
Kubelka CF</t>
  </si>
  <si>
    <t>Correlation of serum levels of macrophage migration inhibitory factor with disease severity and clinical outcome in dengue patients.</t>
  </si>
  <si>
    <t>Chen LC
Lei HY
Liu CC
Shiesh SC
Chen SH
Liu HS
Lin YS
Wang ST
Shyu HW
Yeh TM</t>
  </si>
  <si>
    <t>Serum levels of sICAM-1 and sE-selectin in patients with dengue virus infection.</t>
  </si>
  <si>
    <t>Khongphatthanayothin A
Phumaphuti P
Thongchaiprasit K
Poovorawan Y</t>
  </si>
  <si>
    <t>Implications of dynamic changes among tumor necrosis factor-alpha (TNF-alpha), membrane TNF receptor, and soluble TNF receptor levels in regard to the severity of dengue infection.</t>
  </si>
  <si>
    <t>Wang L
Chen RF
Liu JW
Yu HR
Kuo HC
Yang KD</t>
  </si>
  <si>
    <t>Different clinical and laboratory manifestations between dengue haemorrhagic fever and dengue fever with bleeding tendency.</t>
  </si>
  <si>
    <t>Chen RF
Yang KD
Wang L
Liu JW
Chiu CC
Cheng JT</t>
  </si>
  <si>
    <t>A complex interplay among virus, dendritic cells, T cells, and cytokines in dengue virus infections.</t>
  </si>
  <si>
    <t>Dejnirattisai W
Duangchinda T
Lin CL
Vasanawathana S
Jones M
Jacobs M
Malasit P
Xu XN
Screaton G
Mongkolsapaya J</t>
  </si>
  <si>
    <t>Increment of interleukin 6, tumour necrosis factor alpha, nitric oxide, C-reactive protein and apoptosis in dengue.</t>
  </si>
  <si>
    <t>Levy A
Valero N
Espina LM
Anez G
Arias J
Mosquera J</t>
  </si>
  <si>
    <t>Levels of soluble ST2 in serum associated with severity of dengue due to tumour necrosis factor alpha stimulation.</t>
  </si>
  <si>
    <t>Houghton-Trivino N
Salgado DM
Rodriguez JA
Bosch I
Castellanos JE</t>
  </si>
  <si>
    <t>Clinical findings and pro-inflammatory cytokines in dengue patients in Western India: a facility-based study.</t>
  </si>
  <si>
    <t>Priyadarshini D
Gadia RR
Tripathy A
Gurukumar KR
Bhagat A
Patwardhan S
Mokashi N
Vaidya D
Shah PS
Cecilia D</t>
  </si>
  <si>
    <t>Mechanisms of immune evasion induced by a complex of dengue virus and preexisting enhancing antibodies.</t>
  </si>
  <si>
    <t>Ubol S
Phuklia W
Kalayanarooj S
Modhiran N</t>
  </si>
  <si>
    <t>Regulation of inflammatory chemokine receptors on blood T cells associated to the circulating versus liver chemokines in dengue fever.</t>
  </si>
  <si>
    <t>de-Oliveira-Pinto LM
Marinho CF
Povoa TF
de Azeredo EL
de Souza LA
Barbosa LD
Motta-Castro AR
Alves AM
Avila CA
de Souza LJ
da Cunha RV
Damasco PV
Paes MV
Kubelka CF</t>
  </si>
  <si>
    <t>IL-17 level in patients with Dengue virus infection &amp; its association with severity of illness.</t>
  </si>
  <si>
    <t>Jain A
Pandey N
Garg RK
Kumar R</t>
  </si>
  <si>
    <t>Dynamics of interleukin-21 production during the clinical course of primary and secondary dengue virus infections.</t>
  </si>
  <si>
    <t>Vivanco-Cid H
Maldonado-Renteria MJ
Sanchez-Vargas LA
Izaguirre-Hernandez IY
Hernandez-Flores KG
Remes-Ruiz R</t>
  </si>
  <si>
    <t>Circulating cytokines and chemokines associated with plasma leakage and hepatic dysfunction in Brazilian children with dengue fever.</t>
  </si>
  <si>
    <t>Ferreira RA
de Oliveira SA
Gandini M
Ferreira Lda C
Correa G
Abiraude FM
Reid MM
Cruz OG
Kubelka CF</t>
  </si>
  <si>
    <t>Activation of T lymphocytes in dengue virus infections. High levels of soluble interleukin 2 receptor, soluble CD4, soluble CD8, interleukin 2, and interferon-gamma in sera of children with dengue.</t>
  </si>
  <si>
    <t>Kurane I
Innis BL
Nimmannitya S
Nisalak A
Meager A
Janus J
Ennis FA</t>
  </si>
  <si>
    <t>Early immune activation in acute dengue illness is related to development of plasma leakage and disease severity.</t>
  </si>
  <si>
    <t>Green S
Vaughn DW
Kalayanarooj S
Nimmannitya S
Suntayakorn S
Nisalak A
Lew R
Innis BL
Kurane I
Rothman AL
Ennis FA</t>
  </si>
  <si>
    <t>Association between proinflammatory cytokines and lipid peroxidation in patients with severe dengue disease around defervescence.</t>
  </si>
  <si>
    <t>Soundravally R
Hoti SL
Patil SA
Cleetus CC
Zachariah B
Kadhiravan T
Narayanan P
Kumar BA</t>
  </si>
  <si>
    <t>Increased expression of cytokines, soluble cytokine receptors, soluble apoptosis ligand and apoptosis in dengue.</t>
  </si>
  <si>
    <t>Arias J
Valero N
Mosquera J
Montiel M
Reyes E
Larreal Y
Alvarez-Mon M</t>
  </si>
  <si>
    <t>Matrix metalloproteinase-9 (mmp-9) in children with dengue virus infection.</t>
  </si>
  <si>
    <t>Voraphani N
Khongphatthanayothin A
Srikaew K
Tontulawat P
Poovorawan Y</t>
  </si>
  <si>
    <t>Vascular leakage in dengue hemorrhagic Fever is associated with dengue infected monocytes, monocyte activation/exhaustion, and cytokines production.</t>
  </si>
  <si>
    <t>Chunhakan S
Butthep P
Yoksan S
Tangnararatchakit K
Chuansumrit A</t>
  </si>
  <si>
    <t>Role of vascular endothelial growth factor (VEGF) in the neurological manifestations of dengue: a preliminary study.</t>
  </si>
  <si>
    <t>Misra UK
Kalita J
Singh AP</t>
  </si>
  <si>
    <t>Elevated Plasma Interleukin-10 Levels in Acute Dengue Correlate with Disease Severity</t>
  </si>
  <si>
    <t>Elevated Levels of Interleukin-2 Receptor and Intercellular Adhesion Molecule 1 in Sera from a Venezuelan Cohort of Patients with Dengue</t>
  </si>
  <si>
    <t>Lipopolysaccharide acts synergistically with the dengue virus to induce monocyte production of platelet activating factor and other inflammatory mediators.</t>
  </si>
  <si>
    <t>Kamaladasa A
Gomes L
Jeewandara C
Shyamali NL
Ogg GS
Malavige GN</t>
  </si>
  <si>
    <t>MCP-1, a highly expressed chemokine in dengue haemorrhagic fever/dengue shock syndrome patients, may cause permeability change, possibly through reduced tight junctions of vascular endothelium cells.</t>
  </si>
  <si>
    <t>Lee YR
Liu MT
Lei HY
Liu CC
Wu JM
Tung YC
Lin YS
Yeh TM
Chen SH
Liu HS</t>
  </si>
  <si>
    <t>Primary dengue haemorrhagic fever in patients from northeast of Brazil is associated with high levels of interferon-beta during acute phase.</t>
  </si>
  <si>
    <t>Oliveira RA
Silva MM
Calzavara-Silva CE
Silva AM
Cordeiro MT
Moura PM
Baptista PN Filho
Marques ET Junior
Gil LH</t>
  </si>
  <si>
    <t>Plasma concentrations of sVCAM-1 and severity of dengue infections.</t>
  </si>
  <si>
    <t>Murgue B
Cassar O
Deparis X</t>
  </si>
  <si>
    <t>Slow resolution of inflammation in severe adult dengue patients.</t>
  </si>
  <si>
    <t>Zhao L
Huang X
Hong W
Qiu S
Wang J
Yu L
Zeng Y
Tan X
Zhang F</t>
  </si>
  <si>
    <t>Patterns and causes of liver involvement in acute dengue infection.</t>
  </si>
  <si>
    <t>Fernando S
Wijewickrama A
Gomes L
Punchihewa CT
Madusanka SD
Dissanayake H
Jeewandara C
Peiris H
Ogg GS
Malavige GN</t>
  </si>
  <si>
    <t>Host biomarkers are associated with progression to dengue haemorrhagic fever: a nested case-control study.</t>
  </si>
  <si>
    <t>Conroy AL
Gelvez M
Hawkes M
Rajwans N
Tran V
Liles WC
Villar-Centeno LA
Kain KC</t>
  </si>
  <si>
    <t>Status of circulating immune complexes, IL8 titers and cryoglobulins in patients with dengue infection.</t>
  </si>
  <si>
    <t>Patra G
Ghosh M
Modak D
Bandopadhyay B
Saha B
Mukhopadhyay S</t>
  </si>
  <si>
    <t>Immune Response to Dengue Virus Infection in Pediatric Patients in New Delhi, India--Association of Viremia, Inflammatory Mediators and Monocytes with Disease Severity.[Erratum appears in PLoS Negl Trop Dis. 2016 Apr;10(4):e0004642; PMID: 27078688]</t>
  </si>
  <si>
    <t>Singla M
Kar M
Sethi T
Kabra SK
Lodha R
Chandele A
Medigeshi GR</t>
  </si>
  <si>
    <t>Elevated levels of vascular endothelial growth factor in adults with severe dengue infection.</t>
  </si>
  <si>
    <t>Thakur P
Chakravarti A
Aggarwal S
Uppal B
Bhalla P</t>
  </si>
  <si>
    <t>Elevation in liver enzymes is associated with increased IL-2 and predicts severe outcomes in clinically apparent dengue virus infection.</t>
  </si>
  <si>
    <t>Senaratne T
Carr J
Noordeen F</t>
  </si>
  <si>
    <t>Serum levels of interleukin-6, tumor necrosis factor-alpha and interferon-gamma in infants with and without dengue.</t>
  </si>
  <si>
    <t>Restrepo BN
Isaza DM
Salazar CL
Ramirez R
Ospina M
Alvarez LG</t>
  </si>
  <si>
    <t>Serum angiopoietin-2 and soluble VEGF receptor 2 are surrogate markers for plasma leakage in patients with acute dengue virus infection.</t>
  </si>
  <si>
    <t>van de Weg CA
Pannuti CS
van den Ham HJ
de Araujo ES
Boas LS
Felix AC
Carvalho KI
Levi JE
Romano CM
Centrone CC
Rodrigues CL
Luna E
van Gorp EC
Osterhaus AD
Kallas EG
Martina BE</t>
  </si>
  <si>
    <t>Association of mast cell-derived VEGF and proteases in Dengue shock syndrome.</t>
  </si>
  <si>
    <t>Furuta T
Murao LA
Lan NT
Huy NT
Huong VT
Thuy TT
Tham VD
Nga CT
Ha TT
Ohmoto Y
Kikuchi M
Morita K
Yasunami M
Hirayama K
Watanabe N</t>
  </si>
  <si>
    <t>High plasma levels of soluble ST2 but not its ligand IL-33 is associated with severe forms of pediatric dengue.</t>
  </si>
  <si>
    <t>Guerrero CD
Arrieta AF
Ramirez ND
Rodriguez LS
Vega R
Bosch I
Rodriguez JA
Narvaez CF
Salgado DM</t>
  </si>
  <si>
    <t>Altered T helper 1 reaction but not increase of virus load in patients with dengue hemorrhagic fever.</t>
  </si>
  <si>
    <t>Chen RF
Liu JW
Yeh WT
Wang L
Chang JC
Yu HR
Cheng JT
Yang KD</t>
  </si>
  <si>
    <t>Serum Proteome and Cytokine Analysis in a Longitudinal Cohort of Adults with Primary Dengue Infection Reveals Predictive Markers of DHF</t>
  </si>
  <si>
    <t>Normal free interleukin-18 (IL-18) plasma levels in dengue virus infection and the need to measure both total IL-18 and IL-18 binding protein levels.</t>
  </si>
  <si>
    <t>Michels M
de Mast Q
Netea MG
Joosten LA
Dinarello CA
Rudiman PI
Sinarta S
Wisaksana R
Alisjahbana B
van der Ven AJ</t>
  </si>
  <si>
    <t>Elevated levels of interleukin-13 and IL-18 in patients with dengue hemorrhagic fever.</t>
  </si>
  <si>
    <t>Mustafa AS
Elbishbishi EA
Agarwal R
Chaturvedi UC</t>
  </si>
  <si>
    <t>Activated peripheral lymphocytes with increased expression of cell adhesion molecules and cytotoxic markers are associated with dengue fever disease.</t>
  </si>
  <si>
    <t>Azeredo EL
Zagne SM
Alvarenga AR
Nogueira RM
Kubelka CF
de Oliveira-Pinto LM</t>
  </si>
  <si>
    <t>Relationship between circulating vascular endothelial growth factor and its soluble receptors in adults with dengue virus infection: a case-control study.</t>
  </si>
  <si>
    <t>Seet RC
Chow AW
Quek AM
Chan YH
Lim EC</t>
  </si>
  <si>
    <t>Modulation of cytokine and cytokine receptor/antagonist by treatment with doxycycline and tetracycline in patients with dengue fever.</t>
  </si>
  <si>
    <t>Castro JE
Vado-Solis I
Perez-Osorio C
Fredeking TM</t>
  </si>
  <si>
    <t>Dengue Patients with Early Hemorrhagic Manifestations Lose Coordinate Expression of the Anti-Inflammatory Cytokine IL-10 with the Inflammatory Cytokines IL-6 and IL-8.</t>
  </si>
  <si>
    <t>Iani FC
Caldas S
Duarte MM
Cury AL
Cecilio AB
Costa PA
Antonelli LR
Gollob KJ</t>
  </si>
  <si>
    <t>The Differences Between Interleukin-6 and C-reactive Protein Levels Among Adult Patients of Dengue Infection with and without Plasma Leakage.</t>
  </si>
  <si>
    <t>Eppy
Suhendro
Nainggolan L
Rumende CM</t>
  </si>
  <si>
    <t>Alteration of cytokines and chemokines during febrile episodes associated with endothelial cell damage and plasma leakage in dengue hemorrhagic fever.</t>
  </si>
  <si>
    <t>Butthep P
Chunhakan S
Yoksan S
Tangnararatchakit K
Chuansumrit A</t>
  </si>
  <si>
    <t>Primary dengue virus infections induce differential cytokine production in Mexican patients.</t>
  </si>
  <si>
    <t>Cruz Hernandez SI
Puerta-Guardo HN
Flores Aguilar H
Gonzalez Mateos S
Lopez Martinez I
Ortiz-Navarrete V
Ludert JE
Angel RM</t>
  </si>
  <si>
    <t>Serum levels of soluble vascular cell adhesion molecules may correlate with the severity of dengue virus-1 infection in adults.</t>
  </si>
  <si>
    <t>Liao B
Tang Y
Hu F
Zhou W
Yao X
Hong W
Wang J
Zhang X
Tang X
Zhang F</t>
  </si>
  <si>
    <t>Oxidative damage in dengue fever</t>
  </si>
  <si>
    <t>Elevated levels of IL-8 in dengue hemorrhagic fever.</t>
  </si>
  <si>
    <t>Raghupathy R
Chaturvedi UC
Al-Sayer H
Elbishbishi EA
Agarwal R
Nagar R
Kapoor S
Misra A
Mathur A
Nusrat H
Azizieh F
Khan MA
Mustafa AS</t>
  </si>
  <si>
    <t>Pathophysiologic and prognostic role of cytokines in dengue hemorrhagic fever.</t>
  </si>
  <si>
    <t>Bethell DB
Flobbe K
Cao XT
Day NP
Pham TP
Buurman WA
Cardosa MJ
White NJ
Kwiatkowski D</t>
  </si>
  <si>
    <t>Multiplex cytokine profile from dengue patients: MIP-1beta and IFN-gamma as predictive factors for severity.</t>
  </si>
  <si>
    <t>Bozza FA
Cruz OG
Zagne SM
Azeredo EL
Nogueira RM
Assis EF
Bozza PT
Kubelka CF</t>
  </si>
  <si>
    <t>A three-component biomarker panel for prediction of dengue hemorrhagic fever.</t>
  </si>
  <si>
    <t>Brasier AR
Ju H
Garcia J
Spratt HM
Victor SS
Forshey BM
Halsey ES
Comach G
Sierra G
Blair PJ
Rocha C
Morrison AC
Scott TW
Bazan I
Kochel TJ
Venezuelan Dengue Fever Working Group</t>
  </si>
  <si>
    <t>Coagulation Abnormalities in Dengue Hemorrhagic Fever: Serial Investigations in 167 Vietnamese Children with Dengue Shock Syndrome</t>
  </si>
  <si>
    <t>Role of interleukin-12 in patients with dengue hemorrhagic fever.</t>
  </si>
  <si>
    <t>Pacsa AS
Agarwal R
Elbishbishi EA
Chaturvedi UC
Nagar R
Mustafa AS</t>
  </si>
  <si>
    <t>Tumor necrosis factor alpha levels in plasma and whole-blood culture in dengue-infected patients: relationship between virus detection and pre-existing specific antibodies.</t>
  </si>
  <si>
    <t>Hober D
Nguyen TL
Shen L
Ha DQ
Huong VT
Benyoucef S
Nguyen TH
Bui TM
Loan HK
Le BL
Bouzidi A
De Groote D
Drouet MT
Deubel V
Wattre P</t>
  </si>
  <si>
    <t>Elevated levels of soluble ST2 protein in dengue virus infected patients.</t>
  </si>
  <si>
    <t>Becerra A
Warke RV
de Bosch N
Rothman AL
Bosch I</t>
  </si>
  <si>
    <t>Increased pro-inflammatory cytokines (TNF-alpha and IL-6) and anti-inflammatory compounds (sTNFRp55 and sTNFRp75) in Brazilian patients during exanthematic dengue fever.</t>
  </si>
  <si>
    <t>Pinto LM
Oliveira SA
Braga EL
Nogueira RM
Kubelka CF</t>
  </si>
  <si>
    <t>Characterisation of lymphocyte response and cytokine patterns in patients with dengue fever.</t>
  </si>
  <si>
    <t>Azeredo EL
Zagne SM
Santiago MA
Gouvea AS
Santana AA
Neves-Souza PC
Nogueira RM
Miagostovich MP
Kubelka CF</t>
  </si>
  <si>
    <t>Evidence of vascular damage in dengue disease: demonstration of high levels of soluble cell adhesion molecules and circulating endothelial cells.</t>
  </si>
  <si>
    <t>Cardier JE
Rivas B
Romano E
Rothman AL
Perez-Perez C
Ochoa M
Caceres AM
Cardier M
Guevara N
Giovannetti R</t>
  </si>
  <si>
    <t>Cytokine expression profile of dengue patients at different phases of illness.</t>
  </si>
  <si>
    <t>Rathakrishnan A
Wang SM
Hu Y
Khan AM
Ponnampalavanar S
Lum LC
Manikam R
Sekaran SD</t>
  </si>
  <si>
    <t>Transient CD4/CD8 ratio inversion and aberrant immune activation during dengue virus infection.</t>
  </si>
  <si>
    <t>Liu CC
Huang KJ
Lin YS
Yeh TM
Liu HS
Lei HY</t>
  </si>
  <si>
    <t>Dengue Hemorrhagic Fever in Infants: A Study of Clinical and Cytokine Profiles</t>
  </si>
  <si>
    <t>Gene Polymorphisms and Serum Levels of Pro- and Anti-Inflammatory Markers in Dengue Viral Infections.</t>
  </si>
  <si>
    <t>Feitosa RN
Vallinoto AC
Vasconcelos PF
Azevedo Rdo S
Azevedo VN
Machado LF
Lima SS
Ishak Mde O
Ishak R</t>
  </si>
  <si>
    <t>nil</t>
  </si>
  <si>
    <t>Interleukin (IL-2) levels in past dengue infection</t>
  </si>
  <si>
    <t>Scopus</t>
  </si>
  <si>
    <t>Contribution of macrophage migration inhibitory factor to the pathogenesis of dengue virus infection.</t>
  </si>
  <si>
    <t>Assuncao-Miranda I
Amaral FA
Bozza FA
Fagundes CT
Sousa LP
Souza DG
Pacheco P
Barbosa-Lima G
Gomes RN
Bozza PT
Da Poian AT
Teixeira MM
Bozza MT</t>
  </si>
  <si>
    <t>Levels of Circulating Tumor Necrosis Factor-alpha in Children with Symptomatic Dengue Evaluated by ELISA and Bead-Based Assays.</t>
  </si>
  <si>
    <t>Perdomo-Celis F
Salgado DM
Narvaez CF</t>
  </si>
  <si>
    <t>Increased cytokine protein and MRNA levels in patients with dengue hemorrhagic fever</t>
  </si>
  <si>
    <t>Correlation of IFN-inducible protein 10 levels in Sera with disease severity and clinical outcome of the dengue patients</t>
  </si>
  <si>
    <t>Elevated levels of soluble tumour necrosis factor receptor 1, thrombomodulin and soluble endothelial cell adhesion molecules in patients with dengue haemorrhagic fever</t>
  </si>
  <si>
    <t>Serum Galectin-9 and Galectin-3-Binding Protein in Acute Dengue Virus Infection.</t>
  </si>
  <si>
    <t>Liu KT
Liu YH
Chen YH
Lin CY
Huang CH
Yen MC
Kuo PL</t>
  </si>
  <si>
    <t>Imbalance of angiopoietin-1 and angiopoetin-2 in severe dengue and relationship with thrombocytopenia, endothelial activation, and vascular stability.</t>
  </si>
  <si>
    <t>Michels, Meta
van der Ven, Andre J A M
Djamiatun, Kis
Fijnheer, Rob
de Groot, Philip G
Griffioen, Arjan W
Sebastian, Silvie
Faradz, Sultana M H
de Mast, Quirijn</t>
  </si>
  <si>
    <t>Suppression of virus specific immune responses by IL-10 in acute dengue infection.</t>
  </si>
  <si>
    <t>Malavige GN
Jeewandara C
Alles KM
Salimi M
Gomes L
Kamaladasa A
Jayaratne SD
Ogg GS</t>
  </si>
  <si>
    <t>Effective entomological surveillance planning stresses a careful consideration of methodology, trapping technologies, and analysis techniques. Herein, the basic principles and technological components of arthropod surveillance plans are described, as promoted in the symposium "Advancements in arthropod monitoring technology, techniques, and analysis" presented at the 58th annual meeting of the Entomological Society of America in San Diego, CA. Interdisciplinary examples of arthropod monitoring for urban, medical, and veterinary applications are reviewed. Arthropod surveillance consists of the three components: 1) sampling method, 2) trap technology, and 3) analysis technique. A sampling method consists of selecting the best device or collection technique for a specific location and sampling at the proper spatial distribution, optimal duration, and frequency to achieve the surveillance objective. Optimized sampling methods are discussed for several mosquito species (Diptera: Culicidae) and ticks (Acari: Ixodidae). The advantages and limitations of novel terrestrial and aerial insect traps, artificial pheromones and kairomones are presented for the capture of red flour beetle (Coleoptera: Tenebrionidae), small hive beetle (Coleoptera: Nitidulidae), bed bugs (Hemiptera: Cimicidae), and Culicoides (Diptera: Ceratopogonidae) respectively. After sampling, extrapolating real world population numbers from trap capture data are possible with the appropriate analysis techniques. Examples of this extrapolation and action thresholds are given for termites (Isoptera: Rhinotermitidae) and red flour beetles.</t>
  </si>
  <si>
    <t>Dengue virus infection induces interferon-lambda1 to facilitate cell migration.</t>
  </si>
  <si>
    <t>Hsu YL
Wang MY
Ho LJ
Lai JH</t>
  </si>
  <si>
    <t>Dengue virus type 3 isolated from a fatal case with visceral complications induces enhanced proinflammatory responses and apoptosis of human dendritic cells.</t>
  </si>
  <si>
    <t>Silveira GF
Meyer F
Delfraro A
Mosimann AL
Coluchi N
Vasquez C
Probst CM
Bafica A
Bordignon J
Dos Santos CN</t>
  </si>
  <si>
    <t>Immune surveillance by mast cells during dengue infection promotes natural killer (NK) and NKT-cell recruitment and viral clearance.</t>
  </si>
  <si>
    <t>St John AL
Rathore AP
Yap H
Ng ML
Metcalfe DD
Vasudevan SG
Abraham SN</t>
  </si>
  <si>
    <t>Human kidney damage in fatal dengue hemorrhagic fever results of glomeruli injury mainly induced by IL17.</t>
  </si>
  <si>
    <t>Pagliari C
Simoes Quaresma JA
Kanashiro-Galo L
de Carvalho LV
Vitoria WO
da Silva WL
Penny R
Vasconcelos BC
da Costa Vasconcelos PF
Duarte MI</t>
  </si>
  <si>
    <t>Metarhizium brunneum Blastospore Pathogenesis in Aedes aegypti Larvae: Attack on Several Fronts Accelerates Mortality.</t>
  </si>
  <si>
    <t>Alkhaibari AM
Carolino AT
Yavasoglu SI
Maffeis T
Mattoso TC
Bull JC
Samuels RI
Butt TM</t>
  </si>
  <si>
    <t>Infant mouse brain passaged Dengue serotype 2 virus induces non-neurological disease with inflammatory spleen collapse in AG129 mice after splenic adaptation.</t>
  </si>
  <si>
    <t>Rajmane Y
Shaikh S
Basha K
Reddy GE
Nair S
Kamath S
Sreejesh G
Rao H
Ramana V
Kumar AS</t>
  </si>
  <si>
    <t>Role of the myeloid differentiation primary response (MYD88) and TIR-domain-containing adapter-inducing interferon-beta (TRIF) pathways in dengue.</t>
  </si>
  <si>
    <t>Duran A
Valero N
Mosquera J
Delgado L
Alvarez-Mon M
Torres M</t>
  </si>
  <si>
    <t>Dengue Virus Infection of Primary Endothelial Cells Induces Innate Immune Responses, Changes in Endothelial Cells Function and Is Restricted by Interferon-Stimulated Responses.</t>
  </si>
  <si>
    <t>Calvert JK
Helbig KJ
Dimasi D
Cockshell M
Beard MR
Pitson SM
Bonder CS
Carr JM</t>
  </si>
  <si>
    <t>Callithrix penicillata: a feasible experimental model for dengue virus infection.</t>
  </si>
  <si>
    <t>Ferreira MS
de Castro PH
Silva GA
Casseb SM
Dias Junior AG
Rodrigues SG
Azevedo Rdo S
Costa e Silva MF
Zauli DA
Araujo MS
Bela SR
Teixeira-Carvalho A
Martins-Filho OA
Vasconcelos PF</t>
  </si>
  <si>
    <t>Dengue virus co-opts UBR4 to degrade STAT2 and antagonize type I interferon signaling.</t>
  </si>
  <si>
    <t>Morrison J
Laurent-Rolle M
Maestre AM
Rajsbaum R
Pisanelli G
Simon V
Mulder LC
Fernandez-Sesma A
Garcia-Sastre A</t>
  </si>
  <si>
    <t>Antibody-dependent enhancement of dengue virus infection inhibits RLR-mediated Type-I IFN-independent signalling through upregulation of cellular autophagy.</t>
  </si>
  <si>
    <t>Huang X
Yue Y
Li D
Zhao Y
Qiu L
Chen J
Pan Y
Xi J
Wang X
Sun Q
Li Q</t>
  </si>
  <si>
    <t>Cell type specificity and host genetic polymorphisms influence antibody-dependent enhancement of dengue virus infection.</t>
  </si>
  <si>
    <t>Boonnak K
Dambach KM
Donofrio GC
Tassaneetrithep B
Marovich MA</t>
  </si>
  <si>
    <t>Antibody with an engineered Fc region as a therapeutic agent against dengue virus infection.</t>
  </si>
  <si>
    <t>Ramadhany R
Hirai I
Sasaki T
Ono K
Ramasoota P
Ikuta K
Kurosu T</t>
  </si>
  <si>
    <t>Spleen Tyrosine Kinase (Syk) Mediates IL-1beta Induction by Primary Human Monocytes during Antibody-enhanced Dengue Virus Infection.</t>
  </si>
  <si>
    <t>Callaway JB
Smith SA
McKinnon KP
de Silva AM
Crowe JE Jr
Ting JP</t>
  </si>
  <si>
    <t>A multipurpose serological survey in Kenya. 2. Results of arbovirus serological tests.</t>
  </si>
  <si>
    <t>Geser A
Henderson BE
Christensen S</t>
  </si>
  <si>
    <t>Serotype-specific T(H)1 responses in recipients of two doses of candidate live-attenuated dengue virus vaccines.[Erratum appears in Am J Trop Med Hyg. 2004 M ar;70(3):337]</t>
  </si>
  <si>
    <t>Gwinn W
Sun W
Innis BL
Caudill J
King AD</t>
  </si>
  <si>
    <t>Activation of the unfolded protein response and autophagy after hepatitis C virus infection suppresses innate antiviral immunity in vitro.</t>
  </si>
  <si>
    <t>Ke PY
Chen SS</t>
  </si>
  <si>
    <t>Activation of unfolded protein response and autophagy during HCV infection modulates innate immune response.</t>
  </si>
  <si>
    <t>Estrabaud E
De Muynck S
Asselah T</t>
  </si>
  <si>
    <t>A genetic screen identifies interferon-alpha effector genes required to suppress hepatitis C virus replication.</t>
  </si>
  <si>
    <t>Fusco DN
Brisac C
John SP
Huang YW
Chin CR
Xie T
Zhao H
Jilg N
Zhang L
Chevaliez S
Wambua D
Lin W
Peng L
Chung RT
Brass AL</t>
  </si>
  <si>
    <t>Larvicidal Activity of Cassia occidentalis (Linn.) against the Larvae of Bancroftian Filariasis Vector Mosquito Culex quinquefasciatus.</t>
  </si>
  <si>
    <t>Kumar D
Chawla R
Dhamodaram P
Balakrishnan N</t>
  </si>
  <si>
    <t>Elevated dengue virus nonstructural protein 1 serum levels and altered toll-like receptor 4 expression, nitric oxide, and tumor necrosis factor alpha production in dengue hemorrhagic Fever patients.</t>
  </si>
  <si>
    <t>Carvalho DM
Garcia FG
Terra AP
Lopes Tosta AC
Silva Lde A
Castellano LR
Silva Teixeira DN</t>
  </si>
  <si>
    <t>Differences in type I interferon signaling antagonism by dengue viruses in human and non-human primate cell lines.</t>
  </si>
  <si>
    <t>Medina FA
Torres-Malave G
Chase AJ
Santiago GA
Medina JF
Santiago LM
Munoz-Jordan JL</t>
  </si>
  <si>
    <t>Dengue 2 infection of HepG2 liver cells results in endoplasmic reticulum stress and induction of multiple pathways of cell death.</t>
  </si>
  <si>
    <t>Thepparit C
Khakpoor A
Khongwichit S
Wikan N
Fongsaran C
Chingsuwanrote P
Panraksa P
Smith DR</t>
  </si>
  <si>
    <t>Tumour necrosis factor gene polymorphism in dengue infection: association with risk of bleeding.</t>
  </si>
  <si>
    <t>Chuansumrit A
Anantasit N
Sasanakul W
Chaiyaratana W
Tangnararatchakit K
Butthep P
Chunhakan S
Yoksan S</t>
  </si>
  <si>
    <t>Prediction of high incidence of dengue in the Philippines.</t>
  </si>
  <si>
    <t>Buczak AL
Baugher B
Babin SM
Ramac-Thomas LC
Guven E
Elbert Y
Koshute PT
Velasco JM
Roque VG Jr
Tayag EA
Yoon IK
Lewis SH</t>
  </si>
  <si>
    <t>Functionality of dengue virus specific memory T cell responses in individuals who were hospitalized or who had mild or subclinical dengue infection.</t>
  </si>
  <si>
    <t>Jeewandara C
Adikari TN
Gomes L
Fernando S
Fernando RH
Perera MK
Ariyaratne D
Kamaladasa A
Salimi M
Prathapan S
Ogg GS
Malavige GN</t>
  </si>
  <si>
    <t>Should colloid boluses be prioritized over crystalloid boluses for the management of dengue shock syndrome in the presence of ascites and pleural effusions?.</t>
  </si>
  <si>
    <t>Premaratna R
Liyanaarachchi E
Weerasinghe M
de Silva HJ</t>
  </si>
  <si>
    <t>Induction of IFNalpha or IL-12 depends on differentiation of THP-1 cells in dengue infections without and with antibody enhancement.</t>
  </si>
  <si>
    <t>Chen RF
Wang L
Cheng JT
Yang KD</t>
  </si>
  <si>
    <t>Unravelling the patterns of host immune responses in Plasmodium vivax malaria and dengue co-infection.</t>
  </si>
  <si>
    <t>Mendonca VR
Andrade BB
Souza LC
Magalhaes BM
Mourao MP
Lacerda MV
Barral-Netto M</t>
  </si>
  <si>
    <t>Tetravalent recombinant dengue virus-like particles as potential vaccine candidates: immunological properties.</t>
  </si>
  <si>
    <t>Liu Y
Zhou J
Yu Z
Fang D
Fu C
Zhu X
He Z
Yan H
Jiang L</t>
  </si>
  <si>
    <t>Reduced thrombin formation and excessive fibrinolysis are associated with bleeding complications in patients with dengue fever: a case-control study comparing dengue fever patients with and without bleeding manifestations.</t>
  </si>
  <si>
    <t>Orsi FA
Angerami RN
Mazetto BM
Quaino SK
Santiago-Bassora F
Castro V
de Paula EV
Annichino-Bizzacchi JM</t>
  </si>
  <si>
    <t>Dengue virus activates membrane TRAIL relocalization and IFN-alpha production by human plasmacytoid dendritic cells in vitro and in vivo.</t>
  </si>
  <si>
    <t>Gandini M
Gras C
Azeredo EL
Pinto LM
Smith N
Despres P
da Cunha RV
de Souza LJ
Kubelka CF
Herbeuval JP</t>
  </si>
  <si>
    <t>The effect of a unique propolis compound (PropoelixTM) on clinical outcomes in patients with dengue hemorrhagic fever.</t>
  </si>
  <si>
    <t>Soroy L
Bagus S
Yongkie IP
Djoko W</t>
  </si>
  <si>
    <t>Induction of virus-neutralizing antibodies and T cell responses by dengue virus type 1 virus-like particles prepared from Pichia pastoris.</t>
  </si>
  <si>
    <t>Tang YX
Jiang LF
Zhou JM
Yin Y
Yang XM
Liu WQ
Fang DY</t>
  </si>
  <si>
    <t>Identification of Dengue-specific B-Cell Epitopes by Phage-display Random Peptide Library.</t>
  </si>
  <si>
    <t>Amin N
Aguilar A
Chamacho F
Vazquez Y
Pupo M
Ramirez JC
Izquierdo L
Dafhnis F
Stott DI
Perez EM
Acosta A</t>
  </si>
  <si>
    <t>ISG15 facilitates cellular antiviral response to dengue and west nile virus infection in vitro.</t>
  </si>
  <si>
    <t>Dai J
Pan W
Wang P</t>
  </si>
  <si>
    <t>Dengue virus serotype 2 blocks extracellular signal-regulated kinase and nuclear factor-kappaB activation to downregulate cytokine production.</t>
  </si>
  <si>
    <t>Chang TH
Chen SR
Yu CY
Lin YS
Chen YS
Kubota T
Matsuoka M
Lin YL</t>
  </si>
  <si>
    <t>Protein kinase regulated by dsRNA downregulates the interferon production in dengue virus- and dsRNA-stimulated human lung epithelial cells.</t>
  </si>
  <si>
    <t>Li Y
Xie J
Wu S
Xia J
Zhang P
Liu C
Zhang P
Huang X</t>
  </si>
  <si>
    <t>Immature dengue virus is infectious in human immature dendritic cells via interaction with the receptor molecule DC-SIGN.</t>
  </si>
  <si>
    <t>Richter MK
da Silva Voorham JM
Torres Pedraza S
Hoornweg TE
van de Pol DP
Rodenhuis-Zybert IA
Wilschut J
Smit JM</t>
  </si>
  <si>
    <t>Longitudinal Analysis of Natural Killer Cells in Dengue Virus-Infected Patients in Comparison to Chikungunya and Chikungunya/Dengue Virus-Infected Patients.</t>
  </si>
  <si>
    <t>Petitdemange C
Wauquier N
Devilliers H
Yssel H
Mombo I
Caron M
Nkoghe D
Debre P
Leroy E
Vieillard V</t>
  </si>
  <si>
    <t>Guanylate-binding protein 1 participates in cellular antiviral response to dengue virus.</t>
  </si>
  <si>
    <t>Pan W
Zuo X
Feng T
Shi X
Dai J</t>
  </si>
  <si>
    <t>The association of cytokines with severe dengue in children.</t>
  </si>
  <si>
    <t>Mangione JN
Huy NT
Lan NT
Mbanefo EC
Ha TT
Bao LQ
Nga CT
Tuong VV
Dat TV
Thuy TT
Tuan HM
Huong VT
Hirayama K</t>
  </si>
  <si>
    <t>Distinct Humoral and Cellular Immunity Induced by Alternating Prime-boost Vaccination Using Plasmid DNA and Live Viral Vector Vaccines Expressing the E Protein of Dengue Virus Type 2.</t>
  </si>
  <si>
    <t>George JA
Eo SK</t>
  </si>
  <si>
    <t>Cissampelos pareira Linn: Natural Source of Potent Antiviral Activity against All Four Dengue Virus Serotypes.</t>
  </si>
  <si>
    <t>Sood R
Raut R
Tyagi P
Pareek PK
Barman TK
Singhal S
Shirumalla RK
Kanoje V
Subbarayan R
Rajerethinam R
Sharma N
Kanaujia A
Shukla G
Gupta YK
Katiyar CK
Bhatnagar PK
Upadhyay DJ
Swaminathan S
Khanna N</t>
  </si>
  <si>
    <t>Intracerebral infection with dengue-3 virus induces meningoencephalitis and behavioral changes that precede lethality in mice.</t>
  </si>
  <si>
    <t>Amaral DC
Rachid MA
Vilela MC
Campos RD
Ferreira GP
Rodrigues DH
Lacerda-Queiroz N
Miranda AS
Costa VV
Campos MA
Kroon EG
Teixeira MM
Teixeira AL</t>
  </si>
  <si>
    <t>Human spotted fever group rickettsioses are underappreciated in southern Taiwan, particularly for the species closely-related to Rickettsia felis.</t>
  </si>
  <si>
    <t>Lai CH
Chang LL
Lin JN
Tsai KH
Hung YC
Kuo LL
Lin HH
Chen YH</t>
  </si>
  <si>
    <t>Differential clinical symptoms among acute phase Indian patients revealed significant association with dengue viral load and serum IFN-gamma level.</t>
  </si>
  <si>
    <t>Pal T
Dutta SK
Mandal S
Saha B
Tripathi A</t>
  </si>
  <si>
    <t>Inhibition of p38MAPK and CD137 signaling reduce dengue virus-induced TNF-alpha secretion and apoptosis.</t>
  </si>
  <si>
    <t>Nagila A
Netsawang J
Suttitheptumrong A
Morchang A
Khunchai S
Srisawat C
Puttikhunt C
Noisakran S
Yenchitsomanus PT
Limjindaporn T</t>
  </si>
  <si>
    <t>Interferon lambda inhibits dengue virus replication in epithelial cells.</t>
  </si>
  <si>
    <t>Palma-Ocampo HK
Flores-Alonso JC
Vallejo-Ruiz V
Reyes-Leyva J
Flores-Mendoza L
Herrera-Camacho I
Rosas-Murrieta NH
Santos-Lopez G</t>
  </si>
  <si>
    <t>Bystander T cells in human immune responses to dengue antigens.</t>
  </si>
  <si>
    <t>Suwannasaen D
Romphruk A
Leelayuwat C
Lertmemongkolchai G</t>
  </si>
  <si>
    <t>Classification of dengue fever patients based on gene expression data using support vector machines.</t>
  </si>
  <si>
    <t>Gomes AL
Wee LJ
Khan AM
Gil LH
Marques ET Jr
Calzavara-Silva CE
Tan TW</t>
  </si>
  <si>
    <t>Nitric oxide synthase expression correlates with death in an experimental mouse model of dengue with CNS involvement.</t>
  </si>
  <si>
    <t>de Souza KP
Silva EG
de Oliveira Rocha ES
Figueiredo LB
de Almeida-Leite CM
Arantes RM
de Assis Silva Gomes J
Ferreira GP
de Oliveira JG
Kroon EG
Campos MA</t>
  </si>
  <si>
    <t>Early Transcriptional Signatures of the Immune Response to a Live Attenuated Tetravalent Dengue Vaccine Candidate in Non-human Primates.</t>
  </si>
  <si>
    <t>Strouts FR
Popper SJ
Partidos CD
Stinchcomb DT
Osorio JE
Relman DA</t>
  </si>
  <si>
    <t>Subversion of innate defenses by the interplay between DENV and pre-existing enhancing antibodies: TLRs signaling collapse.</t>
  </si>
  <si>
    <t>Modhiran N
Kalayanarooj S
Ubol S</t>
  </si>
  <si>
    <t>Impairment of CD4+ T cell polarization by dengue virus-infected dendritic cells.</t>
  </si>
  <si>
    <t>Chase AJ
Medina FA
Munoz-Jordan JL</t>
  </si>
  <si>
    <t>A strong interferon response correlates with a milder dengue clinical condition.</t>
  </si>
  <si>
    <t>De La Cruz Hernandez SI
Puerta-Guardo H
Flores-Aguilar H
Gonzalez-Mateos S
Lopez-Martinez I
Ortiz-Navarrete V
Ludert JE
Del Angel RM</t>
  </si>
  <si>
    <t>Isolation of dengue virus serotype 4 genotype II from a patient with high viral load and a mixed Th1/Th17 inflammatory cytokine profile in South Brazil.</t>
  </si>
  <si>
    <t>Kuczera D
Bavia L
Mosimann AL
Koishi AC
Mazzarotto GA
Aoki MN
Mansano AM
Tomeleri EI
Costa Junior WL
Miranda MM
Lo Sarzi M
Pavanelli WR
Conchon-Costa I
Duarte Dos Santos CN
Bordignon J</t>
  </si>
  <si>
    <t>Activation of the innate immune response against DENV in normal non-transformed human fibroblasts.</t>
  </si>
  <si>
    <t>Bustos-Arriaga J
Garcia-Machorro J
Leon-Juarez M
Garcia-Cordero J
Santos-Argumedo L
Flores-Romo L
Mendez-Cruz AR
Juarez-Delgado FJ
Cedillo-Barron L</t>
  </si>
  <si>
    <t>Dengue induces platelet activation, mitochondrial dysfunction and cell death through mechanisms that involve DC-SIGN and caspases.</t>
  </si>
  <si>
    <t>Hottz ED
Oliveira MF
Nunes PC
Nogueira RM
Valls-de-Souza R
Da Poian AT
Weyrich AS
Zimmerman GA
Bozza PT
Bozza FA</t>
  </si>
  <si>
    <t>Bleeding complications in dengue are not associated with significant changes in the modulators of the endothelial barrier.</t>
  </si>
  <si>
    <t>Orsi FA
Angerami RN
Mazetto BM
Quaino SK
De Paula EV
Annichino-Bizzachi JM</t>
  </si>
  <si>
    <t>Evaluation of a prototype dengue-1 DNA vaccine in a Phase 1 clinical trial.</t>
  </si>
  <si>
    <t>Beckett CG
Tjaden J
Burgess T
Danko JR
Tamminga C
Simmons M
Wu SJ
Sun P
Kochel T
Raviprakash K
Hayes CG
Porter KR</t>
  </si>
  <si>
    <t>Prolonged polyarthralgia in a German traveller with Mayaro virus infection without inflammatory correlates.</t>
  </si>
  <si>
    <t>Theilacker C
Held J
Allering L
Emmerich P
Schmidt-Chanasit J
Kern WV
Panning M</t>
  </si>
  <si>
    <t>Augmented inflammatory cytokines in primary dengue infection progressing to shock.</t>
  </si>
  <si>
    <t>Iyngkaran N
Yadav M
Sinniah M</t>
  </si>
  <si>
    <t>CD209 (DC-SIGN) -336A&gt;G promoter polymorphism and severe acute respiratory syndrome in Hong Kong Chinese.</t>
  </si>
  <si>
    <t>Chan KY
Xu MS
Ching JC
So TM
Lai ST
Chu CM
Yam LY
Wong AT
Chung PH
Chan VS
Lin CL
Sham PC
Leung GM
Peiris JS
Khoo US</t>
  </si>
  <si>
    <t>Variant in CD209 promoter is associated with severity of liver disease in chronic hepatitis C virus infection.</t>
  </si>
  <si>
    <t>Ryan EJ
Dring M
Ryan CM
McNulty C
Stevenson NJ
Lawless MW
Crowe J
Nolan N
Hegarty JE
O'Farrelly C</t>
  </si>
  <si>
    <t>Stability of trimeric DENV envelope protein at low and neutral pH: an insight from MD study.</t>
  </si>
  <si>
    <t>Dubey KD
Chaubey AK
Ojha RP</t>
  </si>
  <si>
    <t>Interferon response factors 3 and 7 protect against Chikungunya virus hemorrhagic fever and shock.</t>
  </si>
  <si>
    <t>Rudd PA
Wilson J
Gardner J
Larcher T
Babarit C
Le TT
Anraku I
Kumagai Y
Loo YM
Gale M Jr
Akira S
Khromykh AA
Suhrbier A</t>
  </si>
  <si>
    <t>The combination of type I IFN, TNF-alpha, and cell surface receptor engagement with dendritic cells enables NK cells to overcome immune evasion by dengue virus.</t>
  </si>
  <si>
    <t>Lim DS
Yawata N
Selva KJ
Li N
Tsai CY
Yeong LH
Liong KH
Ooi EE
Chong MK
Ng ML
Leo YS
Yawata M
Wong SB</t>
  </si>
  <si>
    <t>Plasma levels of tumour necrosis factor alpha and transforming growth factor beta-1 in children with dengue 2 virus infection in French Polynesia.</t>
  </si>
  <si>
    <t>Laur F
Murgue B
Deparis X
Roche C
Cassar O
Chungue E</t>
  </si>
  <si>
    <t>Differential functional avidity of dengue virus-specific T-cell clones for variant peptides representing heterologous and previously encountered serotypes.</t>
  </si>
  <si>
    <t>Imrie A
Meeks J
Gurary A
Sukhbataar M
Kitsutani P
Effler P
Zhao Z</t>
  </si>
  <si>
    <t>A blunted blood plasmacytoid dendritic cell response to an acute systemic viral infection is associated with increased disease severity.</t>
  </si>
  <si>
    <t>Pichyangkul S
Endy TP
Kalayanarooj S
Nisalak A
Yongvanitchit K
Green S
Rothman AL
Ennis FA
Libraty DH</t>
  </si>
  <si>
    <t>Cell-mediated immunity induced by chimeric tetravalent dengue vaccine in naive or flavivirus-primed subjects.</t>
  </si>
  <si>
    <t>Guy B
Nougarede N
Begue S
Sanchez V
Souag N
Carre M
Chambonneau L
Morrisson DN
Shaw D
Qiao M
Dumas R
Lang J
Forrat R</t>
  </si>
  <si>
    <t>Innate and adaptive cellular immunity in flavivirus-naive human recipients of a live-attenuated dengue serotype 3 vaccine produced in Vero cells (VDV3).</t>
  </si>
  <si>
    <t>Sanchez V
Gimenez S
Tomlinson B
Chan PK
Thomas GN
Forrat R
Chambonneau L
Deauvieau F
Lang J
Guy B</t>
  </si>
  <si>
    <t>Highly efficient selection of epitope specific antibody through competitive yeast display library sorting.</t>
  </si>
  <si>
    <t>Puri V
Streaker E
Prabakaran P
Zhu Z
Dimitrov DS</t>
  </si>
  <si>
    <t>Dengue platelets meet Sir Arthur Conan Doyle.</t>
  </si>
  <si>
    <t>Bray PF</t>
  </si>
  <si>
    <t>Early Dengue Virus Infection in Human Skin: A Cycle of Inflammation and Infectivity.</t>
  </si>
  <si>
    <t>Ivory MO
Birchall JC
Piguet V</t>
  </si>
  <si>
    <t>Householder perspectives and preferences on water storage and use, with reference to dengue, in the Mekong Delta, southern Vietnam.</t>
  </si>
  <si>
    <t>Tran HP
Adams J
Jeffery JA
Nguyen YT
Vu NS
Kutcher SC
Kay BH
Ryan PA</t>
  </si>
  <si>
    <t>[Comparative study of hemostasis and cytokine production in experimental Dengue virus infection]. [Russian]</t>
  </si>
  <si>
    <t>Bukin EK
Otrashevskaia EV
Vorob'eva MS
Ignat'ev GM</t>
  </si>
  <si>
    <t>Interferon induction by flavi- and orbiviruses in L-M cell line.</t>
  </si>
  <si>
    <t>Kedarnath N
Cecilia D
Gore MM
Banerjea AC
Ghosh SN</t>
  </si>
  <si>
    <t>Broad-spectrum antiviral activity of the IMP dehydrogenase inhibitor VX-497: a comparison with ribavirin and demonstration of antiviral additivity with alpha interferon.</t>
  </si>
  <si>
    <t>Markland W
McQuaid TJ
Jain J
Kwong AD</t>
  </si>
  <si>
    <t>Antiviral cytotoxic T cells cross-reactively recognize disparate peptide determinants from related viruses but ignore more similar self- and foreign determinants.</t>
  </si>
  <si>
    <t>Regner M
Lobigs M
Blanden RV
Milburn P
Mullbacher A</t>
  </si>
  <si>
    <t>Dengue virus-reactive CD8+ T cells display quantitative and qualitative differences in their response to variant epitopes of heterologous viral serotypes.</t>
  </si>
  <si>
    <t>Bashyam HS
Green S
Rothman AL</t>
  </si>
  <si>
    <t>Flavivirus activation of plasmacytoid dendritic cells delineates key elements of TLR7 signaling beyond endosomal recognition.</t>
  </si>
  <si>
    <t>Wang JP
Liu P
Latz E
Golenbock DT
Finberg RW
Libraty DH</t>
  </si>
  <si>
    <t>Humanized mice show clinical signs of dengue fever according to infecting virus genotype.</t>
  </si>
  <si>
    <t>Mota J
Rico-Hesse R</t>
  </si>
  <si>
    <t>Symptoms and Immune Markers in Plasmodium/Dengue Virus Co-infection Compared with Mono-infection with Either in Peru.</t>
  </si>
  <si>
    <t>Halsey ES
Baldeviano GC
Edgel KA
Vilcarromero S
Sihuincha M
Lescano AG</t>
  </si>
  <si>
    <t>Altered cytokine responses of dengue-specific CD4+ T cells to heterologous serotypes.</t>
  </si>
  <si>
    <t>Mangada MM
Rothman AL</t>
  </si>
  <si>
    <t>Amino acid and phenotypic changes in dengue 2 virus associated with escape from neutralisation by IgM antibody.</t>
  </si>
  <si>
    <t>Lok SM
Ng ML
Aaskov J</t>
  </si>
  <si>
    <t>In vitro assessment of human endothelial cell permeability: effects of inflammatory cytokines and dengue virus infection.</t>
  </si>
  <si>
    <t>Dewi BE
Takasaki T
Kurane I</t>
  </si>
  <si>
    <t>Dengue virus type 2 antagonizes IFN-alpha but not IFN-gamma antiviral effect via down-regulating Tyk2-STAT signaling in the human dendritic cell.</t>
  </si>
  <si>
    <t>Ho LJ
Hung LF
Weng CY
Wu WL
Chou P
Lin YL
Chang DM
Tai TY
Lai JH</t>
  </si>
  <si>
    <t>Dengue virus infection of human microvascular endothelial cells from different vascular beds promotes both common and specific functional changes.</t>
  </si>
  <si>
    <t>Peyrefitte CN
Pastorino B
Grau GE
Lou J
Tolou H
Couissinier-Paris P</t>
  </si>
  <si>
    <t>Differences in global gene expression in peripheral blood mononuclear cells indicate a significant role of the innate responses in progression of dengue fever but not dengue hemorrhagic fever.</t>
  </si>
  <si>
    <t>Ubol S
Masrinoul P
Chaijaruwanich J
Kalayanarooj S
Charoensirisuthikul T
Kasisith J</t>
  </si>
  <si>
    <t>Clinical isolates of dengue virus with distinctive susceptibility to nitric oxide radical induce differential gene responses in THP-1 cells.</t>
  </si>
  <si>
    <t>Ubol S
Chareonsirisuthigul T
Kasisith J
Klungthong C</t>
  </si>
  <si>
    <t>Cytokine production in brain of mice experimentally infected with dengue virus.</t>
  </si>
  <si>
    <t>Sanchez-Burgos G
Hernandez-Pando R
Campbell IL
Ramos-Castaneda J
Ramos C</t>
  </si>
  <si>
    <t>Functional characterization of ex vivo blood myeloid and plasmacytoid dendritic cells after infection with dengue virus.</t>
  </si>
  <si>
    <t>Sun P
Fernandez S
Marovich MA
Palmer DR
Celluzzi CM
Boonnak K
Liang Z
Subramanian H
Porter KR
Sun W
Burgess TH</t>
  </si>
  <si>
    <t>MIP-1 alpha and MIP-1 beta induction by dengue virus.</t>
  </si>
  <si>
    <t>Spain-Santana TA
Marglin S
Ennis FA
Rothman AL</t>
  </si>
  <si>
    <t>Polymorphisms of Transporter Associated with Antigen Presentation, Tumor Necrosis Factor-alpha and Interleukin-10 and their Implications for Protection and Susceptibility to Severe Forms of Dengue Fever in Patients in Sri Lanka.</t>
  </si>
  <si>
    <t>Fernando AN
Malavige GN
Perera KL
Premawansa S
Ogg GS
De Silva AD</t>
  </si>
  <si>
    <t>Viability and functionality of Cryopreserved Peripheral Blood Mononuclear Cells in pediatric dengue.</t>
  </si>
  <si>
    <t>Perdomo-Celis F
Salgado DM
Castaneda DM
Narvaez CF</t>
  </si>
  <si>
    <t>Polymorphism of DC-SIGN (CD209) promoter in association with clinical symptoms of dengue fever.</t>
  </si>
  <si>
    <t>Oliveira LF
Lima CP
Azevedo Rdo S
Mendonca DS
Rodrigues SG
Carvalho VL
Pinto EV
Maia AL
Maia MH
Vasconcelos JM
Silva AL
Nunes MR
Sena L
Vasconcelos PF
Santos EJ</t>
  </si>
  <si>
    <t>Differential in vivo clearance and response to secondary heterologous infections by H2(b)-restricted dengue virus-specific CD8+ T cells.</t>
  </si>
  <si>
    <t>Beaumier CM
Jaiswal S
West KY
Friberg H
Mathew A
Rothman AL</t>
  </si>
  <si>
    <t>A multivalent inhibitor of the DC-SIGN dependent uptake of HIV-1 and Dengue virus.</t>
  </si>
  <si>
    <t>Varga N
Sutkeviciute I
Ribeiro-Viana R
Berzi A
Ramdasi R
Daghetti A
Vettoretti G
Amara A
Clerici M
Rojo J
Fieschi F
Bernardi A</t>
  </si>
  <si>
    <t>Impaired T cell proliferation in acute dengue infection.</t>
  </si>
  <si>
    <t>Mathew A
Kurane I
Green S
Vaughn DW
Kalayanarooj S
Suntayakorn S
Ennis FA
Rothman AL</t>
  </si>
  <si>
    <t>Association of promoter region polymorphisms of CD209 gene with clinical outcomes of dengue virus infection in Western India.</t>
  </si>
  <si>
    <t>Alagarasu K
Damle IM
Bachal RV
Mulay AP
Shah PS
Dayaraj C</t>
  </si>
  <si>
    <t>Differential effects of dengue virus on infected and bystander dendritic cells.</t>
  </si>
  <si>
    <t>Palmer DR
Sun P
Celluzzi C
Bisbing J
Pang S
Sun W
Marovich MA
Burgess T</t>
  </si>
  <si>
    <t>First experimental in vivo model of enhanced dengue disease severity through maternally acquired heterotypic dengue antibodies.</t>
  </si>
  <si>
    <t>Ng JK
Zhang SL
Tan HC
Yan B
Martinez JM
Tan WY
Lam JH
Tan GK
Ooi EE
Alonso S</t>
  </si>
  <si>
    <t>T helper (Th) 1 and Th2 cytokine expression profile in dengue and malaria infection using magnetic bead-based bio-plex assay.</t>
  </si>
  <si>
    <t>Maneekan P
Leaungwutiwong P
Misse D
Luplertlop N</t>
  </si>
  <si>
    <t>Aspects of T Cell-Mediated Immunity Induced in Mice by a DNA Vaccine Based on the Dengue-NS1 Antigen after Challenge by the Intracerebral Route.</t>
  </si>
  <si>
    <t>Oliveira ER
Goncalves AJ
Costa SM
Azevedo AS
Mantuano-Barradas M
Nogueira AC
Alves AM</t>
  </si>
  <si>
    <t>Tetravalent dengue DIIIC protein together with alum and ODN elicits a Th1 response and neutralizing antibodies in mice.</t>
  </si>
  <si>
    <t>Zuest R
Valdes I
Skibinski D
Lin Y
Toh YX
Chan K
Hermida L
Connolly J
Guillen G
Fink K</t>
  </si>
  <si>
    <t>A dendritic cell-based assay for measuring memory T cells specific to dengue envelope proteins in human peripheral blood.</t>
  </si>
  <si>
    <t>Sun P
Beckett C
Danko J
Burgess T
Liang Z
Kochel T
Porter K</t>
  </si>
  <si>
    <t>Dengue fever in patients under biologics.</t>
  </si>
  <si>
    <t>Deligny C
de Bandt M
Dehlinger V
Numeric P
Cabie A
Lombard F
Polomat K
JeanBaptiste G
Arfi S</t>
  </si>
  <si>
    <t>Differential regulation of toll-like receptor-2, toll-like receptor-4, CD16 and human leucocyte antigen-DR on peripheral blood monocytes during mild and severe dengue fever.</t>
  </si>
  <si>
    <t>Azeredo EL
Neves-Souza PC
Alvarenga AR
Reis SR
Torrentes-Carvalho A
Zagne SM
Nogueira RM
Oliveira-Pinto LM
Kubelka CF</t>
  </si>
  <si>
    <t>Modeling the Effects of Augmentation Strategies on the Control of Dengue Fever With an Impulsive Differential Equation.</t>
  </si>
  <si>
    <t>Zhang X
Tang S
Cheke RA
Zhu H</t>
  </si>
  <si>
    <t>Imunocompetent mice model for dengue virus infection.</t>
  </si>
  <si>
    <t>Goncalves D
de Queiroz Prado R
Almeida Xavier E
Cristina de Oliveira N
da Matta Guedes PM
da Silva JS
Moraes Figueiredo LT
Aquino VH</t>
  </si>
  <si>
    <t>Testing antiviral compounds in a dengue mouse model.</t>
  </si>
  <si>
    <t>Schul W
Yip A
Shi PY</t>
  </si>
  <si>
    <t>Models to assess how best to replace dengue virus vectors with Wolbachia-infected mosquito populations.</t>
  </si>
  <si>
    <t>Zhang X
Tang S
Cheke RA</t>
  </si>
  <si>
    <t>Dengue virus and antiplatelet autoantibodies synergistically induce haemorrhage through Nlrp3-inflammasome and FcgammaRIII.</t>
  </si>
  <si>
    <t>Lien TS
Sun DS
Chang CM
Wu CY
Dai MS
Chan H
Wu WS
Su SH
Lin YY
Chang HH</t>
  </si>
  <si>
    <t>A human challenge model for dengue infection reveals a possible protective role for sustained interferon gamma levels during the acute phase of illness.</t>
  </si>
  <si>
    <t>Gunther VJ
Putnak R
Eckels KH
Mammen MP
Scherer JM
Lyons A
Sztein MB
Sun W</t>
  </si>
  <si>
    <t>The ubiquitin-proteasome pathway is important for dengue virus infection in primary human endothelial cells.</t>
  </si>
  <si>
    <t>Kanlaya R
Pattanakitsakul SN
Sinchaikul S
Chen ST
Thongboonkerd V</t>
  </si>
  <si>
    <t>IFI6 Inhibits Apoptosis via Mitochondrial-Dependent Pathway in Dengue Virus 2 Infected Vascular Endothelial Cells.[Erratum appears in PLoS One. 2015;10(9):e0138896; PMID: 26393359]</t>
  </si>
  <si>
    <t>Qi Y
Li Y
Zhang Y
Zhang L
Wang Z
Zhang X
Gui L
Huang J</t>
  </si>
  <si>
    <t>Tissue plasminogen activator induced by dengue virus infection of human endothelial cells.</t>
  </si>
  <si>
    <t>Huang YH
Lei HY
Liu HS
Lin YS
Chen SH
Liu CC
Yeh TM</t>
  </si>
  <si>
    <t>Synergistic effect of TNF-alpha and dengue virus infection on adhesion molecule reorganization in human endothelial cells.</t>
  </si>
  <si>
    <t>Inyoo S
Suttitheptumrong A
Pattanakitsakul SN</t>
  </si>
  <si>
    <t>Production of interleukin-1 (IL-1) and IL-1 inhibitor by human monocytes exposed to dengue virus.</t>
  </si>
  <si>
    <t>Chang DM
Shaio MF</t>
  </si>
  <si>
    <t>Immunopathogenesis of dengue hemorrhagic fever: contribution to the study of human liver lesions.</t>
  </si>
  <si>
    <t>Pagliari C
Quaresma JA
Fernandes ER
Stegun FW
Brasil RA
de Andrade HF Jr
Barros V
Vasconcelos PF
Duarte MI</t>
  </si>
  <si>
    <t>Association of ICAM-1 K469E polymorphism with dengue infection in North Indian population.</t>
  </si>
  <si>
    <t>Sharma S
Singh SK
Kakkar K
Nyari N
Singh D
Dhole TN
Kashyap R
Hasan S</t>
  </si>
  <si>
    <t>Selective susceptibility of human skin antigen presenting cells to productive dengue virus infection.</t>
  </si>
  <si>
    <t>Cerny D
Haniffa M
Shin A
Bigliardi P
Tan BK
Lee B
Poidinger M
Tan EY
Ginhoux F
Fink K</t>
  </si>
  <si>
    <t>Evaluation of tetravalent and conserved synthetic peptides vaccines derived from Dengue virus Envelope domain I and II.</t>
  </si>
  <si>
    <t>Rocha RP
Livonesi MC
Fumagalli MJ
Rodrigues NF
da Costa LC
Dos Santos MC
de Oliveira Rocha ES
Kroon EG
Malaquias LC
Coelho LF</t>
  </si>
  <si>
    <t>Characterization of lethal dengue virus type 4 (DENV-4) TVP-376 infection in mice lacking both IFN-alpha/beta and IFN-gamma receptors (AG129) and comparison with the DENV-2 AG129 mouse model.</t>
  </si>
  <si>
    <t>Sarathy VV
Infante E
Li L
Campbell GA
Wang T
Paessler S
Robert Beatty P
Harris E
Milligan GN
Bourne N
Barrett AD</t>
  </si>
  <si>
    <t>IFN-gamma production depends on IL-12 and IL-18 combined action and mediates host resistance to dengue virus infection in a nitric oxide-dependent manner.</t>
  </si>
  <si>
    <t>Fagundes CT
Costa VV
Cisalpino D
Amaral FA
Souza PR
Souza RS
Ryffel B
Vieira LQ
Silva TA
Atrasheuskaya A
Ignatyev G
Sousa LP
Souza DG
Teixeira MM</t>
  </si>
  <si>
    <t>Salidroside exhibits anti-dengue virus activity by upregulating host innate immune factors.</t>
  </si>
  <si>
    <t>Sharma N
Mishra KP
Ganju L</t>
  </si>
  <si>
    <t>Single nucleotide polymorphisms in candidate genes and dengue severity in children: a case-control, functional and meta-analysis study.</t>
  </si>
  <si>
    <t>Xavier-Carvalho C
Gibson G
Brasil P
Ferreira RX
de Souza Santos R
Goncalves Cruz O
de Oliveira SA
de Sa Carvalho M
Pacheco AG
Kubelka CF
Moraes MO</t>
  </si>
  <si>
    <t>Susceptibility to dengue hemorrhagic fever in vietnam: evidence of an association with variation in the vitamin d receptor and Fc gamma receptor IIa genes.</t>
  </si>
  <si>
    <t>Loke H
Bethell D
Phuong CX
Day N
White N
Farrar J
Hill A</t>
  </si>
  <si>
    <t>Dengue virus targets the adaptor protein MITA to subvert host innate immunity.</t>
  </si>
  <si>
    <t>Yu CY
Chang TH
Liang JJ
Chiang RL
Lee YL
Liao CL
Lin YL</t>
  </si>
  <si>
    <t>The Immunodominance Change and Protection of CD4+ T-Cell Responses Elicited by an Envelope Protein Domain III-Based Tetravalent Dengue Vaccine in Mice.</t>
  </si>
  <si>
    <t>Chen HW
Hu HM
Wu SH
Chiang CY
Hsiao YJ
Wu CK
Hsieh CH
Chung HH
Chong P
Leng CH
Pan CH</t>
  </si>
  <si>
    <t>Modeling the impact on virus transmission of Wolbachia-mediated blocking of dengue virus infection of Aedes aegypti.</t>
  </si>
  <si>
    <t>Ferguson NM
Kien DT
Clapham H
Aguas R
Trung VT
Chau TN
Popovici J
Ryan PA
O'Neill SL
McGraw EA
Long VT
Dui le T
Nguyen HL
Chau NV
Wills B
Simmons CP</t>
  </si>
  <si>
    <t>The 1alpha,25-dihydroxy-vitamin D3 reduces dengue virus infection in human myelomonocyte (U937) and hepatic (Huh-7) cell lines and cytokine production in the infected monocytes.[Erratum appears in Antiviral Res. 2012 Jun;94(3):297 Note: Medina, Fernando [added]]</t>
  </si>
  <si>
    <t>Puerta-Guardo H
Medina F
De la Cruz Hernandez SI
Rosales VH
Ludert JE
del Angel RM</t>
  </si>
  <si>
    <t>Single point mutations in the helicase domain of the NS3 protein enhance dengue virus replicative capacity in human monocyte-derived dendritic cells and circumvent the type I interferon response.</t>
  </si>
  <si>
    <t>Silveira GF
Strottmann DM
de Borba L
Mansur DS
Zanchin NI
Bordignon J
dos Santos CN</t>
  </si>
  <si>
    <t>Targeting the non-structural protein 1 from dengue virus to a dendritic cell population confers protective immunity to lethal virus challenge.</t>
  </si>
  <si>
    <t>Henriques HR
Rampazo EV
Goncalves AJ
Vicentin EC
Amorim JH
Panatieri RH
Amorim KN
Yamamoto MM
Ferreira LC
Alves AM
Boscardin SB</t>
  </si>
  <si>
    <t>Demethylation profile of the TNF-alpha promoter gene is associated with high expression of this cytokine in Dengue virus patients.</t>
  </si>
  <si>
    <t>Gomes AV
de Souza Morais SM
Menezes-Filho SL
de Almeida LG
Rocha RP
Ferreira JM
Dos Santos LL
Malaquias LC
Coelho LF</t>
  </si>
  <si>
    <t>Contrasting associations of polymorphisms in FcgammaRIIa and DC-SIGN with the clinical presentation of dengue infection in a Mexican population.</t>
  </si>
  <si>
    <t>Noecker CA
Amaya-Larios IY
Galeana-Hernandez M
Ramos-Castaneda J
Martinez-Vega RA</t>
  </si>
  <si>
    <t>Characterization of a model of lethal dengue virus 2 infection in C57BL/6 mice deficient in the alpha/beta interferon receptor.</t>
  </si>
  <si>
    <t>Orozco S
Schmid MA
Parameswaran P
Lachica R
Henn MR
Beatty R
Harris E</t>
  </si>
  <si>
    <t>microRNA expression profiling and bioinformatic analysis of dengue virus-infected peripheral blood mononuclear cells.</t>
  </si>
  <si>
    <t>Qi Y
Li Y
Zhang L
Huang J</t>
  </si>
  <si>
    <t>Monocyte recruitment to the dermis and differentiation to dendritic cells increases the targets for dengue virus replication.</t>
  </si>
  <si>
    <t>Schmid MA
Harris E</t>
  </si>
  <si>
    <t>Identification of cytotoxic T lymphocyte epitopes in dengue virus serotype 1.</t>
  </si>
  <si>
    <t>Duan Z
Guo J
Huang X
Liu H
Chen X
Jiang M
Wen J</t>
  </si>
  <si>
    <t>Macrophage migration inhibitory factor induced by dengue virus infection increases vascular permeability.</t>
  </si>
  <si>
    <t>Chuang YC
Lei HY
Liu HS
Lin YS
Fu TF
Yeh TM</t>
  </si>
  <si>
    <t>Distinct expression of interferon-induced protein with tetratricopeptide repeats (IFIT) 1/2/3 and other antiviral genes between subsets of dendritic cells induced by dengue virus 2 infection.</t>
  </si>
  <si>
    <t>Zhang J
Sze DM
Yung BY
Tang P
Chen WJ
Chan KH
Leung PH</t>
  </si>
  <si>
    <t>Essential role of RIG-I in the activation of endothelial cells by dengue virus.</t>
  </si>
  <si>
    <t>da Conceicao TM
Rust NM
Berbel AC
Martins NB
do Nascimento Santos CA
Da Poian AT
de Arruda LB</t>
  </si>
  <si>
    <t>Dengue virus replication in infected human keratinocytes leads to activation of antiviral innate immune responses.</t>
  </si>
  <si>
    <t>Surasombatpattana P
Hamel R
Patramool S
Luplertlop N
Thomas F
Despres P
Briant L
Yssel H
Misse D</t>
  </si>
  <si>
    <t>Low adiposity during early infancy is associated with a low risk for developing dengue hemorrhagic fever: a preliminary model.</t>
  </si>
  <si>
    <t>Libraty DH
Zhang L
Woda M
Giaya K
Kathivu CL
Acosta LP
Tallo V
Segubre-Mercado E
Bautista A
Obcena A
Brion JD
Capeding RZ</t>
  </si>
  <si>
    <t>Dengue virus inhibits the production of type I interferon in primary human dendritic cells.[Erratum appears in J Virol. 2011 Mar;85(6):3042]</t>
  </si>
  <si>
    <t>Rodriguez-Madoz JR
Bernal-Rubio D
Kaminski D
Boyd K
Fernandez-Sesma A</t>
  </si>
  <si>
    <t>Dengue reporter viruses reveal viral dynamics in interferon receptor-deficient mice and sensitivity to interferon effectors in vitro.</t>
  </si>
  <si>
    <t>Schoggins JW
Dorner M
Feulner M
Imanaka N
Murphy MY
Ploss A
Rice CM</t>
  </si>
  <si>
    <t>Cell death gene expression profile: role of RIPK2 in dengue virus-mediated apoptosis.</t>
  </si>
  <si>
    <t>Morchang A
Yasamut U
Netsawang J
Noisakran S
Wongwiwat W
Songprakhon P
Srisawat C
Puttikhunt C
Kasinrerk W
Malasit P
Yenchitsomanus PT
Limjindaporn T</t>
  </si>
  <si>
    <t>STAT2 mediates innate immunity to Dengue virus in the absence of STAT1 via the type I interferon receptor.</t>
  </si>
  <si>
    <t>Perry ST
Buck MD
Lada SM
Schindler C
Shresta S</t>
  </si>
  <si>
    <t>DEAD-box RNA helicase DDX3X inhibits DENV replication via regulating type one interferon pathway.</t>
  </si>
  <si>
    <t>Li G
Feng T
Pan W
Shi X
Dai J</t>
  </si>
  <si>
    <t>DENV inhibits type I IFN production in infected cells by cleaving human STING.</t>
  </si>
  <si>
    <t>Aguirre S
Maestre AM
Pagni S
Patel JR
Savage T
Gutman D
Maringer K
Bernal-Rubio D
Shabman RS
Simon V
Rodriguez-Madoz JR
Mulder LC
Barber GN
Fernandez-Sesma A</t>
  </si>
  <si>
    <t>Dengue virus disrupts Daxx and NF-kappaB interaction to induce CD137-mediated apoptosis.</t>
  </si>
  <si>
    <t>Netsawang J
Panaampon J
Khunchai S
Kooptiwut S
Nagila A
Puttikhunt C
Yenchitsomanus PT
Limjindaporn T</t>
  </si>
  <si>
    <t>Sulfated Escherichia coli K5 polysaccharide derivatives inhibit dengue virus infection of human microvascular endothelial cells by interacting with the viral envelope protein E domain III.</t>
  </si>
  <si>
    <t>Vervaeke P
Alen M
Noppen S
Schols D
Oreste P
Liekens S</t>
  </si>
  <si>
    <t>Measuring antibody neutralization of dengue virus (DENV) using a flow cytometry-based technique.</t>
  </si>
  <si>
    <t>de Alwis R
de Silva AM</t>
  </si>
  <si>
    <t>Identification of a new dengue virus inhibitor that targets the viral NS4B protein and restricts genomic RNA replication.</t>
  </si>
  <si>
    <t>van Cleef KW
Overheul GJ
Thomassen MC
Kaptein SJ
Davidson AD
Jacobs M
Neyts J
van Kuppeveld FJ
van Rij RP</t>
  </si>
  <si>
    <t>Characterization of RyDEN (C19orf66) as an Interferon-Stimulated Cellular Inhibitor against Dengue Virus Replication.</t>
  </si>
  <si>
    <t>Suzuki Y
Chin WX
Han Q
Ichiyama K
Lee CH
Eyo ZW
Ebina H
Takahashi H
Takahashi C
Tan BH
Hishiki T
Ohba K
Matsuyama T
Koyanagi Y
Tan YJ
Sawasaki T
Chu JJ
Vasudevan SG
Sano K
Yamamoto N</t>
  </si>
  <si>
    <t>Dermal CD14(+) Dendritic Cell and Macrophage Infection by Dengue Virus Is Stimulated by Interleukin-4.</t>
  </si>
  <si>
    <t>Schaeffer E
Flacher V
Papageorgiou V
Decossas M
Fauny JD
Kramer M
Mueller CG</t>
  </si>
  <si>
    <t>Cooperation between CD4+ T Cells and Humoral Immunity Is Critical for Protection against Dengue Using a DNA Vaccine Based on the NS1 Antigen.</t>
  </si>
  <si>
    <t>Goncalves AJ
Oliveira ER
Costa SM
Paes MV
Silva JF
Azevedo AS
Mantuano-Barradas M
Nogueira AC
Almeida CJ
Alves AM</t>
  </si>
  <si>
    <t>Sensing of immature particles produced by dengue virus infected cells induces an antiviral response by plasmacytoid dendritic cells.</t>
  </si>
  <si>
    <t>Decembre E
Assil S
Hillaire ML
Dejnirattisai W
Mongkolsapaya J
Screaton GR
Davidson AD
Dreux M</t>
  </si>
  <si>
    <t>Dengue Virus Nonstructural Protein 1 Induces Vascular Leakage through Macrophage Migration Inhibitory Factor and Autophagy.</t>
  </si>
  <si>
    <t>Chen HR
Chuang YC
Lin YS
Liu HS
Liu CC
Perng GC
Yeh TM</t>
  </si>
  <si>
    <t>Live Cell Analysis and Mathematical Modeling Identify Determinants of Attenuation of Dengue Virus 2'-O-Methylation Mutant.</t>
  </si>
  <si>
    <t>Schmid B
Rinas M
Ruggieri A
Acosta EG
Bartenschlager M
Reuter A
Fischl W
Harder N
Bergeest JP
Flossdorf M
Rohr K
Hofer T
Bartenschlager R</t>
  </si>
  <si>
    <t>Inhibition of the type I interferon response in human dendritic cells by dengue virus infection requires a catalytically active NS2B3 complex.</t>
  </si>
  <si>
    <t>Rodriguez-Madoz JR
Belicha-Villanueva A
Bernal-Rubio D
Ashour J
Ayllon J
Fernandez-Sesma A</t>
  </si>
  <si>
    <t>Aedes aegypti salivary protein "aegyptin" co-inoculation modulates dengue virus infection in the vertebrate host.</t>
  </si>
  <si>
    <t>McCracken MK
Christofferson RC
Grasperge BJ
Calvo E
Chisenhall DM
Mores CN</t>
  </si>
  <si>
    <t>Matrix metalloproteinase 3 promotes cellular anti-dengue virus response via interaction with transcription factor NFkappaB in cell nucleus.</t>
  </si>
  <si>
    <t>Zuo X
Pan W
Feng T
Shi X
Dai J</t>
  </si>
  <si>
    <t>RIG-I, MDA5 and TLR3 synergistically play an important role in restriction of dengue virus infection.</t>
  </si>
  <si>
    <t>Nasirudeen AM
Wong HH
Thien P
Xu S
Lam KP
Liu DX</t>
  </si>
  <si>
    <t>Activation of TLR2 and TLR6 by Dengue NS1 Protein and Its Implications in the Immunopathogenesis of Dengue Virus Infection.</t>
  </si>
  <si>
    <t>Chen J
Ng MM
Chu JJ</t>
  </si>
  <si>
    <t>Dengue virus enhances thrombomodulin and ICAM-1 expression through the macrophage migration inhibitory factor induction of the MAPK and PI3K signaling pathways.</t>
  </si>
  <si>
    <t>Yeh TM
Liu SH
Lin KC
Kuo C
Kuo SY
Huang TY
Yen YR
Wen RK
Chen LC
Fu TF</t>
  </si>
  <si>
    <t>Mouse STAT2 restricts early dengue virus replication.</t>
  </si>
  <si>
    <t>Ashour J
Morrison J
Laurent-Rolle M
Belicha-Villanueva A
Plumlee CR
Bernal-Rubio D
Williams KL
Harris E
Fernandez-Sesma A
Schindler C
Garcia-Sastre A</t>
  </si>
  <si>
    <t>C1q binding to dengue virus decreases levels of infection and inflammatory molecules transcription in THP-1 cells.</t>
  </si>
  <si>
    <t>Douradinha B
McBurney SP
Soares de Melo KM
Smith AP
Krishna NK
Barratt-Boyes SM
Evans JD
Nascimento EJ
Marques ET Jr</t>
  </si>
  <si>
    <t>Tumor necrosis factor-alpha, transforming growth factor-beta1, and interleukin-10 gene polymorphisms: implication in protection or susceptibility to dengue hemorrhagic fever.</t>
  </si>
  <si>
    <t>Perez AB
Sierra B
Garcia G
Aguirre E
Babel N
Alvarez M
Sanchez L
Valdes L
Volk HD
Guzman MG</t>
  </si>
  <si>
    <t>Drug repurposing of minocycline against dengue virus infection.</t>
  </si>
  <si>
    <t>Leela SL
Srisawat C
Sreekanth GP
Noisakran S
Yenchitsomanus PT
Limjindaporn T</t>
  </si>
  <si>
    <t>Relationship between MMP Expression and Virulence of Dengue Virus Type-2 in Infected Mosquito and Mammalian Cells.</t>
  </si>
  <si>
    <t>Leaungwutiwong P
Kelley JF
Sachair A
Jittmittraphap A
Luplertlop N</t>
  </si>
  <si>
    <t>Dengue-3 encephalitis promotes anxiety-like behavior in mice.</t>
  </si>
  <si>
    <t>de Miranda AS
Rodrigues DH
Amaral DC
de Lima Campos RD
Cisalpino D
Vilela MC
Lacerda-Queiroz N
de Souza KP
Vago JP
Campos MA
Kroon EG
da Gloria de Souza D
Teixeira MM
Teixeira AL
Rachid MA</t>
  </si>
  <si>
    <t>A dominant role for FcgammaRII in antibody-enhanced dengue virus infection of human mast cells and associated CCL5 release.</t>
  </si>
  <si>
    <t>Brown MG
King CA
Sherren C
Marshall JS
Anderson R</t>
  </si>
  <si>
    <t>Rational design of a live attenuated dengue vaccine: 2'-o-methyltransferase mutants are highly attenuated and immunogenic in mice and macaques.[Erratum appears in PLoS Pathog. 2013;9(9). doi:10.1371/annotation/4d0a4eb9-24be-4d26-bef0-c6cdc8824c69]</t>
  </si>
  <si>
    <t>Zust R
Dong H
Li XF
Chang DC
Zhang B
Balakrishnan T
Toh YX
Jiang T
Li SH
Deng YQ
Ellis BR
Ellis EM
Poidinger M
Zolezzi F
Qin CF
Shi PY
Fink K</t>
  </si>
  <si>
    <t>Recombinant Dengue 2 Virus NS3 Helicase Protein Enhances Antibody and T-Cell Response of Purified Inactivated Vaccine.</t>
  </si>
  <si>
    <t>Simmons M
Sun P
Putnak R</t>
  </si>
  <si>
    <t>Lectin switching during dengue virus infection.</t>
  </si>
  <si>
    <t>Dejnirattisai W
Webb AI
Chan V
Jumnainsong A
Davidson A
Mongkolsapaya J
Screaton G</t>
  </si>
  <si>
    <t>Mosquito bite delivery of dengue virus enhances immunogenicity and pathogenesis in humanized mice.</t>
  </si>
  <si>
    <t>Cox J
Mota J
Sukupolvi-Petty S
Diamond MS
Rico-Hesse R</t>
  </si>
  <si>
    <t>Retinoic acid inducible gene-I and melanoma differentiation-associated gene 5 are induced but not essential for dengue virus induced type I interferon response.</t>
  </si>
  <si>
    <t>Qin CF
Zhao H
Liu ZY
Jiang T
Deng YQ
Yu XD
Yu M
Qin ED</t>
  </si>
  <si>
    <t>A rapid immunization strategy with a live-attenuated tetravalent dengue vaccine elicits protective neutralizing antibody responses in non-human primates.[Erratum appears in Front Immunol. 2014;5:436]</t>
  </si>
  <si>
    <t>Ambuel Y
Young G
Brewoo JN
Paykel J
Weisgrau KL
Rakasz EG
Haller AA
Royals M
Huang CY
Capuano S
Stinchcomb DT
Partidos CD
Osorio JE</t>
  </si>
  <si>
    <t>Characterization of N-Glycan Structures on the Surface of Mature Dengue 2 Virus Derived from Insect Cells.</t>
  </si>
  <si>
    <t>Lei Y
Yu H
Dong Y
Yang J
Ye W
Wang Y
Chen W
Jia Z
Xu Z
Li Z
Zhang F</t>
  </si>
  <si>
    <t>A Tetravalent Formulation Based on Recombinant Nucleocapsid-like Particles from Dengue Viruses Induces a Functional Immune Response in Mice and Monkeys.</t>
  </si>
  <si>
    <t>Gil L
Cobas K
Lazo L
Marcos E
Hernandez L
Suzarte E
Izquierdo A
Valdes I
Blanco A
Puentes P
Romero Y
Perez Y
Guzman MG
Guillen G
Hermida L</t>
  </si>
  <si>
    <t>A sensitive virus yield assay for evaluation of Antivirals against Zika Virus.</t>
  </si>
  <si>
    <t>Goebel S
Snyder B
Sellati T
Saeed M
Ptak R
Murray M
Bostwick R
Rayner J
Koide F
Kalkeri R</t>
  </si>
  <si>
    <t>Induction of T lymphocyte responses to dengue virus by a candidate tetravalent live attenuated dengue virus vaccine.</t>
  </si>
  <si>
    <t>Rothman AL
Kanesa-thasan N
West K
Janus J
Saluzzo JF
Ennis FA</t>
  </si>
  <si>
    <t>Different Responses in MMP/TIMP Expression of U937 and HepG2 Cells to Dengue Virus Infection.</t>
  </si>
  <si>
    <t>Seanpong P
Srisaowakarn C
Thammaporn A
Leardkamolkarn V
Kumkate S</t>
  </si>
  <si>
    <t>NK cells, displaying early activation, cytotoxicity and adhesion molecules, are associated with mild dengue disease.</t>
  </si>
  <si>
    <t>Azeredo EL
De Oliveira-Pinto LM
Zagne SM
Cerqueira DI
Nogueira RM
Kubelka CF</t>
  </si>
  <si>
    <t>The immune space: a concept and template for rationalizing vaccine development.</t>
  </si>
  <si>
    <t>Manrique A
Adams E
Barouch DH
Fast P
Graham BS
Kim JH
Kublin JG
McCluskey M
Pantaleo G
Robinson HL
Russell N
Snow W
Johnston MI</t>
  </si>
  <si>
    <t>[Arbovirus transmission cycles in Madagascar]. [French]</t>
  </si>
  <si>
    <t>Fontenille D</t>
  </si>
  <si>
    <t>[Effect of IL-6 and TNF-alpha on Dengue virus infection of human dendritic cells]. [Chinese]</t>
  </si>
  <si>
    <t>Shi YJ
Jiang ZY
Zeng K</t>
  </si>
  <si>
    <t>Maternal Antibody-Mediated Disease Enhancement in Type I Interferon-Deficient Mice Leads to Lethal Disease Associated with Liver Damage.</t>
  </si>
  <si>
    <t>Martinez Gomez JM
Ong LC
Lam JH
Binte Aman SA
Libau EA
Lee PX
St John AL
Alonso S</t>
  </si>
  <si>
    <t>Characterization of human CD8 T cell responses in dengue virus infected patients from India.</t>
  </si>
  <si>
    <t>Chandele A
Sewatanon J
Gunisetty S
Singla M
Onlamoon N
Akondy RS
Kissick HT
Nayak K
Reddy ES
Kalam H
Kumar D
Verma A
Panda H
Wang S
Angkasekwinai N
Pattanapanyasat K
Chokephaibulkit K
Medigeshi GR
Lodha R
Kabra S
Ahmed R
Murali-Krishna K</t>
  </si>
  <si>
    <t>Reliable detection of St. Louis encephalitis virus by RT-nested PCR.</t>
  </si>
  <si>
    <t>Re V
Spinsanti L
Farias A
Diaz A
Vazquez A
Aguilar J
Tenorio A
Contigiani M</t>
  </si>
  <si>
    <t>Serum Metabolomics Reveals Serotonin as a Predictor of Severe Dengue in the Early Phase of Dengue Fever.</t>
  </si>
  <si>
    <t>Cui L
Lee YH
Thein TL
Fang J
Pang J
Ooi EE
Leo YS
Ong CN
Tannenbaum SR</t>
  </si>
  <si>
    <t>Nonstructural NS1 proteins of several mosquito-borne Flavivirus do not inhibit TLR3 signaling.</t>
  </si>
  <si>
    <t>Baronti C
Sire J
de Lamballerie X
Querat G</t>
  </si>
  <si>
    <t>Dengue-2 and yellow fever 17DD viruses infect human dendritic cells, resulting in an induction of activation markers, cytokines and chemokines and secretion of different TNF-alpha and IFN-alpha profiles.</t>
  </si>
  <si>
    <t>Gandini M
Reis SR
Torrentes-Carvalho A
Azeredo EL
Freire Mda S
Galler R
Kubelka CF</t>
  </si>
  <si>
    <t>Association of HLA-DRB1 and TNF genotypes with dengue hemorrhagic fever.</t>
  </si>
  <si>
    <t>Alagarasu K
Mulay AP
Singh R
Gavade VB
Shah PS
Cecilia D</t>
  </si>
  <si>
    <t>Resistance analysis and characterization of NITD008 as an adenosine analog inhibitor against hepatitis C virus.</t>
  </si>
  <si>
    <t>Qing J
Luo R
Wang Y
Nong J
Wu M
Shao Y
Tang R
Yu X
Yin Z
Sun Y</t>
  </si>
  <si>
    <t>The two component adjuvant IC31 potentiates the protective immunity induced by a dengue 2 recombinant fusion protein in mice.</t>
  </si>
  <si>
    <t>Bernardo L
Pavon A
Hermida L
Gil L
Valdes I
Cabezas S
Linares R
Alvarez M
Silva R
Guillen G
Nagy E
Schlick P
Guzman MG</t>
  </si>
  <si>
    <t>Dengue and soluble mediators of the innate immune system.</t>
  </si>
  <si>
    <t>Espada-Murao LA
Morita K</t>
  </si>
  <si>
    <t>Infection and activation of human peripheral blood monocytes by dengue viruses through the mechanism of antibody-dependent enhancement.</t>
  </si>
  <si>
    <t>Sun P
Bauza K
Pal S
Liang Z
Wu SJ
Beckett C
Burgess T
Porter K</t>
  </si>
  <si>
    <t>Trafficking and replication patterns reveal splenic macrophages as major targets of dengue virus in mice.</t>
  </si>
  <si>
    <t>Prestwood TR
May MM
Plummer EM
Morar MM
Yauch LE
Shresta S</t>
  </si>
  <si>
    <t>Hydroxychloroquine-inhibited dengue virus is associated with host defense machinery.</t>
  </si>
  <si>
    <t>Wang LF
Lin YS
Huang NC
Yu CY
Tsai WL
Chen JJ
Kubota T
Matsuoka M
Chen SR
Yang CS
Lu RW
Lin YL
Chang TH</t>
  </si>
  <si>
    <t>Establishment and characterization of dengue virus type 2 nonstructural protein 1 specific T cell lines.</t>
  </si>
  <si>
    <t>Xiao-meng Y
Li-fang J
Yun-xia T
Yue Y
Wen-quan L
Dan-yun F</t>
  </si>
  <si>
    <t>Identification and immunogenicity of two new HLA-A*0201-restricted CD8+ T-cell epitopes on dengue NS1 protein.</t>
  </si>
  <si>
    <t>Tian J
Zeng G
Pang X
Liang M
Zhou J
Fang D
Liu Y
Li D
Jiang L</t>
  </si>
  <si>
    <t>Differential induction of cytokines by human neonatal, adult, and elderly monocyte/macrophages infected with dengue virus.</t>
  </si>
  <si>
    <t>Valero N
Mosquera J
Levy A
Anez G
Marcucci R
Alvarez-Mon M</t>
  </si>
  <si>
    <t>Fitness impact and stability of a transgene conferring resistance to dengue-2 virus following introgression into a genetically diverse Aedes aegypti strain.</t>
  </si>
  <si>
    <t>Franz AW
Sanchez-Vargas I
Raban RR
Black WC 4th
James AA
Olson KE</t>
  </si>
  <si>
    <t>A vaccine formulation consisting of nucleocapsid-like particles from Dengue-2 and the fusion protein P64k-domain III from Dengue-1 induces a protective immune response against the homologous serotypes in mice.</t>
  </si>
  <si>
    <t>Lazo L
Gil L
Lopez C
Valdes I
Blanco A
Pavon A
Romero Y
Guzman MG
Guillen G
Hermida L</t>
  </si>
  <si>
    <t>Climate associated size and shape changes in Aedes aegypti (Diptera: Culicidae) populations from Thailand.</t>
  </si>
  <si>
    <t>Morales Vargas RE
Ya-Umphan P
Phumala-Morales N
Komalamisra N
Dujardin JP</t>
  </si>
  <si>
    <t>A BALB/c mouse model shows that liver involvement in dengue disease is immune-mediated.</t>
  </si>
  <si>
    <t>Franca RF
Zucoloto S
da Fonseca BA</t>
  </si>
  <si>
    <t>Dengue virus infects human endothelial cells and induces IL-6 and IL-8 production.</t>
  </si>
  <si>
    <t>Huang YH
Lei HY
Liu HS
Lin YS
Liu CC
Yeh TM</t>
  </si>
  <si>
    <t>Nucleocapsid-like particles of dengue-2 virus enhance the immune response against a recombinant protein of dengue-4 virus.</t>
  </si>
  <si>
    <t>Lazo L
Gil L
Lopez C
Valdes I
Marcos E
Alvarez M
Blanco A
Romero Y
Falcon V
Guzman MG
Guillen G
Hermida L</t>
  </si>
  <si>
    <t>Identification of conserved and HLA-A*2402-restricted epitopes in Dengue virus serotype 2.</t>
  </si>
  <si>
    <t>Duan ZL
Liu HF
Huang X
Wang SN
Yang JL
Chen XY
Li DZ
Zhong XZ
Chen BK
Wen JS</t>
  </si>
  <si>
    <t>An impedimetric biosensor for detection of dengue serotype at picomolar concentration based on gold nanoparticles-polyaniline hybrid composites.</t>
  </si>
  <si>
    <t>Nascimento HP
Oliveira MD
de Melo CP
Silva GJ
Cordeiro MT
Andrade CA</t>
  </si>
  <si>
    <t>Cell type-specific mechanisms of interleukin-8 induction by dengue virus and differential response to drug treatment.</t>
  </si>
  <si>
    <t>Medin CL
Rothman AL</t>
  </si>
  <si>
    <t>Tumor necrosis factor alpha promoter polymorphisms in Mexican patients with dengue fever.</t>
  </si>
  <si>
    <t>Garcia-Trejo AR
Falcon-Lezama JA
Juarez-Palma L
Granados J
Zuniga-Ramos J
Rangel H
Barquera R
Vargas-Alarcon G
Ramos C</t>
  </si>
  <si>
    <t>Immunopathogenesis of vaccine-enhanced RSV disease.</t>
  </si>
  <si>
    <t>Openshaw PJ
Culley FJ
Olszewska W</t>
  </si>
  <si>
    <t>Gene expression in human macrophages infected with dengue virus serotype-2.</t>
  </si>
  <si>
    <t>Moreno-Altamirano MM
Romano M
Legorreta-Herrera M
Sanchez-Garcia FJ
Colston MJ</t>
  </si>
  <si>
    <t>Association DENV1 and DENV2 infection with high serum levels of soluble thrombomodulin and VEGF in patients with dengue fever and dengue hemorrhagic fever.</t>
  </si>
  <si>
    <t>Del Moral-Hernandez O
Martinez-Hernandez NE
Mosso-Pani MA
Hernandez-Sotelo D
Illades-Aguiar B
Flores-Alfaro E
Antonio-Vejar V
Leyva-Vazquez MA</t>
  </si>
  <si>
    <t>Activation of Nrf2 by the dengue virus causes an increase in CLEC5A, which enhances TNF-alpha production by mononuclear phagocytes.</t>
  </si>
  <si>
    <t>Cheng YL
Lin YS
Chen CL
Tsai TT
Tsai CC
Wu YW
Ou YD
Chu YY
Wang JM
Yu CY
Lin CF</t>
  </si>
  <si>
    <t>Dengue Virus Infection Causes the Activation of Distinct NF-kappaB Pathways for Inducible Nitric Oxide Synthase and TNF-alpha Expression in RAW264.7 Cells.</t>
  </si>
  <si>
    <t>Cheng YL
Lin YS
Chen CL
Wan SW
Ou YD
Yu CY
Tsai TT
Tseng PC
Lin CF</t>
  </si>
  <si>
    <t>Protective Role of Cross-Reactive CD8 T Cells Against Dengue Virus Infection.</t>
  </si>
  <si>
    <t>Elong Ngono A
Chen HW
Tang WW
Joo Y
King K
Weiskopf D
Sidney J
Sette A
Shresta S</t>
  </si>
  <si>
    <t>Distinct usage of three C-type lectins by Japanese encephalitis virus: DC-SIGN, DC-SIGNR, and LSECtin.</t>
  </si>
  <si>
    <t>Shimojima M
Takenouchi A
Shimoda H
Kimura N
Maeda K</t>
  </si>
  <si>
    <t>Internal ribosome entry site-based attenuation of a flavivirus candidate vaccine and evaluation of the effect of beta interferon coexpression on vaccine properties.</t>
  </si>
  <si>
    <t>Frese M
Lee E
Larena M
Lim PS
Rao S
Matthaei KI
Khromykh A
Ramshaw I
Lobigs M</t>
  </si>
  <si>
    <t>ADAP2 Is an Interferon Stimulated Gene That Restricts RNA Virus Entry.</t>
  </si>
  <si>
    <t>Shu Q
Lennemann NJ
Sarkar SN
Sadovsky Y
Coyne CB</t>
  </si>
  <si>
    <t>Protective roles of interferon-induced protein with tetratricopeptide repeats 3 (IFIT3) in dengue virus infection of human lung epithelial cells.</t>
  </si>
  <si>
    <t>Hsu YL
Shi SF
Wu WL
Ho LJ
Lai JH</t>
  </si>
  <si>
    <t>Interferon-stimulated gene ISG12b2 is localized to the inner mitochondrial membrane and mediates virus-induced cell death.</t>
  </si>
  <si>
    <t>Lu MY
Liao F</t>
  </si>
  <si>
    <t>Identification of five interferon-induced cellular proteins that inhibit west nile virus and dengue virus infections.</t>
  </si>
  <si>
    <t>Jiang D
Weidner JM
Qing M
Pan XB
Guo H
Xu C
Zhang X
Birk A
Chang J
Shi PY
Block TM
Guo JT</t>
  </si>
  <si>
    <t>Investigational drugs in early development for treating dengue infection.</t>
  </si>
  <si>
    <t>Beesetti H
Khanna N
Swaminathan S</t>
  </si>
  <si>
    <t>Dengue virus induces apoptosis in SH-SY5Y human neuroblastoma cells.</t>
  </si>
  <si>
    <t>Castellanos JE
Neissa JI
Camacho SJ</t>
  </si>
  <si>
    <t>Regulators of endothelial integrity as severity predictors in dengue.</t>
  </si>
  <si>
    <t>Figueroa CL
Gelvez M
Niederbacher J</t>
  </si>
  <si>
    <t>Correlation study between platelet count, leukocyte count, nonhemorrhagic complications, and duration of hospital stay in dengue fever with thrombocytopenia.</t>
  </si>
  <si>
    <t>Jayanthi HK
Tulasi SK</t>
  </si>
  <si>
    <t>Clinical and laboratory findings in patients with dengue associated with hepatopathy.</t>
  </si>
  <si>
    <t>Nascimento Dd
Castro AR
Froes IB
Bigaton G
Oliveira EC
Dal Fabbro MF
Cunha RV
Costa IP</t>
  </si>
  <si>
    <t>[Biomarkers for the prognosis of severe dengue]. [Spanish]</t>
  </si>
  <si>
    <t>Villar LA
Gelvez RM
Rodriguez JA
Salgado D
Parra B
Osorio L
Bosch I</t>
  </si>
  <si>
    <t>Expansion of highly activated invariant natural killer T cells with altered phenotype in acute dengue infection.</t>
  </si>
  <si>
    <t>Kamaladasa A
Wickramasinghe N
Adikari TN
Gomes L
Shyamali NL
Salio M
Cerundolo V
Ogg GS
Malavige GN</t>
  </si>
  <si>
    <t>Interferon-mediated ISG15 conjugation restricts dengue virus 2 replication.</t>
  </si>
  <si>
    <t>Hishiki T
Han Q
Arimoto K
Shimotohno K
Igarashi T
Vasudevan SG
Suzuki Y
Yamamoto N</t>
  </si>
  <si>
    <t>Hierarchical Cluster Analysis of Three-Dimensional Reconstructions of Unbiased Sampled Microglia Shows not Continuous Morphological Changes from Stage 1 to 2 after Multiple Dengue Infections in Callithrix penicillata.</t>
  </si>
  <si>
    <t>Diniz DG
Silva GO
Naves TB
Fernandes TN
Araujo SC
Diniz JA
de Farias LH
Sosthenes MC
Diniz CG
Anthony DC
da Costa Vasconcelos PF
Picanco Diniz CW</t>
  </si>
  <si>
    <t>Human T cell responses to Japanese encephalitis virus in health and disease.</t>
  </si>
  <si>
    <t>Turtle L
Bali T
Buxton G
Chib S
Chan S
Soni M
Hussain M
Isenman H
Fadnis P
Venkataswamy MM
Satishkumar V
Lewthwaite P
Kurioka A
Krishna S
Shankar MV
Ahmed R
Begum A
Ravi V
Desai A
Yoksan S
Fernandez S
Willberg CB
Kloverpris HN
Conlon C
Klenerman P
Satchidanandam V
Solomon T</t>
  </si>
  <si>
    <t>Elevated tumour necrosis factor in dengue fever and dengue haemorrhagic fever.</t>
  </si>
  <si>
    <t>Vitarana T
de Silva H
Withana N
Gunasekera C</t>
  </si>
  <si>
    <t>Current status of dengue vaccines and prospects for the future.</t>
  </si>
  <si>
    <t>Bancroft WH</t>
  </si>
  <si>
    <t>Cytokine responses to dengue infection among Puerto Rican patients.</t>
  </si>
  <si>
    <t>Kuno G
Bailey RE</t>
  </si>
  <si>
    <t>Serum levels of tumor necrosis factor-alpha (TNF-alpha), interleukin-6 (IL-6), and interleukin-1 beta (IL-1 beta) in dengue-infected patients.</t>
  </si>
  <si>
    <t>Hober D
Poli L
Roblin B
Gestas P
Chungue E
Granic G
Imbert P
Pecarere JL
Vergez-Pascal R
Wattre P
et al</t>
  </si>
  <si>
    <t>High levels of sTNFR p75 and TNF alpha in dengue-infected patients.</t>
  </si>
  <si>
    <t>Hober D
Delannoy AS
Benyoucef S
De Groote D
Wattre P</t>
  </si>
  <si>
    <t>Enhanced TNF alpha production by monocytic-like cells exposed to dengue virus antigens.</t>
  </si>
  <si>
    <t>Hober D
Shen L
Benyoucef S
De Groote D
Deubel V
Wattre P</t>
  </si>
  <si>
    <t>Implication of macrophage inflammatory protein-1alpha in the inhibition of human haematopoietic progenitor growth by dengue virus.</t>
  </si>
  <si>
    <t>Murgue B
Cassar O
Deparis X
Guigon M
Chungue E</t>
  </si>
  <si>
    <t>New mouse model for dengue virus vaccine testing.</t>
  </si>
  <si>
    <t>Johnson AJ
Roehrig JT</t>
  </si>
  <si>
    <t>Day-care management of sickle cell painful crisis in Jamaica: a model applicable elsewhere?.</t>
  </si>
  <si>
    <t>Ware MA
Hambleton I
Ochaya I
Serjeant GR</t>
  </si>
  <si>
    <t>Human dendritic cells as targets of dengue virus infection.</t>
  </si>
  <si>
    <t>Marovich M
Grouard-Vogel G
Louder M
Eller M
Sun W
Wu SJ
Putvatana R
Murphy G
Tassaneetrithep B
Burgess T
Birx D
Hayes C
Schlesinger-Frankel S
Mascola J</t>
  </si>
  <si>
    <t>DDT inhibits the functional activation of murine macrophages and decreases resistance to infection by Mycobacterium microti.</t>
  </si>
  <si>
    <t>Nunez G MA
Estrada I
Calderon-Aranda ES</t>
  </si>
  <si>
    <t>Platelet adhesion to dengue-2 virus-infected endothelial cells.</t>
  </si>
  <si>
    <t>Krishnamurti C
Peat RA
Cutting MA
Rothwell SW</t>
  </si>
  <si>
    <t>More antibody with less antigen: can immunogenicity of attenuated live virus vaccines be improved?.</t>
  </si>
  <si>
    <t>Bukreyev A
Skiadopoulos MH
McAuliffe J
Murphy BR
Collins PL
Schmidt AC</t>
  </si>
  <si>
    <t>Increased apoptosis and expression of tumor necrosis factor-alpha caused by infection of cultured human monocytes with dengue virus.</t>
  </si>
  <si>
    <t>Espina LM
Valero NJ
Hernandez JM
Mosquera JA</t>
  </si>
  <si>
    <t>Anti-TNF antibody treatment reduces mortality in experimental dengue virus infection.</t>
  </si>
  <si>
    <t>Atrasheuskaya A
Petzelbauer P
Fredeking TM
Ignatyev G</t>
  </si>
  <si>
    <t>Cytokine patterns during dengue shock syndrome.</t>
  </si>
  <si>
    <t>Suharti C
van Gorp EC
Dolmans WM
Setiati TE
Hack CE
Djokomoeljanto R
van der Meer JW</t>
  </si>
  <si>
    <t>Modulation of dengue virus infection of dendritic cells by Aedes aegypti saliva.</t>
  </si>
  <si>
    <t>Ader DB
Celluzzi C
Bisbing J
Gilmore L
Gunther V
Peachman KK
Rao M
Barvir D
Sun W
Palmer DR</t>
  </si>
  <si>
    <t>Elevated levels of plasma VEGF in patients with dengue hemorrhagic fever.</t>
  </si>
  <si>
    <t>Tseng CS
Lo HW
Teng HC
Lo WC
Ker CG</t>
  </si>
  <si>
    <t>Differential proinflammatory and angiogenesis-specific cytokine production in human pulmonary endothelial cells, HPMEC-ST1.6R infected with dengue-2 and dengue-3 virus.</t>
  </si>
  <si>
    <t>Azizan A
Sweat J
Espino C
Gemmer J
Stark L
Kazanis D</t>
  </si>
  <si>
    <t>Fever after a stay in the tropics: diagnostic predictors of the leading tropical conditions.</t>
  </si>
  <si>
    <t>Bottieau E
Clerinx J
Van den Enden E
Van Esbroeck M
Colebunders R
Van Gompel A
Van den Ende J</t>
  </si>
  <si>
    <t>Innate immune responses in human dendritic cells upon infection by chimeric yellow-fever dengue vaccine serotypes 1-4.</t>
  </si>
  <si>
    <t>Deauvieau F
Sanchez V
Balas C
Kennel A
DE Montfort A
Lang J
Guy B</t>
  </si>
  <si>
    <t>Dengue virus (DV) replication in monocyte-derived macrophages is not affected by tumor necrosis factor alpha (TNF-alpha), and DV infection induces altered responsiveness to TNF-alpha stimulation.</t>
  </si>
  <si>
    <t>Wati S
Li P
Burrell CJ
Carr JM</t>
  </si>
  <si>
    <t>Finding intervention points in the pathogenesis of Dengue viral infection.</t>
  </si>
  <si>
    <t>Tay JC
Tan P</t>
  </si>
  <si>
    <t>Effect of Hippophae rhamnoides leaf extract against Dengue virus infection in human blood-derived macrophages.</t>
  </si>
  <si>
    <t>Jain M
Ganju L
Katiyal A
Padwad Y
Mishra KP
Chanda S
Karan D
Yogendra KM
Sawhney RC</t>
  </si>
  <si>
    <t>Dengue virus regulates type I interferon signalling in a strain-dependent manner in human cell lines.</t>
  </si>
  <si>
    <t>Umareddy I
Tang KF
Vasudevan SG
Devi S
Hibberd ML
Gu F</t>
  </si>
  <si>
    <t>The cellular immune response plays an important role in protecting against dengue virus in the mouse encephalitis model.</t>
  </si>
  <si>
    <t>Gil L
Lopez C
Blanco A
Lazo L
Martin J
Valdes I
Romero Y
Figueroa Y
Guillen G
Hermida L</t>
  </si>
  <si>
    <t>Dengue virus infection promotes translocation of high mobility group box 1 protein from the nucleus to the cytosol in dendritic cells, upregulates cytokine production and modulates virus replication.</t>
  </si>
  <si>
    <t>Kamau E
Takhampunya R
Li T
Kelly E
Peachman KK
Lynch JA
Sun P
Palmer DR</t>
  </si>
  <si>
    <t>Gene expression profiling by microarray analysis reveals an important role for caspase-1 in dengue virus-induced p53-mediated apoptosis.</t>
  </si>
  <si>
    <t>Nasirudeen AM
Liu DX</t>
  </si>
  <si>
    <t>Viremia and the magnitude of the immune response upon infection of green monkeys with dengue virus type 2 are strain-dependent.</t>
  </si>
  <si>
    <t>Martin J
Hermida L
Castro J
Romero Y
Cardosa J
Guillen G</t>
  </si>
  <si>
    <t>Dengue-2 infection and the induction of apoptosis in human primary monocytes.</t>
  </si>
  <si>
    <t>Torrentes-Carvalho A
Azeredo EL
Reis SR
Miranda AS
Gandini M
Barbosa LS
Kubelka CF</t>
  </si>
  <si>
    <t>Secondary heterologous dengue infection risk: Disequilibrium between immune regulation and inflammation?.</t>
  </si>
  <si>
    <t>Sierra B
Perez AB
Vogt K
Garcia G
Schmolke K
Aguirre E
Alvarez M
Kern F
Kouri G
Volk HD
Guzman MG</t>
  </si>
  <si>
    <t>MCP-1 and MIP-1alpha expression in a model resembling early immune response to dengue.</t>
  </si>
  <si>
    <t>Sierra B
Perez AB
Vogt K
Garcia G
Schmolke K
Aguirre E
Alvarez M
Volk HD
Guzman MG</t>
  </si>
  <si>
    <t>Association of Intracellular T(H)1-T(H)2 Balance in CD4+ T-cells and MIP-1alpha in CD8+ T-cells with Disease Severity in Adults with Dengue.</t>
  </si>
  <si>
    <t>Kadhiravan T
Saxena A
Singh A
Broor S
Sharma SK
Mitra DK</t>
  </si>
  <si>
    <t>Clinical response in patients with dengue fever to oral calcium plus vitamin D administration: study of 5 cases.</t>
  </si>
  <si>
    <t>Sanchez-Valdez E
Delgado-Aradillas M
Torres-Martinez JA
Torres-Benitez JM</t>
  </si>
  <si>
    <t>Coagulation factors, fibrinogen and plasminogen activator inhibitor-1, are differentially regulated by yellow fever virus infection of hepatocytes.</t>
  </si>
  <si>
    <t>Woodson SE
Freiberg AN
Holbrook MR</t>
  </si>
  <si>
    <t>Role of CC chemokine receptor 1 and two of its ligands in human dengue infection. Three approaches under the Cuban situation.</t>
  </si>
  <si>
    <t>Sierra B
Perez AB
Garcia G
Aguirre E
Alvarez M
Gonzalez D
Guzman MG</t>
  </si>
  <si>
    <t>Modulation of inflammation and pathology during dengue virus infection by p38 MAPK inhibitor SB203580.</t>
  </si>
  <si>
    <t>Fu Y
Yip A
Seah PG
Blasco F
Shi PY
Herve M</t>
  </si>
  <si>
    <t>Viral immune evasion in dengue: toward evidence-based revisions of clinical practice guidelines.</t>
  </si>
  <si>
    <t>Chiappelli F
Santos SM
Caldeira Brant XM
Bakhordarian A
Thames AD
Maida CA
Du AM
Jan AL
Nahcivan M
Nguyen MT
Sama N</t>
  </si>
  <si>
    <t>Viral immune surveillance: Toward a TH17/TH9 gate to the central nervous system.</t>
  </si>
  <si>
    <t>Barkhordarian A
Thames AD
Du AM
Jan AL
Nahcivan M
Nguyen MT
Sama N
Chiappelli F</t>
  </si>
  <si>
    <t>Inhibition of dengue virus production and cytokine/chemokine expression by ribavirin and compound A.</t>
  </si>
  <si>
    <t>Rattanaburee T
Junking M
Panya A
Sawasdee N
Songprakhon P
Suttitheptumrong A
Limjindaporn T
Haegeman G
Yenchitsomanus PT</t>
  </si>
  <si>
    <t>The purinergic receptor P2X7 role in control of Dengue virus-2 infection and cytokine/chemokine production in infected human monocytes.</t>
  </si>
  <si>
    <t>Correa G
de A Lindenberg C
Fernandes-Santos C
Gandini M
Petitinga Paiva F
Coutinho-Silva R
F Kubelka C</t>
  </si>
  <si>
    <t>Interleukin-10 as a Marker of Disease Progression in Dengue Hemorrhagic Fever.</t>
  </si>
  <si>
    <t>Tauseef A
Umar N
Sabir S
Akmal A
Sajjad S
Zulfiqar S</t>
  </si>
  <si>
    <t>Association of Polymorphisms in IL1beta -511C&gt;T, IL1RN 86bp VNTR, and IL6 -174G&gt;C Genes with Clinical Dengue Signs and Symptoms in Brazilian Dengue Patients.</t>
  </si>
  <si>
    <t>Cansancao IF
Carmo AP
Leite RD
Rabenhorst SH</t>
  </si>
  <si>
    <t>Discovery and Validation of Prognostic Biomarker Models to Guide Triage among Adult Dengue Patients at Early Infection.</t>
  </si>
  <si>
    <t>Pang J
Lindblom A
Tolfvenstam T
Thein TL
Naim AN
Ling L
Chow A
Chen MI
Ooi EE
Leo YS
Hibberd ML</t>
  </si>
  <si>
    <t>In Vitro Infection with Dengue Virus Induces Changes in the Structure and Function of the Mouse Brain Endothelium.</t>
  </si>
  <si>
    <t>Velandia-Romero ML
Calderon-Pelaez MA
Castellanos JE</t>
  </si>
  <si>
    <t>Inflammatory molecules expression pattern for identifying pathogen species in febrile patient serum.</t>
  </si>
  <si>
    <t>Liu KT
Liu YH
Lin CY
Kuo PL
Yen MC</t>
  </si>
  <si>
    <t>Study of interleukin-6 and interleukin-8 levels in patients with neurological manifestations of dengue.</t>
  </si>
  <si>
    <t>Mehta VK
Verma R
Garg RK
Malhotra HS
Sharma PK
Jain A</t>
  </si>
  <si>
    <t>Responses of primary human nasal epithelial cells to EDIII-DENV stimulation: the first step to intranasal dengue vaccination.</t>
  </si>
  <si>
    <t>Nantachit N
Sunintaboon P
Ubol S</t>
  </si>
  <si>
    <t>Predictive potential of IL-28B genetic testing for interferon based hepatitis C virus therapy in Pakistan: Current scenario and future perspective.</t>
  </si>
  <si>
    <t>Afzal MS</t>
  </si>
  <si>
    <t>Variable selection methods for developing a biomarker panel for prediction of dengue hemorrhagic fever.</t>
  </si>
  <si>
    <t>Ju H
Brasier AR</t>
  </si>
  <si>
    <t>Randomized clinical trial of human interleukin-11 in Dengue fever-associated thrombocytopenia.</t>
  </si>
  <si>
    <t>Suliman MI
Qayum I
Saeed F</t>
  </si>
  <si>
    <t>Broad-spectrum inhibitor of viruses in the Flaviviridae family.</t>
  </si>
  <si>
    <t>Ojwang JO
Ali S
Smee DF
Morrey JD
Shimasaki CD
Sidwell RW</t>
  </si>
  <si>
    <t>West Nile virus discriminates between DC-SIGN and DC-SIGNR for cellular attachment and infection.</t>
  </si>
  <si>
    <t>Davis CW
Nguyen HY
Hanna SL
Sanchez MD
Doms RW
Pierson TC</t>
  </si>
  <si>
    <t>TRAIL is a novel antiviral protein against dengue virus.</t>
  </si>
  <si>
    <t>Warke RV
Martin KJ
Giaya K
Shaw SK
Rothman AL
Bosch I</t>
  </si>
  <si>
    <t>Efficient dengue virus (DENV) infection of human muscle satellite cells upregulates type I interferon response genes and differentially modulates MHC I expression on bystander and DENV-infected cells.</t>
  </si>
  <si>
    <t>Warke RV
Becerra A
Zawadzka A
Schmidt DJ
Martin KJ
Giaya K
Dinsmore JH
Woda M
Hendricks G
Levine T
Rothman AL
Bosch I</t>
  </si>
  <si>
    <t>A mouse-passaged dengue virus strain with reduced affinity for heparan sulfate causes severe disease in mice by establishing increased systemic viral loads.</t>
  </si>
  <si>
    <t>Prestwood TR
Prigozhin DM
Sharar KL
Zellweger RM
Shresta S</t>
  </si>
  <si>
    <t>Viral replication and paracrine effects result in distinct, functional responses of dendritic cells following infection with dengue 2 virus.</t>
  </si>
  <si>
    <t>Nightingale ZD
Patkar C
Rothman AL</t>
  </si>
  <si>
    <t>Increased activity of indoleamine 2,3-dioxygenase in serum from acutely infected dengue patients linked to gamma interferon antiviral function.</t>
  </si>
  <si>
    <t>Becerra A
Warke RV
Xhaja K
Evans B
Evans J
Martin K
de Bosch N
Rothman AL
Bosch I</t>
  </si>
  <si>
    <t>NS5 of dengue virus mediates STAT2 binding and degradation.</t>
  </si>
  <si>
    <t>Ashour J
Laurent-Rolle M
Shi PY
Garcia-Sastre A</t>
  </si>
  <si>
    <t>N-linked glycans on dengue viruses grown in mammalian and insect cells.</t>
  </si>
  <si>
    <t>Hacker K
White L
de Silva AM</t>
  </si>
  <si>
    <t>Dengue virus infection differentially regulates endothelial barrier function over time through type I interferon effects.</t>
  </si>
  <si>
    <t>Liu P
Woda M
Ennis FA
Libraty DH</t>
  </si>
  <si>
    <t>Targeted delivery of small interfering RNA to human dendritic cells to suppress dengue virus infection and associated proinflammatory cytokine production.</t>
  </si>
  <si>
    <t>Subramanya S
Kim SS
Abraham S
Yao J
Kumar M
Kumar P
Haridas V
Lee SK
Shultz LD
Greiner D
N M
Shankar P</t>
  </si>
  <si>
    <t>Heart and skeletal muscle are targets of dengue virus infection.</t>
  </si>
  <si>
    <t>Salgado DM
Eltit JM
Mansfield K
Panqueba C
Castro D
Vega MR
Xhaja K
Schmidt D
Martin KJ
Allen PD
Rodriguez JA
Dinsmore JH
Lopez JR
Bosch I</t>
  </si>
  <si>
    <t>Memory CD8+ T cells from naturally acquired primary dengue virus infection are highly cross-reactive.</t>
  </si>
  <si>
    <t>Friberg H
Burns L
Woda M
Kalayanarooj S
Endy TP
Stephens HA
Green S
Rothman AL
Mathew A</t>
  </si>
  <si>
    <t>Dengue virus-specific CD4+ and CD8+ T lymphocytes target NS1, NS3 and NS5 in infected Indian rhesus macaques.[Erratum appears in Immunogenetics. 2012 Mar;64(3):259-60]</t>
  </si>
  <si>
    <t>Mladinich KM
Piaskowski SM
Rudersdorf R
Eernisse CM
Weisgrau KL
Martins MA
Furlott JR
Partidos CD
Brewoo JN
Osorio JE
Wilson NA
Rakasz EG
Watkins DI</t>
  </si>
  <si>
    <t>Endothelial cells elicit immune-enhancing responses to dengue virus infection.</t>
  </si>
  <si>
    <t>Dalrymple NA
Mackow ER</t>
  </si>
  <si>
    <t>The roles of IRF-3 and IRF-7 in innate antiviral immunity against dengue virus.</t>
  </si>
  <si>
    <t>Chen HW
King K
Tu J
Sanchez M
Luster AD
Shresta S</t>
  </si>
  <si>
    <t>Analysis of early dengue virus infection in mice as modulated by Aedes aegypti probing.</t>
  </si>
  <si>
    <t>McCracken MK
Christofferson RC
Chisenhall DM
Mores CN</t>
  </si>
  <si>
    <t>Dengue virus infection induces broadly cross-reactive human IgM antibodies that recognize intact virions in humanized BLT-NSG mice.</t>
  </si>
  <si>
    <t>Jaiswal S
Smith K
Ramirez A
Woda M
Pazoles P
Shultz LD
Greiner DL
Brehm MA
Mathew A</t>
  </si>
  <si>
    <t>The location of asparagine-linked glycans on West Nile virions controls their interactions with CD209 (dendritic cell-specific ICAM-3 grabbing nonintegrin).</t>
  </si>
  <si>
    <t>Davis CW
Mattei LM
Nguyen HY
Ansarah-Sobrinho C
Doms RW
Pierson TC</t>
  </si>
  <si>
    <t>Cryo-EM reconstruction of dengue virus in complex with the carbohydrate recognition domain of DC-SIGN.</t>
  </si>
  <si>
    <t>Pokidysheva E
Zhang Y
Battisti AJ
Bator-Kelly CM
Chipman PR
Xiao C
Gregorio GG
Hendrickson WA
Kuhn RJ
Rossmann MG</t>
  </si>
  <si>
    <t>Both CXCR3 and CXCL10/IFN-inducible protein 10 are required for resistance to primary infection by dengue virus.</t>
  </si>
  <si>
    <t>Hsieh MF
Lai SL
Chen JP
Sung JM
Lin YL
Wu-Hsieh BA
Gerard C
Luster A
Liao F</t>
  </si>
  <si>
    <t>Transcriptional activation of interferon-stimulated genes but not of cytokine genes after primary infection of rhesus macaques with dengue virus type 1.</t>
  </si>
  <si>
    <t>Sariol CA
Munoz-Jordan JL
Abel K
Rosado LC
Pantoja P
Giavedoni L
Rodriguez IV
White LJ
Martinez M
Arana T
Kraiselburd EN</t>
  </si>
  <si>
    <t>MBL2 gene polymorphisms protect against development of thrombocytopenia associated with severe dengue phenotype.</t>
  </si>
  <si>
    <t>Acioli-Santos B
Segat L
Dhalia R
Brito CA
Braga-Neto UM
Marques ET
Crovella S</t>
  </si>
  <si>
    <t>CLEC5A is critical for dengue-virus-induced lethal disease.</t>
  </si>
  <si>
    <t>Chen ST
Lin YL
Huang MT
Wu MF
Cheng SC
Lei HY
Lee CK
Chiou TW
Wong CH
Hsieh SL</t>
  </si>
  <si>
    <t>Antibodies play a greater role than immune cells in heterologous protection against secondary dengue virus infection in a mouse model.</t>
  </si>
  <si>
    <t>Kyle JL
Balsitis SJ
Zhang L
Beatty PR
Harris E</t>
  </si>
  <si>
    <t>A protective role for dengue virus-specific CD8+ T cells.</t>
  </si>
  <si>
    <t>Yauch LE
Zellweger RM
Kotturi MF
Qutubuddin A
Sidney J
Peters B
Prestwood TR
Sette A
Shresta S</t>
  </si>
  <si>
    <t>Cardif-mediated signaling controls the initial innate response to dengue virus in vivo.</t>
  </si>
  <si>
    <t>Perry ST
Prestwood TR
Lada SM
Benedict CA
Shresta S</t>
  </si>
  <si>
    <t>The popcorn Wolbachia infection of Drosophila melanogaster: can selection alter Wolbachia longevity effects?.</t>
  </si>
  <si>
    <t>Carrington LB
Leslie J
Weeks AR
Hoffmann AA</t>
  </si>
  <si>
    <t>Gene expression profiling of dengue infected human primary cells identifies secreted mediators in vivo.</t>
  </si>
  <si>
    <t>Becerra A
Warke RV
Martin K
Xhaja K
de Bosch N
Rothman AL
Bosch I</t>
  </si>
  <si>
    <t>Dengue virus infection and virus-specific HLA-A2 restricted immune responses in humanized NOD-scid IL2rgammanull mice.</t>
  </si>
  <si>
    <t>Jaiswal S
Pearson T
Friberg H
Shultz LD
Greiner DL
Rothman AL
Mathew A</t>
  </si>
  <si>
    <t>Identification of continuous human B-cell epitopes in the envelope glycoprotein of dengue virus type 3 (DENV-3).[Erratum appears in PLoS One. 2009;4(10). doi: 10.1371/annotation/238cbff8-6794-4796-8a8a-a80d3b246757]</t>
  </si>
  <si>
    <t>da Silva AN
Nascimento EJ
Cordeiro MT
Gil LH
Abath FG
Montenegro SM
Marques ET</t>
  </si>
  <si>
    <t>Decreased dengue replication and an increased anti-viral humoral response with the use of combined Toll-like receptor 3 and 7/8 agonists in macaques.</t>
  </si>
  <si>
    <t>Sariol CA
Martinez MI
Rivera F
Rodriguez IV
Pantoja P
Abel K
Arana T
Giavedoni L
Hodara V
White LJ
Anglero YI
Montaner LJ
Kraiselburd EN</t>
  </si>
  <si>
    <t>Enhanced humoral and HLA-A2-restricted dengue virus-specific T-cell responses in humanized BLT NSG mice.</t>
  </si>
  <si>
    <t>Jaiswal S
Pazoles P
Woda M
Shultz LD
Greiner DL
Brehm MA
Mathew A</t>
  </si>
  <si>
    <t>Platelets mediate increased endothelium permeability in dengue through NLRP3-inflammasome activation.</t>
  </si>
  <si>
    <t>Hottz ED
Lopes JF
Freitas C
Valls-de-Souza R
Oliveira MF
Bozza MT
Da Poian AT
Weyrich AS
Zimmerman GA
Bozza FA
Bozza PT</t>
  </si>
  <si>
    <t>Galectin-9 plasma levels reflect adverse hematological and immunological features in acute dengue virus infection.</t>
  </si>
  <si>
    <t>Chagan-Yasutan H
Ndhlovu LC
Lacuesta TL
Kubo T
Leano PS
Niki T
Oguma S
Morita K
Chew GM
Barbour JD
Telan EF
Hirashima M
Hattori T
Dimaano EM</t>
  </si>
  <si>
    <t>Platelet activation and apoptosis modulate monocyte inflammatory responses in dengue.</t>
  </si>
  <si>
    <t>Hottz ED
Medeiros-de-Moraes IM
Vieira-de-Abreu A
de Assis EF
Vals-de-Souza R
Castro-Faria-Neto HC
Weyrich AS
Zimmerman GA
Bozza FA
Bozza PT</t>
  </si>
  <si>
    <t>Source and Purity of Dengue-Viral Preparations Impact Requirement for Enhancing Antibody to Induce Elevated IL-1beta Secretion: A Primary Human Monocyte Model.</t>
  </si>
  <si>
    <t>Callaway JB
Smith SA
Widman DG
McKinnon KP
Scholle F
Sempowski GD
Dittmer DP
Crowe JE Jr
de Silva AM
Ting JP</t>
  </si>
  <si>
    <t>Randomized, placebo-controlled trial of nonpegylated and pegylated forms of recombinant human alpha interferon 2a for suppression of dengue virus viremia in rhesus monkeys.</t>
  </si>
  <si>
    <t>Ajariyakhajorn C
Mammen MP Jr
Endy TP
Gettayacamin M
Nisalak A
Nimmannitya S
Libraty DH</t>
  </si>
  <si>
    <t>Proinflammatory factors present in sera from patients with acute dengue infection induce activation and apoptosis of human microvascular endothelial cells: possible role of TNF-alpha in endothelial cell damage in dengue.</t>
  </si>
  <si>
    <t>Cardier JE
Marino E
Romano E
Taylor P
Liprandi F
Bosch N
Rothman AL</t>
  </si>
  <si>
    <t>Dengue virus nonstructural protein NS5 induces interleukin-8 transcription and secretion.</t>
  </si>
  <si>
    <t>Medin CL
Fitzgerald KA
Rothman AL</t>
  </si>
  <si>
    <t>Critical roles for both STAT1-dependent and STAT1-independent pathways in the control of primary dengue virus infection in mice.</t>
  </si>
  <si>
    <t>Shresta S
Sharar KL
Prigozhin DM
Snider HM
Beatty PR
Harris E</t>
  </si>
  <si>
    <t>TNF and LTA gene, allele, and extended HLA haplotype associations with severe dengue virus infection in ethnic Thais.</t>
  </si>
  <si>
    <t>Vejbaesya S
Luangtrakool P
Luangtrakool K
Kalayanarooj S
Vaughn DW
Endy TP
Mammen MP
Green S
Libraty DH
Ennis FA
Rothman AL
Stephens HA</t>
  </si>
  <si>
    <t>Maturation of dengue virus nonstructural protein 4B in monocytes enhances production of dengue hemorrhagic fever-associated chemokines and cytokines.</t>
  </si>
  <si>
    <t>Kelley JF
Kaufusi PH
Volper EM
Nerurkar VR</t>
  </si>
  <si>
    <t>Inhibition of alpha/beta interferon signaling by the NS4B protein of flaviviruses.</t>
  </si>
  <si>
    <t>Munoz-Jordan JL
Laurent-Rolle M
Ashour J
Martinez-Sobrido L
Ashok M
Lipkin WI
Garcia-Sastre A</t>
  </si>
  <si>
    <t>A model to study cytokine profiles in primary and heterologously secondary Dengue-2 virus infections.</t>
  </si>
  <si>
    <t>Yang KD
Lee CS
Hwang KP
Chu ML
Shaio MF</t>
  </si>
  <si>
    <t>Activation of endothelial cells via antibody-enhanced dengue virus infection of peripheral blood monocytes.</t>
  </si>
  <si>
    <t>Anderson R
Wang S
Osiowy C
Issekutz AC</t>
  </si>
  <si>
    <t>Endothelial cell monolayers as a model system to investigate dengue shock syndrome.</t>
  </si>
  <si>
    <t>Bonner SM
O'Sullivan MA</t>
  </si>
  <si>
    <t>Dengue virus infection of human endothelial cells leads to chemokine production, complement activation, and apoptosis.</t>
  </si>
  <si>
    <t>Avirutnan P
Malasit P
Seliger B
Bhakdi S
Husmann M</t>
  </si>
  <si>
    <t>Bacterial lipopolysaccharide inhibits dengue virus infection of primary human monocytes/macrophages by blockade of virus entry via a CD14-dependent mechanism.</t>
  </si>
  <si>
    <t>Chen YC
Wang SY
King CC</t>
  </si>
  <si>
    <t>Sequential production of cytokines by dengue virus-infected human peripheral blood leukocyte cultures.</t>
  </si>
  <si>
    <t>Chaturvedi UC
Elbishbishi EA
Agarwal R
Raghupathy R
Nagar R
Tandon R
Pacsa AS
Younis OI
Azizieh F</t>
  </si>
  <si>
    <t>Involvement of oxidative stress, NF-IL-6, and RANTES expression in dengue-2-virus-infected human liver cells.</t>
  </si>
  <si>
    <t>Lin YL
Liu CC
Chuang JI
Lei HY
Yeh TM
Lin YS
Huang YH
Liu HS</t>
  </si>
  <si>
    <t>Infection of human dendritic cells by dengue virus causes cell maturation and cytokine production.</t>
  </si>
  <si>
    <t>Ho LJ
Wang JJ
Shaio MF
Kao CL
Chang DM
Han SW
Lai JH</t>
  </si>
  <si>
    <t>Antibody-dependent enhancement of heterotypic dengue infections involved in suppression of IFNgamma production.</t>
  </si>
  <si>
    <t>Yang KD
Yeh WT
Yang MY
Chen RF
Shaio MF</t>
  </si>
  <si>
    <t>A model of the real-time correlation of viral titers with immune reactions in antibody-dependent enhancement of dengue-2 infections.</t>
  </si>
  <si>
    <t>Chen RF
Yeh WT
Yang MY
Yang KD</t>
  </si>
  <si>
    <t>The role of cytokines in activation of coagulation and fibrinolysis in dengue shock syndrome.</t>
  </si>
  <si>
    <t>Suharti C
van Gorp EC
Setiati TE
Dolmans WM
Djokomoeljanto RJ
Hack CE
ten CH
van der Meer JW</t>
  </si>
  <si>
    <t>Dengue virus selectively induces human mast cell chemokine production.</t>
  </si>
  <si>
    <t>King CA
Anderson R
Marshall JS</t>
  </si>
  <si>
    <t>Activation of terminally differentiated human monocytes/macrophages by dengue virus: productive infection, hierarchical production of innate cytokines and chemokines, and the synergistic effect of lipopolysaccharide.</t>
  </si>
  <si>
    <t>Chen YC
Wang SY</t>
  </si>
  <si>
    <t>Supernatants from dengue virus type-2 infected macrophages induce permeability changes in endothelial cell monolayers.</t>
  </si>
  <si>
    <t>Carr JM
Hocking H
Bunting K
Wright PJ
Davidson A
Gamble J
Burrell CJ
Li P</t>
  </si>
  <si>
    <t>Interferon, ribavirin, 6-azauridine and glycyrrhizin: antiviral compounds active against pathogenic flaviviruses.</t>
  </si>
  <si>
    <t>Crance JM
Scaramozzino N
Jouan A
Garin D</t>
  </si>
  <si>
    <t>Dendritic-cell-specific ICAM3-grabbing non-integrin is essential for the productive infection of human dendritic cells by mosquito-cell-derived dengue viruses.</t>
  </si>
  <si>
    <t>Navarro-Sanchez E
Altmeyer R
Amara A
Schwartz O
Fieschi F
Virelizier JL
Arenzana-Seisdedos F
Despres P</t>
  </si>
  <si>
    <t>Lymphocyte activation and hepatic cellular infiltration in immunocompetent mice infected by dengue virus.</t>
  </si>
  <si>
    <t>Chen HC
Lai SY
Sung JM
Lee SH
Lin YC
Wang WK
Chen YC
Kao CL
King CC
Wu-Hsieh BA</t>
  </si>
  <si>
    <t>Systemic host inflammatory and coagulation response in the Dengue virus primo-infection.</t>
  </si>
  <si>
    <t>Avila-Aguero ML
Avila-Aguero CR
Um SL
Soriano-Fallas A
Canas-Coto A
Yan SB</t>
  </si>
  <si>
    <t>Blocking of the alpha interferon-induced Jak-Stat signaling pathway by Japanese encephalitis virus infection.</t>
  </si>
  <si>
    <t>Lin RJ
Liao CL
Lin E
Lin YL</t>
  </si>
  <si>
    <t>TNF-alpha-308A allele, a possible severity risk factor of hemorrhagic manifestation in dengue fever patients.</t>
  </si>
  <si>
    <t>Fernandez-Mestre MT
Gendzekhadze K
Rivas-Vetencourt P
Layrisse Z</t>
  </si>
  <si>
    <t>Expression of bioactive human interferon-gamma in transgenic rice cell suspension cultures.</t>
  </si>
  <si>
    <t>Chen TL
Lin YL
Lee YL
Yang NS
Chan MT</t>
  </si>
  <si>
    <t>Expression of cytokine, chemokine, and adhesion molecules during endothelial cell activation induced by antibodies against dengue virus nonstructural protein 1.</t>
  </si>
  <si>
    <t>Lin CF
Chiu SC
Hsiao YL
Wan SW
Lei HY
Shiau AL
Liu HS
Yeh TM
Chen SH
Liu CC
Lin YS</t>
  </si>
  <si>
    <t>Dengue virus inhibits alpha interferon signaling by reducing STAT2 expression.</t>
  </si>
  <si>
    <t>Jones M
Davidson A
Hibbert L
Gruenwald P
Schlaak J
Ball S
Foster GR
Jacobs M</t>
  </si>
  <si>
    <t>A variant in the CD209 promoter is associated with severity of dengue disease.</t>
  </si>
  <si>
    <t>Sakuntabhai A
Turbpaiboon C
Casademont I
Chuansumrit A
Lowhnoo T
Kajaste-Rudnitski A
Kalayanarooj SM
Tangnararatchakit K
Tangthawornchaikul N
Vasanawathana S
Chaiyaratana W
Yenchitsomanus PT
Suriyaphol P
Avirutnan P
Chokephaibulkit K
Matsuda F
Yoksan S
Jacob Y
Lathrop GM
Malasit P
Despres P
Julier C</t>
  </si>
  <si>
    <t>Dendritic cell-specific intercellular adhesion molecule 3-grabbing non-integrin (DC-SIGN)-mediated enhancement of dengue virus infection is independent of DC-SIGN internalization signals.</t>
  </si>
  <si>
    <t>Lozach PY
Burleigh L
Staropoli I
Navarro-Sanchez E
Harriague J
Virelizier JL
Rey FA
Despres P
Arenzana-Seisdedos F
Amara A</t>
  </si>
  <si>
    <t>Recombinant non-structural 1 (NS1) protein of dengue-2 virus interacts with human STAT3beta protein.</t>
  </si>
  <si>
    <t>Chua JJ
Bhuvanakantham R
Chow VT
Ng ML</t>
  </si>
  <si>
    <t>Th(2) immune response in patients with dengue during defervescence: preliminary evidence.</t>
  </si>
  <si>
    <t>Mabalirajan U
Kadhiravan T
Sharma SK
Banga A
Ghosh B</t>
  </si>
  <si>
    <t>Recognition of dengue virus protein using epitope-mediated molecularly imprinted film.</t>
  </si>
  <si>
    <t>Tai DF
Lin CY
Wu TZ
Chen LK</t>
  </si>
  <si>
    <t>Flavivirus induces interferon-beta gene expression through a pathway involving RIG-I-dependent IRF-3 and PI3K-dependent NF-kappaB activation.</t>
  </si>
  <si>
    <t>Chang TH
Liao CL
Lin YL</t>
  </si>
  <si>
    <t>Lewis X component in human milk binds DC-SIGN and inhibits HIV-1 transfer to CD4+ T lymphocytes.</t>
  </si>
  <si>
    <t>Naarding MA
Ludwig IS
Groot F
Berkhout B
Geijtenbeek TB
Pollakis G
Paxton WA</t>
  </si>
  <si>
    <t>Revisiting the liver in human yellow fever: virus-induced apoptosis in hepatocytes associated with TGF-beta, TNF-alpha and NK cells activity.</t>
  </si>
  <si>
    <t>Quaresma JA
Barros VL
Pagliari C
Fernandes ER
Guedes F
Takakura CF
Andrade HF Jr
Vasconcelos PF
Duarte MI</t>
  </si>
  <si>
    <t>Circulating levels of tumour necrosis factor-alpha &amp; interferon-gamma in patients with dengue &amp; dengue haemorrhagic fever during an outbreak.</t>
  </si>
  <si>
    <t>Chakravarti A
Kumaria R</t>
  </si>
  <si>
    <t>Midzonal lesions in yellow fever: a specific pattern of liver injury caused by direct virus action and in situ inflammatory response.</t>
  </si>
  <si>
    <t>Quaresma JA
Duarte MI
Vasconcelos PF</t>
  </si>
  <si>
    <t>Dengue virus induces expression of CXC chemokine ligand 10/IFN-gamma-inducible protein 10, which competitively inhibits viral binding to cell surface heparan sulfate.</t>
  </si>
  <si>
    <t>Chen JP
Lu HL
Lai SL
Campanella GS
Sung JM
Lu MY
Wu-Hsieh BA
Lin YL
Lane TE
Luster AD
Liao F</t>
  </si>
  <si>
    <t>Murine model for dengue virus-induced lethal disease with increased vascular permeability.</t>
  </si>
  <si>
    <t>Shresta S
Sharar KL
Prigozhin DM
Beatty PR
Harris E</t>
  </si>
  <si>
    <t>Bile salt-stimulated lipase from human milk binds DC-SIGN and inhibits human immunodeficiency virus type 1 transfer to CD4+ T cells.</t>
  </si>
  <si>
    <t>Naarding MA
Dirac AM
Ludwig IS
Speijer D
Lindquist S
Vestman EL
Stax MJ
Geijtenbeek TB
Pollakis G
Hernell O
Paxton WA</t>
  </si>
  <si>
    <t>Dengue-virus-infected dendritic cells trigger vascular leakage through metalloproteinase overproduction.[Erratum appears in EMBO Rep. 2006 Dec;7(12):1290 Note: Luplerdlop, Natthanej [corrected to Luplertlop, Natthanej]]</t>
  </si>
  <si>
    <t>Luplertlop N
Misse D
Bray D
Deleuze V
Gonzalez JP
Leardkamolkarn V
Yssel H
Veas F</t>
  </si>
  <si>
    <t>Infection of human primary hepatocytes with dengue virus serotype 2.</t>
  </si>
  <si>
    <t>Suksanpaisan L
Cabrera-Hernandez A
Smith DR</t>
  </si>
  <si>
    <t>Dengue virus (DENV) antibody-dependent enhancement of infection upregulates the production of anti-inflammatory cytokines, but suppresses anti-DENV free radical and pro-inflammatory cytokine production, in THP-1 cells.</t>
  </si>
  <si>
    <t>Chareonsirisuthigul T
Kalayanarooj S
Ubol S</t>
  </si>
  <si>
    <t>Attenuating characteristics of DEN-2 PDK53 in flavivirus-naive peripheral blood mononuclear cells.</t>
  </si>
  <si>
    <t>Rabablert J
Wasi C
Kinney R
Kasisith J
Pitidhammabhorn D
Ubol S</t>
  </si>
  <si>
    <t>Both virus and tumor necrosis factor alpha are critical for endothelium damage in a mouse model of dengue virus-induced hemorrhage.</t>
  </si>
  <si>
    <t>Chen HC
Hofman FM
Kung JT
Lin YD
Wu-Hsieh BA</t>
  </si>
  <si>
    <t>Dengue viruses can infect human primary lung epithelia as well as lung carcinoma cells, and can also induce the secretion of IL-6 and RANTES.</t>
  </si>
  <si>
    <t>Lee YR
Su CY
Chow NH
Lai WW
Lei HY
Chang CL
Chang TY
Chen SH
Lin YS
Yeh TM
Liu HS</t>
  </si>
  <si>
    <t>The role of vascular endothelial growth factor leading to vascular leakage in children with dengue virus infection.</t>
  </si>
  <si>
    <t>Sathupan P
Khongphattanayothin A
Srisai J
Srikaew K
Poovorawan Y</t>
  </si>
  <si>
    <t>Host gene expression profiling of dengue virus infection in cell lines and patients.</t>
  </si>
  <si>
    <t>Fink J
Gu F
Ling L
Tolfvenstam T
Olfat F
Chin KC
Aw P
George J
Kuznetsov VA
Schreiber M
Vasudevan SG
Hibberd ML</t>
  </si>
  <si>
    <t>Computational prediction and identification of dengue virus-specific CD4(+) T-cell epitopes.</t>
  </si>
  <si>
    <t>Wen JS
Jiang LF
Zhou JM
Yan HJ
Fang DY</t>
  </si>
  <si>
    <t>CD209 genetic polymorphism and tuberculosis disease.</t>
  </si>
  <si>
    <t>Vannberg FO
Chapman SJ
Khor CC
Tosh K
Floyd S
Jackson-Sillah D
Crampin A
Sichali L
Bah B
Gustafson P
Aaby P
McAdam KP
Bah-Sow O
Lienhardt C
Sirugo G
Fine P
Hill AV</t>
  </si>
  <si>
    <t>An in vitro model for dengue virus infection that exhibits human monocyte infection, multiple cytokine production and dexamethasone immunomodulation.</t>
  </si>
  <si>
    <t>Reis SR
Sampaio AL
Henriques Md
Gandini M
Azeredo EL
Kubelka CF</t>
  </si>
  <si>
    <t>Immunomodulating and antiviral activities of Uncaria tomentosa on human monocytes infected with Dengue Virus-2.</t>
  </si>
  <si>
    <t>Reis SR
Valente LM
Sampaio AL
Siani AC
Gandini M
Azeredo EL
D'Avila LA
Mazzei JL
Henriques Md
Kubelka CF</t>
  </si>
  <si>
    <t>Differential gene expression changes in children with severe dengue virus infections.</t>
  </si>
  <si>
    <t>de Kruif MD
Setiati TE
Mairuhu AT
Koraka P
Aberson HA
Spek CA
Osterhaus AD
Reitsma PH
Brandjes DP
Soemantri A
van Gorp EC</t>
  </si>
  <si>
    <t>Crosstalk between coagulation and inflammation during Dengue virus infection.</t>
  </si>
  <si>
    <t>Huerta-Zepeda A
Cabello-Gutierrez C
Cime-Castillo J
Monroy-Martinez V
Manjarrez-Zavala ME
Gutierrez-Rodriguez M
Izaguirre R
Ruiz-Ordaz BH</t>
  </si>
  <si>
    <t>Imaging the interaction between dengue 2 virus and human blood platelets using atomic force and electron microscopy.</t>
  </si>
  <si>
    <t>Ghosh K
Gangodkar S
Jain P
Shetty S
Ramjee S
Poddar P
Basu A</t>
  </si>
  <si>
    <t>Differential patterns of endothelial and leucocyte activation in 'typhus-like' illnesses in Laos and Thailand.</t>
  </si>
  <si>
    <t>Paris DH
Jenjaroen K
Blacksell SD
Phetsouvanh R
Wuthiekanun V
Newton PN
Day NP
Turner GD</t>
  </si>
  <si>
    <t>Interferon antagonist function of Japanese encephalitis virus NS4A and its interaction with DEAD-box RNA helicase DDX42.</t>
  </si>
  <si>
    <t>Lin CW
Cheng CW
Yang TC
Li SW
Cheng MH
Wan L
Lin YJ
Lai CH
Lin WY
Kao MC</t>
  </si>
  <si>
    <t>DC-SIGN mediates avian H5N1 influenza virus infection in cis and in trans.</t>
  </si>
  <si>
    <t>Wang SF
Huang JC
Lee YM
Liu SJ
Chan YJ
Chau YP
Chong P
Chen YM</t>
  </si>
  <si>
    <t>MMP cellular responses to dengue virus infection-induced vascular leakage.</t>
  </si>
  <si>
    <t>Luplertlop N
Misse D</t>
  </si>
  <si>
    <t>Unique impacts of HBV co-infection on clinical and laboratory findings in a recent dengue outbreak in China.</t>
  </si>
  <si>
    <t>Tang Y
Kou Z
Tang X
Zhang F
Yao X
Liu S
Jin X</t>
  </si>
  <si>
    <t>Ethical, social, and cultural considerations for site selection for research with genetically modified mosquitoes.</t>
  </si>
  <si>
    <t>Lavery JV
Harrington LC
Scott TW</t>
  </si>
  <si>
    <t>Dermal-type macrophages expressing CD209/DC-SIGN show inherent resistance to dengue virus growth.</t>
  </si>
  <si>
    <t>Kwan WH
Navarro-Sanchez E
Dumortier H
Decossas M
Vachon H
dos Santos FB
Fridman HW
Rey FA
Harris E
Despres P
Mueller CG</t>
  </si>
  <si>
    <t>Enhancement by tumor necrosis factor alpha of dengue virus-induced endothelial cell production of reactive nitrogen and oxygen species is key to hemorrhage development.[Erratum appears in J Virol. 2009 Sep;83(18):9616 Note: Chen, Hseun-Chin [corrected to Chen, Hsuen-Chin]]</t>
  </si>
  <si>
    <t>Yen YT
Chen HC
Lin YD
Shieh CC
Wu-Hsieh BA</t>
  </si>
  <si>
    <t>Serum levels of cytokines in two ethnic groups with dengue virus infection.</t>
  </si>
  <si>
    <t>Restrepo BN
Ramirez RE
Arboleda M
Alvarez G
Ospina M
Diaz FJ</t>
  </si>
  <si>
    <t>A DNA vaccine candidate expressing dengue-3 virus prM and E proteins elicits neutralizing antibodies and protects mice against lethal challenge.</t>
  </si>
  <si>
    <t>De Paula SO
Lima DM
de Oliveira Franca RF
Gomes-Ruiz AC
da Fonseca BA</t>
  </si>
  <si>
    <t>Molecular profiling of T-helper immune genes during dengue virus infection.</t>
  </si>
  <si>
    <t>Human TLR3 recognizes dengue virus and modulates viral replication in vitro.</t>
  </si>
  <si>
    <t>Tsai YT
Chang SY
Lee CN
Kao CL</t>
  </si>
  <si>
    <t>RNA interference mediated silencing of Hsp60 gene in human monocytic myeloma cell line U937 revealed decreased dengue virus multiplication.</t>
  </si>
  <si>
    <t>Padwad YS
Mishra KP
Jain M
Chanda S
Karan D
Ganju L</t>
  </si>
  <si>
    <t>Antiviral activity of carbohydrate-binding agents and the role of DC-SIGN in dengue virus infection.</t>
  </si>
  <si>
    <t>Alen MM
Kaptein SJ
De Burghgraeve T
Balzarini J
Neyts J
Schols D</t>
  </si>
  <si>
    <t>Combination of CTLA-4 and TGFbeta1 gene polymorphisms associated with dengue hemorrhagic fever and virus load in a dengue-2 outbreak.</t>
  </si>
  <si>
    <t>Chen RF
Wang L
Cheng JT
Chuang H
Chang JC
Liu JW
Lin IC
Yang KD</t>
  </si>
  <si>
    <t>Modification of the cytoprotective protein C pathway during Dengue virus infection of human endothelial vascular cells.</t>
  </si>
  <si>
    <t>Cabello-Gutierrez C
Manjarrez-Zavala ME
Huerta-Zepeda A
Cime-Castillo J
Monroy-Martinez V
Correa BB
Ruiz-Ordaz BH</t>
  </si>
  <si>
    <t>Profile of time-dependent VEGF upregulation in human pulmonary endothelial cells, HPMEC-ST1.6R infected with DENV-1, -2, -3, and -4 viruses.</t>
  </si>
  <si>
    <t>Azizan A
Fitzpatrick K
Signorovitz A
Tanner R
Hernandez H
Stark L
Sweat M</t>
  </si>
  <si>
    <t>Depletion of macrophages in mice results in higher dengue virus titers and highlights the role of macrophages for virus control.</t>
  </si>
  <si>
    <t>Fink K
Ng C
Nkenfou C
Vasudevan SG
van Rooijen N
Schul W</t>
  </si>
  <si>
    <t>Characteristics of dengue virus-infected peripheral blood mononuclear cell death that correlates with the severity of illness.</t>
  </si>
  <si>
    <t>Jaiyen Y
Masrinoul P
Kalayanarooj S
Pulmanausahakul R
Ubol S</t>
  </si>
  <si>
    <t>Recombinant nucleocapsid-like particles from dengue-2 virus induce protective CD4+ and CD8+ cells against viral encephalitis in mice.</t>
  </si>
  <si>
    <t>Gil L
Lopez C
Lazo L
Valdes I
Marcos E
Alonso R
Gambe A
Martin J
Romero Y
Guzman MG
Guillen G
Hermida L</t>
  </si>
  <si>
    <t>A flavivirus protein M-derived peptide directly permeabilizes mitochondrial membranes, triggers cell death and reduces human tumor growth in nude mice.</t>
  </si>
  <si>
    <t>Brabant M
Baux L
Casimir R
Briand JP
Chaloin O
Porceddu M
Buron N
Chauvier D
Lassalle M
Lecoeur H
Langonne A
Dupont S
Deas O
Brenner C
Rebouillat D
Muller S
Borgne-Sanchez A
Jacotot E</t>
  </si>
  <si>
    <t>Dengue hemorrhage in a mouse model.</t>
  </si>
  <si>
    <t>Wu-Hsieh BA
Yen YT
Chen HC</t>
  </si>
  <si>
    <t>Dengue virus NS5 inhibits interferon-alpha signaling by blocking signal transducer and activator of transcription 2 phosphorylation.</t>
  </si>
  <si>
    <t>Mazzon M
Jones M
Davidson A
Chain B
Jacobs M</t>
  </si>
  <si>
    <t>A novel fusion protein domain III-capsid from dengue-2, in a highly aggregated form, induces a functional immune response and protection in mice.</t>
  </si>
  <si>
    <t>Valdes I
Bernardo L
Gil L
Pavon A
Lazo L
Lopez C
Romero Y
Menendez I
Falcon V
Betancourt L
Martin J
Chinea G
Silva R
Guzman MG
Guillen G
Hermida L</t>
  </si>
  <si>
    <t>Immunogenicity of sanofi pasteur tetravalent dengue vaccine.</t>
  </si>
  <si>
    <t>Guy B</t>
  </si>
  <si>
    <t>Gene expression analysis during dengue virus infection in HepG2 cells reveals virus control of innate immune response.[Erratum appears in J Infect. 2010 Oct;61(4):360]</t>
  </si>
  <si>
    <t>Conceicao TM
El-Bacha T
Villas-Boas CS
Coello G
Ramirez J
Montero-Lomeli M
Da Poian AT</t>
  </si>
  <si>
    <t>Comprehensive analyses and characterization of haemophagocytic lymphohistiocytosis in Vietnamese children.</t>
  </si>
  <si>
    <t>My LT
Lien le B
Hsieh WC
Imamura T
Anh TN
Anh PN
Hung NT
Tseng FC
Chi CY
Dao NT
Le DT
Thinh le Q
Tung TT
Imashuku S
Thuong TC
Su IJ</t>
  </si>
  <si>
    <t>The interferon stimulator mitochondrial antiviral signaling protein facilitates cell death by disrupting the mitochondrial membrane potential and by activating caspases.</t>
  </si>
  <si>
    <t>Yu CY
Chiang RL
Chang TH
Liao CL
Lin YL</t>
  </si>
  <si>
    <t>Cytokines and chemokines in viral encephalitis: a clinicoradiological correlation.</t>
  </si>
  <si>
    <t>Kalita J
Srivastava R
Mishra MK
Basu A
Misra UK</t>
  </si>
  <si>
    <t>Identification of a dengue virus-specific HLA-A*0201-restricted CD8+ T cell epitope.</t>
  </si>
  <si>
    <t>Wen J
Duan Z
Jiang L</t>
  </si>
  <si>
    <t>Dengue virus 3 clinical isolates show different patterns of virulence in experimental mice infection.</t>
  </si>
  <si>
    <t>Ferreira GP
Figueiredo LB
Coelho LF
S PA Jr
Cecilio AB
Ferreira PC
Bonjardim CA
Arantes RM
Campos MA
Kroon EG</t>
  </si>
  <si>
    <t>Resistance to dengue virus infection in mice is potentiated by CXCL10 and is independent of CXCL10-mediated leukocyte recruitment.</t>
  </si>
  <si>
    <t>Ip, Peng-Peng
Liao, Fang</t>
  </si>
  <si>
    <t>A recombinant lipoprotein containing an unsaturated fatty acid activates NF-kappaB through the TLR2 signaling pathway and induces a differential gene profile from a synthetic lipopeptide.</t>
  </si>
  <si>
    <t>Leng CH
Chen HW
Chang LS
Liu HH
Liu HY
Sher YP
Chang YW
Lien SP
Huang TY
Chen MY
Chou AH
Chong P
Liu SJ</t>
  </si>
  <si>
    <t>Positive transcription elongation factor b (P-TEFb) contributes to dengue virus-stimulated induction of interleukin-8 (IL-8).</t>
  </si>
  <si>
    <t>Li LL
Hu ST
Wang SH
Lee HH
Wang YT
Ping YH</t>
  </si>
  <si>
    <t>Contribution of herpesvirus specific CD8 T cells to anti-viral T cell response in humans.</t>
  </si>
  <si>
    <t>Sandalova E
Laccabue D
Boni C
Tan AT
Fink K
Ooi EE
Chua R
Shafaeddin Schreve B
Ferrari C
Bertoletti A</t>
  </si>
  <si>
    <t>Human antibodies against dengue enhance dengue viral infectivity without suppressing type I interferon secretion in primary human monocytes.[Erratum appears in Virology. 2011 May 10;413(2):320 Note: Liu, Shengyo-ng [corrected to Liu, Shengyong]; Martnez-Sobrido, Luis [corrected to Martinez-Sobrido, Luis]]</t>
  </si>
  <si>
    <t>Kou Z
Lim JY
Beltramello M
Quinn M
Chen H
Liu S
Martinez-Sobrido L
Diamond MS
Schlesinger JJ
de Silva A
Sallusto F
Jin X</t>
  </si>
  <si>
    <t>Acute dengue virus 2 infection in Gabonese patients is associated with an early innate immune response, including strong interferon alpha production.</t>
  </si>
  <si>
    <t>Becquart P
Wauquier N
Nkoghe D
Ndjoyi-Mbiguino A
Padilla C
Souris M
Leroy EM</t>
  </si>
  <si>
    <t>Role of the chemokine receptors CCR1, CCR2 and CCR4 in the pathogenesis of experimental dengue infection in mice.</t>
  </si>
  <si>
    <t>Guabiraba R
Marques RE
Besnard AG
Fagundes CT
Souza DG
Ryffel B
Teixeira MM</t>
  </si>
  <si>
    <t>DC-SIGN (CD209) Promoter -336 A/G polymorphism is associated with dengue hemorrhagic fever and correlated to DC-SIGN expression and immune augmentation.</t>
  </si>
  <si>
    <t>Wang L
Chen RF
Liu JW
Lee IK
Lee CP
Kuo HC
Huang SK
Yang KD</t>
  </si>
  <si>
    <t>CCL2, CCL18 and sIL-4R in renal, meningeal and pulmonary TB; a 2 year study of patients and contacts.</t>
  </si>
  <si>
    <t>Mendez A
Hernandez-Pando R
Contreras S
Aguilar D
Rook GA</t>
  </si>
  <si>
    <t>Acute Chikungunya and persistent musculoskeletal pain following the 2006 Indian epidemic: a 2-year prospective rural community study.</t>
  </si>
  <si>
    <t>Chopra A
Anuradha V
Ghorpade R
Saluja M</t>
  </si>
  <si>
    <t>Characterization of early host responses in adults with dengue disease.</t>
  </si>
  <si>
    <t>Tolfvenstam T
Lindblom A
Schreiber MJ
Ling L
Chow A
Ooi EE
Hibberd ML</t>
  </si>
  <si>
    <t>Janus kinase/signal transducer and activator of transcription 3 signaling pathway is crucial in chemokine production from hepatocytes infected by dengue virus.</t>
  </si>
  <si>
    <t>Tsai YT
Chen YH
Chang DM
Chen PC
Lai JH</t>
  </si>
  <si>
    <t>Profile of circulating levels of IL-1Ra, CXCL10/IP-10, CCL4/MIP-1beta and CCL2/MCP-1 in dengue fever and parvovirosis.</t>
  </si>
  <si>
    <t>de-Oliveira-Pinto LM
Gandini M
Freitas LP
Siqueira MM
Marinho CF
Setubal S
Kubelka CF
Cruz OG
Oliveira SA</t>
  </si>
  <si>
    <t>RNA sensors enable human mast cell anti-viral chemokine production and IFN-mediated protection in response to antibody-enhanced dengue virus infection.</t>
  </si>
  <si>
    <t>Brown MG
McAlpine SM
Huang YY
Haidl ID
Al-Afif A
Marshall JS
Anderson R</t>
  </si>
  <si>
    <t>Susceptibility and response of human blood monocyte subsets to primary dengue virus infection.</t>
  </si>
  <si>
    <t>Wong KL
Chen W
Balakrishnan T
Toh YX
Fink K
Wong SC</t>
  </si>
  <si>
    <t>Interaction of dengue virus nonstructural protein 5 with Daxx modulates RANTES production.</t>
  </si>
  <si>
    <t>Khunchai S
Junking M
Suttitheptumrong A
Yasamut U
Sawasdee N
Netsawang J
Morchang A
Chaowalit P
Noisakran S
Yenchitsomanus PT
Limjindaporn T</t>
  </si>
  <si>
    <t>Naturally mutated envelope protein domain I of Chinese B dengue virus attenuated human dendritic cell maturation.</t>
  </si>
  <si>
    <t>Li J
Zhang X
Zuo L
Shang Z
Sun R</t>
  </si>
  <si>
    <t>Intrahepatic infiltrating NK and CD8 T cells cause liver cell death in different phases of dengue virus infection.</t>
  </si>
  <si>
    <t>Sung JM
Lee CK
Wu-Hsieh BA</t>
  </si>
  <si>
    <t>CLEC5A is critical for dengue virus-induced inflammasome activation in human macrophages.</t>
  </si>
  <si>
    <t>Wu MF
Chen ST
Yang AH
Lin WW
Lin YL
Chen NJ
Tsai IS
Li L
Hsieh SL</t>
  </si>
  <si>
    <t>Dengue nonstructural protein-1 status is not associated to circulating levels of interleukin-17, C-reactive protein and complement in children with acute dengue.</t>
  </si>
  <si>
    <t>Duran A
Valero N
Mosquera J
Pons H
Torres M
Alcocer S
Castillo JL</t>
  </si>
  <si>
    <t>Cellular and cytokine correlates of severe dengue infection.</t>
  </si>
  <si>
    <t>Malavige GN
Huang LC
Salimi M
Gomes L
Jayaratne SD
Ogg GS</t>
  </si>
  <si>
    <t>MCPIP1 ribonuclease exhibits broad-spectrum antiviral effects through viral RNA binding and degradation.</t>
  </si>
  <si>
    <t>Lin RJ
Chien HL
Lin SY
Chang BL
Yu HP
Tang WC
Lin YL</t>
  </si>
  <si>
    <t>IL-22 modulates IL-17A production and controls inflammation and tissue damage in experimental dengue infection.</t>
  </si>
  <si>
    <t>Guabiraba R
Besnard AG
Marques RE
Maillet I
Fagundes CT
Conceicao TM
Rust NM
Charreau S
Paris I
Lecron JC
Renauld JC
Quesniaux V
Da Poian AT
Arruda LB
Souza DG
Ryffel B
Teixeira MM</t>
  </si>
  <si>
    <t>Microbial translocation is associated with extensive immune activation in dengue virus infected patients with severe disease.</t>
  </si>
  <si>
    <t>van de Weg CA
Pannuti CS
de Araujo ES
van den Ham HJ
Andeweg AC
Boas LS
Felix AC
Carvalho KI
de Matos AM
Levi JE
Romano CM
Centrone CC
de Lima Rodrigues CL
Luna E
van Gorp EC
Osterhaus AD
Martina BE
Kallas EG</t>
  </si>
  <si>
    <t>Compound A, a dissociated glucocorticoid receptor modulator, reduces dengue virus-induced cytokine secretion and dengue virus production.</t>
  </si>
  <si>
    <t>Suttitheptumrong A
Khunchai S
Panaampon J
Yasamut U
Morchang A
Puttikhunt C
Noisakran S
Haegeman G
Yenchitsomanus PT
Limjindaporn T</t>
  </si>
  <si>
    <t>T helper type 2 bias and type 17 suppression in primary dengue virus infection in infants and young children.</t>
  </si>
  <si>
    <t>Talarico LB
Bugna J
Wimmenauer V
Espinoza MA
Quipildor MO
Hijano DR
Beccaria M
Wurster V
Cavagnaro LE
Martinez D
Fattore G
Batalle JP
Acosta PL
Reynoso N
Melendi GA
Rey FA
Libster R
Polack FP</t>
  </si>
  <si>
    <t>Serotype-specific differences in dengue virus non-structural protein 5 nuclear localization.</t>
  </si>
  <si>
    <t>Hannemann H
Sung PY
Chiu HC
Yousuf A
Bird J
Lim SP
Davidson AD</t>
  </si>
  <si>
    <t>Dengue virus-infected human monocytes trigger late activation of caspase-1, which mediates pro-inflammatory IL-1beta secretion and pyroptosis.</t>
  </si>
  <si>
    <t>Tan TY
Chu JJ</t>
  </si>
  <si>
    <t>Increased production of interleukin-4, interleukin-10, and granulocyte-macrophage colony-stimulating factor by type 2 diabetes' mononuclear cells infected with dengue virus, but not increased intracellular viral multiplication.</t>
  </si>
  <si>
    <t>Lee IK
Hsieh CJ
Chen RF
Yang ZS
Wang L
Chen CM
Liu CF
Huang CH
Lin CY
Chen YH
Yang KD
Liu JW</t>
  </si>
  <si>
    <t>Uncaria tomentosa alkaloidal fraction reduces paracellular permeability, IL-8 and NS1 production on human microvascular endothelial cells infected with dengue virus.</t>
  </si>
  <si>
    <t>Lima-Junior RS
Mello Cda S
Siani AC
Valente LM
Kubelka CF</t>
  </si>
  <si>
    <t>Host biomarkers distinguish dengue from leptospirosis in Colombia: a case-control study.</t>
  </si>
  <si>
    <t>Conroy AL
Gelvez M
Hawkes M
Rajwans N
Liles WC
Villar-Centeno LA
Kain KC</t>
  </si>
  <si>
    <t>Association of IL1B -31C/T and IL1RA variable number of an 86-bp tandem repeat with dengue shock syndrome in Thailand.</t>
  </si>
  <si>
    <t>Sa-Ngasang A
Ohashi J
Naka I
Anantapreecha S
Sawanpanyalert P
Patarapotikul J</t>
  </si>
  <si>
    <t>Dengue virus serotype-2 impairs proliferation of healthy donors' T lymphocytes.</t>
  </si>
  <si>
    <t>Fuentes-Miranda CJ
Sanchez-Garcia FJ
Coker AR
Rojas-Espinosa O
Salinas-Tobon R
Moreno-Altamirano MM</t>
  </si>
  <si>
    <t>Growth characteristics and cytokine/chemokine induction profiles of dengue viruses in various cell lines.</t>
  </si>
  <si>
    <t>Yohan B
Kendarsari RI
Mutia K
Bowolaksono A
Harahap AR
Sasmono RT</t>
  </si>
  <si>
    <t>Lack of clinical manifestations in asymptomatic dengue infection is attributed to broad down-regulation and selective up-regulation of host defence response genes.</t>
  </si>
  <si>
    <t>Yeo AS
Azhar NA
Yeow W
Talbot CC Jr
Khan MA
Shankar EM
Rathakrishnan A
Azizan A
Wang SM
Lee SK
Fong MY
Manikam R
Devi Sekaran S</t>
  </si>
  <si>
    <t>Specificities of human CD4+ T cell responses to an inactivated flavivirus vaccine and infection: correlation with structure and epitope prediction.</t>
  </si>
  <si>
    <t>Schwaiger J
Aberle JH
Stiasny K
Knapp B
Schreiner W
Fae I
Fischer G
Scheinost O
Chmelik V
Heinz FX</t>
  </si>
  <si>
    <t>Cellular visualization of macrophage pyroptosis and interleukin-1beta release in a viral hemorrhagic infection in zebrafish larvae.</t>
  </si>
  <si>
    <t>Varela M
Romero A
Dios S
van der Vaart M
Figueras A
Meijer AH
Novoa B</t>
  </si>
  <si>
    <t>Antibody-dependent enhancement infection facilitates dengue virus-regulated signaling of IL-10 production in monocytes.</t>
  </si>
  <si>
    <t>Tsai TT
Chuang YJ
Lin YS
Chang CP
Wan SW
Lin SH
Chen CL
Lin CF</t>
  </si>
  <si>
    <t>NF-kappaB is required for dengue virus NS5-induced RANTES expression.</t>
  </si>
  <si>
    <t>Khunchai S
Junking M
Suttitheptumrong A
Kooptiwut S
Haegeman G
Limjindaporn T
Yenchitsomanus PT</t>
  </si>
  <si>
    <t>Antimicrobial peptide LL-37 promotes antigen-specific immune responses in mice by enhancing Th17-skewed mucosal and systemic immunities.</t>
  </si>
  <si>
    <t>Kim SH
Yang IY
Kim J
Lee KY
Jang YS</t>
  </si>
  <si>
    <t>A novel dengue virus serotype-2 nanovaccine induces robust humoral and cell-mediated immunity in mice.</t>
  </si>
  <si>
    <t>Hunsawong T
Sunintaboon P
Warit S
Thaisomboonsuk B
Jarman RG
Yoon IK
Ubol S
Fernandez S</t>
  </si>
  <si>
    <t>Up-regulation of galectin-9 induces cell migration in human dendritic cells infected with dengue virus.</t>
  </si>
  <si>
    <t>Hsu YL
Wang MY
Ho LJ
Huang CY
Lai JH</t>
  </si>
  <si>
    <t>Common variants of chemokine receptor gene CXCR3 and its ligands CXCL10 and CXCL11 associated with vascular permeability of dengue infection in peninsular Malaysia.</t>
  </si>
  <si>
    <t>Hoh BP
Umi-Shakina H
Zuraihan Z
Zaiharina MZ
Rafidah-Hanim S
Mahiran M
Khairudin NY
Benedict LH
Masliza Z
Christopher KC
Sazaly AB</t>
  </si>
  <si>
    <t>Mast cell-macrophage dynamics in modulation of dengue virus infection in skin.</t>
  </si>
  <si>
    <t>Chu YT
Wan SW
Anderson R
Lin YS</t>
  </si>
  <si>
    <t>Novel evidence of microglial immune response in impairment of Dengue infection of CNS.</t>
  </si>
  <si>
    <t>Bhatt RS
Kothari ST
Gohil DJ
D'Souza M
Chowdhary AS</t>
  </si>
  <si>
    <t>Carica papaya induces in vitro thrombopoietic cytokines secretion by mesenchymal stem cells and haematopoietic cells.</t>
  </si>
  <si>
    <t>Aziz J
Abu Kassim NL
Abu Kasim NH
Haque N
Rahman MT</t>
  </si>
  <si>
    <t>Losartan and enalapril decrease viral absorption and interleukin 1 beta production by macrophages in an experimental dengue virus infection.</t>
  </si>
  <si>
    <t>Hernandez-Fonseca JP
Duran A
Valero N
Mosquera J</t>
  </si>
  <si>
    <t>Effect of modulation of unfolded protein response pathway on dengue virus infection.</t>
  </si>
  <si>
    <t>Diwaker D
Mishra KP
Ganju L</t>
  </si>
  <si>
    <t>Reduction in sphingosine kinase 1 influences the susceptibility to dengue virus infection by altering antiviral responses.</t>
  </si>
  <si>
    <t>Clarke JN
Davies LK
Calvert JK
Gliddon BL
Al Shujari WH
Aloia AL
Helbig KJ
Beard MR
Pitson SM
Carr JM</t>
  </si>
  <si>
    <t>Basic chemokine-derived glycosaminoglycan binding peptides exert antiviral properties against dengue virus serotype 2, herpes simplex virus-1 and respiratory syncytial virus.</t>
  </si>
  <si>
    <t>Vanheule V
Vervaeke P
Mortier A
Noppen S
Gouwy M
Snoeck R
Andrei G
Van Damme J
Liekens S
Proost P</t>
  </si>
  <si>
    <t>Dengue NS1 antigen contributes to disease severity by inducing interleukin (IL)-10 by monocytes.</t>
  </si>
  <si>
    <t>Adikari TN
Gomes L
Wickramasinghe N
Salimi M
Wijesiriwardana N
Kamaladasa A
Shyamali NL
Ogg GS
Malavige GN</t>
  </si>
  <si>
    <t>Dengue Virus Directly Stimulates Polyclonal B Cell Activation.</t>
  </si>
  <si>
    <t>Correa AR
Berbel AC
Papa MP
Morais AT
Pecanha LM
Arruda LB</t>
  </si>
  <si>
    <t>Acute Systemic Infection with Dengue Virus Leads to Vascular Leakage and Death through Tumor Necrosis Factor-alpha and Tie2/Angiopoietin Signaling in Mice Lacking Type I and II Interferon Receptors.</t>
  </si>
  <si>
    <t>Phanthanawiboon S
Limkittikul K
Sakai Y
Takakura N
Saijo M
Kurosu T</t>
  </si>
  <si>
    <t>SB203580 Modulates p38 MAPK Signaling and Dengue Virus-Induced Liver Injury by Reducing MAPKAPK2, HSP27, and ATF2 Phosphorylation.</t>
  </si>
  <si>
    <t>Sreekanth GP
Chuncharunee A
Sirimontaporn A
Panaampon J
Noisakran S
Yenchitsomanus PT
Limjindaporn T</t>
  </si>
  <si>
    <t>Transcriptome profiling reveals differential expression of interferon family induced by dengue virus 2 in human endothelial cells on tissue culture plastic and polyacrylamide hydrogel.</t>
  </si>
  <si>
    <t>Pei H
Zuo L
Ma J
Cui L
Yu F
Lin Y</t>
  </si>
  <si>
    <t>Role of dendritic cells in antibody-dependent enhancement of dengue virus infection.</t>
  </si>
  <si>
    <t>Boonnak K
Slike BM
Burgess TH
Mason RM
Wu SJ
Sun P
Porter K
Rudiman IF
Yuwono D
Puthavathana P
Marovich MA</t>
  </si>
  <si>
    <t>Phenotypic analysis of dengue virus isolates associated with dengue fever and dengue hemorrhagic fever for cellular attachment, replication and interferon signaling ability.</t>
  </si>
  <si>
    <t>Takhampunya R
Palmer DR
McClain S
Barvir DA
Lynch J
Jarman RG
Thomas S
Gibbons RV
Burgess TH
Sun P
Kamau E
Putnak R
Zhang C</t>
  </si>
  <si>
    <t>Hyperferritinaemia in dengue virus infected patients is associated with immune activation and coagulation disturbances.</t>
  </si>
  <si>
    <t>van de Weg CA
Huits RM
Pannuti CS
Brouns RM
van den Berg RW
van den Ham HJ
Martina BE
Osterhaus AD
Netea MG
Meijers JC
van Gorp EC
Kallas EG</t>
  </si>
  <si>
    <t>DC-SIGN (CD209) mediates dengue virus infection of human dendritic cells.</t>
  </si>
  <si>
    <t>Tassaneetrithep B
Burgess TH
Granelli-Piperno A
Trumpfheller C
Finke J
Sun W
Eller MA
Pattanapanyasat K
Sarasombath S
Birx DL
Steinman RM
Schlesinger S
Marovich MA</t>
  </si>
  <si>
    <t>Proapoptotic function of protein kinase CK2alpha" is mediated by a JNK signaling cascade.</t>
  </si>
  <si>
    <t>Hilgard P
Czaja MJ
Gerken G
Stockert RJ</t>
  </si>
  <si>
    <t>Cytokine production by dengue virus antigen-responsive human T lymphocytes in vitro examined using a double immunocytochemical technique.</t>
  </si>
  <si>
    <t>Mori M
Kurane I
Janus J
Ennis FA</t>
  </si>
  <si>
    <t>Modulation of Dengue virus infection in human cells by alpha, beta, and gamma interferons.</t>
  </si>
  <si>
    <t>Diamond MS
Roberts TG
Edgil D
Lu B
Ernst J
Harris E</t>
  </si>
  <si>
    <t>Interferon inhibits dengue virus infection by preventing translation of viral RNA through a PKR-independent mechanism.</t>
  </si>
  <si>
    <t>Diamond MS
Harris E</t>
  </si>
  <si>
    <t>Inhibition of interferon signaling by dengue virus.</t>
  </si>
  <si>
    <t>Munoz-Jordan JL
Sanchez-Burgos GG
Laurent-Rolle M
Garcia-Sastre A</t>
  </si>
  <si>
    <t>Early activation of natural killer and B cells in response to primary dengue virus infection in A/J mice.</t>
  </si>
  <si>
    <t>Shresta S
Kyle JL
Robert Beatty P
Harris E</t>
  </si>
  <si>
    <t>Interferon-dependent immunity is essential for resistance to primary dengue virus infection in mice, whereas T- and B-cell-dependent immunity are less critical.</t>
  </si>
  <si>
    <t>Shresta S
Kyle JL
Snider HM
Basavapatna M
Beatty PR
Harris E</t>
  </si>
  <si>
    <t>Dengue virus-induced apoptosis in hepatic cells is partly mediated by Apo2 ligand/tumour necrosis factor-related apoptosis-inducing ligand.[Retraction in J Gen Virol. 2010 Oct;91(Pt 10):2658; PMID: 20847365]</t>
  </si>
  <si>
    <t>Matsuda T
Almasan A
Tomita M
Tamaki K
Saito M
Tadano M
Yagita H
Ohta T
Mori N</t>
  </si>
  <si>
    <t>Induction of interferon alpha from human lymphocytes by autologous, dengue virus-infected monocytes.</t>
  </si>
  <si>
    <t>Kurane I
Ennis FA</t>
  </si>
  <si>
    <t>Production of interferon alpha by dengue virus-infected human monocytes.</t>
  </si>
  <si>
    <t>Selection of attenuated dengue 4 viruses by serial passage in primary kidney cells. II. Attributes of virus cloned at different dog kidney passage levels.</t>
  </si>
  <si>
    <t>Halstead SB
Marchette NJ
Diwan AR
Palumbo NE
Putvatana R</t>
  </si>
  <si>
    <t>Lack of augmenting effect of interferon-gamma on dengue virus multiplication in human peripheral blood monocytes.</t>
  </si>
  <si>
    <t>Sittisombut N
Maneekarn N
Kanjanahaluethai A
Kasinrerk W
Viputtikul K
Supawadee J</t>
  </si>
  <si>
    <t>An immunocytometric assay based on dengue infection via DC-SIGN permits rapid measurement of anti-dengue neutralizing antibodies.</t>
  </si>
  <si>
    <t>Martin NC
Pardo J
Simmons M
Tjaden JA
Widjaja S
Marovich MA
Sun W
Porter KR
Burgess TH</t>
  </si>
  <si>
    <t>CD40 ligand enhances dengue viral infection of dendritic cells: a possible mechanism for T cell-mediated immunopathology.</t>
  </si>
  <si>
    <t>Sun P
Celluzzi CM
Marovich M
Subramanian H
Eller M
Widjaja S
Palmer D
Porter K
Sun W
Burgess T</t>
  </si>
  <si>
    <t>NKp44 receptor mediates interaction of the envelope glycoproteins from the West Nile and dengue viruses with NK cells.</t>
  </si>
  <si>
    <t>Hershkovitz O
Rosental B
Rosenberg LA
Navarro-Sanchez ME
Jivov S
Zilka A
Gershoni-Yahalom O
Brient-Litzler E
Bedouelle H
Ho JW
Campbell KS
Rager-Zisman B
Despres P
Porgador A</t>
  </si>
  <si>
    <t>Dengue virus infection of human skin fibroblasts in vitro production of IFN-beta, IL-6 and GM-CSF.</t>
  </si>
  <si>
    <t>Kurane I
Janus J
Ennis FA</t>
  </si>
  <si>
    <t>Human immune responses to dengue viruses.</t>
  </si>
  <si>
    <t>Kurane I
Innis BL
Nimmannitya S
Nisalak A
Rothman AL
Livingston PG
Janus J
Ennis FA</t>
  </si>
  <si>
    <t>Gamma interferon augments Fc gamma receptor-mediated dengue virus infection of human monocytic cells.</t>
  </si>
  <si>
    <t>Kontny U
Kurane I
Ennis FA</t>
  </si>
  <si>
    <t>Dengue virus-specific human T cell clones. Serotype crossreactive proliferation, interferon gamma production, and cytotoxic activity.</t>
  </si>
  <si>
    <t>Kurane I
Meager A
Ennis FA</t>
  </si>
  <si>
    <t>Human T cell responses to dengue virus antigens. Proliferative responses and interferon gamma production.</t>
  </si>
  <si>
    <t>Kurane I
Innis BL
Nisalak A
Hoke C
Nimmannitya S
Meager A
Ennis FA</t>
  </si>
  <si>
    <t>Induction of interferon alpha and gamma from human lymphocytes by dengue virus-infected cells.</t>
  </si>
  <si>
    <t>Lysis of dengue virus-infected cells by natural cell-mediated cytotoxicity and antibody-dependent cell-mediated cytotoxicity.</t>
  </si>
  <si>
    <t>Kurane I
Hebblewaite D
Brandt WE
Ennis FA</t>
  </si>
  <si>
    <t>T cell activation in vivo by dengue virus infection.</t>
  </si>
  <si>
    <t>Kurane I
Innis BL
Hoke CH Jr
Eckels KH
Meager A
Janus J
Ennis FA</t>
  </si>
  <si>
    <t>Human dendritic cells are activated by dengue virus infection: enhancement by gamma interferon and implications for disease pathogenesis.</t>
  </si>
  <si>
    <t>Libraty DH
Pichyangkul S
Ajariyakhajorn C
Endy TP
Ennis FA</t>
  </si>
  <si>
    <t>Cytokine gene expression and protein production in peripheral blood mononuclear cells of children with acute dengue virus infections.</t>
  </si>
  <si>
    <t>Gagnon SJ
Mori M
Kurane I
Green S
Vaughn DW
Kalayanarooj S
Suntayakorn S
Ennis FA
Rothman AL</t>
  </si>
  <si>
    <t>Dengue-specific T cell responses in peripheral blood mononuclear cells obtained prior to secondary dengue virus infections in Thai schoolchildren.</t>
  </si>
  <si>
    <t>Mangada MM
Endy TP
Nisalak A
Chunsuttiwat S
Vaughn DW
Libraty DH
Green S
Ennis FA
Rothman AL</t>
  </si>
  <si>
    <t>Modulation of the functions of dengue virus-specific human CD8+ cytotoxic T cell clone by IL-2, IL-7 and IFN gamma.</t>
  </si>
  <si>
    <t>Livingston PG
Toomey S
Kurane I
Janus J
Ennis FA</t>
  </si>
  <si>
    <t>Bystander target cell lysis and cytokine production by dengue virus-specific human CD4(+) cytotoxic T-lymphocyte clones.</t>
  </si>
  <si>
    <t>Gagnon SJ
Ennis FA
Rothman AL</t>
  </si>
  <si>
    <t>Partial agonist effect influences the CTL response to a heterologous dengue virus serotype.</t>
  </si>
  <si>
    <t>Zivny J
DeFronzo M
Jarry W
Jameson J
Cruz J
Ennis FA
Rothman AL</t>
  </si>
  <si>
    <t>Quantitation of dengue virus specific CD4+ T cells by intracellular cytokine staining.</t>
  </si>
  <si>
    <t>Mangada MM
Ennis FA
Rothman AL</t>
  </si>
  <si>
    <t>Type I IFNs and IL-18 regulate the antiviral response of primary human gammadelta T cells against dendritic cells infected with Dengue virus.</t>
  </si>
  <si>
    <t>Tsai CY
Liong KH
Gunalan MG
Li N
Lim DS
Fisher DA
MacAry PA
Leo YS
Wong SC
Puan KJ
Wong SB</t>
  </si>
  <si>
    <t>Oyster viperin retains direct antiviral activity and its transcription occurs via a signalling pathway involving a heat-stable haemolymph protein.</t>
  </si>
  <si>
    <t>Green TJ
Speck P
Geng L
Raftos D
Beard MR
Helbig KJ</t>
  </si>
  <si>
    <t>Immunomodulatory effects of IL-7 on dengue virus-specific cytotoxic CD4+ T cell clones.</t>
  </si>
  <si>
    <t>Berrios V
Kurane I
Ennis FA</t>
  </si>
  <si>
    <t>The mannose receptor mediates dengue virus infection of macrophages.[Erratum appears in PLoS Pathog. 2008 Mar;4(3). doi: 10.1371/annotation/98b92fca-fa6e-4bf3-9b39-13b66b640476 Note: deWet, Barend J M [corrected to de Wet, Barend J M]]</t>
  </si>
  <si>
    <t>Miller JL
de Wet BJ
Martinez-Pomares L
Radcliffe CM
Dwek RA
Rudd PM
Gordon S</t>
  </si>
  <si>
    <t>Interaction and inhibition of dengue envelope glycoprotein with mammalian receptor DC-sign, an in-silico approach.</t>
  </si>
  <si>
    <t>Shah M
Wadood A
Rahman Z
Husnain T</t>
  </si>
  <si>
    <t>MicroRNA-30e* suppresses dengue virus replication by promoting NF-kappaB-dependent IFN production.</t>
  </si>
  <si>
    <t>Zhu X
He Z
Hu Y
Wen W
Lin C
Yu J
Pan J
Li R
Deng H
Liao S
Yuan J
Wu J
Li J
Li M</t>
  </si>
  <si>
    <t>Dengue Virus Impairs Mitochondrial Fusion by Cleaving Mitofusins.</t>
  </si>
  <si>
    <t>Yu CY
Liang JJ
Li JK
Lee YL
Chang BL
Su CI
Huang WJ
Lai MM
Lin YL</t>
  </si>
  <si>
    <t>Dengue infection of monocytic cells activates ER stress pathways, but apoptosis is induced through both extrinsic and intrinsic pathways.</t>
  </si>
  <si>
    <t>Klomporn P
Panyasrivanit M
Wikan N
Smith DR</t>
  </si>
  <si>
    <t>Increase of plasminogen activator inhibitor-1 and decrease of transforming growth factor-b1 in children with dengue haemorrhagic fever in Indonesia.</t>
  </si>
  <si>
    <t>Djamiatun K
Faradz SM
Setiati TE
Netea MG
van der Ven AJ
Dolmans WM</t>
  </si>
  <si>
    <t>MAIT cells are activated during human viral infections.</t>
  </si>
  <si>
    <t>van Wilgenburg B
Scherwitzl I
Hutchinson EC
Leng T
Kurioka A
Kulicke C
de Lara C
Cole S
Vasanawathana S
Limpitikul W
Malasit P
Young D
Denney L
STOP-HCV consortium
Moore MD
Fabris P
Giordani MT
Oo YH
Laidlaw SM
Dustin LB
Ho LP
Thompson FM
Ramamurthy N
Mongkolsapaya J
Willberg CB
Screaton GR
Klenerman P</t>
  </si>
  <si>
    <t>Association of genetic polymorphisms of IL1beta -511 C&gt;T, IL1RN VNTR 86 bp, IL6 -174 G&gt;C, IL10 -819 C&gt;T and TNFalpha -308 G&gt;A, involved in symptomatic patients with dengue in Brazil.</t>
  </si>
  <si>
    <t>Cansancao IF
do Carmo AP
Leite RD
Portela RD
de Sa Leitao Paiva Junior S
de Queiroz Balbino V
Rabenhorst SH</t>
  </si>
  <si>
    <t>Augmented miR-150 expression associated with depressed SOCS1 expression involved in dengue haemorrhagic fever.</t>
  </si>
  <si>
    <t>Chen RF
Yang KD
Lee IK
Liu JW
Huang CH
Lin CY
Chen YH
Chen CL
Wang L</t>
  </si>
  <si>
    <t>Dengue Patients Treated with Doxycycline Showed Lower Mortality Associated to a Reduction in IL-6 and TNF Levels.</t>
  </si>
  <si>
    <t>Fredeking TM
Zavala-Castro JE
Gonzalez-Martinez P
Moguel-Rodriguez W
Sanchez EC
Foster MJ
Diaz-Quijano FA</t>
  </si>
  <si>
    <t>Dengue virus type-3 envelope protein domain III; expression and immunogenicity.</t>
  </si>
  <si>
    <t>Fahimi H
Allahyari H
Hassan ZM
Sadeghizadeh M</t>
  </si>
  <si>
    <t>miR-146a facilitates replication of dengue virus by dampening interferon induction by targeting TRAF6.</t>
  </si>
  <si>
    <t>Wu S
He L
Li Y
Wang T
Feng L
Jiang L
Zhang P
Huang X</t>
  </si>
  <si>
    <t>Is Ultrasound a Useful Tool to Predict Severe Dengue Infection?.</t>
  </si>
  <si>
    <t>Pothapregada S
Kullu P
Kamalakannan B
Thulasingam M</t>
  </si>
  <si>
    <t>Oligomeric procyanidins stimulate innate antiviral immunity in dengue virus infected human PBMCs.</t>
  </si>
  <si>
    <t>Kimmel EM
Jerome M
Holderness J
Snyder D
Kemoli S
Jutila MA
Hedges JF</t>
  </si>
  <si>
    <t>A novel tetravalent formulation combining the four aggregated domain III-capsid proteins from dengue viruses induces a functional immune response in mice and monkeys.</t>
  </si>
  <si>
    <t>Suzarte E
Gil L
Valdes I
Marcos E
Lazo L
Izquierdo A
Garcia A
Lopez L
Alvarez M
Perez Y
Castro J
Romero Y
Guzman MG
Guillen G
Hermida L</t>
  </si>
  <si>
    <t>Synthetic peptides containing B- and T-cell epitope of dengue virus-2 E domain III provoked B- and T-cell responses.</t>
  </si>
  <si>
    <t>Li S
Peng L
Zhao W
Zhong H
Zhang F
Yan Z
Cao H</t>
  </si>
  <si>
    <t>Adjuvant PIKA protects hepatoma cells from dengue virus infection by promoting a TBK-1-dependent innate immune response.</t>
  </si>
  <si>
    <t>Zhang P
Wu S
Li L
Liang Z
Li Y
Feng L
Huang X</t>
  </si>
  <si>
    <t>IL8 release, tight junction and cytoskeleton dynamic reorganization conducive to permeability increase are induced by dengue virus infection of microvascular endothelial monolayers.</t>
  </si>
  <si>
    <t>Talavera D
Castillo AM
Dominguez MC
Gutierrez AE
Meza I</t>
  </si>
  <si>
    <t>Artificial Neural Network Analysis of Pharmacokinetic and Toxicity Properties of Lead Molecules for Dengue Fever, Tuberculosis and Malaria.</t>
  </si>
  <si>
    <t>Nilar SH
Lakshminarayana SB
Ma NL
Keller TH
Blasco F
Smith PW</t>
  </si>
  <si>
    <t>Low copy numbers of DC-SIGN in cell membrane microdomains: implications for structure and function.</t>
  </si>
  <si>
    <t>Liu P
Wang X
Itano MS
Neumann AK
de Silva AM
Jacobson K
Thompson NL</t>
  </si>
  <si>
    <t>CD8+ T cells use TRAIL to restrict West Nile virus pathogenesis by controlling infection in neurons.</t>
  </si>
  <si>
    <t>Shrestha B
Pinto AK
Green S
Bosch I
Diamond MS</t>
  </si>
  <si>
    <t>Skip the alignment: degenerate, multiplex primer and probe design using K-mer matching instead of alignments.</t>
  </si>
  <si>
    <t>Hysom DA
Naraghi-Arani P
Elsheikh M
Carrillo AC
Williams PL
Gardner SN</t>
  </si>
  <si>
    <t>Association of combinations of interleukin-10 and pro-inflammatory cytokine gene polymorphisms with dengue hemorrhagic fever.</t>
  </si>
  <si>
    <t>Alagarasu K
Bachal RV
Tillu H
Mulay AP
Kakade MB
Shah PS
Cecilia D</t>
  </si>
  <si>
    <t>Criteria for identifying and evaluating candidate sites for open-field trials of genetically engineered mosquitoes.</t>
  </si>
  <si>
    <t>Brown DM
Alphey LS
McKemey A
Beech C
James AA</t>
  </si>
  <si>
    <t>Rhodiola inhibits dengue virus multiplication by inducing innate immune response genes RIG-I, MDA5 and ISG in human monocytes.</t>
  </si>
  <si>
    <t>Diwaker D
Mishra KP
Ganju L
Singh SB</t>
  </si>
  <si>
    <t>Serotype specificity of recombinant fusion protein containing domain III and capsid protein of dengue virus 2.</t>
  </si>
  <si>
    <t>Izquierdo A
Valdes I
Gil L
Hermida L
Gutierrez S
Garcia A
Bernardo L
Pavon A
Guillen G
Guzman MG</t>
  </si>
  <si>
    <t>A tetravalent dengue vaccine containing a mix of domain III-P64k and domain III-capsid proteins induces a protective response in mice.</t>
  </si>
  <si>
    <t>Izquierdo A
Garcia A
Lazo L
Gil L
Marcos E
Alvarez M
Valdes I
Hermida L
Guillen G
Guzman MG</t>
  </si>
  <si>
    <t>Dephosphorylation of the RNA sensors RIG-I and MDA5 by the phosphatase PP1 is essential for innate immune signaling.</t>
  </si>
  <si>
    <t>Wies E
Wang MK
Maharaj NP
Chen K
Zhou S
Finberg RW
Gack MU</t>
  </si>
  <si>
    <t>Role of RNA interference (RNAi) in dengue virus replication and identification of NS4B as an RNAi suppressor.</t>
  </si>
  <si>
    <t>Kakumani PK
Ponia SS
S RK
Sood V
Chinnappan M
Banerjea AC
Medigeshi GR
Malhotra P
Mukherjee SK
Bhatnagar RK</t>
  </si>
  <si>
    <t>Both viremia and cytokine levels associate with the lack of severe disease in secondary dengue 1 infection among adult Chinese patients.</t>
  </si>
  <si>
    <t>Tang Y
Kou Z
Zhang F
Yao X
Liu S
Ma J
Zhou Y
Zhao W
Tang X
Jin X</t>
  </si>
  <si>
    <t>MicroRNA expression profiles in patients with acute Crimean Congo Hemorrhagic Fever reveal possible adjustments to cellular pathways.</t>
  </si>
  <si>
    <t>Demir ZC
Bastug A
Bodur H
Ergunay K
Ozkul A</t>
  </si>
  <si>
    <t>The cytokine response of U937-derived macrophages infected through antibody-dependent enhancement of dengue virus disrupts cell apical-junction complexes and increases vascular permeability.</t>
  </si>
  <si>
    <t>Puerta-Guardo H
Raya-Sandino A
Gonzalez-Mariscal L
Rosales VH
Ayala-Davila J
Chavez-Mungia B
Martinez-Fong D
Medina F
Ludert JE
del Angel RM</t>
  </si>
  <si>
    <t>Antibody-enhanced dengue disease generates a marked CNS inflammatory response in the black-tufted marmoset Callithrix penicillata.</t>
  </si>
  <si>
    <t>Vasconcelos BC
Vieira JA
Silva GO
Fernandes TN
Rocha LC
Viana AP
Serique CD
Filho CS
Bringel RA
Teixeira FF
Ferreira MS
Casseb SM
Carvalho VL
de Melo KF
de Castro PH
Araujo SC
Diniz JA
Demachki S
Anaissi AK
Sosthenes MC
Vasconcelos PF
Anthony DC
Diniz CW
Diniz DG</t>
  </si>
  <si>
    <t>Platelet function alterations in dengue are associated with plasma leakage.</t>
  </si>
  <si>
    <t>Michels M
Alisjahbana B
De Groot PG
Indrati AR
Fijnheer R
Puspita M
Dewi IM
van de Wijer L
de Boer EM
Roest M
van der Ven AJ
de Mast Q</t>
  </si>
  <si>
    <t>Activation of MDL-1 (CLEC5A) on immature myeloid cells triggers lethal shock in mice.</t>
  </si>
  <si>
    <t>Cheung R
Shen F
Phillips JH
McGeachy MJ
Cua DJ
Heyworth PG
Pierce RH</t>
  </si>
  <si>
    <t>Isolation and propagation of Dengue virus in Vero and BHK-21 cells expressing human DC-SIGN stably.</t>
  </si>
  <si>
    <t>Phanthanawiboon S
A-nuegoonpipat A
Panngarm N
Limkittikul K
Ikuta K
Anantapreecha S
Kurosu T</t>
  </si>
  <si>
    <t>Lower activation-induced T-cell apoptosis is related to the pathological immune response in secondary infection with hetero-serotype dengue virus.</t>
  </si>
  <si>
    <t>Yang W
Yan H
Ma Y
Yu T
Guo H
Kuang Y
Ren R
Li J</t>
  </si>
  <si>
    <t>Inflammatory mediators in dengue virus infection in children: interleukin-8 and its relationship to neutrophil degranulation.</t>
  </si>
  <si>
    <t>Juffrie M
van Der Meer GM
Hack CE
Haasnoot K
Sutaryo
Veerman AJ
Thijs LG</t>
  </si>
  <si>
    <t>CD4+ T cells are not required for the induction of dengue virus-specific CD8+ T cell or antibody responses but contribute to protection after vaccination.</t>
  </si>
  <si>
    <t>Yauch LE
Prestwood TR
May MM
Morar MM
Zellweger RM
Peters B
Sette A
Shresta S</t>
  </si>
  <si>
    <t>The synergistic effect of combined immunization with a DNA vaccine and chimeric yellow fever/dengue virus leads to strong protection against dengue.</t>
  </si>
  <si>
    <t>Azevedo AS
Goncalves AJ
Archer M
Freire MS
Galler R
Alves AM</t>
  </si>
  <si>
    <t>The dengue virus conceals double-stranded RNA in the intracellular membrane to escape from an interferon response.</t>
  </si>
  <si>
    <t>Uchida L
Espada-Murao LA
Takamatsu Y
Okamoto K
Hayasaka D
Yu F
Nabeshima T
Buerano CC
Morita K</t>
  </si>
  <si>
    <t>Protection from secondary dengue virus infection in a mouse model reveals the role of serotype cross-reactive B and T cells.</t>
  </si>
  <si>
    <t>Zompi S
Santich BH
Beatty PR
Harris E</t>
  </si>
  <si>
    <t>Primary vaccination with low dose live dengue 1 virus generates a proinflammatory, multifunctional T cell response in humans.</t>
  </si>
  <si>
    <t>Lindow JC
Borochoff-Porte N
Durbin AP
Whitehead SS
Fimlaid KA
Bunn JY
Kirkpatrick BD</t>
  </si>
  <si>
    <t>Insights into HLA-restricted T cell responses in a novel mouse model of dengue virus infection point toward new implications for vaccine design.</t>
  </si>
  <si>
    <t>Weiskopf D
Yauch LE
Angelo MA
John DV
Greenbaum JA
Sidney J
Kolla RV
De Silva AD
de Silva AM
Grey H
Peters B
Shresta S
Sette A</t>
  </si>
  <si>
    <t>FasL/Fas pathway is involved in dengue virus induced apoptosis of the vascular endothelial cells.</t>
  </si>
  <si>
    <t>Liao H
Xu J
Huang J</t>
  </si>
  <si>
    <t>Ubiquitin-specific protease 13 regulates IFN signaling by stabilizing STAT1.</t>
  </si>
  <si>
    <t>Yeh HM
Yu CY
Yang HC
Ko SH
Liao CL
Lin YL</t>
  </si>
  <si>
    <t>Recombinant lipidated dengue-3 envelope protein domain III stimulates broad immune responses in mice.</t>
  </si>
  <si>
    <t>Chiang CY
Liu SJ
Hsieh CH
Chen MY
Tsai JP
Liu HH
Chen IH
Chong P
Leng CH
Chen HW</t>
  </si>
  <si>
    <t>Dengue-1 envelope protein domain III along with PELC and CpG oligodeoxynucleotides synergistically enhances immune responses.</t>
  </si>
  <si>
    <t>Chiang CY
Huang MH
Hsieh CH
Chen MY
Liu HH
Tsai JP
Li YS
Chang CY
Liu SJ
Chong P
Leng CH
Chen HW</t>
  </si>
  <si>
    <t>Endothelial Cell Sensitization by Death Receptor Fractions of an Anti-Dengue Nonstructural Protein 1 Antibody Induced Plasma Leakage, Coagulopathy, and Mortality in Mice.</t>
  </si>
  <si>
    <t>Sun DS
Chang YC
Lien TS
King CC
Shih YL
Huang HS
Wang TY
Li CR
Lee CC
Hsu PN
Chang HH</t>
  </si>
  <si>
    <t>Dengue virus neither directly mediates hyperpermeability nor enhances tumor necrosis factor-alpha-induced permeability in vitro.</t>
  </si>
  <si>
    <t>Raekiansyah M
Espada-Murao LA
Okamoto K
Kubo T
Morita K</t>
  </si>
  <si>
    <t>Increased production of interleukin-8 in primary human monocytes and in human epithelial and endothelial cell lines after dengue virus challenge.</t>
  </si>
  <si>
    <t>Bosch I
Xhaja K
Estevez L
Raines G
Melichar H
Warke RV
Fournier MV
Ennis FA
Rothman AL</t>
  </si>
  <si>
    <t>Dengue virus up-regulates expression of notch ligands Dll1 and Dll4 through interferon-beta signalling pathway.</t>
  </si>
  <si>
    <t>Li Y
Wu S
Pu J
Huang X
Zhang P</t>
  </si>
  <si>
    <t>Zika Virus Targets Human STAT2 to Inhibit Type I Interferon Signaling.</t>
  </si>
  <si>
    <t>Grant A
Ponia SS
Tripathi S
Balasubramaniam V
Miorin L
Sourisseau M
Schwarz MC
Sanchez-Seco MP
Evans MJ
Best SM
Garcia-Sastre A</t>
  </si>
  <si>
    <t>Altered profile of regulatory T cells and associated cytokines in mild and moderate dengue.</t>
  </si>
  <si>
    <t>Tillu H
Tripathy AS
Reshmi PV
Cecilia D</t>
  </si>
  <si>
    <t>Dengue virus infection induces upregulation of hn RNP-H and PDIA3 for its multiplication in the host cell.</t>
  </si>
  <si>
    <t>Mishra KP
Shweta
Diwaker D
Ganju L</t>
  </si>
  <si>
    <t>Dengue virus infection activates cellular chaperone Hsp70 in THP-1 cells: downregulation of Hsp70 by siRNA revealed decreased viral replication.</t>
  </si>
  <si>
    <t>Padwad YS
Mishra KP
Jain M
Chanda S
Ganju L</t>
  </si>
  <si>
    <t>Intracellular cytokine production by dengue virus-specific T cells correlates with subclinical secondary infection.</t>
  </si>
  <si>
    <t>Hatch S
Endy TP
Thomas S
Mathew A
Potts J
Pazoles P
Libraty DH
Gibbons R
Rothman AL</t>
  </si>
  <si>
    <t>Comprehensive analysis of dengue virus-specific responses supports an HLA-linked protective role for CD8+ T cells.</t>
  </si>
  <si>
    <t>Weiskopf D
Angelo MA
de Azeredo EL
Sidney J
Greenbaum JA
Fernando AN
Broadwater A
Kolla RV
De Silva AD
de Silva AM
Mattia KA
Doranz BJ
Grey HM
Shresta S
Peters B
Sette A</t>
  </si>
  <si>
    <t>Serum levels of IFN-beta are associated with days of evolution but not with severity of dengue.</t>
  </si>
  <si>
    <t>Pech Torres RE
Cedillo Rivera RM
Lorono Pino MA
Sanchez Burgos GG</t>
  </si>
  <si>
    <t>Antibody-dependent SARS coronavirus infection is mediated by antibodies against spike proteins.</t>
  </si>
  <si>
    <t>Wang SF
Tseng SP
Yen CH
Yang JY
Tsao CH
Shen CW
Chen KH
Liu FT
Liu WT
Chen YM
Huang JC</t>
  </si>
  <si>
    <t>Metadata-driven comparative analysis tool for sequences (meta-CATS): an automated process for identifying significant sequence variations that correlate with virus attributes.</t>
  </si>
  <si>
    <t>Pickett BE
Liu M
Sadat EL
Squires RB
Noronha JM
He S
Jen W
Zaremba S
Gu Z
Zhou L
Larsen CN
Bosch I
Gehrke L
McGee M
Klem EB
Scheuermann RH</t>
  </si>
  <si>
    <t>A model of DENV-3 infection that recapitulates severe disease and highlights the importance of IFN-gamma in host resistance to infection.</t>
  </si>
  <si>
    <t>Costa VV
Fagundes CT
Valadao DF
Cisalpino D
Dias AC
Silveira KD
Kangussu LM
Avila TV
Bonfim MR
Bonaventura D
Silva TA
Sousa LP
Rachid MA
Vieira LQ
Menezes GB
de Paula AM
Atrasheuskaya A
Ignatyev G
Teixeira MM
Souza DG</t>
  </si>
  <si>
    <t>Antiviral effects of liposome-encapsulated PolyICLC against Dengue virus in a mouse model.</t>
  </si>
  <si>
    <t>Hu Y
Hu Y
Sun L
Wong J
Wang M</t>
  </si>
  <si>
    <t>Single nucleotide polymorphisms in immune system genes and their association with clinical symptoms persistence in dengue-infected persons.</t>
  </si>
  <si>
    <t>Dettogni RS
Tristao-Sa R
Dos Santos M
da Silva FF
Louro ID</t>
  </si>
  <si>
    <t>Anti-dengue virus nonstructural protein 1 antibodies contribute to platelet phagocytosis by macrophages.</t>
  </si>
  <si>
    <t>Wan SW
Yang YW
Chu YT
Lin CF
Chang CP
Yeh TM
Anderson R
Lin YS</t>
  </si>
  <si>
    <t>Relationship of thrombopoietin and interleukin-11 levels to thrombocytopenia associated with dengue disease.</t>
  </si>
  <si>
    <t>Cardier JE
Balogh V
Perez-Silva C
Romano E
Rivas B
Bosch N
Rothman AL</t>
  </si>
  <si>
    <t>Single nucleotide polymorphism in the promoter region of the CD209 gene is associated with human predisposition to severe forms of tick-borne encephalitis.</t>
  </si>
  <si>
    <t>Barkhash AV
Perelygin AA
Babenko VN
Brinton MA
Voevoda MI</t>
  </si>
  <si>
    <t>Inflammatory mediators in dengue virus infection in children: interleukin-6 and its relation to C-reactive protein and secretory phospholipase A2.</t>
  </si>
  <si>
    <t>Juffrie M
Meer GM
Hack CE
Haasnoot K
Sutaryo
Veerman AJ
Thijs LG</t>
  </si>
  <si>
    <t>Persistence of Th1/Tc1 responses one year after tetravalent dengue vaccination in adults and adolescents in Singapore.</t>
  </si>
  <si>
    <t>Harenberg A
Begue S
Mamessier A
Gimenez-Fourage S
Ching Seah C
Wei Liang A
Li Ng J
Yun Toh X
Archuleta S
Wilder-Smith A
Shek LP
Wartel-Tram A
Bouckenooghe A
Lang J
Crevat D
Caillet C
Guy B</t>
  </si>
  <si>
    <t>Upregulation of the Suppressors of Cytokine Signaling 1 and 3 Is Associated with Arrest of Phosphorylated-STAT1 Nuclear Importation and Reduced Innate Response in Denguevirus-Infected Macrophages.</t>
  </si>
  <si>
    <t>Estrada-Jimenez T
Millan-Perez Pena L
Flores-Mendoza L
Sedeno-Monge V
Santos-Lopez G
Rosas-Murrieta N
Reyes-Carmona S
Teran-Cabanillas E
Hernandez J
Herrera-Camacho I
Vallejo-Ruiz V
Reyes-Leyva J</t>
  </si>
  <si>
    <t>Evaluation of protective efficacy and immune mechanisms of using a non-structural protein NS1 in DNA vaccine against dengue 2 virus in mice.</t>
  </si>
  <si>
    <t>Wu SF
Liao CL
Lin YL
Yeh CT
Chen LK
Huang YF
Chou HY
Huang JL
Shaio MF
Sytwu HK</t>
  </si>
  <si>
    <t>Dengue hemorrhagic fever is associated with polymorphisms in JAK1.</t>
  </si>
  <si>
    <t>Silva LK
Blanton RE
Parrado AR
Melo PS
Morato VG
Reis EA
Dias JP
Castro JM
Vasconcelos PF
Goddard KA
Barreto ML
Reis MG
Teixeira MG</t>
  </si>
  <si>
    <t>T-helper cell epitopes on the E-glycoprotein of dengue 2 Jamaica virus.</t>
  </si>
  <si>
    <t>Roehrig JT
Risi PA
Brubaker JR
Hunt AR
Beaty BJ
Trent DW
Mathews JH</t>
  </si>
  <si>
    <t>[Induction of VEGF in human monocytes by DENV infection and the regulatory mechanism]. [Chinese]</t>
  </si>
  <si>
    <t>He L
Wu SY
Wang TL
Zhang P
Huang X</t>
  </si>
  <si>
    <t>IFITM3 inhibits influenza A virus infection by preventing cytosolic entry.</t>
  </si>
  <si>
    <t>Feeley EM
Sims JS
John SP
Chin CR
Pertel T
Chen LM
Gaiha GD
Ryan BJ
Donis RO
Elledge SJ
Brass AL</t>
  </si>
  <si>
    <t>[Study on dengue virus infection of human dendritic cells]. [Chinese]</t>
  </si>
  <si>
    <t>Jiang ZY
Shi YJ
Sun HX</t>
  </si>
  <si>
    <t>Bruton's tyrosine kinase phosphorylates Toll-like receptor 3 to initiate antiviral response.</t>
  </si>
  <si>
    <t>Lee KG
Xu S
Kang ZH
Huo J
Huang M
Liu D
Takeuchi O
Akira S
Lam KP</t>
  </si>
  <si>
    <t>Activation of Toll-like receptor 3 impairs the dengue virus serotype 2 replication through induction of IFN-beta in cultured hepatoma cells.</t>
  </si>
  <si>
    <t>Liang Z
Wu S
Li Y
He L
Wu M
Jiang L
Feng L
Zhang P
Huang X</t>
  </si>
  <si>
    <t>Tumour necrosis factor alpha (TNF-alpha) stimulation of cells with established dengue virus type 2 infection induces cell death that is accompanied by a reduced ability of TNF-alpha to activate nuclear factor kappaB and reduced sphingosine kinase-1 activity.</t>
  </si>
  <si>
    <t>Wati S
Rawlinson SM
Ivanov RA
Dorstyn L
Beard MR
Jans DA
Pitson SM
Burrell CJ
Li P
Carr JM</t>
  </si>
  <si>
    <t>Eco-virological survey of Aedes mosquito larvae in selected dengue outbreak areas in Malaysia.</t>
  </si>
  <si>
    <t>Rohani A
Aidil Azahary AR
Malinda M
Zurainee MN
Rozilawati H
Wan Najdah WM
Lee HL</t>
  </si>
  <si>
    <t>High level of vector competence of Aedes aegypti and Aedes albopictus from ten American countries as a crucial factor in the spread of Chikungunya virus.</t>
  </si>
  <si>
    <t>Vega-Rua A
Zouache K
Girod R
Failloux AB
Lourenco-de-Oliveira R</t>
  </si>
  <si>
    <t>Immunodominant Dengue Virus-Specific CD8+ T Cell Responses Are Associated with a Memory PD-1+ Phenotype.</t>
  </si>
  <si>
    <t>de Alwis R
Bangs DJ
Angelo MA
Cerpas C
Fernando A
Sidney J
Peters B
Gresh L
Balmaseda A
de Silva AD
Harris E
Sette A
Weiskopf D</t>
  </si>
  <si>
    <t>High producing tumor necrosis factor alpha gene alleles in protection against severe manifestations of dengue.</t>
  </si>
  <si>
    <t>Sam SS
Teoh BT
Chinna K
AbuBakar S</t>
  </si>
  <si>
    <t>Type I interferon signals in macrophages and dendritic cells control dengue virus infection: implications for a new mouse model to test dengue vaccines.</t>
  </si>
  <si>
    <t>Zust R
Toh YX
Valdes I
Cerny D
Heinrich J
Hermida L
Marcos E
Guillen G
Kalinke U
Shi PY
Fink K</t>
  </si>
  <si>
    <t>Immunodominance changes as a function of the infecting dengue virus serotype and primary versus secondary infection.</t>
  </si>
  <si>
    <t>Weiskopf D
Angelo MA
Sidney J
Peters B
Shresta S
Sette A</t>
  </si>
  <si>
    <t>Dengue Virus Subverts Host Innate Immunity by Targeting Adaptor Protein MAVS.</t>
  </si>
  <si>
    <t>He Z
Zhu X
Wen W
Yuan J
Hu Y
Chen J
An S
Dong X
Lin C
Yu J
Wu J
Yang Y
Cai J
Li J
Li M</t>
  </si>
  <si>
    <t>Dengue Virus NS Proteins Inhibit RIG-I/MAVS Signaling by Blocking TBK1/IRF3 Phosphorylation: Dengue Virus Serotype 1 NS4A Is a Unique Interferon-Regulating Virulence Determinant.</t>
  </si>
  <si>
    <t>Dalrymple NA
Cimica V
Mackow ER</t>
  </si>
  <si>
    <t>The Emerging Duck Flavivirus Is Not Pathogenic for Primates and Is Highly Sensitive to Mammalian Interferon Antiviral Signaling.</t>
  </si>
  <si>
    <t>Wang HJ
Li XF
Liu L
Xu YP
Ye Q
Deng YQ
Huang XY
Zhao H
Qin ED
Shi PY
Gao GF
Qin CF</t>
  </si>
  <si>
    <t>Generation of Recombinant Oropouche Viruses Lacking the Nonstructural Protein NSm or NSs.</t>
  </si>
  <si>
    <t>Tilston-Lunel NL
Acrani GO
Randall RE
Elliott RM</t>
  </si>
  <si>
    <t>Inhibition of dengue and chikungunya virus infections by RIG-I-mediated type I interferon-independent stimulation of the innate antiviral response.</t>
  </si>
  <si>
    <t>Olagnier D
Scholte FE
Chiang C
Albulescu IC
Nichols C
He Z
Lin R
Snijder EJ
van Hemert MJ
Hiscott J</t>
  </si>
  <si>
    <t>Assessment of bivalent and tetravalent dengue vaccine formulations in flavivirus-naive adults in Mexico.</t>
  </si>
  <si>
    <t>Dayan GH
Galan-Herrera JF
Forrat R
Zambrano B
Bouckenooghe A
Harenberg A
Guy B
Lang J</t>
  </si>
  <si>
    <t>Dengue Virus Infection with Highly Neutralizing Levels of Cross-Reactive Antibodies Causes Acute Lethal Small Intestinal Pathology without a High Level of Viremia in Mice.</t>
  </si>
  <si>
    <t>Watanabe S
Chan KW
Wang J
Rivino L
Lok SM
Vasudevan SG</t>
  </si>
  <si>
    <t>SUMO Modification Stabilizes Dengue Virus Nonstructural Protein 5 To Support Virus Replication.</t>
  </si>
  <si>
    <t>Su CI
Tseng CH
Yu CY
Lai MM</t>
  </si>
  <si>
    <t>Live attenuated tetravalent dengue virus host range vaccine is immunogenic in African green monkeys following a single vaccination.</t>
  </si>
  <si>
    <t>Briggs CM
Smith KM
Piper A
Huitt E
Spears CJ
Quiles M
Ribeiro M
Thomas ME
Brown DT
Hernandez R</t>
  </si>
  <si>
    <t>BST2/tetherin inhibits dengue virus release from human hepatoma cells.</t>
  </si>
  <si>
    <t>Pan XB
Han JC
Cong X
Wei L</t>
  </si>
  <si>
    <t>Type I interferon protects mice from fatal neurotropic infection with Langat virus by systemic and local antiviral responses.</t>
  </si>
  <si>
    <t>Weber E
Finsterbusch K
Lindquist R
Nair S
Lienenklaus S
Gekara NO
Janik D
Weiss S
Kalinke U
Overby AK
Kroger A</t>
  </si>
  <si>
    <t>Defining New Therapeutics Using a More Immunocompetent Mouse Model of Antibody-Enhanced Dengue Virus Infection.</t>
  </si>
  <si>
    <t>Pinto AK
Brien JD
Lam CY
Johnson S
Chiang C
Hiscott J
Sarathy VV
Barrett AD
Shresta S
Diamond MS</t>
  </si>
  <si>
    <t>Biology of Zika Virus Infection in Human Skin Cells.</t>
  </si>
  <si>
    <t>Hamel R
Dejarnac O
Wichit S
Ekchariyawat P
Neyret A
Luplertlop N
Perera-Lecoin M
Surasombatpattana P
Talignani L
Thomas F
Cao-Lormeau VM
Choumet V
Briant L
Despres P
Amara A
Yssel H
Misse D</t>
  </si>
  <si>
    <t>Coxsackievirus cloverleaf RNA containing a 5' triphosphate triggers an antiviral response via RIG-I activation.</t>
  </si>
  <si>
    <t>Feng Q
Langereis MA
Olagnier D
Chiang C
van de Winkel R
van Essen P
Zoll J
Hiscott J
van Kuppeveld FJ</t>
  </si>
  <si>
    <t>Immunogenic Subviral Particles Displaying Domain III of Dengue 2 Envelope Protein Vectored by Measles Virus.</t>
  </si>
  <si>
    <t>Harahap-Carrillo IS
Ceballos-Olvera I
Valle JR</t>
  </si>
  <si>
    <t>VEGF and its receptors in dengue virus infection.</t>
  </si>
  <si>
    <t>Kalita J
Chauhan PS
Mani VE
Bhoi SK
Misra UK</t>
  </si>
  <si>
    <t>Dengue virus infection of mast cells triggers endothelial cell activation.</t>
  </si>
  <si>
    <t>Brown MG
Hermann LL
Issekutz AC
Marshall JS
Rowter D
Al-Afif A
Anderson R</t>
  </si>
  <si>
    <t>G3BP1, G3BP2 and CAPRIN1 are required for translation of interferon stimulated mRNAs and are targeted by a dengue virus non-coding RNA.</t>
  </si>
  <si>
    <t>Bidet K
Dadlani D
Garcia-Blanco MA</t>
  </si>
  <si>
    <t>An interferon-beta promoter reporter assay for high throughput identification of compounds against multiple RNA viruses.</t>
  </si>
  <si>
    <t>Guo F
Zhao X
Gill T
Zhou Y
Campagna M
Wang L
Liu F
Zhang P
DiPaolo L
Du Y
Xu X
Jiang D
Wei L
Cuconati A
Block TM
Guo JT
Chang J</t>
  </si>
  <si>
    <t>Leukocyte immunoglobulin-like receptor B1 is critical for antibody-dependent dengue.</t>
  </si>
  <si>
    <t>Chan KR
Ong EZ
Tan HC
Zhang SL
Zhang Q
Tang KF
Kaliaperumal N
Lim AP
Hibberd ML
Chan SH
Connolly JE
Krishnan MN
Lok SM
Hanson BJ
Lin CN
Ooi EE</t>
  </si>
  <si>
    <t>Crucial role of the N-glycans on the viral E-envelope glycoprotein in DC-SIGN-mediated dengue virus infection.</t>
  </si>
  <si>
    <t>Alen MM
Dallmeier K
Balzarini J
Neyts J
Schols D</t>
  </si>
  <si>
    <t>Dengue hemorrhagic fever-associated immunomediators induced via maturation of dengue virus nonstructural 4B protein in monocytes modulate endothelial cell adhesion molecules and human microvascular endothelial cells permeability.</t>
  </si>
  <si>
    <t>Kelley JF
Kaufusi PH
Nerurkar VR</t>
  </si>
  <si>
    <t>Gamma interferon (IFN-gamma) receptor restricts systemic dengue virus replication and prevents paralysis in IFN-alpha/beta receptor-deficient mice.</t>
  </si>
  <si>
    <t>Prestwood TR
Morar MM
Zellweger RM
Miller R
May MM
Yauch LE
Lada SM
Shresta S</t>
  </si>
  <si>
    <t>Release of vasoactive cytokines by antibody-enhanced dengue virus infection of a human mast cell/basophil line.</t>
  </si>
  <si>
    <t>King CA
Marshall JS
Alshurafa H
Anderson R</t>
  </si>
  <si>
    <t>[Effect of in vitro infection with dengue virus (DEN-2) on various cellular immune response functions in the mouse]. [Spanish]</t>
  </si>
  <si>
    <t>Islas-Rodriguez AE
Ramos J
Ramos C</t>
  </si>
  <si>
    <t>Zika Virus Infection Induces Cranial Neural Crest Cells to Produce Cytokines at Levels Detrimental for Neurogenesis.</t>
  </si>
  <si>
    <t>Bayless NL
Greenberg RS
Swigut T
Wysocka J
Blish CA</t>
  </si>
  <si>
    <t>The Viral Polymerase Inhibitor 7-Deaza-2'-C-Methyladenosine Is a Potent Inhibitor of In Vitro Zika Virus Replication and Delays Disease Progression in a Robust Mouse Infection Model.</t>
  </si>
  <si>
    <t>Zmurko J
Marques RE
Schols D
Verbeken E
Kaptein SJ
Neyts J</t>
  </si>
  <si>
    <t>Kumar S., Villinger F., Oakley M., Aguiar J.C., Jones T.R., Hedstrom R.C., Gowda K., Chute J., Stowers A., Kaslow D.C., Thomas E.K., Tine J., Klinman D., Hoffman S.L., Weiss W.W.</t>
  </si>
  <si>
    <t>A DNA vaccine encoding the 42 kDa C-terminus of merozoite surface protein 1 of Plasmodium falciparum induces antibody, interferon-γ and cytotoxic T cell responses in rhesus monkeys: Immuno-stimulatory effects of granulocyte macrophage-colony stimulating factor</t>
  </si>
  <si>
    <t>Rahman M.T., Haque N., Abdurrazaq N.B., Aziz J.</t>
  </si>
  <si>
    <t>Current knowledge of dengue pathogenesis and potential role of carica papaya and vitamins in dengue fever</t>
  </si>
  <si>
    <t>Contribution of cytokines to pathology and protection in virus infection</t>
  </si>
  <si>
    <t>Curr. Opin. Virol.</t>
  </si>
  <si>
    <t>Elevated plasma interleukin-10 levels in dengue hemorrhagic fever</t>
  </si>
  <si>
    <t>Pak. J. Med. Health Sci.</t>
  </si>
  <si>
    <t>Comparative proteomic analysis of growth hormone secretagogue A233 treatment of murine macrophage cells J774A.2 indicates it has a role in antiviral innate response</t>
  </si>
  <si>
    <t>Biochem. Biophys. Rep.</t>
  </si>
  <si>
    <t>Astrup E., Janardhanan J., Otterdal K., Ueland T., Prakash J.A.J., Lekva T., Strand Ø.A., Abraham O.C., Thomas K., Damås J.K., Mathews P., Mathai D., Aukrust P., Varghese G.M.</t>
  </si>
  <si>
    <t>Cytokine Network in Scrub Typhus: High Levels of Interleukin-8 Are Associated with Disease Severity and Mortality</t>
  </si>
  <si>
    <t>Chen W., Jia Z., Zhang T., Zhang N., Lin C., Gao F., Wang L., Li X., Jiang Y., Li X., Gao G.F., Xia C.</t>
  </si>
  <si>
    <t>MHC class I presentation and regulation by IFN in bony fish determined by molecular analysis of the class I locus in grass carp</t>
  </si>
  <si>
    <t>White G.E., Iqbal A.J., Greaves D.R.</t>
  </si>
  <si>
    <t>CC chemokine receptors and chronic inflammation-therapeutic opportunities and pharmacological challenges</t>
  </si>
  <si>
    <t>Lyday B., Chen T., Kesari S., Minev B.</t>
  </si>
  <si>
    <t>Overcoming tumor immune evasion with an unique arbovirus</t>
  </si>
  <si>
    <t>Dengue virus NS1 protein activates cells via Toll-like receptor 4 and disrupts endothelial cell monolayer integrity</t>
  </si>
  <si>
    <t>Sci. Transl. Med.</t>
  </si>
  <si>
    <t>Colden-Stanfield M., Burrous J., Kanesa-thasan N.</t>
  </si>
  <si>
    <t>Effect of dengue virus (dv) on leukocyte adherence and endothelial adhesion molecule expression</t>
  </si>
  <si>
    <t>Devignot S., Tolou H., Paris C.-P.</t>
  </si>
  <si>
    <t>Dengue shock syndrome: Decoding the pathophysiology [Le syndrome de choc de dengue: Vers un décryptage de la physiopathologie]</t>
  </si>
  <si>
    <t>McLaughlin M., Vandenbroeck K.</t>
  </si>
  <si>
    <t>The endoplasmic reticulum protein folding factory and its chaperones: New targets for drug discovery?</t>
  </si>
  <si>
    <t>McKenna K., Beignon A.-S., Bhardwaj N.</t>
  </si>
  <si>
    <t>Plasmacytoid dendritic cells: Linking innate and adaptive immunity</t>
  </si>
  <si>
    <t>The interactions between avian H5N1 influenza virus and dendritic cell-specific ICAM-3 grabbing non-integrin (DC-SIGN)</t>
  </si>
  <si>
    <t>Global View of the Fight Against Influ.</t>
  </si>
  <si>
    <t>Rathakrishnan A., Yeo S.L., Rajendran P., Alhoot M.A., Lee S.H., Manikam R., Sekaran S.D.</t>
  </si>
  <si>
    <t>Immune responses involvement in dengue patients at different levels of severity</t>
  </si>
  <si>
    <t>Quantification of circulating endothelial and progenitor cells as biomarkers for dengue virus infection</t>
  </si>
  <si>
    <t>Life Sci. J.</t>
  </si>
  <si>
    <t>Susceptibility of adult Aedes aegypti (Diptera: Culicidae) to infection by Metarhizium anisopliae and Beauveria bassiana: Prospects for Dengue vector control</t>
  </si>
  <si>
    <t>Biocontrol Sci. Technol.</t>
  </si>
  <si>
    <t>Emerging concepts in dengue pathogenesis: Interplay between plasmablasts, platelets, and complement in triggering vasculopathy</t>
  </si>
  <si>
    <t>Crit. Rev. Immunol.</t>
  </si>
  <si>
    <t>Milligan G.N., Sarathy V.V., Infante E., Li L., Campbell G.A., Beatty P.R., Harris E., Barrett A.D.T., Bourne N.</t>
  </si>
  <si>
    <t>A dengue virus type 4 model of disseminated lethal infection in AG129 mice</t>
  </si>
  <si>
    <t>Direct evtoen ofvascmardamageindenguehemorragic fever by demonstration of circulating endothelial cells and soluble ICAM-1</t>
  </si>
  <si>
    <t>Blood</t>
  </si>
  <si>
    <t>Cissampelos sympodialis has anti-viral effect inhibiting dengue non-structural viral protein-1 and pro-inflammatory mediators</t>
  </si>
  <si>
    <t>Braz. J. Pharamacogn.</t>
  </si>
  <si>
    <t>Dengue virus infection induces expansion of a CD14+CD16 + monocyte population that stimulates plasmablast differentiation</t>
  </si>
  <si>
    <t>Cell Host and Microbe</t>
  </si>
  <si>
    <t>Olagnier D., Peri S., Steel C., van Montfoort N., Chiang C., Beljanski V., Slifker M., He Z., Nichols C.N., Lin R., Balachandran S., Hiscott J.</t>
  </si>
  <si>
    <t>Cellular Oxidative Stress Response Controls the Antiviral and Apoptotic Programs in Dengue Virus-Infected Dendritic Cells</t>
  </si>
  <si>
    <t>Chen L.-C., Shyu H.-W., Lei H.-Y., Chen S.-H., Liu H.-S., Lin Y.-S., Yeh T.-M.</t>
  </si>
  <si>
    <t>Dengue virus infection induced NF-κB-dependent macrophage migration inhibitory factor production</t>
  </si>
  <si>
    <t>Shift from a Th1-type response to Th2-type in dengue haemorrhagic fever</t>
  </si>
  <si>
    <t>Curr. Sci.</t>
  </si>
  <si>
    <t>Rantam F.A., Purwati, Soegijanto S., Susilowati H., Sudiana K., Hendrianto E., Soetjipto</t>
  </si>
  <si>
    <t>Analysis of recombinant, multivalent dengue virus containing envelope (E) proteins from serotypes-1, -3 and -4 and expressed in baculovirus</t>
  </si>
  <si>
    <t>Endothelial damage response by dengue virus infection</t>
  </si>
  <si>
    <t>RNA Viruses: Host Gene Responses to Infections</t>
  </si>
  <si>
    <t>Cytokines in dengue virus infections: role of cytokines in the pathogenesis of dengue hemorrhagic fever</t>
  </si>
  <si>
    <t>Semin. Virol.</t>
  </si>
  <si>
    <t>Hunsawong T., Sunintaboon P., Warit S., Thaisomboonsuk B., Jarman R.G., Yoon I.-K., Ubol S., Fernandez S.</t>
  </si>
  <si>
    <t>Immunogenic Properties of a BCG Adjuvanted Chitosan Nanoparticle-Based Dengue Vaccine in Human Dendritic Cells</t>
  </si>
  <si>
    <t>Lee Y.-R., Lei H.-Y., Chen S.-H., Wang J.-R., Lin Y.-S., Yeh T.-M., Liu C.-C., Liu H.-S.</t>
  </si>
  <si>
    <t>Signaling pathways involved in dengue-2 virus infection induced RANTES overexpression</t>
  </si>
  <si>
    <t>Guillén G., Aguilar J.C., Dueñas S., Hermida L., Guzmán M.G., Penton E., Iglesias E., Junco J., Torrens I., Lobaina Y., Muzio V., Herrera L.</t>
  </si>
  <si>
    <t>Virus-Like Particles as vaccine antigens and adjuvants: Application to chronic disease, cancer immunotherapy and infectious disease preventive strategies</t>
  </si>
  <si>
    <t>Dinglasan R.R., Jacobs-Lorena M.</t>
  </si>
  <si>
    <t>Insight into a conserved lifestyle: Protein-carbohydrate adhesion strategies of vector-borne pathogens</t>
  </si>
  <si>
    <t>Huang K.-J., Su I.-J., Theron M., Wu Y.-C., Lai S.-K., Liu C.-C., Lei H.-Y.</t>
  </si>
  <si>
    <t>An interferon-γ-related cytokine storm in SARS patients</t>
  </si>
  <si>
    <t>How C-type lectins detect pathogens</t>
  </si>
  <si>
    <t>Cell. Microbiol.</t>
  </si>
  <si>
    <t>Kamau E., Takhampunya R., Li T., Kelly E., Peachman K.K., Lynch J.A., Sun P., Palmer D.R.</t>
  </si>
  <si>
    <t>Dengue virus in fection promotes translocation of high mobility group box 1 protein from the nucleus to the cytosol in dendritic cells, upregulates cytokine production and modulates virus replication</t>
  </si>
  <si>
    <t>van Wilgenburg B., Browne C., Vowles J., Cowley S.A.</t>
  </si>
  <si>
    <t>Efficient, Long Term Production of Monocyte-Derived Macrophages from Human Pluripotent Stem Cells under Partly-Defined and Fully-Defined Conditions</t>
  </si>
  <si>
    <t>Warfield K.L., Plummer E., Alonzi D.S., Wolfe G.W., Sampath A., Nguyen T., Butters T.D., Enterlein S.G., Stavale E.J., Shresta S., Ramstedt U.</t>
  </si>
  <si>
    <t>A novel iminosugar UV-12 with activity against the diverse viruses influenza and dengue (Novel iminosugar antiviral for influenza and dengue)</t>
  </si>
  <si>
    <t>Santos P.C., Teixeira M.M., Souza D.G.</t>
  </si>
  <si>
    <t>Opportunities for the development of novel therapies based on host-microbial interactions</t>
  </si>
  <si>
    <t>Juffrie M., vd Meer G.M., Veerman A.J.P., Thijs L.G., Hack C.E.</t>
  </si>
  <si>
    <t>Inflammatory mediators in dengue virus infection: Circulating interleukin-12 and interferon-γ</t>
  </si>
  <si>
    <t>Pérez Díaz A.B., Pérez Guevara O.L., Sierra Vázquez B.C., Aguirre Pérez E., García Menéndez G., Álvarez Vera M., Gonzalez Rubio D., Limonta Velázquez D., Rosario Domínguez D., Izquierdo Oliva A., Guzmán Tirado M.G.</t>
  </si>
  <si>
    <t>Expression of IFN g and TNF a genes in tissues from dengue fatal cases [Expresión de genes de IFN g y TNF a en tejidos de fallecidos por dengue]</t>
  </si>
  <si>
    <t>Stress-caused anergy of leukocytes towards Staphylococcal enterotoxin B and exposure transcriptome signatures</t>
  </si>
  <si>
    <t>Genes Immun.</t>
  </si>
  <si>
    <t>Rodríguez-Salazar C.A., Recalde-Reyes D.P., González M.M., Padilla Sanabria L., Quintero-Álvarez L., Gallego-Gómez J.C., Castaño-Osorio J.C.</t>
  </si>
  <si>
    <t>Clinical manifestations and laboratory findings on a case series of acute febrile syndrome with a presumptive diagnosis of dengue virus infection. Quindio, Colombia [Manifestaciones clínicas y hallazgos de laboratorio de una serie de casos febriles agudos con diagnóstico presuntivo de infección por el virus dengue. Quindío (Colombia)]</t>
  </si>
  <si>
    <t>Cui L., Yu F., Ma J., Pei H., Zuo L.</t>
  </si>
  <si>
    <t>Effects of DENV-2 infection on the expression of IL-29 in primary HUVECs cultured on hydrogel substrates</t>
  </si>
  <si>
    <t>Frequency and severity of pharyngeal manifestations in patients of dengue fever (dengue without warning signs-WHO classification)</t>
  </si>
  <si>
    <t>IL-18 and IL-18 binding protein levels in patients with dengue virus infection</t>
  </si>
  <si>
    <t>Asian Pac. J. Trop. Med.</t>
  </si>
  <si>
    <t>Sharma B.K., Klinzing D.C., Ramos J.D.</t>
  </si>
  <si>
    <t>Modulatory activities of Zingiber officinale Roscoe methanol extract on the expression and activity of MMPs and TIMPs on dengue virus infected cells</t>
  </si>
  <si>
    <t>Asian Pac. J. Trop. Dis.</t>
  </si>
  <si>
    <t>Dai X., Zuo L., Zhao J., Yuan J., Pei H., Kong W.</t>
  </si>
  <si>
    <t>Effects of dengue type 2 virus on the apoptosis and autophagy of primary HHSECs and the expression of related genes</t>
  </si>
  <si>
    <t>Xiao R., Jiang Z.-Y., Zhang Q.</t>
  </si>
  <si>
    <t>Effect of dengue virus infection on expression of vascular cell adhesion molecule-1 in human vascular endothelial cells</t>
  </si>
  <si>
    <t>Jiang Z.-Y., Bai Z.-Q., Xiao R., Lu Y.-C.</t>
  </si>
  <si>
    <t>Effect of DV2 infection on the expression of ICAM-1 in HUVEC</t>
  </si>
  <si>
    <t>Li G., Zhang J., Hu Y., Sun H., Shi Z., Li X., Liu J., Rao X., Hu F.</t>
  </si>
  <si>
    <t>Transcription factor p53 inhibits dengue virus infection through type I interferon signaling pathway</t>
  </si>
  <si>
    <t>Pan Y., Zuo L., Chen W.-J., Shang Z.-L.</t>
  </si>
  <si>
    <t>A dynamic observation of the levels of IL-4 and IFN-γ produced by BALB/c mice infected with Dengue virus type II clinic strain</t>
  </si>
  <si>
    <t>Chen S.-P., Liu S.-H., Zhao H., Jiang T., Qin C.-F., Duan H.-Y., Yu M., Qin E.-D.</t>
  </si>
  <si>
    <t>Observation of immunogenicity of bivalent and tetravalent recombinant plasmids containing dengue viruses type 1 to 4 prM-E genes in mice</t>
  </si>
  <si>
    <t>Jiang Z.-Y., Wen X.-Y.</t>
  </si>
  <si>
    <t>The roles of chemokines in the interaction between dengue virus and human skin fibroblast</t>
  </si>
  <si>
    <t>Speth C., Löffler J., Krappmann S., Lass-Flörl C., Rambach G.</t>
  </si>
  <si>
    <t>Platelets as immune cells in infectious diseases</t>
  </si>
  <si>
    <t>Optical coherence tomography patterns as predictors of visual outcome in dengue-related maculopathy</t>
  </si>
  <si>
    <t>Retina</t>
  </si>
  <si>
    <t>Zingiber officinale roscoe aqueous extract modulates matrixmetalloproteinases and tissue inhibitors of metalloproteinases expressions in dengue virus-infected cells: Implications for prevention of vascular permeability</t>
  </si>
  <si>
    <t>Locke A.K., Norwood N., Marks H.L., Schechinger M., Jackson G.W., Graham D., Coté G.L.</t>
  </si>
  <si>
    <t>Aptamer conjugated silver nanoparticles for the detection of interleukin 6</t>
  </si>
  <si>
    <t>Lifang J., Zhenyou J., Huiyu G.</t>
  </si>
  <si>
    <t>Effect of cytokines on dengue virus infection of human endothelial cells</t>
  </si>
  <si>
    <t>Pittman P.R., Coonan K.M., Gibbs P.H., Scott H.M., Cannon T.L., McKee Jr. K.T.</t>
  </si>
  <si>
    <t>Long-term health effects of repeated exposure to multiple vaccines</t>
  </si>
  <si>
    <t>Lee A., Liu S., Wang T.</t>
  </si>
  <si>
    <t>Identification of novel human kinases that suppress hepatitis C virus infection</t>
  </si>
  <si>
    <t>Spiropoulou C.F., Srikiatkhachorn A.</t>
  </si>
  <si>
    <t>The role of endothelial activation in dengue hemorrhagic fever and hantavirus pulmonary syndrome</t>
  </si>
  <si>
    <t>Characterization of clinical and immunological features in patients coinfected with dengue virus and HIV</t>
  </si>
  <si>
    <t>Clin. Immunol.</t>
  </si>
  <si>
    <t>Marty A.M., Jahrling P.B., Geisbert T.W.</t>
  </si>
  <si>
    <t>Viral Hemorrhagic Fevers</t>
  </si>
  <si>
    <t>Sharma V.P.</t>
  </si>
  <si>
    <t>Ecological changes and vector-borne diseases</t>
  </si>
  <si>
    <t>Sharma B.K., Ramos J.D.A.</t>
  </si>
  <si>
    <t>Regulation of matrixmetalloproteinase (MMP)-2, MMP-9 and tissue inhibitor of metalloproteinase (TIMP)-1, TIMP-2 expression by [6]-gingerol in dengue virus infected cell</t>
  </si>
  <si>
    <t>Vertical transmission and transplacental antibody transfer in dengue infection [Transmisión vertical y transferencia placentaria de anticuerpos contra el dengue]</t>
  </si>
  <si>
    <t>Salud Ci.</t>
  </si>
  <si>
    <t>Srikiatkhachorn A., Kelley J.F.</t>
  </si>
  <si>
    <t>Endothelial cells in dengue hemorrhagic fever</t>
  </si>
  <si>
    <t>Metabolic features of endothelium in hemorrhagic fever with renal syndrome</t>
  </si>
  <si>
    <t>Fevers: Types, Treat. and Health Risks</t>
  </si>
  <si>
    <t>Tiria F.G.D., Acosta A.M.P., Castellanos J.E.</t>
  </si>
  <si>
    <t>Human peripheral blood mononuclear cells as an In vitro model for dengue virus infection [Descripción de un modelo de infección in vitro con virus dengue empleando células mononucleares humanas de sangre periférica]</t>
  </si>
  <si>
    <t>Masaki H., Hasebe F., Ahmed K., Fukuda T., Furumoto A., Watanabe K., Oishi K., Igarashi A., Nagatake T.</t>
  </si>
  <si>
    <t>A clinical, serological, and immunological study in a Japanese traveler with dengue fever</t>
  </si>
  <si>
    <t>Evolving boolean networks to find intervention points in dengue pathogenesis</t>
  </si>
  <si>
    <t>Genetic Evol. Comput. Conf.</t>
  </si>
  <si>
    <t>Nagarkatti P.S., D'Souza M.B., Rao K.M.</t>
  </si>
  <si>
    <t>Use of sensitized spleen cells in capillary tube migration inhibition test to demonstrate cellular sensitization to dengue virus in mouse</t>
  </si>
  <si>
    <t>Keywords</t>
  </si>
  <si>
    <t>Remove overlap</t>
  </si>
  <si>
    <t>Remove abstract</t>
  </si>
  <si>
    <t>Remove review</t>
  </si>
  <si>
    <t>Found from ref of review</t>
  </si>
  <si>
    <t>Overlap</t>
  </si>
  <si>
    <t>Remaining</t>
  </si>
  <si>
    <t>Abstract</t>
  </si>
  <si>
    <t>Review</t>
  </si>
  <si>
    <t>Found</t>
  </si>
  <si>
    <t>OVID</t>
  </si>
  <si>
    <t>PUDMED</t>
  </si>
  <si>
    <t>legends</t>
  </si>
  <si>
    <t>study included in meta-analysis</t>
  </si>
  <si>
    <t>results not expressed in mean +/- standard deviation, needs to email</t>
  </si>
  <si>
    <t>study do not separate cases into DF and DHF</t>
  </si>
  <si>
    <t>without full article</t>
  </si>
  <si>
    <t>note</t>
  </si>
  <si>
    <t>the 4 articles found from review were included into PUBMED total search</t>
  </si>
  <si>
    <t>Author</t>
  </si>
  <si>
    <t>Title</t>
  </si>
  <si>
    <t>Ader DB, Celluzzi C, Bisbing J, Gilmore L, Gunther V, Peachman KK, Rao M,Barvir D, Sun W, Palmer DR</t>
  </si>
  <si>
    <t>Lin CF, Chiu SC, Hsiao YL, Wan SW, Lei HY, Shiau AL, Liu HS, Yeh TM, ChenSH, Liu CC, Lin YS.</t>
  </si>
  <si>
    <t>Zhang Y, Bahns JT, Jin Q, Divan R, Chen L.</t>
  </si>
  <si>
    <t>Singh K, Lale A, Eong Ooi E, Chiu LL, Chow VT, Tambyah P, Koay ES.</t>
  </si>
  <si>
    <t>Yeo AS, Azhar NA, Yeow W, Talbot CC Jr, Khan MA, Shankar EM, RathakrishnanA, Azizan A, Wang SM, Lee SK, Fong MY, Manikam R, Devi Sekaran S.</t>
  </si>
  <si>
    <t>Zhong FL, MamaÃ¯ O, Sborgi L, Boussofara L, Hopkins R, Robinson K, SzeverÃ©nyiI, Takeichi T, Balaji R, Lau A, Tye H, Roy K, Bonnard C, Ahl PJ, Jones LA, Baker P, Lacina L, Otsuka A, Fournie PR, Malecaze F, Lane EB, Akiyama M, Kabashima K,Connolly JE, Masters SL, Soler VJ, Omar SS, McGrath JA, Nedelcu R, Gribaa M,Denguezli M, Saad A, Hiller S, Reversade B.</t>
  </si>
  <si>
    <t xml:space="preserve">Jentes ES, Millman AJ, Decenteceo M, Klevos A, Biggs HM, Esposito DH,McPherson H, Sullivan C, Voorhees D, Watkins J, Anzalone FL, Gaul L, Flores S,Brunette GW, Sotir MJ. </t>
  </si>
  <si>
    <t>Priyamvada L, Quicke KM, Hudson WH, Onlamoon N, Sewatanon J, Edupuganti S,Pattanapanyasat K, Chokephaibulkit K, Mulligan MJ, Wilson PC, Ahmed R, Suthar MS,Wrammert J.</t>
  </si>
  <si>
    <t xml:space="preserve">Tian H, Huang S, Zhou S, Bi P, Yang Z, Li X, Chen L, Cazelles B, Yang J, Luo L, Jing Q, Yuan W, Pei Y, Sun Z, Yue T, Kwan MP, Liu Q, Wang M, Tong S,Brownstein JS, Xu B. </t>
  </si>
  <si>
    <t xml:space="preserve">Yu JS, Chen WC, Tseng CK, Lin CK, Hsu YC, Chen YH, Lee JC. </t>
  </si>
  <si>
    <t xml:space="preserve">Millman AJ, Esposito DH, Biggs HM, Decenteceo M, Klevos A, Hunsperger E,Munoz-Jordan J, Kosoy OI, McPherson H, Sullivan C, Voorhees D, Baron D, WatkinsJ, Gaul L, Sotir MJ, Brunette G, Fischer M, Sharp TM, Jentes ES. </t>
  </si>
  <si>
    <t xml:space="preserve">Gulati A. </t>
  </si>
  <si>
    <t xml:space="preserve">Chaaithanya IK, Muruganandam N, Surya P, Anwesh M, Alagarasu K, VijayachariP. </t>
  </si>
  <si>
    <t xml:space="preserve">Mareze VA, Borio CS, Bilen MF, Fleith R, Mirazo S, Mansur DS, Arbiza J,Lozano ME, Bruña-Romero O. </t>
  </si>
  <si>
    <t xml:space="preserve">Bargielowski IE, Lounibos LP, Shin D, Smartt CT, Carrasquilla MC, Henry A,Navarro JC, Paupy C, Dennett JA. </t>
  </si>
  <si>
    <t xml:space="preserve">Chen WC, Tseng CK, Chen YH, Lin CK, Hsu SH, Wang SN, Lee JC. </t>
  </si>
  <si>
    <t xml:space="preserve">Ullmann LS, de Camargo Tozato C, Malossi CD, da Cruz TF, Cavalcante RV,Kurissio JK, Cagnini DQ, Rodrigues MV, Biondo AW, Araujo JP Jr. </t>
  </si>
  <si>
    <t xml:space="preserve">Sa-Nguanraksa D, Kooptiwut S, Chuangsuwanich T, Pongpruttipan T, Malasit P, O-Charoenrat P. </t>
  </si>
  <si>
    <t xml:space="preserve">Abedelmalek S, Souissi N, Chtourou H, Denguezli M, Aouichaoui C, Ajina M,Aloui A, Dogui M, Haddouk S, Tabka Z. </t>
  </si>
  <si>
    <t>Heaton NS, Perera R, Berger KL, Khadka S, Lacount DJ, Kuhn RJ, Randall G.</t>
  </si>
  <si>
    <t>Modulation of dengue virus infection of dendriticcells by Aedes aegypti saliva</t>
  </si>
  <si>
    <t>Expression of cytokine, chemokine, and adhesion moleculesduring endothelial cell activation induced by antibodies against dengue virusnonstructural protein 1.</t>
  </si>
  <si>
    <t>Toward the detection of singlevirus particle in serum.</t>
  </si>
  <si>
    <t>Aprospective clinical study on the use of reverse transcription-polymerase chainreaction for the early diagnosis of Dengue fever.</t>
  </si>
  <si>
    <t xml:space="preserve">Dengue virus nonstructural protein 3 redistributes fatty acid synthase to sitesof viral replication and increases cellular fatty acid synthesis. </t>
  </si>
  <si>
    <t xml:space="preserve">Heaton NS, Randall G. </t>
  </si>
  <si>
    <t>Dengue virus-induced autophagy regulates lipidmetabolism.</t>
  </si>
  <si>
    <t xml:space="preserve">Effects of partial sleep deprivation onproinflammatory cytokines, growth hormone, and steroid hormone concentrationsduring repeated brief sprint interval exercise. </t>
  </si>
  <si>
    <t xml:space="preserve">Vascular endothelial growth factor polymorphisms affect geneexpression and tumor aggressiveness in patients with breast cancer. </t>
  </si>
  <si>
    <t xml:space="preserve">Comparativeclinical sample preparation of DNA and RNA viral nucleic acids for a commercialdeep sequencing system (Illumina MiSeq(Â®)). </t>
  </si>
  <si>
    <t xml:space="preserve">HCV NS5AUp-Regulates COX-2 Expression via IL-8-Mediated Activation of the ERK/JNK MAPKPathway. </t>
  </si>
  <si>
    <t>Widespread evidence for interspecific matingbetween Aedes aegypti and Aedes albopictus (Diptera: Culicidae) in nature.</t>
  </si>
  <si>
    <t>Tests in mice of a dengue vaccine candidate made ofchimeric Junin virus-like particles and conserved dengue virus envelopesequences.</t>
  </si>
  <si>
    <t>Association of Oligoadenylate Synthetase Gene Cluster and DC-SIGN (CD209) GenePolymorphisms with Clinical Symptoms in Chikungunya Virus Infection.</t>
  </si>
  <si>
    <t xml:space="preserve">Vascular Endothelium and Hypovolemic Shock. </t>
  </si>
  <si>
    <t>Chikungunya and Dengue Virus Infections Among United States Community Service VolunteersReturning from the Dominican Republic, 2014.</t>
  </si>
  <si>
    <t xml:space="preserve">SulforaphaneSuppresses Hepatitis C Virus Replication by Up-Regulating Heme Oxygenase-1Expression through PI3K/Nrf2 Pathway. </t>
  </si>
  <si>
    <t>Surface water areas significantly impacted 2014 dengueoutbreaks in Guangzhou, China.</t>
  </si>
  <si>
    <t xml:space="preserve">Human antibody responses after dengue virus infection are highlycross-reactive to Zika virus. </t>
  </si>
  <si>
    <t>Interagency and Commercial Collaboration During anInvestigation of Chikungunya and Dengue Among Returning Travelers to the UnitedStates.</t>
  </si>
  <si>
    <t>Germline NLRP1 Mutations Cause SkinInflammatory and Cancer Susceptibility Syndromes via Inflammasome Activation.</t>
  </si>
  <si>
    <t xml:space="preserve">Lack ofclinical manifestations in asymptomatic dengue infection is attributed to broaddown-regulation and selective up-regulation of host defence response genes. </t>
  </si>
  <si>
    <t>PMID</t>
  </si>
  <si>
    <t>D -2- -1 (3-4)</t>
  </si>
  <si>
    <t>D 3 (8)</t>
  </si>
  <si>
    <t>D 4 (9)</t>
  </si>
  <si>
    <t>D 7-9 (12-14)</t>
  </si>
  <si>
    <t>SDI</t>
  </si>
  <si>
    <t>Day-matched comparison SDI</t>
  </si>
  <si>
    <t>SDI vs DF</t>
  </si>
  <si>
    <t>SDI (DHF/DSS/SD)</t>
  </si>
  <si>
    <t>SDI 
(DHF/DSS/SD)</t>
  </si>
  <si>
    <t>(S Green et al. 1999)</t>
  </si>
  <si>
    <t>2, 1, 4, 3</t>
  </si>
  <si>
    <t>Total number of respondents (all studies)</t>
  </si>
  <si>
    <t>Total number of 
SDI cases</t>
  </si>
  <si>
    <t>1, 2, 3, 4</t>
  </si>
  <si>
    <t>Control 
vs DF</t>
  </si>
  <si>
    <t>DF vs 
DHF/DSS</t>
  </si>
  <si>
    <t>DF vs 
SD</t>
  </si>
  <si>
    <t>1- Significant difference between different levels of severity in 1997 and 2009 WHO classification? (general)</t>
  </si>
  <si>
    <t>DF vs 
DHF</t>
  </si>
  <si>
    <t>DHF vs 
DSS</t>
  </si>
  <si>
    <t>control vs 
Dfwows</t>
  </si>
  <si>
    <t>Dfwows vs 
DFwws</t>
  </si>
  <si>
    <t>DFwws 
vs SD</t>
  </si>
  <si>
    <t>2- Significant difference between different levels of severity in 1997 and 2009 WHO classification? (detail)</t>
  </si>
  <si>
    <t>Control vs 
DHF/DSS</t>
  </si>
  <si>
    <t>Control 
vs SD</t>
  </si>
  <si>
    <t>Significant 
difference</t>
  </si>
  <si>
    <t>3- Significant difference between control and severe dengue infections?</t>
  </si>
  <si>
    <t>Table 1. Subgroup analyses of different levels of severity</t>
  </si>
  <si>
    <t>Table 2. Mean difference in viremia between DF and severe dengue infections patients</t>
  </si>
  <si>
    <t>viral load</t>
  </si>
  <si>
    <t>(chen et al. 2005)</t>
  </si>
  <si>
    <t>(Sung et al. 2016)</t>
  </si>
  <si>
    <t>secondary vs primary</t>
  </si>
  <si>
    <t>mean 
difference</t>
  </si>
  <si>
    <t>combined 
std</t>
  </si>
  <si>
    <t>Day</t>
  </si>
  <si>
    <t>Viral load</t>
  </si>
  <si>
    <t>Table 3. Mean difference in viremia between primary and secondary infections patients</t>
  </si>
  <si>
    <t>Rate of viremia clearance</t>
  </si>
  <si>
    <t>Biomarkers</t>
  </si>
  <si>
    <t>Biomarkers that show significant difference between DF and DHF and correlates with severity</t>
  </si>
  <si>
    <t>Biomarkers that show no significant difference between DF and DHF</t>
  </si>
  <si>
    <t>Suitable time to measure severity biomarkers</t>
  </si>
  <si>
    <t>Study</t>
  </si>
  <si>
    <t>Days in which biomarkers levels show peak difference (days of fever/ illness)</t>
  </si>
  <si>
    <t>Days of study</t>
  </si>
  <si>
    <t xml:space="preserve">Number of measured time point </t>
  </si>
  <si>
    <t>WHO classification</t>
  </si>
  <si>
    <t>Proposed days of fever of measurement</t>
  </si>
  <si>
    <t>[(Singla et al., 2016)]</t>
  </si>
  <si>
    <t>1-3 Days of fever</t>
  </si>
  <si>
    <t>[(Priyadarshini et al., 2010)]</t>
  </si>
  <si>
    <t>2-5 Days of fever</t>
  </si>
  <si>
    <t>[(de la Cruz Hernández et al., 2016)]</t>
  </si>
  <si>
    <t>0-2 Days of fever</t>
  </si>
  <si>
    <t>0-5</t>
  </si>
  <si>
    <t>[(Pandey et al., 2015)]</t>
  </si>
  <si>
    <t>2 (-3) Days of fever**</t>
  </si>
  <si>
    <t>[(Zhao et al., 2016)]</t>
  </si>
  <si>
    <t>3-5 Day of illness</t>
  </si>
  <si>
    <t>5 Days of fever</t>
  </si>
  <si>
    <t>[(Agarwal et al., 1999)]*</t>
  </si>
  <si>
    <t>9-18 Day of illness</t>
  </si>
  <si>
    <t>[(A. Srikiatkhachorn et al., 2006)]*</t>
  </si>
  <si>
    <t>6 (1) Days of fever**</t>
  </si>
  <si>
    <t>[(S Green et al., 1999)]</t>
  </si>
  <si>
    <t>4 (-1) Day of fever**</t>
  </si>
  <si>
    <t>[(Ferreira et al., 2015)]</t>
  </si>
  <si>
    <t>8 Days of fever</t>
  </si>
  <si>
    <t>[(Perez et al., 2004)]</t>
  </si>
  <si>
    <t>4-5 Day of illness</t>
  </si>
  <si>
    <t>[(Chunhakan et al., 2015)]</t>
  </si>
  <si>
    <t>4 (-1) Days of fever**</t>
  </si>
  <si>
    <t>4 Days of fever</t>
  </si>
  <si>
    <t>[(Fernando et al., 2016)]*</t>
  </si>
  <si>
    <t>7-10 Days of fever</t>
  </si>
  <si>
    <t>[(Zhao et al., 2016)]*</t>
  </si>
  <si>
    <t>8-10 Day of illness</t>
  </si>
  <si>
    <t>14-17 Day of illness</t>
  </si>
  <si>
    <t>3-17</t>
  </si>
  <si>
    <t>5-16</t>
  </si>
  <si>
    <t>1-6</t>
  </si>
  <si>
    <t>3-7</t>
  </si>
  <si>
    <t>3-8</t>
  </si>
  <si>
    <t>* represents significant difference between dengue fever and severe dengue infections at the measured time point (p &lt; 0.05)</t>
  </si>
  <si>
    <t>** number represents days of fever obtained by adding 5 to the days of defeverscence (number in bracket)</t>
  </si>
  <si>
    <t>4-10</t>
  </si>
  <si>
    <t>days of study</t>
  </si>
  <si>
    <t>method</t>
  </si>
  <si>
    <t>ELISA</t>
  </si>
  <si>
    <t>bead based multiplex assay</t>
  </si>
  <si>
    <t>flow cytometry</t>
  </si>
  <si>
    <t>confidence 
interval</t>
  </si>
  <si>
    <t>b- Presence of publication bias</t>
  </si>
  <si>
    <t>0.2 (-0.6- 1.0)</t>
  </si>
  <si>
    <t>0.3 (-0.9- 1.6)</t>
  </si>
  <si>
    <t>0.8 (0.0- 1.6)</t>
  </si>
  <si>
    <t>0.7 (-0.3- 1.6)</t>
  </si>
  <si>
    <t>0.4 (-0.1- 0.9)</t>
  </si>
  <si>
    <t>0.2 (-0.4- 0.9)</t>
  </si>
  <si>
    <t>bias?</t>
  </si>
  <si>
    <t>0.6 (0.2- 1.0)</t>
  </si>
  <si>
    <t>-0.6 (-1.4- 0.2)</t>
  </si>
  <si>
    <t>1.0 (-0.3- 2.3)</t>
  </si>
  <si>
    <t>-0.2 (-1.0- 0.6)</t>
  </si>
  <si>
    <t>-0.3 (-1.6- 0.9)</t>
  </si>
  <si>
    <t>0.3 (0.0- 0.7)</t>
  </si>
  <si>
    <t>0.4 (-0.4- 1.2)</t>
  </si>
  <si>
    <t>1.0 (0.0- 2.0)</t>
  </si>
  <si>
    <t>0.3 (-0.4- 1.0)</t>
  </si>
  <si>
    <t>0.0 (-1.0- 1.0)</t>
  </si>
  <si>
    <t>0.6 (-0.2- 1.4)</t>
  </si>
  <si>
    <t>0.6 (0.0- 1.1)</t>
  </si>
  <si>
    <t>-0.1 (-0.5- 0.2)</t>
  </si>
  <si>
    <t>*</t>
  </si>
  <si>
    <t>represents statistically significant</t>
  </si>
  <si>
    <t>^</t>
  </si>
  <si>
    <t>number of 
missing studies</t>
  </si>
  <si>
    <t>total 
number 
of studies</t>
  </si>
  <si>
    <t>assymetry/ small studies effect</t>
  </si>
  <si>
    <t>-0.6 (-2.4- 1.3)</t>
  </si>
  <si>
    <t>76.6 (-419.4- 572.7)</t>
  </si>
  <si>
    <t>*1.3 (0.4- 2.3)</t>
  </si>
  <si>
    <t>9.8 (-88.7- 108.2)</t>
  </si>
  <si>
    <t>*15.5 (-26.2- 57.3)</t>
  </si>
  <si>
    <t>2.6 (-27.9- 33.2)</t>
  </si>
  <si>
    <t>*1.9 (-5.7- 9.5)</t>
  </si>
  <si>
    <t>1353.9 (-2724.6- 5432.3)</t>
  </si>
  <si>
    <t>41.4 (-25.5- 108.2)</t>
  </si>
  <si>
    <t>0.1 (-92.4- 92.6)</t>
  </si>
  <si>
    <t>*84.0 (-812.5- 980.4)</t>
  </si>
  <si>
    <t>-16.8 (-808.7- 775.1)</t>
  </si>
  <si>
    <t>57.6 (23.4- 91.8)</t>
  </si>
  <si>
    <t>-2.1 (-15.6- 11.3)</t>
  </si>
  <si>
    <t>unbiased estimate</t>
  </si>
  <si>
    <t xml:space="preserve">due to 
single study </t>
  </si>
  <si>
    <t>multiple 
publication</t>
  </si>
  <si>
    <t>reviewer bias 
(time lag bias)</t>
  </si>
  <si>
    <t>represents presence of overlap co-authors in different studies</t>
  </si>
  <si>
    <t>OC</t>
  </si>
  <si>
    <t>OD</t>
  </si>
  <si>
    <t>represents presence of overlap study duration in studies with overlap co-authors</t>
  </si>
  <si>
    <t>OC, OD</t>
  </si>
  <si>
    <t>CE</t>
  </si>
  <si>
    <t>CS</t>
  </si>
  <si>
    <t xml:space="preserve">represents publication interval correlates moderately or strongly with the effect size </t>
  </si>
  <si>
    <t>represents publication interval correlates moderately or strongly with the significant value</t>
  </si>
  <si>
    <t>CE, CS</t>
  </si>
  <si>
    <t>represents low number of missing studies which indicates modest or substantial impact of bias</t>
  </si>
  <si>
    <t>226^</t>
  </si>
  <si>
    <t>157^</t>
  </si>
  <si>
    <t>261^</t>
  </si>
  <si>
    <t>21^</t>
  </si>
  <si>
    <t>334^</t>
  </si>
  <si>
    <t>17^</t>
  </si>
  <si>
    <t>60^</t>
  </si>
  <si>
    <t>26^</t>
  </si>
  <si>
    <t>148^</t>
  </si>
  <si>
    <t>43^</t>
  </si>
  <si>
    <t>785^</t>
  </si>
  <si>
    <t>178^</t>
  </si>
  <si>
    <t>414^</t>
  </si>
  <si>
    <t>4^</t>
  </si>
  <si>
    <t>33^</t>
  </si>
  <si>
    <t>631^</t>
  </si>
  <si>
    <t>28^</t>
  </si>
  <si>
    <t>801^</t>
  </si>
  <si>
    <t>67^</t>
  </si>
  <si>
    <t>32^</t>
  </si>
  <si>
    <t>42^</t>
  </si>
  <si>
    <t>0^</t>
  </si>
  <si>
    <t>1^</t>
  </si>
  <si>
    <t>12^</t>
  </si>
  <si>
    <t>2^</t>
  </si>
  <si>
    <t>#</t>
  </si>
  <si>
    <t>10#</t>
  </si>
  <si>
    <t>13#</t>
  </si>
  <si>
    <t>20#</t>
  </si>
  <si>
    <t>16#</t>
  </si>
  <si>
    <t>1-Funnel plot</t>
  </si>
  <si>
    <t>2-Egger's</t>
  </si>
  <si>
    <t>3-Begg's</t>
  </si>
  <si>
    <t>4-Rosenthal's fail safe N</t>
  </si>
  <si>
    <t>5-Orwin's fail safe N</t>
  </si>
  <si>
    <t xml:space="preserve">7- mechanism of 
publication bias </t>
  </si>
  <si>
    <t>represents high power of analysis of publication bias (n &gt; 9)</t>
  </si>
  <si>
    <t>97.8</t>
  </si>
  <si>
    <t>60.1- 99.4</t>
  </si>
  <si>
    <t>85.9- 96.5</t>
  </si>
  <si>
    <t>0.0- 97.9</t>
  </si>
  <si>
    <t>98.9</t>
  </si>
  <si>
    <t>99.9</t>
  </si>
  <si>
    <t>7.5</t>
  </si>
  <si>
    <t>98.8</t>
  </si>
  <si>
    <t>98.8- 93.4</t>
  </si>
  <si>
    <t>77.5- 99.8</t>
  </si>
  <si>
    <t>91.1- 99.7</t>
  </si>
  <si>
    <t>98.3- 99.7</t>
  </si>
  <si>
    <t>67.5- 85.0</t>
  </si>
  <si>
    <t>99.8- 99.9</t>
  </si>
  <si>
    <t>99.7</t>
  </si>
  <si>
    <t>91.9</t>
  </si>
  <si>
    <t>88.7</t>
  </si>
  <si>
    <t>95.6</t>
  </si>
  <si>
    <t>98.1</t>
  </si>
  <si>
    <t>99.6</t>
  </si>
  <si>
    <t>97.5- 99.8</t>
  </si>
  <si>
    <t>0.0- 0.0</t>
  </si>
  <si>
    <t>37.8- 90.6</t>
  </si>
  <si>
    <t>99.3- 99.7</t>
  </si>
  <si>
    <t>97.6- 98.7</t>
  </si>
  <si>
    <t>19.2- 93.1</t>
  </si>
  <si>
    <t>97.4- 99.0</t>
  </si>
  <si>
    <t>90.8- 97.8</t>
  </si>
  <si>
    <t>96.2- 97.7</t>
  </si>
  <si>
    <t>96.0- 96.8</t>
  </si>
  <si>
    <t>0.0- 87.2</t>
  </si>
  <si>
    <t>99.9- 100.0</t>
  </si>
  <si>
    <t>89.6- 96.2</t>
  </si>
  <si>
    <t>0.0- 77.8</t>
  </si>
  <si>
    <t>98.7- 99.6</t>
  </si>
  <si>
    <t>96.9- 97.2</t>
  </si>
  <si>
    <t>99.1- 99.4</t>
  </si>
  <si>
    <t>98.9- 99.8</t>
  </si>
  <si>
    <t>73.2- 94.7</t>
  </si>
  <si>
    <t>99.5- 99.8</t>
  </si>
  <si>
    <t>96.0- 98.1</t>
  </si>
  <si>
    <t>82.2- 93.6</t>
  </si>
  <si>
    <t>97.6- 99.9</t>
  </si>
  <si>
    <t>0.0- 99.9</t>
  </si>
  <si>
    <t>99.4- 100.0</t>
  </si>
  <si>
    <t>0.0- 93.5</t>
  </si>
  <si>
    <t>95.0- 96.7</t>
  </si>
  <si>
    <t>90.3- 98.1</t>
  </si>
  <si>
    <t>subgroup 
of severity</t>
  </si>
  <si>
    <t>subgroup of types 
of sample</t>
  </si>
  <si>
    <t>subgroup of host immune factors</t>
  </si>
  <si>
    <t>subgroup of  serotypes</t>
  </si>
  <si>
    <t>91.5- 99.7</t>
  </si>
  <si>
    <t>96.4- 99.1</t>
  </si>
  <si>
    <t>22.4- 22.4</t>
  </si>
  <si>
    <t>99.6- 99.9</t>
  </si>
  <si>
    <t>0.9- 96.7</t>
  </si>
  <si>
    <t>96.3- 98.8</t>
  </si>
  <si>
    <t>0.0- 98.6</t>
  </si>
  <si>
    <t>35.5- 62.4</t>
  </si>
  <si>
    <t>99.0- 99.8</t>
  </si>
  <si>
    <t>96.6- 99.9</t>
  </si>
  <si>
    <t>96.1- 98.5</t>
  </si>
  <si>
    <t>39.1- 51.7</t>
  </si>
  <si>
    <t>99.4- 99.7</t>
  </si>
  <si>
    <t>98.3- 99.0</t>
  </si>
  <si>
    <t>98.5- 99.4</t>
  </si>
  <si>
    <t>75.9- 90.2</t>
  </si>
  <si>
    <t>99.4- 99.9</t>
  </si>
  <si>
    <t>2.7- 95.6</t>
  </si>
  <si>
    <t>0.0- 59.7</t>
  </si>
  <si>
    <t>99.3- 99.6</t>
  </si>
  <si>
    <t>98.8- 99.9</t>
  </si>
  <si>
    <t>99.8- 99.8</t>
  </si>
  <si>
    <t>95.9- 97.1</t>
  </si>
  <si>
    <t>97.6- 99.3</t>
  </si>
  <si>
    <t>99.0- 99.3</t>
  </si>
  <si>
    <t>0.0- 88.8</t>
  </si>
  <si>
    <t>31.3- 72.0</t>
  </si>
  <si>
    <t>99.9- 99.9</t>
  </si>
  <si>
    <t>98.1- 99.9</t>
  </si>
  <si>
    <t>0.0- 96.5</t>
  </si>
  <si>
    <t>100.0- 100.0</t>
  </si>
  <si>
    <t>98.6- 99.5</t>
  </si>
  <si>
    <t>98.5- 99.6</t>
  </si>
  <si>
    <t>72.3- 98.8</t>
  </si>
  <si>
    <t>99.6- 99.8</t>
  </si>
  <si>
    <t>96.1- 98.2</t>
  </si>
  <si>
    <t>subgroup of WHO classification</t>
  </si>
  <si>
    <t>86.0- 90.0</t>
  </si>
  <si>
    <t>91.8- 93.1</t>
  </si>
  <si>
    <t>96.2- 99.0</t>
  </si>
  <si>
    <t>0.0- 96.2</t>
  </si>
  <si>
    <t>0.0- 52.9</t>
  </si>
  <si>
    <t>54.1- 67.8</t>
  </si>
  <si>
    <t>93.0- 95.8</t>
  </si>
  <si>
    <t>96.3- 97.7</t>
  </si>
  <si>
    <t>91.3- 98.9</t>
  </si>
  <si>
    <t>96.8- 97.5</t>
  </si>
  <si>
    <t>93.9- 99.9</t>
  </si>
  <si>
    <t>22.3- 98.6</t>
  </si>
  <si>
    <t>0.0- 94.3</t>
  </si>
  <si>
    <t>97.5- 99.9</t>
  </si>
  <si>
    <t>0.0- 97.1</t>
  </si>
  <si>
    <t>50.0- 97.2</t>
  </si>
  <si>
    <t>0.0- 84.3</t>
  </si>
  <si>
    <t>92.4- 99.8</t>
  </si>
  <si>
    <t>d- Presence of heterogeneity of combined results</t>
  </si>
  <si>
    <t>p-value (anova)</t>
  </si>
  <si>
    <t>6-trim and fill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</si>
</sst>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000"/>
    <numFmt numFmtId="167" formatCode="0.0000"/>
    <numFmt numFmtId="168" formatCode="0E+00"/>
  </numFmts>
  <fonts count="11" x14ac:knownFonts="1">
    <font>
      <sz val="11"/>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vertAlign val="superscript"/>
      <sz val="10"/>
      <color theme="1"/>
      <name val="Calibri"/>
      <family val="2"/>
      <scheme val="minor"/>
    </font>
    <font>
      <sz val="10"/>
      <name val="Calibri"/>
      <family val="2"/>
      <scheme val="minor"/>
    </font>
    <font>
      <sz val="10"/>
      <name val="Arial"/>
      <family val="2"/>
    </font>
    <font>
      <b/>
      <sz val="10"/>
      <color rgb="FF000000"/>
      <name val="Calibri"/>
      <family val="2"/>
      <scheme val="minor"/>
    </font>
    <font>
      <sz val="10"/>
      <name val="Calibri"/>
      <family val="2"/>
    </font>
    <font>
      <b/>
      <sz val="10"/>
      <name val="Calibri"/>
      <family val="2"/>
      <scheme val="minor"/>
    </font>
    <font>
      <sz val="10"/>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0000"/>
        <bgColor indexed="64"/>
      </patternFill>
    </fill>
  </fills>
  <borders count="11">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6" fillId="0" borderId="0"/>
  </cellStyleXfs>
  <cellXfs count="421">
    <xf numFmtId="0" fontId="0" fillId="0" borderId="0" xfId="0"/>
    <xf numFmtId="0" fontId="1" fillId="0" borderId="0" xfId="0" applyFont="1"/>
    <xf numFmtId="0" fontId="1" fillId="0" borderId="0" xfId="0" applyFont="1" applyFill="1"/>
    <xf numFmtId="1"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2" xfId="0" applyFont="1" applyBorder="1"/>
    <xf numFmtId="0" fontId="0" fillId="0" borderId="0" xfId="0"/>
    <xf numFmtId="0" fontId="1" fillId="0" borderId="0" xfId="0" applyFont="1" applyBorder="1" applyAlignment="1">
      <alignment horizontal="center" vertical="center"/>
    </xf>
    <xf numFmtId="164" fontId="1" fillId="0" borderId="0" xfId="0" applyNumberFormat="1" applyFont="1" applyFill="1" applyBorder="1" applyAlignment="1">
      <alignment horizontal="center" vertical="center"/>
    </xf>
    <xf numFmtId="0" fontId="1" fillId="0" borderId="3" xfId="0" applyFont="1" applyBorder="1" applyAlignment="1">
      <alignment horizontal="center" vertical="center" wrapText="1"/>
    </xf>
    <xf numFmtId="164" fontId="1" fillId="0" borderId="2" xfId="0" applyNumberFormat="1" applyFont="1" applyFill="1" applyBorder="1" applyAlignment="1">
      <alignment horizontal="center" vertical="center"/>
    </xf>
    <xf numFmtId="0" fontId="1" fillId="0" borderId="2" xfId="0" applyFont="1" applyBorder="1" applyAlignment="1">
      <alignment horizontal="center" vertical="center"/>
    </xf>
    <xf numFmtId="164" fontId="1" fillId="0" borderId="4" xfId="0" applyNumberFormat="1" applyFont="1" applyBorder="1" applyAlignment="1">
      <alignment horizontal="center" vertical="center"/>
    </xf>
    <xf numFmtId="0" fontId="1" fillId="0" borderId="2" xfId="0" applyFont="1" applyBorder="1" applyAlignment="1">
      <alignment horizontal="left" vertical="center"/>
    </xf>
    <xf numFmtId="0" fontId="1" fillId="0" borderId="3" xfId="0" applyFont="1" applyFill="1" applyBorder="1"/>
    <xf numFmtId="0" fontId="0" fillId="0" borderId="2" xfId="0" applyBorder="1"/>
    <xf numFmtId="0" fontId="0" fillId="0" borderId="0" xfId="0" applyBorder="1"/>
    <xf numFmtId="0" fontId="5" fillId="0" borderId="0" xfId="0" applyFont="1" applyFill="1" applyBorder="1" applyAlignment="1">
      <alignment horizontal="center" vertical="center"/>
    </xf>
    <xf numFmtId="165" fontId="3" fillId="0" borderId="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167" fontId="1" fillId="0" borderId="3" xfId="0" applyNumberFormat="1" applyFont="1" applyFill="1" applyBorder="1" applyAlignment="1">
      <alignment horizontal="center" vertical="center"/>
    </xf>
    <xf numFmtId="167" fontId="1" fillId="0" borderId="0" xfId="0" applyNumberFormat="1" applyFont="1" applyFill="1" applyBorder="1" applyAlignment="1">
      <alignment horizontal="center" vertical="center"/>
    </xf>
    <xf numFmtId="166" fontId="1" fillId="0" borderId="3" xfId="0" applyNumberFormat="1" applyFont="1" applyFill="1" applyBorder="1" applyAlignment="1">
      <alignment horizontal="center" vertical="center"/>
    </xf>
    <xf numFmtId="166" fontId="1" fillId="0" borderId="0" xfId="0" applyNumberFormat="1" applyFont="1" applyFill="1" applyBorder="1" applyAlignment="1">
      <alignment horizontal="center" vertical="center"/>
    </xf>
    <xf numFmtId="165" fontId="1" fillId="0" borderId="0" xfId="0" applyNumberFormat="1" applyFont="1" applyFill="1" applyAlignment="1">
      <alignment horizontal="center" vertical="center"/>
    </xf>
    <xf numFmtId="164" fontId="1" fillId="0" borderId="3" xfId="0" applyNumberFormat="1" applyFont="1" applyBorder="1" applyAlignment="1">
      <alignment horizontal="center" vertical="center"/>
    </xf>
    <xf numFmtId="2" fontId="1" fillId="0" borderId="3" xfId="0" applyNumberFormat="1" applyFont="1" applyBorder="1" applyAlignment="1">
      <alignment horizontal="center" vertical="center"/>
    </xf>
    <xf numFmtId="0" fontId="0" fillId="0" borderId="3" xfId="0" applyBorder="1"/>
    <xf numFmtId="0" fontId="3" fillId="0" borderId="0" xfId="0" applyFont="1" applyFill="1" applyAlignment="1">
      <alignment horizontal="center" vertical="center"/>
    </xf>
    <xf numFmtId="0" fontId="1" fillId="0" borderId="0" xfId="0" applyFont="1" applyFill="1" applyAlignment="1">
      <alignment horizontal="center" vertical="center"/>
    </xf>
    <xf numFmtId="164" fontId="1" fillId="0" borderId="0" xfId="0" applyNumberFormat="1" applyFont="1" applyFill="1" applyAlignment="1">
      <alignment horizontal="center" vertical="center"/>
    </xf>
    <xf numFmtId="2" fontId="1" fillId="0" borderId="0" xfId="0" applyNumberFormat="1" applyFont="1" applyFill="1" applyAlignment="1">
      <alignment horizontal="center" vertical="center"/>
    </xf>
    <xf numFmtId="1" fontId="1"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xf>
    <xf numFmtId="164" fontId="3" fillId="0" borderId="0" xfId="0" applyNumberFormat="1" applyFont="1" applyFill="1" applyAlignment="1">
      <alignment horizontal="center" vertical="center"/>
    </xf>
    <xf numFmtId="1" fontId="3" fillId="0" borderId="0" xfId="0" applyNumberFormat="1" applyFont="1" applyFill="1" applyAlignment="1">
      <alignment horizontal="center" vertical="center"/>
    </xf>
    <xf numFmtId="0" fontId="2" fillId="0" borderId="0" xfId="0" applyFont="1" applyFill="1" applyBorder="1" applyAlignment="1">
      <alignment horizontal="center" vertical="center"/>
    </xf>
    <xf numFmtId="166" fontId="1" fillId="0" borderId="2"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wrapText="1"/>
    </xf>
    <xf numFmtId="49" fontId="1" fillId="0" borderId="3" xfId="0" applyNumberFormat="1" applyFont="1" applyFill="1" applyBorder="1" applyAlignment="1">
      <alignment horizontal="center" vertical="center"/>
    </xf>
    <xf numFmtId="1" fontId="1" fillId="0" borderId="4" xfId="0" applyNumberFormat="1" applyFont="1" applyFill="1" applyBorder="1" applyAlignment="1">
      <alignment horizontal="center" vertical="center"/>
    </xf>
    <xf numFmtId="164" fontId="1" fillId="0" borderId="4" xfId="0" applyNumberFormat="1" applyFont="1" applyFill="1" applyBorder="1" applyAlignment="1">
      <alignment horizontal="center" vertical="center"/>
    </xf>
    <xf numFmtId="0" fontId="0" fillId="0" borderId="0" xfId="0"/>
    <xf numFmtId="164" fontId="1" fillId="0" borderId="0" xfId="0" applyNumberFormat="1" applyFont="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49" fontId="1" fillId="0" borderId="0" xfId="0" applyNumberFormat="1" applyFont="1" applyAlignment="1">
      <alignment horizontal="center" vertical="center"/>
    </xf>
    <xf numFmtId="0" fontId="1" fillId="0" borderId="0" xfId="0" applyNumberFormat="1" applyFont="1" applyAlignment="1">
      <alignment horizontal="center" vertical="center"/>
    </xf>
    <xf numFmtId="0" fontId="3" fillId="0" borderId="0" xfId="0" applyFont="1" applyAlignment="1">
      <alignment horizontal="left" vertical="center"/>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0"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164"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165" fontId="1" fillId="0" borderId="3"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165" fontId="1" fillId="0" borderId="2" xfId="0" applyNumberFormat="1" applyFont="1" applyFill="1" applyBorder="1" applyAlignment="1">
      <alignment horizontal="center" vertical="center"/>
    </xf>
    <xf numFmtId="165" fontId="1" fillId="0" borderId="4"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Alignment="1">
      <alignment horizontal="center" vertical="center"/>
    </xf>
    <xf numFmtId="0" fontId="0" fillId="0" borderId="0" xfId="0" applyFill="1"/>
    <xf numFmtId="1"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xf>
    <xf numFmtId="165" fontId="1" fillId="0" borderId="4" xfId="0" applyNumberFormat="1"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2" fontId="1" fillId="0" borderId="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164" fontId="1" fillId="0" borderId="0" xfId="0" applyNumberFormat="1" applyFont="1" applyBorder="1" applyAlignment="1">
      <alignment horizontal="center" vertical="center"/>
    </xf>
    <xf numFmtId="1" fontId="1" fillId="0" borderId="2"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2" fontId="1" fillId="0" borderId="0" xfId="0" applyNumberFormat="1" applyFont="1" applyBorder="1" applyAlignment="1">
      <alignment horizontal="center" vertical="center"/>
    </xf>
    <xf numFmtId="0" fontId="7" fillId="0" borderId="0" xfId="0" applyFont="1" applyFill="1" applyAlignment="1">
      <alignment horizontal="center" vertical="center"/>
    </xf>
    <xf numFmtId="2" fontId="1" fillId="0" borderId="0" xfId="0" applyNumberFormat="1" applyFont="1" applyAlignment="1">
      <alignment horizontal="center" vertical="center"/>
    </xf>
    <xf numFmtId="165" fontId="1" fillId="0" borderId="2" xfId="0" applyNumberFormat="1" applyFont="1" applyBorder="1" applyAlignment="1">
      <alignment horizontal="center" vertical="center"/>
    </xf>
    <xf numFmtId="1" fontId="1" fillId="0" borderId="2" xfId="0" applyNumberFormat="1" applyFont="1" applyBorder="1" applyAlignment="1">
      <alignment horizontal="center" vertical="center"/>
    </xf>
    <xf numFmtId="0" fontId="1" fillId="0" borderId="2" xfId="0" applyNumberFormat="1" applyFont="1" applyFill="1" applyBorder="1" applyAlignment="1">
      <alignment horizontal="center" vertical="center"/>
    </xf>
    <xf numFmtId="0" fontId="0" fillId="0" borderId="0" xfId="0"/>
    <xf numFmtId="165" fontId="1" fillId="0" borderId="0" xfId="0" applyNumberFormat="1" applyFont="1" applyBorder="1" applyAlignment="1">
      <alignment horizontal="center" vertical="center"/>
    </xf>
    <xf numFmtId="164" fontId="1" fillId="0" borderId="0"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2" fontId="1" fillId="0" borderId="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164" fontId="1" fillId="0" borderId="0" xfId="0" applyNumberFormat="1" applyFont="1" applyBorder="1" applyAlignment="1">
      <alignment horizontal="center" vertical="center"/>
    </xf>
    <xf numFmtId="1" fontId="1" fillId="0" borderId="2"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2" fontId="1" fillId="0" borderId="0" xfId="0" applyNumberFormat="1" applyFont="1" applyBorder="1" applyAlignment="1">
      <alignment horizontal="center" vertical="center"/>
    </xf>
    <xf numFmtId="0" fontId="1" fillId="0" borderId="3" xfId="0" applyFont="1" applyBorder="1" applyAlignment="1">
      <alignment horizontal="center" vertical="center"/>
    </xf>
    <xf numFmtId="0" fontId="1" fillId="0" borderId="3" xfId="0" applyFont="1" applyFill="1" applyBorder="1" applyAlignment="1">
      <alignment horizontal="center" vertical="center"/>
    </xf>
    <xf numFmtId="164" fontId="1" fillId="0" borderId="2" xfId="0" applyNumberFormat="1" applyFont="1" applyFill="1" applyBorder="1" applyAlignment="1">
      <alignment horizontal="center" vertical="center"/>
    </xf>
    <xf numFmtId="0" fontId="1" fillId="0" borderId="4" xfId="0" applyFont="1" applyBorder="1" applyAlignment="1">
      <alignment horizontal="center" vertical="center"/>
    </xf>
    <xf numFmtId="164" fontId="1" fillId="0" borderId="3" xfId="0" applyNumberFormat="1" applyFont="1" applyBorder="1" applyAlignment="1">
      <alignment horizontal="center" vertical="center"/>
    </xf>
    <xf numFmtId="164" fontId="1" fillId="0" borderId="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2" xfId="0" applyFont="1" applyFill="1" applyBorder="1" applyAlignment="1">
      <alignment horizontal="center" vertical="center"/>
    </xf>
    <xf numFmtId="164" fontId="1" fillId="0" borderId="3"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165" fontId="1" fillId="0" borderId="3" xfId="0" applyNumberFormat="1" applyFont="1" applyFill="1" applyBorder="1" applyAlignment="1">
      <alignment horizontal="center" vertical="center"/>
    </xf>
    <xf numFmtId="1" fontId="1" fillId="0" borderId="4" xfId="0" applyNumberFormat="1" applyFont="1" applyFill="1" applyBorder="1" applyAlignment="1">
      <alignment horizontal="center" vertical="center"/>
    </xf>
    <xf numFmtId="0" fontId="1" fillId="0" borderId="5" xfId="0" applyFont="1" applyBorder="1" applyAlignment="1">
      <alignment horizontal="center" vertical="center"/>
    </xf>
    <xf numFmtId="2" fontId="5" fillId="0" borderId="0" xfId="0" applyNumberFormat="1" applyFont="1" applyFill="1" applyBorder="1" applyAlignment="1">
      <alignment horizontal="center" vertical="center"/>
    </xf>
    <xf numFmtId="165" fontId="5" fillId="0" borderId="2" xfId="0" applyNumberFormat="1" applyFont="1" applyFill="1" applyBorder="1" applyAlignment="1">
      <alignment horizontal="center" vertical="center"/>
    </xf>
    <xf numFmtId="164" fontId="5" fillId="0" borderId="0" xfId="0" applyNumberFormat="1" applyFont="1" applyFill="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49" fontId="1" fillId="0" borderId="0" xfId="0" applyNumberFormat="1" applyFont="1" applyFill="1" applyAlignment="1">
      <alignment horizontal="center" vertical="center"/>
    </xf>
    <xf numFmtId="0" fontId="2" fillId="0" borderId="0" xfId="0" applyFont="1" applyAlignment="1">
      <alignment horizontal="center" vertical="center"/>
    </xf>
    <xf numFmtId="0" fontId="5" fillId="4" borderId="0" xfId="0" applyFont="1" applyFill="1" applyAlignment="1">
      <alignment vertical="top" wrapText="1"/>
    </xf>
    <xf numFmtId="1" fontId="5" fillId="4" borderId="0" xfId="0" applyNumberFormat="1" applyFont="1" applyFill="1" applyAlignment="1">
      <alignment vertical="top" wrapText="1"/>
    </xf>
    <xf numFmtId="0" fontId="5" fillId="4" borderId="0" xfId="0" applyFont="1" applyFill="1"/>
    <xf numFmtId="1" fontId="5" fillId="4" borderId="0" xfId="0" applyNumberFormat="1" applyFont="1" applyFill="1" applyAlignment="1">
      <alignment horizontal="right"/>
    </xf>
    <xf numFmtId="0" fontId="8" fillId="4" borderId="0" xfId="0" applyFont="1" applyFill="1"/>
    <xf numFmtId="0" fontId="6" fillId="4" borderId="0" xfId="0" applyFont="1" applyFill="1"/>
    <xf numFmtId="0" fontId="5" fillId="3" borderId="0" xfId="0" applyFont="1" applyFill="1" applyAlignment="1">
      <alignment vertical="top" wrapText="1"/>
    </xf>
    <xf numFmtId="1" fontId="5" fillId="3" borderId="0" xfId="0" applyNumberFormat="1" applyFont="1" applyFill="1" applyAlignment="1">
      <alignment vertical="top" wrapText="1"/>
    </xf>
    <xf numFmtId="0" fontId="5" fillId="3" borderId="0" xfId="0" applyFont="1" applyFill="1"/>
    <xf numFmtId="0" fontId="6" fillId="3" borderId="0" xfId="0" applyFont="1" applyFill="1"/>
    <xf numFmtId="0" fontId="6" fillId="5" borderId="0" xfId="0" applyFont="1" applyFill="1"/>
    <xf numFmtId="0" fontId="5" fillId="5" borderId="0" xfId="0" applyFont="1" applyFill="1" applyAlignment="1">
      <alignment vertical="top" wrapText="1"/>
    </xf>
    <xf numFmtId="1" fontId="5" fillId="5" borderId="0" xfId="0" applyNumberFormat="1" applyFont="1" applyFill="1" applyAlignment="1">
      <alignment vertical="top" wrapText="1"/>
    </xf>
    <xf numFmtId="0" fontId="5" fillId="5" borderId="0" xfId="0" applyFont="1" applyFill="1"/>
    <xf numFmtId="1" fontId="5" fillId="5" borderId="0" xfId="0" applyNumberFormat="1" applyFont="1" applyFill="1" applyAlignment="1">
      <alignment horizontal="right"/>
    </xf>
    <xf numFmtId="0" fontId="5" fillId="6" borderId="0" xfId="0" applyFont="1" applyFill="1" applyAlignment="1">
      <alignment vertical="top" wrapText="1"/>
    </xf>
    <xf numFmtId="1" fontId="5" fillId="6" borderId="0" xfId="0" applyNumberFormat="1" applyFont="1" applyFill="1" applyAlignment="1">
      <alignment vertical="top" wrapText="1"/>
    </xf>
    <xf numFmtId="0" fontId="5" fillId="6" borderId="0" xfId="0" applyFont="1" applyFill="1"/>
    <xf numFmtId="0" fontId="5" fillId="0" borderId="0" xfId="0" applyFont="1" applyFill="1" applyAlignment="1">
      <alignment vertical="top" wrapText="1"/>
    </xf>
    <xf numFmtId="1" fontId="5" fillId="0" borderId="0" xfId="0" applyNumberFormat="1" applyFont="1" applyFill="1" applyAlignment="1">
      <alignment vertical="top" wrapText="1"/>
    </xf>
    <xf numFmtId="0" fontId="5" fillId="0" borderId="0" xfId="0" applyFont="1" applyFill="1"/>
    <xf numFmtId="0" fontId="5" fillId="0" borderId="0" xfId="0" applyNumberFormat="1" applyFont="1" applyFill="1" applyAlignment="1">
      <alignment horizontal="right" vertical="center"/>
    </xf>
    <xf numFmtId="1" fontId="5" fillId="0" borderId="0" xfId="0" applyNumberFormat="1" applyFont="1" applyFill="1"/>
    <xf numFmtId="0" fontId="6" fillId="0" borderId="0" xfId="0" applyFont="1" applyFill="1"/>
    <xf numFmtId="1" fontId="5" fillId="0" borderId="0" xfId="0" applyNumberFormat="1" applyFont="1" applyFill="1" applyAlignment="1">
      <alignment horizontal="right"/>
    </xf>
    <xf numFmtId="1" fontId="6" fillId="0" borderId="0" xfId="0" applyNumberFormat="1" applyFont="1" applyFill="1"/>
    <xf numFmtId="0" fontId="5" fillId="0" borderId="0" xfId="0" applyNumberFormat="1" applyFont="1" applyFill="1" applyAlignment="1">
      <alignment horizontal="right"/>
    </xf>
    <xf numFmtId="1" fontId="5" fillId="0" borderId="0" xfId="0" applyNumberFormat="1" applyFont="1" applyFill="1" applyAlignment="1">
      <alignment horizontal="right" vertical="center"/>
    </xf>
    <xf numFmtId="0" fontId="6" fillId="0" borderId="0" xfId="0" applyFont="1" applyFill="1" applyAlignment="1">
      <alignment wrapText="1"/>
    </xf>
    <xf numFmtId="0" fontId="5" fillId="0" borderId="0" xfId="0" applyFont="1"/>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xf numFmtId="0" fontId="5" fillId="0" borderId="2" xfId="0" applyFont="1" applyBorder="1"/>
    <xf numFmtId="0" fontId="9" fillId="0" borderId="0" xfId="0" applyFont="1"/>
    <xf numFmtId="0" fontId="1" fillId="4" borderId="0" xfId="0" applyFont="1" applyFill="1"/>
    <xf numFmtId="0" fontId="1" fillId="3" borderId="0" xfId="0" applyFont="1" applyFill="1"/>
    <xf numFmtId="0" fontId="1" fillId="5" borderId="0" xfId="0" applyFont="1" applyFill="1"/>
    <xf numFmtId="0" fontId="0" fillId="0" borderId="0" xfId="0"/>
    <xf numFmtId="0" fontId="1" fillId="0" borderId="0" xfId="0" applyFont="1"/>
    <xf numFmtId="0" fontId="1" fillId="0" borderId="0" xfId="0" applyFont="1" applyFill="1" applyBorder="1" applyAlignment="1">
      <alignment horizontal="center" vertical="center" wrapText="1"/>
    </xf>
    <xf numFmtId="165" fontId="3"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6"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164" fontId="2" fillId="0" borderId="3" xfId="0" applyNumberFormat="1" applyFont="1" applyFill="1" applyBorder="1" applyAlignment="1">
      <alignment horizontal="center" vertical="center"/>
    </xf>
    <xf numFmtId="165" fontId="1" fillId="0" borderId="0" xfId="0" applyNumberFormat="1" applyFont="1" applyBorder="1" applyAlignment="1">
      <alignment horizontal="center" vertical="center"/>
    </xf>
    <xf numFmtId="164" fontId="1" fillId="0" borderId="0"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165" fontId="1" fillId="0" borderId="3" xfId="0" applyNumberFormat="1" applyFont="1" applyBorder="1" applyAlignment="1">
      <alignment horizontal="center" vertical="center"/>
    </xf>
    <xf numFmtId="164" fontId="1" fillId="0" borderId="3" xfId="0" applyNumberFormat="1" applyFont="1" applyFill="1" applyBorder="1" applyAlignment="1">
      <alignment horizontal="center" vertical="center"/>
    </xf>
    <xf numFmtId="0" fontId="1"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49" fontId="1"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165" fontId="1" fillId="0" borderId="3" xfId="0" applyNumberFormat="1" applyFont="1" applyFill="1" applyBorder="1" applyAlignment="1">
      <alignment horizontal="center" vertical="center"/>
    </xf>
    <xf numFmtId="1" fontId="5" fillId="0" borderId="3"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16" fontId="1" fillId="0" borderId="0" xfId="0" applyNumberFormat="1" applyFont="1" applyFill="1" applyBorder="1" applyAlignment="1">
      <alignment horizontal="center" vertical="center"/>
    </xf>
    <xf numFmtId="164" fontId="1" fillId="0" borderId="0" xfId="0" applyNumberFormat="1" applyFont="1" applyBorder="1" applyAlignment="1">
      <alignment horizontal="center" vertical="center"/>
    </xf>
    <xf numFmtId="1" fontId="2"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1" fontId="5" fillId="0" borderId="4" xfId="0" applyNumberFormat="1" applyFont="1" applyFill="1" applyBorder="1" applyAlignment="1">
      <alignment horizontal="center" vertical="center"/>
    </xf>
    <xf numFmtId="1" fontId="1" fillId="0" borderId="4"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xf numFmtId="164" fontId="1" fillId="0" borderId="2" xfId="0" applyNumberFormat="1" applyFont="1" applyFill="1" applyBorder="1" applyAlignment="1">
      <alignment horizontal="center" vertical="center"/>
    </xf>
    <xf numFmtId="164" fontId="1" fillId="0" borderId="4" xfId="0" applyNumberFormat="1" applyFont="1" applyFill="1" applyBorder="1" applyAlignment="1">
      <alignment horizontal="center" vertical="center"/>
    </xf>
    <xf numFmtId="1" fontId="1"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1" fontId="1" fillId="0" borderId="2" xfId="0" applyNumberFormat="1" applyFont="1" applyFill="1" applyBorder="1" applyAlignment="1">
      <alignment horizontal="center" vertical="center" wrapText="1"/>
    </xf>
    <xf numFmtId="0" fontId="1" fillId="0" borderId="3" xfId="0" applyFont="1" applyBorder="1"/>
    <xf numFmtId="0" fontId="1" fillId="0" borderId="0" xfId="0" applyFont="1" applyBorder="1"/>
    <xf numFmtId="1" fontId="1" fillId="0" borderId="0" xfId="0" applyNumberFormat="1" applyFont="1" applyBorder="1" applyAlignment="1">
      <alignment horizontal="center" vertical="center"/>
    </xf>
    <xf numFmtId="0" fontId="1" fillId="0" borderId="4" xfId="0" applyFont="1" applyBorder="1"/>
    <xf numFmtId="0" fontId="1" fillId="0" borderId="0" xfId="0" applyFont="1" applyBorder="1" applyAlignment="1">
      <alignment horizontal="center" vertical="center"/>
    </xf>
    <xf numFmtId="0" fontId="1" fillId="0" borderId="2" xfId="0" applyFont="1" applyBorder="1" applyAlignment="1">
      <alignment horizontal="center" vertical="center"/>
    </xf>
    <xf numFmtId="1"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4" fontId="1" fillId="0" borderId="0" xfId="0" applyNumberFormat="1" applyFont="1" applyFill="1" applyAlignment="1">
      <alignment horizontal="center" vertical="center"/>
    </xf>
    <xf numFmtId="1" fontId="1" fillId="0" borderId="0" xfId="0" applyNumberFormat="1" applyFont="1" applyFill="1" applyAlignment="1">
      <alignment horizontal="center" vertical="center"/>
    </xf>
    <xf numFmtId="0" fontId="1" fillId="0" borderId="0" xfId="0" applyNumberFormat="1" applyFont="1" applyFill="1" applyBorder="1" applyAlignment="1">
      <alignment horizontal="center" vertical="center"/>
    </xf>
    <xf numFmtId="164" fontId="1" fillId="0" borderId="0" xfId="0" applyNumberFormat="1" applyFont="1"/>
    <xf numFmtId="0" fontId="1" fillId="0" borderId="0" xfId="0" applyFont="1" applyFill="1" applyAlignment="1">
      <alignment horizontal="center" vertical="center" wrapText="1"/>
    </xf>
    <xf numFmtId="0" fontId="3" fillId="2" borderId="0"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2" fontId="1" fillId="0" borderId="2" xfId="0" applyNumberFormat="1" applyFont="1" applyFill="1" applyBorder="1" applyAlignment="1">
      <alignment horizontal="center" vertical="center"/>
    </xf>
    <xf numFmtId="2" fontId="1" fillId="0" borderId="4"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165" fontId="3" fillId="0" borderId="2" xfId="0" applyNumberFormat="1" applyFont="1" applyBorder="1" applyAlignment="1">
      <alignment horizontal="center" vertical="center"/>
    </xf>
    <xf numFmtId="165" fontId="1" fillId="0" borderId="4" xfId="0" applyNumberFormat="1" applyFont="1" applyBorder="1" applyAlignment="1">
      <alignment horizontal="center" vertical="center"/>
    </xf>
    <xf numFmtId="0" fontId="1" fillId="0" borderId="6" xfId="0" applyFont="1" applyFill="1" applyBorder="1" applyAlignment="1">
      <alignment horizontal="center" vertical="center"/>
    </xf>
    <xf numFmtId="1" fontId="1" fillId="0" borderId="6"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0" fontId="1" fillId="0" borderId="6" xfId="0" applyFont="1" applyBorder="1" applyAlignment="1">
      <alignment horizontal="center" vertical="center"/>
    </xf>
    <xf numFmtId="165" fontId="1" fillId="0" borderId="6" xfId="0" applyNumberFormat="1" applyFont="1" applyFill="1" applyBorder="1" applyAlignment="1">
      <alignment horizontal="center" vertical="center"/>
    </xf>
    <xf numFmtId="2" fontId="1" fillId="0" borderId="6" xfId="0" applyNumberFormat="1" applyFont="1" applyFill="1" applyBorder="1" applyAlignment="1">
      <alignment horizontal="center" vertical="center"/>
    </xf>
    <xf numFmtId="1" fontId="1" fillId="0" borderId="0" xfId="0" applyNumberFormat="1" applyFont="1" applyBorder="1"/>
    <xf numFmtId="2" fontId="1" fillId="0" borderId="2" xfId="0" applyNumberFormat="1" applyFont="1" applyFill="1" applyBorder="1" applyAlignment="1">
      <alignment horizontal="center" vertical="center" wrapText="1"/>
    </xf>
    <xf numFmtId="0" fontId="1" fillId="0" borderId="7" xfId="0" applyFont="1" applyBorder="1" applyAlignment="1">
      <alignment horizontal="center" vertical="center"/>
    </xf>
    <xf numFmtId="49" fontId="1" fillId="0" borderId="7"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0" fillId="0" borderId="0" xfId="0"/>
    <xf numFmtId="0" fontId="1" fillId="0" borderId="0" xfId="0" applyFont="1" applyFill="1"/>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0" fillId="0" borderId="0" xfId="0" applyFill="1" applyBorder="1"/>
    <xf numFmtId="1" fontId="1" fillId="0" borderId="0" xfId="0" applyNumberFormat="1" applyFont="1" applyBorder="1" applyAlignment="1">
      <alignment horizontal="center" vertical="center"/>
    </xf>
    <xf numFmtId="0" fontId="1" fillId="0" borderId="0" xfId="0" applyFont="1" applyBorder="1" applyAlignment="1">
      <alignment horizontal="center" vertical="center"/>
    </xf>
    <xf numFmtId="165"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1" fillId="0" borderId="3" xfId="0" applyFont="1" applyBorder="1" applyAlignment="1">
      <alignment horizontal="center" vertical="center"/>
    </xf>
    <xf numFmtId="164" fontId="1" fillId="0" borderId="3" xfId="0" applyNumberFormat="1" applyFont="1" applyBorder="1" applyAlignment="1">
      <alignment horizontal="center" vertical="center"/>
    </xf>
    <xf numFmtId="165" fontId="1" fillId="0" borderId="3" xfId="0" applyNumberFormat="1" applyFont="1" applyBorder="1" applyAlignment="1">
      <alignment horizontal="center" vertical="center"/>
    </xf>
    <xf numFmtId="0" fontId="0" fillId="0" borderId="0" xfId="0" applyBorder="1"/>
    <xf numFmtId="0" fontId="5" fillId="0" borderId="0" xfId="0" applyFont="1" applyFill="1" applyBorder="1" applyAlignment="1">
      <alignment horizontal="center" vertical="center"/>
    </xf>
    <xf numFmtId="49" fontId="3" fillId="2" borderId="0" xfId="0" applyNumberFormat="1" applyFont="1" applyFill="1" applyBorder="1" applyAlignment="1">
      <alignment horizontal="center" vertical="center"/>
    </xf>
    <xf numFmtId="0" fontId="1" fillId="0" borderId="3" xfId="0" applyFont="1" applyFill="1" applyBorder="1" applyAlignment="1">
      <alignment horizontal="center" vertical="center"/>
    </xf>
    <xf numFmtId="164" fontId="1" fillId="0" borderId="3" xfId="0" applyNumberFormat="1" applyFont="1" applyFill="1" applyBorder="1" applyAlignment="1">
      <alignment horizontal="center" vertical="center"/>
    </xf>
    <xf numFmtId="2" fontId="1" fillId="0" borderId="0"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1" fontId="1" fillId="0" borderId="0" xfId="0" applyNumberFormat="1" applyFont="1" applyFill="1" applyAlignment="1">
      <alignment horizontal="center" vertical="center"/>
    </xf>
    <xf numFmtId="49" fontId="1" fillId="0" borderId="2" xfId="0" applyNumberFormat="1" applyFont="1" applyFill="1" applyBorder="1" applyAlignment="1">
      <alignment horizontal="center" vertical="center"/>
    </xf>
    <xf numFmtId="0" fontId="1" fillId="0" borderId="4" xfId="0" applyFont="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164" fontId="1" fillId="0" borderId="2" xfId="0" applyNumberFormat="1" applyFont="1" applyFill="1" applyBorder="1" applyAlignment="1">
      <alignment horizontal="center" vertical="center"/>
    </xf>
    <xf numFmtId="0" fontId="1" fillId="0" borderId="2" xfId="0" applyFont="1" applyBorder="1" applyAlignment="1">
      <alignment horizontal="center" vertical="center"/>
    </xf>
    <xf numFmtId="0" fontId="0" fillId="0" borderId="2" xfId="0" applyBorder="1"/>
    <xf numFmtId="1" fontId="1" fillId="0" borderId="4" xfId="0" applyNumberFormat="1" applyFont="1" applyFill="1" applyBorder="1" applyAlignment="1">
      <alignment horizontal="center" vertical="center"/>
    </xf>
    <xf numFmtId="1" fontId="1" fillId="0" borderId="2"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0" fontId="1" fillId="0" borderId="7" xfId="0" applyFont="1" applyFill="1" applyBorder="1" applyAlignment="1">
      <alignment horizontal="center" vertical="center"/>
    </xf>
    <xf numFmtId="165" fontId="1" fillId="0" borderId="0" xfId="0" applyNumberFormat="1" applyFont="1" applyFill="1" applyAlignment="1">
      <alignment horizontal="center" vertical="center"/>
    </xf>
    <xf numFmtId="164" fontId="1" fillId="0" borderId="0" xfId="0" applyNumberFormat="1" applyFont="1" applyFill="1" applyAlignment="1">
      <alignment horizontal="center" vertical="center"/>
    </xf>
    <xf numFmtId="2"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0" fontId="0" fillId="0" borderId="2" xfId="0" applyFill="1" applyBorder="1"/>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164" fontId="1" fillId="0" borderId="0" xfId="0" applyNumberFormat="1"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49" fontId="1" fillId="0" borderId="2"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Alignment="1">
      <alignment horizontal="center" vertical="center"/>
    </xf>
    <xf numFmtId="0" fontId="1" fillId="0" borderId="0" xfId="0" quotePrefix="1" applyFont="1" applyFill="1" applyBorder="1" applyAlignment="1">
      <alignment horizontal="center" vertical="center"/>
    </xf>
    <xf numFmtId="164" fontId="1" fillId="0" borderId="4"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1"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Fill="1" applyBorder="1" applyAlignment="1">
      <alignment horizontal="left" vertical="center"/>
    </xf>
    <xf numFmtId="168" fontId="1" fillId="0" borderId="0" xfId="0" applyNumberFormat="1" applyFont="1" applyFill="1" applyBorder="1" applyAlignment="1">
      <alignment horizontal="center" vertical="center"/>
    </xf>
    <xf numFmtId="168" fontId="1" fillId="0" borderId="0" xfId="0" applyNumberFormat="1" applyFont="1" applyBorder="1" applyAlignment="1">
      <alignment horizontal="center" vertical="center"/>
    </xf>
    <xf numFmtId="168" fontId="1" fillId="0" borderId="3" xfId="0" applyNumberFormat="1" applyFont="1" applyBorder="1" applyAlignment="1">
      <alignment horizontal="center" vertical="center"/>
    </xf>
    <xf numFmtId="164" fontId="1" fillId="5" borderId="0" xfId="0" applyNumberFormat="1" applyFont="1" applyFill="1" applyBorder="1" applyAlignment="1">
      <alignment horizontal="center" vertical="center"/>
    </xf>
    <xf numFmtId="0" fontId="3" fillId="0" borderId="3" xfId="0" applyFont="1" applyBorder="1" applyAlignment="1">
      <alignment horizontal="center" vertical="center"/>
    </xf>
    <xf numFmtId="0" fontId="7" fillId="0" borderId="0" xfId="0" applyFont="1" applyFill="1" applyAlignment="1">
      <alignment horizontal="left" vertical="center"/>
    </xf>
    <xf numFmtId="0" fontId="3" fillId="0" borderId="0" xfId="0" applyFont="1" applyFill="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center" vertical="center"/>
    </xf>
    <xf numFmtId="1" fontId="5" fillId="0" borderId="0" xfId="0" applyNumberFormat="1" applyFont="1" applyFill="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1" fontId="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164" fontId="1" fillId="0" borderId="0" xfId="0" applyNumberFormat="1"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165" fontId="1" fillId="0" borderId="0" xfId="0" applyNumberFormat="1" applyFont="1" applyFill="1" applyBorder="1" applyAlignment="1">
      <alignment horizontal="center" vertical="center"/>
    </xf>
    <xf numFmtId="165" fontId="1" fillId="0" borderId="3"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1" fontId="1" fillId="0" borderId="0" xfId="0" applyNumberFormat="1" applyFont="1" applyFill="1" applyBorder="1" applyAlignment="1">
      <alignment horizontal="center" vertical="center"/>
    </xf>
    <xf numFmtId="165" fontId="1" fillId="0" borderId="2" xfId="0" applyNumberFormat="1" applyFont="1" applyFill="1" applyBorder="1" applyAlignment="1">
      <alignment horizontal="center" vertical="center" wrapText="1"/>
    </xf>
    <xf numFmtId="165" fontId="1" fillId="0" borderId="4"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1" fontId="1" fillId="0" borderId="0"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16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0" xfId="0" applyNumberFormat="1"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164" fontId="1" fillId="0" borderId="3"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165" fontId="1" fillId="0" borderId="3"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2" fontId="1" fillId="0" borderId="0"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xf>
    <xf numFmtId="165" fontId="1" fillId="0" borderId="2"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165" fontId="1" fillId="0" borderId="3"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2" xfId="0" applyNumberFormat="1" applyFont="1" applyFill="1" applyBorder="1" applyAlignment="1">
      <alignment horizontal="center" vertical="center" wrapText="1"/>
    </xf>
    <xf numFmtId="164" fontId="1" fillId="0" borderId="3"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xf>
    <xf numFmtId="0" fontId="5" fillId="0" borderId="1" xfId="0" applyFont="1" applyBorder="1" applyAlignment="1">
      <alignment horizontal="center"/>
    </xf>
    <xf numFmtId="0" fontId="1" fillId="0" borderId="0" xfId="0" quotePrefix="1" applyFont="1" applyBorder="1"/>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2">
    <cellStyle name="Normal" xfId="0" builtinId="0"/>
    <cellStyle name="Normal 2" xfId="1"/>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0">
                <a:latin typeface="Arial" pitchFamily="34" charset="0"/>
                <a:cs typeface="Arial" pitchFamily="34" charset="0"/>
              </a:rPr>
              <a:t>Rate and 95% CI</a:t>
            </a:r>
          </a:p>
        </c:rich>
      </c:tx>
      <c:overlay val="0"/>
    </c:title>
    <c:autoTitleDeleted val="0"/>
    <c:plotArea>
      <c:layout>
        <c:manualLayout>
          <c:layoutTarget val="inner"/>
          <c:xMode val="edge"/>
          <c:yMode val="edge"/>
          <c:x val="0.12622628542325351"/>
          <c:y val="0.14838473315835521"/>
          <c:w val="0.75284317585301841"/>
          <c:h val="0.55958770778652667"/>
        </c:manualLayout>
      </c:layout>
      <c:scatterChart>
        <c:scatterStyle val="lineMarker"/>
        <c:varyColors val="0"/>
        <c:ser>
          <c:idx val="0"/>
          <c:order val="0"/>
          <c:spPr>
            <a:ln w="28575">
              <a:noFill/>
            </a:ln>
          </c:spPr>
          <c:marker>
            <c:symbol val="diamond"/>
            <c:size val="14"/>
            <c:spPr>
              <a:solidFill>
                <a:sysClr val="windowText" lastClr="000000"/>
              </a:solidFill>
              <a:ln>
                <a:solidFill>
                  <a:sysClr val="window" lastClr="FFFFFF"/>
                </a:solidFill>
              </a:ln>
            </c:spPr>
          </c:marker>
          <c:errBars>
            <c:errDir val="x"/>
            <c:errBarType val="both"/>
            <c:errValType val="cust"/>
            <c:noEndCap val="0"/>
            <c:plus>
              <c:numRef>
                <c:f>'5- summary of biomarkers'!$T$7:$T$13</c:f>
                <c:numCache>
                  <c:formatCode>General</c:formatCode>
                  <c:ptCount val="7"/>
                  <c:pt idx="0">
                    <c:v>329.10000000000036</c:v>
                  </c:pt>
                  <c:pt idx="1">
                    <c:v>30.299999999999983</c:v>
                  </c:pt>
                  <c:pt idx="2">
                    <c:v>90.600000000000009</c:v>
                  </c:pt>
                  <c:pt idx="3">
                    <c:v>85.700000000000017</c:v>
                  </c:pt>
                  <c:pt idx="4">
                    <c:v>5.4000000000000021</c:v>
                  </c:pt>
                  <c:pt idx="5">
                    <c:v>8.8000000000000043</c:v>
                  </c:pt>
                  <c:pt idx="6">
                    <c:v>2</c:v>
                  </c:pt>
                </c:numCache>
              </c:numRef>
            </c:plus>
            <c:minus>
              <c:numRef>
                <c:f>'5- summary of biomarkers'!$T$7:$T$13</c:f>
                <c:numCache>
                  <c:formatCode>General</c:formatCode>
                  <c:ptCount val="7"/>
                  <c:pt idx="0">
                    <c:v>329.10000000000036</c:v>
                  </c:pt>
                  <c:pt idx="1">
                    <c:v>30.299999999999983</c:v>
                  </c:pt>
                  <c:pt idx="2">
                    <c:v>90.600000000000009</c:v>
                  </c:pt>
                  <c:pt idx="3">
                    <c:v>85.700000000000017</c:v>
                  </c:pt>
                  <c:pt idx="4">
                    <c:v>5.4000000000000021</c:v>
                  </c:pt>
                  <c:pt idx="5">
                    <c:v>8.8000000000000043</c:v>
                  </c:pt>
                  <c:pt idx="6">
                    <c:v>2</c:v>
                  </c:pt>
                </c:numCache>
              </c:numRef>
            </c:minus>
            <c:spPr>
              <a:ln>
                <a:prstDash val="dash"/>
              </a:ln>
            </c:spPr>
          </c:errBars>
          <c:xVal>
            <c:numRef>
              <c:f>'5- summary of biomarkers'!$F$7:$F$13</c:f>
              <c:numCache>
                <c:formatCode>0.0</c:formatCode>
                <c:ptCount val="7"/>
                <c:pt idx="0">
                  <c:v>11384.6</c:v>
                </c:pt>
                <c:pt idx="1">
                  <c:v>197.6</c:v>
                </c:pt>
                <c:pt idx="2" formatCode="General">
                  <c:v>154.9</c:v>
                </c:pt>
                <c:pt idx="3">
                  <c:v>206.8</c:v>
                </c:pt>
                <c:pt idx="4">
                  <c:v>32.6</c:v>
                </c:pt>
                <c:pt idx="5">
                  <c:v>62.7</c:v>
                </c:pt>
                <c:pt idx="6">
                  <c:v>7.8</c:v>
                </c:pt>
              </c:numCache>
            </c:numRef>
          </c:xVal>
          <c:yVal>
            <c:numRef>
              <c:f>'5- summary of biomarkers'!$W$7:$W$13</c:f>
              <c:numCache>
                <c:formatCode>0</c:formatCode>
                <c:ptCount val="7"/>
                <c:pt idx="0">
                  <c:v>7</c:v>
                </c:pt>
                <c:pt idx="1">
                  <c:v>6</c:v>
                </c:pt>
                <c:pt idx="2">
                  <c:v>5</c:v>
                </c:pt>
                <c:pt idx="3">
                  <c:v>4</c:v>
                </c:pt>
                <c:pt idx="4">
                  <c:v>3</c:v>
                </c:pt>
                <c:pt idx="5">
                  <c:v>2</c:v>
                </c:pt>
                <c:pt idx="6">
                  <c:v>1</c:v>
                </c:pt>
              </c:numCache>
            </c:numRef>
          </c:yVal>
          <c:smooth val="0"/>
        </c:ser>
        <c:ser>
          <c:idx val="1"/>
          <c:order val="1"/>
          <c:spPr>
            <a:ln w="28575">
              <a:noFill/>
            </a:ln>
          </c:spPr>
          <c:marker>
            <c:symbol val="square"/>
            <c:size val="14"/>
            <c:spPr>
              <a:solidFill>
                <a:sysClr val="windowText" lastClr="000000"/>
              </a:solidFill>
              <a:ln>
                <a:solidFill>
                  <a:sysClr val="window" lastClr="FFFFFF"/>
                </a:solidFill>
              </a:ln>
            </c:spPr>
          </c:marker>
          <c:errBars>
            <c:errDir val="x"/>
            <c:errBarType val="both"/>
            <c:errValType val="cust"/>
            <c:noEndCap val="0"/>
            <c:plus>
              <c:numRef>
                <c:f>'5- summary of biomarkers'!$U$7:$U$13</c:f>
                <c:numCache>
                  <c:formatCode>General</c:formatCode>
                  <c:ptCount val="7"/>
                  <c:pt idx="0">
                    <c:v>1555.6999999999998</c:v>
                  </c:pt>
                  <c:pt idx="1">
                    <c:v>98.600000000000023</c:v>
                  </c:pt>
                  <c:pt idx="2">
                    <c:v>46.300000000000011</c:v>
                  </c:pt>
                  <c:pt idx="3">
                    <c:v>35.5</c:v>
                  </c:pt>
                  <c:pt idx="4">
                    <c:v>10.299999999999997</c:v>
                  </c:pt>
                  <c:pt idx="5">
                    <c:v>48.300000000000004</c:v>
                  </c:pt>
                  <c:pt idx="6">
                    <c:v>0.90000000000000013</c:v>
                  </c:pt>
                </c:numCache>
              </c:numRef>
            </c:plus>
            <c:minus>
              <c:numRef>
                <c:f>'5- summary of biomarkers'!$U$7:$U$13</c:f>
                <c:numCache>
                  <c:formatCode>General</c:formatCode>
                  <c:ptCount val="7"/>
                  <c:pt idx="0">
                    <c:v>1555.6999999999998</c:v>
                  </c:pt>
                  <c:pt idx="1">
                    <c:v>98.600000000000023</c:v>
                  </c:pt>
                  <c:pt idx="2">
                    <c:v>46.300000000000011</c:v>
                  </c:pt>
                  <c:pt idx="3">
                    <c:v>35.5</c:v>
                  </c:pt>
                  <c:pt idx="4">
                    <c:v>10.299999999999997</c:v>
                  </c:pt>
                  <c:pt idx="5">
                    <c:v>48.300000000000004</c:v>
                  </c:pt>
                  <c:pt idx="6">
                    <c:v>0.90000000000000013</c:v>
                  </c:pt>
                </c:numCache>
              </c:numRef>
            </c:minus>
          </c:errBars>
          <c:xVal>
            <c:numRef>
              <c:f>'5- summary of biomarkers'!$K$7:$K$13</c:f>
              <c:numCache>
                <c:formatCode>0.0</c:formatCode>
                <c:ptCount val="7"/>
                <c:pt idx="0">
                  <c:v>9359</c:v>
                </c:pt>
                <c:pt idx="1">
                  <c:v>381.1</c:v>
                </c:pt>
                <c:pt idx="2" formatCode="General">
                  <c:v>335.7</c:v>
                </c:pt>
                <c:pt idx="3">
                  <c:v>79.8</c:v>
                </c:pt>
                <c:pt idx="4">
                  <c:v>61.4</c:v>
                </c:pt>
                <c:pt idx="5">
                  <c:v>60.7</c:v>
                </c:pt>
                <c:pt idx="6">
                  <c:v>2.6</c:v>
                </c:pt>
              </c:numCache>
            </c:numRef>
          </c:xVal>
          <c:yVal>
            <c:numRef>
              <c:f>'5- summary of biomarkers'!$W$7:$W$13</c:f>
              <c:numCache>
                <c:formatCode>0</c:formatCode>
                <c:ptCount val="7"/>
                <c:pt idx="0">
                  <c:v>7</c:v>
                </c:pt>
                <c:pt idx="1">
                  <c:v>6</c:v>
                </c:pt>
                <c:pt idx="2">
                  <c:v>5</c:v>
                </c:pt>
                <c:pt idx="3">
                  <c:v>4</c:v>
                </c:pt>
                <c:pt idx="4">
                  <c:v>3</c:v>
                </c:pt>
                <c:pt idx="5">
                  <c:v>2</c:v>
                </c:pt>
                <c:pt idx="6">
                  <c:v>1</c:v>
                </c:pt>
              </c:numCache>
            </c:numRef>
          </c:yVal>
          <c:smooth val="0"/>
        </c:ser>
        <c:dLbls>
          <c:showLegendKey val="0"/>
          <c:showVal val="0"/>
          <c:showCatName val="0"/>
          <c:showSerName val="0"/>
          <c:showPercent val="0"/>
          <c:showBubbleSize val="0"/>
        </c:dLbls>
        <c:axId val="221645440"/>
        <c:axId val="221647616"/>
      </c:scatterChart>
      <c:valAx>
        <c:axId val="221645440"/>
        <c:scaling>
          <c:logBase val="10"/>
          <c:orientation val="minMax"/>
        </c:scaling>
        <c:delete val="0"/>
        <c:axPos val="b"/>
        <c:title>
          <c:tx>
            <c:rich>
              <a:bodyPr/>
              <a:lstStyle/>
              <a:p>
                <a:pPr>
                  <a:defRPr/>
                </a:pPr>
                <a:r>
                  <a:rPr lang="en-US" sz="1800">
                    <a:latin typeface="Arial" pitchFamily="34" charset="0"/>
                    <a:cs typeface="Arial" pitchFamily="34" charset="0"/>
                  </a:rPr>
                  <a:t>Biomarkers levels (pg/ml)</a:t>
                </a:r>
              </a:p>
            </c:rich>
          </c:tx>
          <c:overlay val="0"/>
        </c:title>
        <c:numFmt formatCode="0.0" sourceLinked="1"/>
        <c:majorTickMark val="out"/>
        <c:minorTickMark val="none"/>
        <c:tickLblPos val="nextTo"/>
        <c:txPr>
          <a:bodyPr/>
          <a:lstStyle/>
          <a:p>
            <a:pPr>
              <a:defRPr sz="1800">
                <a:latin typeface="Arial" pitchFamily="34" charset="0"/>
                <a:cs typeface="Arial" pitchFamily="34" charset="0"/>
              </a:defRPr>
            </a:pPr>
            <a:endParaRPr lang="en-US"/>
          </a:p>
        </c:txPr>
        <c:crossAx val="221647616"/>
        <c:crosses val="autoZero"/>
        <c:crossBetween val="midCat"/>
      </c:valAx>
      <c:valAx>
        <c:axId val="221647616"/>
        <c:scaling>
          <c:orientation val="minMax"/>
          <c:max val="7"/>
          <c:min val="0"/>
        </c:scaling>
        <c:delete val="1"/>
        <c:axPos val="l"/>
        <c:majorGridlines/>
        <c:numFmt formatCode="0" sourceLinked="1"/>
        <c:majorTickMark val="out"/>
        <c:minorTickMark val="none"/>
        <c:tickLblPos val="nextTo"/>
        <c:crossAx val="221645440"/>
        <c:crosses val="autoZero"/>
        <c:crossBetween val="midCat"/>
        <c:majorUnit val="5"/>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0">
                <a:latin typeface="Arial" pitchFamily="34" charset="0"/>
                <a:cs typeface="Arial" pitchFamily="34" charset="0"/>
              </a:rPr>
              <a:t>Rate and 95% CI</a:t>
            </a:r>
          </a:p>
        </c:rich>
      </c:tx>
      <c:overlay val="0"/>
    </c:title>
    <c:autoTitleDeleted val="0"/>
    <c:plotArea>
      <c:layout>
        <c:manualLayout>
          <c:layoutTarget val="inner"/>
          <c:xMode val="edge"/>
          <c:yMode val="edge"/>
          <c:x val="0.12622628542325351"/>
          <c:y val="0.14838473315835521"/>
          <c:w val="0.75284317585301841"/>
          <c:h val="0.70628537127962221"/>
        </c:manualLayout>
      </c:layout>
      <c:scatterChart>
        <c:scatterStyle val="lineMarker"/>
        <c:varyColors val="0"/>
        <c:ser>
          <c:idx val="0"/>
          <c:order val="0"/>
          <c:spPr>
            <a:ln w="28575">
              <a:noFill/>
            </a:ln>
          </c:spPr>
          <c:marker>
            <c:symbol val="diamond"/>
            <c:size val="14"/>
            <c:spPr>
              <a:solidFill>
                <a:sysClr val="windowText" lastClr="000000"/>
              </a:solidFill>
              <a:ln>
                <a:solidFill>
                  <a:sysClr val="window" lastClr="FFFFFF"/>
                </a:solidFill>
              </a:ln>
            </c:spPr>
          </c:marker>
          <c:errBars>
            <c:errDir val="x"/>
            <c:errBarType val="both"/>
            <c:errValType val="cust"/>
            <c:noEndCap val="0"/>
            <c:plus>
              <c:numRef>
                <c:f>'5- summary of biomarkers'!$T$24:$T$52</c:f>
                <c:numCache>
                  <c:formatCode>General</c:formatCode>
                  <c:ptCount val="29"/>
                  <c:pt idx="0">
                    <c:v>2630.4999999999991</c:v>
                  </c:pt>
                  <c:pt idx="1">
                    <c:v>1418.5</c:v>
                  </c:pt>
                  <c:pt idx="2">
                    <c:v>384.59999999999991</c:v>
                  </c:pt>
                  <c:pt idx="3">
                    <c:v>326.90000000000009</c:v>
                  </c:pt>
                  <c:pt idx="4">
                    <c:v>263.19999999999993</c:v>
                  </c:pt>
                  <c:pt idx="5">
                    <c:v>581.6</c:v>
                  </c:pt>
                  <c:pt idx="6">
                    <c:v>29.6</c:v>
                  </c:pt>
                  <c:pt idx="7">
                    <c:v>61</c:v>
                  </c:pt>
                  <c:pt idx="8">
                    <c:v>8.0999999999999943</c:v>
                  </c:pt>
                  <c:pt idx="9">
                    <c:v>34.100000000000009</c:v>
                  </c:pt>
                  <c:pt idx="10">
                    <c:v>24.799999999999955</c:v>
                  </c:pt>
                  <c:pt idx="11">
                    <c:v>52.799999999999955</c:v>
                  </c:pt>
                  <c:pt idx="12">
                    <c:v>19.700000000000003</c:v>
                  </c:pt>
                  <c:pt idx="13">
                    <c:v>127.3</c:v>
                  </c:pt>
                  <c:pt idx="14">
                    <c:v>27.600000000000009</c:v>
                  </c:pt>
                  <c:pt idx="15">
                    <c:v>22.900000000000006</c:v>
                  </c:pt>
                  <c:pt idx="16">
                    <c:v>109.60000000000001</c:v>
                  </c:pt>
                  <c:pt idx="17">
                    <c:v>36</c:v>
                  </c:pt>
                  <c:pt idx="18">
                    <c:v>3.8000000000000007</c:v>
                  </c:pt>
                  <c:pt idx="19">
                    <c:v>8.6000000000000014</c:v>
                  </c:pt>
                  <c:pt idx="20">
                    <c:v>38.600000000000009</c:v>
                  </c:pt>
                  <c:pt idx="21">
                    <c:v>4.7000000000000028</c:v>
                  </c:pt>
                  <c:pt idx="22">
                    <c:v>1.2999999999999998</c:v>
                  </c:pt>
                  <c:pt idx="23">
                    <c:v>4.8</c:v>
                  </c:pt>
                  <c:pt idx="24">
                    <c:v>0.70000000000000018</c:v>
                  </c:pt>
                  <c:pt idx="25">
                    <c:v>0.7</c:v>
                  </c:pt>
                  <c:pt idx="26">
                    <c:v>3.9000000000000004</c:v>
                  </c:pt>
                  <c:pt idx="27">
                    <c:v>15.100000000000001</c:v>
                  </c:pt>
                  <c:pt idx="28">
                    <c:v>5.9</c:v>
                  </c:pt>
                </c:numCache>
              </c:numRef>
            </c:plus>
            <c:minus>
              <c:numRef>
                <c:f>'5- summary of biomarkers'!$T$24:$T$52</c:f>
                <c:numCache>
                  <c:formatCode>General</c:formatCode>
                  <c:ptCount val="29"/>
                  <c:pt idx="0">
                    <c:v>2630.4999999999991</c:v>
                  </c:pt>
                  <c:pt idx="1">
                    <c:v>1418.5</c:v>
                  </c:pt>
                  <c:pt idx="2">
                    <c:v>384.59999999999991</c:v>
                  </c:pt>
                  <c:pt idx="3">
                    <c:v>326.90000000000009</c:v>
                  </c:pt>
                  <c:pt idx="4">
                    <c:v>263.19999999999993</c:v>
                  </c:pt>
                  <c:pt idx="5">
                    <c:v>581.6</c:v>
                  </c:pt>
                  <c:pt idx="6">
                    <c:v>29.6</c:v>
                  </c:pt>
                  <c:pt idx="7">
                    <c:v>61</c:v>
                  </c:pt>
                  <c:pt idx="8">
                    <c:v>8.0999999999999943</c:v>
                  </c:pt>
                  <c:pt idx="9">
                    <c:v>34.100000000000009</c:v>
                  </c:pt>
                  <c:pt idx="10">
                    <c:v>24.799999999999955</c:v>
                  </c:pt>
                  <c:pt idx="11">
                    <c:v>52.799999999999955</c:v>
                  </c:pt>
                  <c:pt idx="12">
                    <c:v>19.700000000000003</c:v>
                  </c:pt>
                  <c:pt idx="13">
                    <c:v>127.3</c:v>
                  </c:pt>
                  <c:pt idx="14">
                    <c:v>27.600000000000009</c:v>
                  </c:pt>
                  <c:pt idx="15">
                    <c:v>22.900000000000006</c:v>
                  </c:pt>
                  <c:pt idx="16">
                    <c:v>109.60000000000001</c:v>
                  </c:pt>
                  <c:pt idx="17">
                    <c:v>36</c:v>
                  </c:pt>
                  <c:pt idx="18">
                    <c:v>3.8000000000000007</c:v>
                  </c:pt>
                  <c:pt idx="19">
                    <c:v>8.6000000000000014</c:v>
                  </c:pt>
                  <c:pt idx="20">
                    <c:v>38.600000000000009</c:v>
                  </c:pt>
                  <c:pt idx="21">
                    <c:v>4.7000000000000028</c:v>
                  </c:pt>
                  <c:pt idx="22">
                    <c:v>1.2999999999999998</c:v>
                  </c:pt>
                  <c:pt idx="23">
                    <c:v>4.8</c:v>
                  </c:pt>
                  <c:pt idx="24">
                    <c:v>0.70000000000000018</c:v>
                  </c:pt>
                  <c:pt idx="25">
                    <c:v>0.7</c:v>
                  </c:pt>
                  <c:pt idx="26">
                    <c:v>3.9000000000000004</c:v>
                  </c:pt>
                  <c:pt idx="27">
                    <c:v>15.100000000000001</c:v>
                  </c:pt>
                  <c:pt idx="28">
                    <c:v>5.9</c:v>
                  </c:pt>
                </c:numCache>
              </c:numRef>
            </c:minus>
            <c:spPr>
              <a:ln>
                <a:prstDash val="dash"/>
              </a:ln>
            </c:spPr>
          </c:errBars>
          <c:xVal>
            <c:numRef>
              <c:f>'5- summary of biomarkers'!$F$24:$F$52</c:f>
              <c:numCache>
                <c:formatCode>0.0</c:formatCode>
                <c:ptCount val="29"/>
                <c:pt idx="0">
                  <c:v>9192.7999999999993</c:v>
                </c:pt>
                <c:pt idx="1">
                  <c:v>9614.2000000000007</c:v>
                </c:pt>
                <c:pt idx="2">
                  <c:v>1795.3</c:v>
                </c:pt>
                <c:pt idx="3">
                  <c:v>1515.7</c:v>
                </c:pt>
                <c:pt idx="4">
                  <c:v>1236.0999999999999</c:v>
                </c:pt>
                <c:pt idx="5">
                  <c:v>393.1</c:v>
                </c:pt>
                <c:pt idx="6">
                  <c:v>68.7</c:v>
                </c:pt>
                <c:pt idx="7">
                  <c:v>1492.6</c:v>
                </c:pt>
                <c:pt idx="8">
                  <c:v>178.5</c:v>
                </c:pt>
                <c:pt idx="9">
                  <c:v>146.9</c:v>
                </c:pt>
                <c:pt idx="10">
                  <c:v>696</c:v>
                </c:pt>
                <c:pt idx="11">
                  <c:v>651.29999999999995</c:v>
                </c:pt>
                <c:pt idx="12">
                  <c:v>116.5</c:v>
                </c:pt>
                <c:pt idx="13">
                  <c:v>116.8</c:v>
                </c:pt>
                <c:pt idx="14">
                  <c:v>149.30000000000001</c:v>
                </c:pt>
                <c:pt idx="15">
                  <c:v>100.2</c:v>
                </c:pt>
                <c:pt idx="16">
                  <c:v>161.30000000000001</c:v>
                </c:pt>
                <c:pt idx="17">
                  <c:v>148</c:v>
                </c:pt>
                <c:pt idx="18">
                  <c:v>9.8000000000000007</c:v>
                </c:pt>
                <c:pt idx="19">
                  <c:v>21.8</c:v>
                </c:pt>
                <c:pt idx="20">
                  <c:v>94.4</c:v>
                </c:pt>
                <c:pt idx="21">
                  <c:v>46.6</c:v>
                </c:pt>
                <c:pt idx="22">
                  <c:v>6.6</c:v>
                </c:pt>
                <c:pt idx="23">
                  <c:v>4.5</c:v>
                </c:pt>
                <c:pt idx="24">
                  <c:v>6</c:v>
                </c:pt>
                <c:pt idx="25">
                  <c:v>1.8</c:v>
                </c:pt>
                <c:pt idx="26">
                  <c:v>9.3000000000000007</c:v>
                </c:pt>
                <c:pt idx="27" formatCode="General">
                  <c:v>9.9</c:v>
                </c:pt>
                <c:pt idx="28">
                  <c:v>17.8</c:v>
                </c:pt>
              </c:numCache>
            </c:numRef>
          </c:xVal>
          <c:yVal>
            <c:numRef>
              <c:f>'5- summary of biomarkers'!$W$24:$W$52</c:f>
              <c:numCache>
                <c:formatCode>0</c:formatCode>
                <c:ptCount val="29"/>
                <c:pt idx="0">
                  <c:v>29</c:v>
                </c:pt>
                <c:pt idx="1">
                  <c:v>28</c:v>
                </c:pt>
                <c:pt idx="2">
                  <c:v>27</c:v>
                </c:pt>
                <c:pt idx="3">
                  <c:v>26</c:v>
                </c:pt>
                <c:pt idx="4">
                  <c:v>25</c:v>
                </c:pt>
                <c:pt idx="5">
                  <c:v>24</c:v>
                </c:pt>
                <c:pt idx="6">
                  <c:v>23</c:v>
                </c:pt>
                <c:pt idx="7">
                  <c:v>22</c:v>
                </c:pt>
                <c:pt idx="8">
                  <c:v>21</c:v>
                </c:pt>
                <c:pt idx="9">
                  <c:v>20</c:v>
                </c:pt>
                <c:pt idx="10">
                  <c:v>19</c:v>
                </c:pt>
                <c:pt idx="11">
                  <c:v>18</c:v>
                </c:pt>
                <c:pt idx="12">
                  <c:v>17</c:v>
                </c:pt>
                <c:pt idx="13">
                  <c:v>16</c:v>
                </c:pt>
                <c:pt idx="14">
                  <c:v>15</c:v>
                </c:pt>
                <c:pt idx="15">
                  <c:v>14</c:v>
                </c:pt>
                <c:pt idx="16">
                  <c:v>13</c:v>
                </c:pt>
                <c:pt idx="17">
                  <c:v>12</c:v>
                </c:pt>
                <c:pt idx="18">
                  <c:v>11</c:v>
                </c:pt>
                <c:pt idx="19">
                  <c:v>10</c:v>
                </c:pt>
                <c:pt idx="20">
                  <c:v>9</c:v>
                </c:pt>
                <c:pt idx="21">
                  <c:v>8</c:v>
                </c:pt>
                <c:pt idx="22">
                  <c:v>7</c:v>
                </c:pt>
                <c:pt idx="23">
                  <c:v>6</c:v>
                </c:pt>
                <c:pt idx="24">
                  <c:v>5</c:v>
                </c:pt>
                <c:pt idx="25">
                  <c:v>4</c:v>
                </c:pt>
                <c:pt idx="26">
                  <c:v>3</c:v>
                </c:pt>
                <c:pt idx="27">
                  <c:v>2</c:v>
                </c:pt>
                <c:pt idx="28">
                  <c:v>1</c:v>
                </c:pt>
              </c:numCache>
            </c:numRef>
          </c:yVal>
          <c:smooth val="0"/>
        </c:ser>
        <c:ser>
          <c:idx val="1"/>
          <c:order val="1"/>
          <c:spPr>
            <a:ln w="28575">
              <a:noFill/>
            </a:ln>
          </c:spPr>
          <c:marker>
            <c:symbol val="square"/>
            <c:size val="14"/>
            <c:spPr>
              <a:solidFill>
                <a:sysClr val="windowText" lastClr="000000"/>
              </a:solidFill>
              <a:ln>
                <a:solidFill>
                  <a:sysClr val="window" lastClr="FFFFFF"/>
                </a:solidFill>
              </a:ln>
            </c:spPr>
          </c:marker>
          <c:errBars>
            <c:errDir val="x"/>
            <c:errBarType val="both"/>
            <c:errValType val="cust"/>
            <c:noEndCap val="0"/>
            <c:plus>
              <c:numRef>
                <c:f>'5- summary of biomarkers'!$U$24:$U$52</c:f>
                <c:numCache>
                  <c:formatCode>General</c:formatCode>
                  <c:ptCount val="29"/>
                  <c:pt idx="0">
                    <c:v>5644.4000000000015</c:v>
                  </c:pt>
                  <c:pt idx="1">
                    <c:v>1385.9999999999991</c:v>
                  </c:pt>
                  <c:pt idx="2">
                    <c:v>270.30000000000018</c:v>
                  </c:pt>
                  <c:pt idx="3">
                    <c:v>254.70000000000005</c:v>
                  </c:pt>
                  <c:pt idx="4">
                    <c:v>156.20000000000005</c:v>
                  </c:pt>
                  <c:pt idx="5">
                    <c:v>177.4</c:v>
                  </c:pt>
                  <c:pt idx="6">
                    <c:v>13.2</c:v>
                  </c:pt>
                  <c:pt idx="7">
                    <c:v>163.10000000000014</c:v>
                  </c:pt>
                  <c:pt idx="8">
                    <c:v>32.399999999999991</c:v>
                  </c:pt>
                  <c:pt idx="9">
                    <c:v>83.300000000000011</c:v>
                  </c:pt>
                  <c:pt idx="10">
                    <c:v>29</c:v>
                  </c:pt>
                  <c:pt idx="11">
                    <c:v>39</c:v>
                  </c:pt>
                  <c:pt idx="12">
                    <c:v>47.5</c:v>
                  </c:pt>
                  <c:pt idx="13">
                    <c:v>1.8999999999999986</c:v>
                  </c:pt>
                  <c:pt idx="14">
                    <c:v>83.699999999999989</c:v>
                  </c:pt>
                  <c:pt idx="15">
                    <c:v>30.199999999999989</c:v>
                  </c:pt>
                  <c:pt idx="16">
                    <c:v>31.800000000000011</c:v>
                  </c:pt>
                  <c:pt idx="17">
                    <c:v>22.900000000000006</c:v>
                  </c:pt>
                  <c:pt idx="18">
                    <c:v>8.9000000000000021</c:v>
                  </c:pt>
                  <c:pt idx="19">
                    <c:v>14</c:v>
                  </c:pt>
                  <c:pt idx="20">
                    <c:v>9</c:v>
                  </c:pt>
                  <c:pt idx="21">
                    <c:v>3.6999999999999993</c:v>
                  </c:pt>
                  <c:pt idx="22">
                    <c:v>2.1999999999999993</c:v>
                  </c:pt>
                  <c:pt idx="23">
                    <c:v>4.9000000000000004</c:v>
                  </c:pt>
                  <c:pt idx="24">
                    <c:v>0.60000000000000053</c:v>
                  </c:pt>
                  <c:pt idx="25">
                    <c:v>0.70000000000000018</c:v>
                  </c:pt>
                  <c:pt idx="26">
                    <c:v>1.4000000000000004</c:v>
                  </c:pt>
                  <c:pt idx="27">
                    <c:v>4.7</c:v>
                  </c:pt>
                  <c:pt idx="28">
                    <c:v>6</c:v>
                  </c:pt>
                </c:numCache>
              </c:numRef>
            </c:plus>
            <c:minus>
              <c:numRef>
                <c:f>'5- summary of biomarkers'!$U$24:$U$52</c:f>
                <c:numCache>
                  <c:formatCode>General</c:formatCode>
                  <c:ptCount val="29"/>
                  <c:pt idx="0">
                    <c:v>5644.4000000000015</c:v>
                  </c:pt>
                  <c:pt idx="1">
                    <c:v>1385.9999999999991</c:v>
                  </c:pt>
                  <c:pt idx="2">
                    <c:v>270.30000000000018</c:v>
                  </c:pt>
                  <c:pt idx="3">
                    <c:v>254.70000000000005</c:v>
                  </c:pt>
                  <c:pt idx="4">
                    <c:v>156.20000000000005</c:v>
                  </c:pt>
                  <c:pt idx="5">
                    <c:v>177.4</c:v>
                  </c:pt>
                  <c:pt idx="6">
                    <c:v>13.2</c:v>
                  </c:pt>
                  <c:pt idx="7">
                    <c:v>163.10000000000014</c:v>
                  </c:pt>
                  <c:pt idx="8">
                    <c:v>32.399999999999991</c:v>
                  </c:pt>
                  <c:pt idx="9">
                    <c:v>83.300000000000011</c:v>
                  </c:pt>
                  <c:pt idx="10">
                    <c:v>29</c:v>
                  </c:pt>
                  <c:pt idx="11">
                    <c:v>39</c:v>
                  </c:pt>
                  <c:pt idx="12">
                    <c:v>47.5</c:v>
                  </c:pt>
                  <c:pt idx="13">
                    <c:v>1.8999999999999986</c:v>
                  </c:pt>
                  <c:pt idx="14">
                    <c:v>83.699999999999989</c:v>
                  </c:pt>
                  <c:pt idx="15">
                    <c:v>30.199999999999989</c:v>
                  </c:pt>
                  <c:pt idx="16">
                    <c:v>31.800000000000011</c:v>
                  </c:pt>
                  <c:pt idx="17">
                    <c:v>22.900000000000006</c:v>
                  </c:pt>
                  <c:pt idx="18">
                    <c:v>8.9000000000000021</c:v>
                  </c:pt>
                  <c:pt idx="19">
                    <c:v>14</c:v>
                  </c:pt>
                  <c:pt idx="20">
                    <c:v>9</c:v>
                  </c:pt>
                  <c:pt idx="21">
                    <c:v>3.6999999999999993</c:v>
                  </c:pt>
                  <c:pt idx="22">
                    <c:v>2.1999999999999993</c:v>
                  </c:pt>
                  <c:pt idx="23">
                    <c:v>4.9000000000000004</c:v>
                  </c:pt>
                  <c:pt idx="24">
                    <c:v>0.60000000000000053</c:v>
                  </c:pt>
                  <c:pt idx="25">
                    <c:v>0.70000000000000018</c:v>
                  </c:pt>
                  <c:pt idx="26">
                    <c:v>1.4000000000000004</c:v>
                  </c:pt>
                  <c:pt idx="27">
                    <c:v>4.7</c:v>
                  </c:pt>
                  <c:pt idx="28">
                    <c:v>6</c:v>
                  </c:pt>
                </c:numCache>
              </c:numRef>
            </c:minus>
          </c:errBars>
          <c:xVal>
            <c:numRef>
              <c:f>'5- summary of biomarkers'!$K$24:$K$52</c:f>
              <c:numCache>
                <c:formatCode>0.0</c:formatCode>
                <c:ptCount val="29"/>
                <c:pt idx="0">
                  <c:v>26233.4</c:v>
                </c:pt>
                <c:pt idx="1">
                  <c:v>8240.2999999999993</c:v>
                </c:pt>
                <c:pt idx="2">
                  <c:v>2628.9</c:v>
                </c:pt>
                <c:pt idx="3">
                  <c:v>1984.2</c:v>
                </c:pt>
                <c:pt idx="4">
                  <c:v>1671.7</c:v>
                </c:pt>
                <c:pt idx="5">
                  <c:v>169.1</c:v>
                </c:pt>
                <c:pt idx="6">
                  <c:v>29.7</c:v>
                </c:pt>
                <c:pt idx="7">
                  <c:v>1313.7</c:v>
                </c:pt>
                <c:pt idx="8">
                  <c:v>67.599999999999994</c:v>
                </c:pt>
                <c:pt idx="9">
                  <c:v>246</c:v>
                </c:pt>
                <c:pt idx="10">
                  <c:v>602.79999999999995</c:v>
                </c:pt>
                <c:pt idx="11">
                  <c:v>472.1</c:v>
                </c:pt>
                <c:pt idx="12">
                  <c:v>187.1</c:v>
                </c:pt>
                <c:pt idx="13">
                  <c:v>63.9</c:v>
                </c:pt>
                <c:pt idx="14">
                  <c:v>190.1</c:v>
                </c:pt>
                <c:pt idx="15">
                  <c:v>128.19999999999999</c:v>
                </c:pt>
                <c:pt idx="16">
                  <c:v>204.3</c:v>
                </c:pt>
                <c:pt idx="17">
                  <c:v>121.5</c:v>
                </c:pt>
                <c:pt idx="18">
                  <c:v>28.3</c:v>
                </c:pt>
                <c:pt idx="19">
                  <c:v>42.5</c:v>
                </c:pt>
                <c:pt idx="20">
                  <c:v>113.5</c:v>
                </c:pt>
                <c:pt idx="21">
                  <c:v>28</c:v>
                </c:pt>
                <c:pt idx="22">
                  <c:v>18.899999999999999</c:v>
                </c:pt>
                <c:pt idx="23">
                  <c:v>9</c:v>
                </c:pt>
                <c:pt idx="24">
                  <c:v>7.2</c:v>
                </c:pt>
                <c:pt idx="25">
                  <c:v>2.2000000000000002</c:v>
                </c:pt>
                <c:pt idx="26">
                  <c:v>8.3000000000000007</c:v>
                </c:pt>
                <c:pt idx="27" formatCode="General">
                  <c:v>11.5</c:v>
                </c:pt>
                <c:pt idx="28">
                  <c:v>11.6</c:v>
                </c:pt>
              </c:numCache>
            </c:numRef>
          </c:xVal>
          <c:yVal>
            <c:numRef>
              <c:f>'5- summary of biomarkers'!$W$24:$W$52</c:f>
              <c:numCache>
                <c:formatCode>0</c:formatCode>
                <c:ptCount val="29"/>
                <c:pt idx="0">
                  <c:v>29</c:v>
                </c:pt>
                <c:pt idx="1">
                  <c:v>28</c:v>
                </c:pt>
                <c:pt idx="2">
                  <c:v>27</c:v>
                </c:pt>
                <c:pt idx="3">
                  <c:v>26</c:v>
                </c:pt>
                <c:pt idx="4">
                  <c:v>25</c:v>
                </c:pt>
                <c:pt idx="5">
                  <c:v>24</c:v>
                </c:pt>
                <c:pt idx="6">
                  <c:v>23</c:v>
                </c:pt>
                <c:pt idx="7">
                  <c:v>22</c:v>
                </c:pt>
                <c:pt idx="8">
                  <c:v>21</c:v>
                </c:pt>
                <c:pt idx="9">
                  <c:v>20</c:v>
                </c:pt>
                <c:pt idx="10">
                  <c:v>19</c:v>
                </c:pt>
                <c:pt idx="11">
                  <c:v>18</c:v>
                </c:pt>
                <c:pt idx="12">
                  <c:v>17</c:v>
                </c:pt>
                <c:pt idx="13">
                  <c:v>16</c:v>
                </c:pt>
                <c:pt idx="14">
                  <c:v>15</c:v>
                </c:pt>
                <c:pt idx="15">
                  <c:v>14</c:v>
                </c:pt>
                <c:pt idx="16">
                  <c:v>13</c:v>
                </c:pt>
                <c:pt idx="17">
                  <c:v>12</c:v>
                </c:pt>
                <c:pt idx="18">
                  <c:v>11</c:v>
                </c:pt>
                <c:pt idx="19">
                  <c:v>10</c:v>
                </c:pt>
                <c:pt idx="20">
                  <c:v>9</c:v>
                </c:pt>
                <c:pt idx="21">
                  <c:v>8</c:v>
                </c:pt>
                <c:pt idx="22">
                  <c:v>7</c:v>
                </c:pt>
                <c:pt idx="23">
                  <c:v>6</c:v>
                </c:pt>
                <c:pt idx="24">
                  <c:v>5</c:v>
                </c:pt>
                <c:pt idx="25">
                  <c:v>4</c:v>
                </c:pt>
                <c:pt idx="26">
                  <c:v>3</c:v>
                </c:pt>
                <c:pt idx="27">
                  <c:v>2</c:v>
                </c:pt>
                <c:pt idx="28">
                  <c:v>1</c:v>
                </c:pt>
              </c:numCache>
            </c:numRef>
          </c:yVal>
          <c:smooth val="0"/>
        </c:ser>
        <c:dLbls>
          <c:showLegendKey val="0"/>
          <c:showVal val="0"/>
          <c:showCatName val="0"/>
          <c:showSerName val="0"/>
          <c:showPercent val="0"/>
          <c:showBubbleSize val="0"/>
        </c:dLbls>
        <c:axId val="221673344"/>
        <c:axId val="221675520"/>
      </c:scatterChart>
      <c:valAx>
        <c:axId val="221673344"/>
        <c:scaling>
          <c:logBase val="10"/>
          <c:orientation val="minMax"/>
        </c:scaling>
        <c:delete val="0"/>
        <c:axPos val="b"/>
        <c:title>
          <c:tx>
            <c:rich>
              <a:bodyPr/>
              <a:lstStyle/>
              <a:p>
                <a:pPr>
                  <a:defRPr/>
                </a:pPr>
                <a:r>
                  <a:rPr lang="en-US" sz="1800">
                    <a:latin typeface="Arial" pitchFamily="34" charset="0"/>
                    <a:cs typeface="Arial" pitchFamily="34" charset="0"/>
                  </a:rPr>
                  <a:t>Biomarkers levels (pg/ml)</a:t>
                </a:r>
              </a:p>
            </c:rich>
          </c:tx>
          <c:overlay val="0"/>
        </c:title>
        <c:numFmt formatCode="0.0" sourceLinked="1"/>
        <c:majorTickMark val="out"/>
        <c:minorTickMark val="none"/>
        <c:tickLblPos val="nextTo"/>
        <c:txPr>
          <a:bodyPr/>
          <a:lstStyle/>
          <a:p>
            <a:pPr>
              <a:defRPr sz="1800">
                <a:latin typeface="Arial" pitchFamily="34" charset="0"/>
                <a:cs typeface="Arial" pitchFamily="34" charset="0"/>
              </a:defRPr>
            </a:pPr>
            <a:endParaRPr lang="en-US"/>
          </a:p>
        </c:txPr>
        <c:crossAx val="221675520"/>
        <c:crosses val="autoZero"/>
        <c:crossBetween val="midCat"/>
      </c:valAx>
      <c:valAx>
        <c:axId val="221675520"/>
        <c:scaling>
          <c:orientation val="minMax"/>
          <c:max val="29"/>
          <c:min val="0"/>
        </c:scaling>
        <c:delete val="1"/>
        <c:axPos val="l"/>
        <c:majorGridlines/>
        <c:numFmt formatCode="0" sourceLinked="1"/>
        <c:majorTickMark val="out"/>
        <c:minorTickMark val="none"/>
        <c:tickLblPos val="nextTo"/>
        <c:crossAx val="221673344"/>
        <c:crosses val="autoZero"/>
        <c:crossBetween val="midCat"/>
        <c:majorUnit val="5"/>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761286677028879E-2"/>
          <c:y val="1.5100043136186219E-2"/>
          <c:w val="0.92191966440520656"/>
          <c:h val="0.79713579528241363"/>
        </c:manualLayout>
      </c:layout>
      <c:scatterChart>
        <c:scatterStyle val="lineMarker"/>
        <c:varyColors val="0"/>
        <c:ser>
          <c:idx val="0"/>
          <c:order val="0"/>
          <c:spPr>
            <a:ln w="28575">
              <a:noFill/>
            </a:ln>
          </c:spPr>
          <c:marker>
            <c:symbol val="dash"/>
            <c:size val="7"/>
            <c:spPr>
              <a:solidFill>
                <a:schemeClr val="tx1"/>
              </a:solidFill>
              <a:ln>
                <a:noFill/>
              </a:ln>
            </c:spPr>
          </c:marker>
          <c:xVal>
            <c:numRef>
              <c:f>'5- summary of biomarkers'!$X$77:$AG$77</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'5- summary of biomarkers'!$X$119:$AG$119</c:f>
              <c:numCache>
                <c:formatCode>General</c:formatCode>
                <c:ptCount val="10"/>
                <c:pt idx="0">
                  <c:v>19</c:v>
                </c:pt>
                <c:pt idx="1">
                  <c:v>19</c:v>
                </c:pt>
                <c:pt idx="2">
                  <c:v>19</c:v>
                </c:pt>
                <c:pt idx="3">
                  <c:v>19</c:v>
                </c:pt>
                <c:pt idx="4">
                  <c:v>19</c:v>
                </c:pt>
                <c:pt idx="5">
                  <c:v>19</c:v>
                </c:pt>
                <c:pt idx="6">
                  <c:v>19</c:v>
                </c:pt>
                <c:pt idx="7">
                  <c:v>19</c:v>
                </c:pt>
                <c:pt idx="8">
                  <c:v>19</c:v>
                </c:pt>
                <c:pt idx="9">
                  <c:v>19</c:v>
                </c:pt>
              </c:numCache>
            </c:numRef>
          </c:yVal>
          <c:smooth val="0"/>
        </c:ser>
        <c:ser>
          <c:idx val="1"/>
          <c:order val="1"/>
          <c:spPr>
            <a:ln w="28575">
              <a:noFill/>
            </a:ln>
          </c:spPr>
          <c:marker>
            <c:symbol val="dash"/>
            <c:size val="7"/>
            <c:spPr>
              <a:solidFill>
                <a:schemeClr val="tx1"/>
              </a:solidFill>
              <a:ln>
                <a:noFill/>
              </a:ln>
            </c:spPr>
          </c:marker>
          <c:xVal>
            <c:numRef>
              <c:f>'5- summary of biomarkers'!$X$78:$AK$78</c:f>
              <c:numCache>
                <c:formatCode>General</c:formatCode>
                <c:ptCount val="14"/>
                <c:pt idx="0">
                  <c:v>2</c:v>
                </c:pt>
                <c:pt idx="1">
                  <c:v>3</c:v>
                </c:pt>
                <c:pt idx="2">
                  <c:v>4</c:v>
                </c:pt>
                <c:pt idx="3">
                  <c:v>5</c:v>
                </c:pt>
                <c:pt idx="4">
                  <c:v>6</c:v>
                </c:pt>
                <c:pt idx="5">
                  <c:v>7</c:v>
                </c:pt>
                <c:pt idx="6">
                  <c:v>8</c:v>
                </c:pt>
                <c:pt idx="7">
                  <c:v>9</c:v>
                </c:pt>
                <c:pt idx="8">
                  <c:v>10</c:v>
                </c:pt>
                <c:pt idx="9">
                  <c:v>11</c:v>
                </c:pt>
                <c:pt idx="10">
                  <c:v>12</c:v>
                </c:pt>
                <c:pt idx="11">
                  <c:v>13</c:v>
                </c:pt>
                <c:pt idx="12">
                  <c:v>14</c:v>
                </c:pt>
                <c:pt idx="13">
                  <c:v>15</c:v>
                </c:pt>
              </c:numCache>
            </c:numRef>
          </c:xVal>
          <c:yVal>
            <c:numRef>
              <c:f>'5- summary of biomarkers'!$X$118:$AK$118</c:f>
              <c:numCache>
                <c:formatCode>General</c:formatCode>
                <c:ptCount val="14"/>
                <c:pt idx="0">
                  <c:v>18</c:v>
                </c:pt>
                <c:pt idx="1">
                  <c:v>18</c:v>
                </c:pt>
                <c:pt idx="2">
                  <c:v>18</c:v>
                </c:pt>
                <c:pt idx="3">
                  <c:v>18</c:v>
                </c:pt>
                <c:pt idx="4">
                  <c:v>18</c:v>
                </c:pt>
                <c:pt idx="5">
                  <c:v>18</c:v>
                </c:pt>
                <c:pt idx="6">
                  <c:v>18</c:v>
                </c:pt>
                <c:pt idx="7">
                  <c:v>18</c:v>
                </c:pt>
                <c:pt idx="8">
                  <c:v>18</c:v>
                </c:pt>
                <c:pt idx="9">
                  <c:v>18</c:v>
                </c:pt>
                <c:pt idx="10">
                  <c:v>18</c:v>
                </c:pt>
                <c:pt idx="11">
                  <c:v>18</c:v>
                </c:pt>
                <c:pt idx="12">
                  <c:v>18</c:v>
                </c:pt>
                <c:pt idx="13">
                  <c:v>18</c:v>
                </c:pt>
              </c:numCache>
            </c:numRef>
          </c:yVal>
          <c:smooth val="0"/>
        </c:ser>
        <c:ser>
          <c:idx val="2"/>
          <c:order val="2"/>
          <c:spPr>
            <a:ln w="28575">
              <a:noFill/>
            </a:ln>
          </c:spPr>
          <c:marker>
            <c:symbol val="dash"/>
            <c:size val="7"/>
            <c:spPr>
              <a:solidFill>
                <a:schemeClr val="tx1"/>
              </a:solidFill>
              <a:ln>
                <a:noFill/>
              </a:ln>
            </c:spPr>
          </c:marker>
          <c:xVal>
            <c:numRef>
              <c:f>'5- summary of biomarkers'!$X$79:$AC$79</c:f>
              <c:numCache>
                <c:formatCode>General</c:formatCode>
                <c:ptCount val="6"/>
                <c:pt idx="0">
                  <c:v>0</c:v>
                </c:pt>
                <c:pt idx="1">
                  <c:v>1</c:v>
                </c:pt>
                <c:pt idx="2">
                  <c:v>2</c:v>
                </c:pt>
                <c:pt idx="3">
                  <c:v>3</c:v>
                </c:pt>
                <c:pt idx="4">
                  <c:v>4</c:v>
                </c:pt>
                <c:pt idx="5">
                  <c:v>5</c:v>
                </c:pt>
              </c:numCache>
            </c:numRef>
          </c:xVal>
          <c:yVal>
            <c:numRef>
              <c:f>'5- summary of biomarkers'!$X$117:$AC$117</c:f>
              <c:numCache>
                <c:formatCode>General</c:formatCode>
                <c:ptCount val="6"/>
                <c:pt idx="0">
                  <c:v>17</c:v>
                </c:pt>
                <c:pt idx="1">
                  <c:v>17</c:v>
                </c:pt>
                <c:pt idx="2">
                  <c:v>17</c:v>
                </c:pt>
                <c:pt idx="3">
                  <c:v>17</c:v>
                </c:pt>
                <c:pt idx="4">
                  <c:v>17</c:v>
                </c:pt>
                <c:pt idx="5">
                  <c:v>17</c:v>
                </c:pt>
              </c:numCache>
            </c:numRef>
          </c:yVal>
          <c:smooth val="0"/>
        </c:ser>
        <c:ser>
          <c:idx val="3"/>
          <c:order val="3"/>
          <c:spPr>
            <a:ln w="28575">
              <a:noFill/>
            </a:ln>
          </c:spPr>
          <c:marker>
            <c:symbol val="dash"/>
            <c:size val="7"/>
            <c:spPr>
              <a:solidFill>
                <a:schemeClr val="tx1"/>
              </a:solidFill>
              <a:ln>
                <a:noFill/>
              </a:ln>
            </c:spPr>
          </c:marker>
          <c:xVal>
            <c:numRef>
              <c:f>'5- summary of biomarkers'!$X$80:$AA$80</c:f>
              <c:numCache>
                <c:formatCode>General</c:formatCode>
                <c:ptCount val="4"/>
                <c:pt idx="0">
                  <c:v>2</c:v>
                </c:pt>
                <c:pt idx="1">
                  <c:v>3</c:v>
                </c:pt>
                <c:pt idx="2">
                  <c:v>4</c:v>
                </c:pt>
                <c:pt idx="3">
                  <c:v>5</c:v>
                </c:pt>
              </c:numCache>
            </c:numRef>
          </c:xVal>
          <c:yVal>
            <c:numRef>
              <c:f>'5- summary of biomarkers'!$X$116:$AA$116</c:f>
              <c:numCache>
                <c:formatCode>General</c:formatCode>
                <c:ptCount val="4"/>
                <c:pt idx="0">
                  <c:v>16</c:v>
                </c:pt>
                <c:pt idx="1">
                  <c:v>16</c:v>
                </c:pt>
                <c:pt idx="2">
                  <c:v>16</c:v>
                </c:pt>
                <c:pt idx="3">
                  <c:v>16</c:v>
                </c:pt>
              </c:numCache>
            </c:numRef>
          </c:yVal>
          <c:smooth val="0"/>
        </c:ser>
        <c:ser>
          <c:idx val="4"/>
          <c:order val="4"/>
          <c:spPr>
            <a:ln w="28575">
              <a:noFill/>
            </a:ln>
          </c:spPr>
          <c:marker>
            <c:symbol val="dash"/>
            <c:size val="7"/>
            <c:spPr>
              <a:solidFill>
                <a:schemeClr val="tx1"/>
              </a:solidFill>
              <a:ln>
                <a:noFill/>
              </a:ln>
            </c:spPr>
          </c:marker>
          <c:xVal>
            <c:numRef>
              <c:f>'5- summary of biomarkers'!$X$81:$AG$81</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'5- summary of biomarkers'!$X$115:$AG$115</c:f>
              <c:numCache>
                <c:formatCode>General</c:formatCode>
                <c:ptCount val="10"/>
                <c:pt idx="0">
                  <c:v>15</c:v>
                </c:pt>
                <c:pt idx="1">
                  <c:v>15</c:v>
                </c:pt>
                <c:pt idx="2">
                  <c:v>15</c:v>
                </c:pt>
                <c:pt idx="3">
                  <c:v>15</c:v>
                </c:pt>
                <c:pt idx="4">
                  <c:v>15</c:v>
                </c:pt>
                <c:pt idx="5">
                  <c:v>15</c:v>
                </c:pt>
                <c:pt idx="6">
                  <c:v>15</c:v>
                </c:pt>
                <c:pt idx="7">
                  <c:v>15</c:v>
                </c:pt>
                <c:pt idx="8">
                  <c:v>15</c:v>
                </c:pt>
                <c:pt idx="9">
                  <c:v>15</c:v>
                </c:pt>
              </c:numCache>
            </c:numRef>
          </c:yVal>
          <c:smooth val="0"/>
        </c:ser>
        <c:ser>
          <c:idx val="5"/>
          <c:order val="5"/>
          <c:spPr>
            <a:ln w="28575">
              <a:noFill/>
            </a:ln>
          </c:spPr>
          <c:marker>
            <c:symbol val="dash"/>
            <c:size val="7"/>
            <c:spPr>
              <a:solidFill>
                <a:schemeClr val="tx1"/>
              </a:solidFill>
              <a:ln>
                <a:noFill/>
              </a:ln>
            </c:spPr>
          </c:marker>
          <c:xVal>
            <c:numRef>
              <c:f>'5- summary of biomarkers'!$X$82:$AL$82</c:f>
              <c:numCache>
                <c:formatCode>General</c:formatCode>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Cache>
            </c:numRef>
          </c:xVal>
          <c:yVal>
            <c:numRef>
              <c:f>'5- summary of biomarkers'!$X$114:$AL$114</c:f>
              <c:numCache>
                <c:formatCode>General</c:formatCode>
                <c:ptCount val="15"/>
                <c:pt idx="0">
                  <c:v>14</c:v>
                </c:pt>
                <c:pt idx="1">
                  <c:v>14</c:v>
                </c:pt>
                <c:pt idx="2">
                  <c:v>14</c:v>
                </c:pt>
                <c:pt idx="3">
                  <c:v>14</c:v>
                </c:pt>
                <c:pt idx="4">
                  <c:v>14</c:v>
                </c:pt>
                <c:pt idx="5">
                  <c:v>14</c:v>
                </c:pt>
                <c:pt idx="6">
                  <c:v>14</c:v>
                </c:pt>
                <c:pt idx="7">
                  <c:v>14</c:v>
                </c:pt>
                <c:pt idx="8">
                  <c:v>14</c:v>
                </c:pt>
                <c:pt idx="9">
                  <c:v>14</c:v>
                </c:pt>
                <c:pt idx="10">
                  <c:v>14</c:v>
                </c:pt>
                <c:pt idx="11">
                  <c:v>14</c:v>
                </c:pt>
                <c:pt idx="12">
                  <c:v>14</c:v>
                </c:pt>
                <c:pt idx="13">
                  <c:v>14</c:v>
                </c:pt>
                <c:pt idx="14">
                  <c:v>14</c:v>
                </c:pt>
              </c:numCache>
            </c:numRef>
          </c:yVal>
          <c:smooth val="0"/>
        </c:ser>
        <c:ser>
          <c:idx val="6"/>
          <c:order val="6"/>
          <c:spPr>
            <a:ln w="28575">
              <a:noFill/>
            </a:ln>
          </c:spPr>
          <c:marker>
            <c:symbol val="dash"/>
            <c:size val="7"/>
            <c:spPr>
              <a:solidFill>
                <a:schemeClr val="tx1"/>
              </a:solidFill>
              <a:ln>
                <a:noFill/>
              </a:ln>
            </c:spPr>
          </c:marker>
          <c:xVal>
            <c:numRef>
              <c:f>'5- summary of biomarkers'!$X$83:$AA$83</c:f>
              <c:numCache>
                <c:formatCode>General</c:formatCode>
                <c:ptCount val="4"/>
                <c:pt idx="0">
                  <c:v>2</c:v>
                </c:pt>
                <c:pt idx="1">
                  <c:v>3</c:v>
                </c:pt>
                <c:pt idx="2">
                  <c:v>4</c:v>
                </c:pt>
                <c:pt idx="3">
                  <c:v>5</c:v>
                </c:pt>
              </c:numCache>
            </c:numRef>
          </c:xVal>
          <c:yVal>
            <c:numRef>
              <c:f>'5- summary of biomarkers'!$X$113:$AA$113</c:f>
              <c:numCache>
                <c:formatCode>General</c:formatCode>
                <c:ptCount val="4"/>
                <c:pt idx="0">
                  <c:v>13</c:v>
                </c:pt>
                <c:pt idx="1">
                  <c:v>13</c:v>
                </c:pt>
                <c:pt idx="2">
                  <c:v>13</c:v>
                </c:pt>
                <c:pt idx="3">
                  <c:v>13</c:v>
                </c:pt>
              </c:numCache>
            </c:numRef>
          </c:yVal>
          <c:smooth val="0"/>
        </c:ser>
        <c:ser>
          <c:idx val="7"/>
          <c:order val="7"/>
          <c:spPr>
            <a:ln w="28575">
              <a:noFill/>
            </a:ln>
          </c:spPr>
          <c:marker>
            <c:symbol val="dash"/>
            <c:size val="7"/>
            <c:spPr>
              <a:solidFill>
                <a:schemeClr val="tx1"/>
              </a:solidFill>
              <a:ln>
                <a:noFill/>
              </a:ln>
            </c:spPr>
          </c:marker>
          <c:xVal>
            <c:numRef>
              <c:f>'5- summary of biomarkers'!$X$84:$AN$84</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xVal>
          <c:yVal>
            <c:numRef>
              <c:f>'5- summary of biomarkers'!$X$112:$AN$112</c:f>
              <c:numCache>
                <c:formatCode>General</c:formatCode>
                <c:ptCount val="17"/>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pt idx="16">
                  <c:v>12</c:v>
                </c:pt>
              </c:numCache>
            </c:numRef>
          </c:yVal>
          <c:smooth val="0"/>
        </c:ser>
        <c:ser>
          <c:idx val="8"/>
          <c:order val="8"/>
          <c:spPr>
            <a:ln w="28575">
              <a:noFill/>
            </a:ln>
          </c:spPr>
          <c:marker>
            <c:spPr>
              <a:solidFill>
                <a:schemeClr val="tx1"/>
              </a:solidFill>
              <a:ln>
                <a:noFill/>
              </a:ln>
            </c:spPr>
          </c:marker>
          <c:xVal>
            <c:numRef>
              <c:f>'5- summary of biomarkers'!$X$85:$AB$85</c:f>
              <c:numCache>
                <c:formatCode>General</c:formatCode>
                <c:ptCount val="5"/>
                <c:pt idx="0">
                  <c:v>2</c:v>
                </c:pt>
                <c:pt idx="1">
                  <c:v>3</c:v>
                </c:pt>
                <c:pt idx="2">
                  <c:v>4</c:v>
                </c:pt>
                <c:pt idx="3">
                  <c:v>5</c:v>
                </c:pt>
                <c:pt idx="4">
                  <c:v>6</c:v>
                </c:pt>
              </c:numCache>
            </c:numRef>
          </c:xVal>
          <c:yVal>
            <c:numRef>
              <c:f>'5- summary of biomarkers'!$X$111:$AB$111</c:f>
              <c:numCache>
                <c:formatCode>General</c:formatCode>
                <c:ptCount val="5"/>
                <c:pt idx="0">
                  <c:v>11</c:v>
                </c:pt>
                <c:pt idx="1">
                  <c:v>11</c:v>
                </c:pt>
                <c:pt idx="2">
                  <c:v>11</c:v>
                </c:pt>
                <c:pt idx="3">
                  <c:v>11</c:v>
                </c:pt>
                <c:pt idx="4">
                  <c:v>11</c:v>
                </c:pt>
              </c:numCache>
            </c:numRef>
          </c:yVal>
          <c:smooth val="0"/>
        </c:ser>
        <c:ser>
          <c:idx val="9"/>
          <c:order val="9"/>
          <c:spPr>
            <a:ln w="28575">
              <a:noFill/>
            </a:ln>
          </c:spPr>
          <c:marker>
            <c:symbol val="dash"/>
            <c:size val="7"/>
            <c:spPr>
              <a:solidFill>
                <a:schemeClr val="tx1"/>
              </a:solidFill>
              <a:ln>
                <a:noFill/>
              </a:ln>
            </c:spPr>
          </c:marker>
          <c:xVal>
            <c:numRef>
              <c:f>'5- summary of biomarkers'!$X$86:$AB$86</c:f>
              <c:numCache>
                <c:formatCode>General</c:formatCode>
                <c:ptCount val="5"/>
                <c:pt idx="0">
                  <c:v>2</c:v>
                </c:pt>
                <c:pt idx="1">
                  <c:v>3</c:v>
                </c:pt>
                <c:pt idx="2">
                  <c:v>4</c:v>
                </c:pt>
                <c:pt idx="3">
                  <c:v>5</c:v>
                </c:pt>
                <c:pt idx="4">
                  <c:v>6</c:v>
                </c:pt>
              </c:numCache>
            </c:numRef>
          </c:xVal>
          <c:yVal>
            <c:numRef>
              <c:f>'5- summary of biomarkers'!$X$110:$AB$110</c:f>
              <c:numCache>
                <c:formatCode>General</c:formatCode>
                <c:ptCount val="5"/>
                <c:pt idx="0">
                  <c:v>10</c:v>
                </c:pt>
                <c:pt idx="1">
                  <c:v>10</c:v>
                </c:pt>
                <c:pt idx="2">
                  <c:v>10</c:v>
                </c:pt>
                <c:pt idx="3">
                  <c:v>10</c:v>
                </c:pt>
                <c:pt idx="4">
                  <c:v>10</c:v>
                </c:pt>
              </c:numCache>
            </c:numRef>
          </c:yVal>
          <c:smooth val="0"/>
        </c:ser>
        <c:ser>
          <c:idx val="10"/>
          <c:order val="10"/>
          <c:spPr>
            <a:ln w="28575">
              <a:noFill/>
            </a:ln>
          </c:spPr>
          <c:marker>
            <c:symbol val="dash"/>
            <c:size val="7"/>
            <c:spPr>
              <a:solidFill>
                <a:schemeClr val="tx1"/>
              </a:solidFill>
              <a:ln>
                <a:noFill/>
              </a:ln>
            </c:spPr>
          </c:marker>
          <c:xVal>
            <c:numRef>
              <c:f>'5- summary of biomarkers'!$X$87:$AI$87</c:f>
              <c:numCache>
                <c:formatCode>General</c:formatCode>
                <c:ptCount val="12"/>
                <c:pt idx="0">
                  <c:v>5</c:v>
                </c:pt>
                <c:pt idx="1">
                  <c:v>6</c:v>
                </c:pt>
                <c:pt idx="2">
                  <c:v>7</c:v>
                </c:pt>
                <c:pt idx="3">
                  <c:v>8</c:v>
                </c:pt>
                <c:pt idx="4">
                  <c:v>9</c:v>
                </c:pt>
                <c:pt idx="5">
                  <c:v>10</c:v>
                </c:pt>
                <c:pt idx="6">
                  <c:v>11</c:v>
                </c:pt>
                <c:pt idx="7">
                  <c:v>12</c:v>
                </c:pt>
                <c:pt idx="8">
                  <c:v>13</c:v>
                </c:pt>
                <c:pt idx="9">
                  <c:v>14</c:v>
                </c:pt>
                <c:pt idx="10">
                  <c:v>15</c:v>
                </c:pt>
                <c:pt idx="11">
                  <c:v>16</c:v>
                </c:pt>
              </c:numCache>
            </c:numRef>
          </c:xVal>
          <c:yVal>
            <c:numRef>
              <c:f>'5- summary of biomarkers'!$X$109:$AI$109</c:f>
              <c:numCache>
                <c:formatCode>General</c:formatCode>
                <c:ptCount val="12"/>
                <c:pt idx="0">
                  <c:v>9</c:v>
                </c:pt>
                <c:pt idx="1">
                  <c:v>9</c:v>
                </c:pt>
                <c:pt idx="2">
                  <c:v>9</c:v>
                </c:pt>
                <c:pt idx="3">
                  <c:v>9</c:v>
                </c:pt>
                <c:pt idx="4">
                  <c:v>9</c:v>
                </c:pt>
                <c:pt idx="5">
                  <c:v>9</c:v>
                </c:pt>
                <c:pt idx="6">
                  <c:v>9</c:v>
                </c:pt>
                <c:pt idx="7">
                  <c:v>9</c:v>
                </c:pt>
                <c:pt idx="8">
                  <c:v>9</c:v>
                </c:pt>
                <c:pt idx="9">
                  <c:v>9</c:v>
                </c:pt>
                <c:pt idx="10">
                  <c:v>9</c:v>
                </c:pt>
                <c:pt idx="11">
                  <c:v>9</c:v>
                </c:pt>
              </c:numCache>
            </c:numRef>
          </c:yVal>
          <c:smooth val="0"/>
        </c:ser>
        <c:ser>
          <c:idx val="11"/>
          <c:order val="11"/>
          <c:spPr>
            <a:ln w="28575">
              <a:noFill/>
            </a:ln>
          </c:spPr>
          <c:marker>
            <c:symbol val="dash"/>
            <c:size val="7"/>
            <c:spPr>
              <a:solidFill>
                <a:schemeClr val="tx1"/>
              </a:solidFill>
              <a:ln>
                <a:noFill/>
              </a:ln>
            </c:spPr>
          </c:marker>
          <c:xVal>
            <c:numRef>
              <c:f>'5- summary of biomarkers'!$X$88:$AC$88</c:f>
              <c:numCache>
                <c:formatCode>General</c:formatCode>
                <c:ptCount val="6"/>
                <c:pt idx="0">
                  <c:v>1</c:v>
                </c:pt>
                <c:pt idx="1">
                  <c:v>2</c:v>
                </c:pt>
                <c:pt idx="2">
                  <c:v>3</c:v>
                </c:pt>
                <c:pt idx="3">
                  <c:v>4</c:v>
                </c:pt>
                <c:pt idx="4">
                  <c:v>5</c:v>
                </c:pt>
                <c:pt idx="5">
                  <c:v>6</c:v>
                </c:pt>
              </c:numCache>
            </c:numRef>
          </c:xVal>
          <c:yVal>
            <c:numRef>
              <c:f>'5- summary of biomarkers'!$X$108:$AC$108</c:f>
              <c:numCache>
                <c:formatCode>General</c:formatCode>
                <c:ptCount val="6"/>
                <c:pt idx="0">
                  <c:v>8</c:v>
                </c:pt>
                <c:pt idx="1">
                  <c:v>8</c:v>
                </c:pt>
                <c:pt idx="2">
                  <c:v>8</c:v>
                </c:pt>
                <c:pt idx="3">
                  <c:v>8</c:v>
                </c:pt>
                <c:pt idx="4">
                  <c:v>8</c:v>
                </c:pt>
                <c:pt idx="5">
                  <c:v>8</c:v>
                </c:pt>
              </c:numCache>
            </c:numRef>
          </c:yVal>
          <c:smooth val="0"/>
        </c:ser>
        <c:ser>
          <c:idx val="12"/>
          <c:order val="12"/>
          <c:spPr>
            <a:ln w="28575">
              <a:noFill/>
            </a:ln>
          </c:spPr>
          <c:marker>
            <c:symbol val="dash"/>
            <c:size val="7"/>
            <c:spPr>
              <a:solidFill>
                <a:schemeClr val="tx1"/>
              </a:solidFill>
              <a:ln>
                <a:noFill/>
              </a:ln>
            </c:spPr>
          </c:marker>
          <c:xVal>
            <c:numRef>
              <c:f>'5- summary of biomarkers'!$X$89:$AB$89</c:f>
              <c:numCache>
                <c:formatCode>General</c:formatCode>
                <c:ptCount val="5"/>
                <c:pt idx="0">
                  <c:v>3</c:v>
                </c:pt>
                <c:pt idx="1">
                  <c:v>4</c:v>
                </c:pt>
                <c:pt idx="2">
                  <c:v>5</c:v>
                </c:pt>
                <c:pt idx="3">
                  <c:v>6</c:v>
                </c:pt>
                <c:pt idx="4">
                  <c:v>7</c:v>
                </c:pt>
              </c:numCache>
            </c:numRef>
          </c:xVal>
          <c:yVal>
            <c:numRef>
              <c:f>'5- summary of biomarkers'!$X$107:$AB$107</c:f>
              <c:numCache>
                <c:formatCode>General</c:formatCode>
                <c:ptCount val="5"/>
                <c:pt idx="0">
                  <c:v>7</c:v>
                </c:pt>
                <c:pt idx="1">
                  <c:v>7</c:v>
                </c:pt>
                <c:pt idx="2">
                  <c:v>7</c:v>
                </c:pt>
                <c:pt idx="3">
                  <c:v>7</c:v>
                </c:pt>
                <c:pt idx="4">
                  <c:v>7</c:v>
                </c:pt>
              </c:numCache>
            </c:numRef>
          </c:yVal>
          <c:smooth val="0"/>
        </c:ser>
        <c:ser>
          <c:idx val="13"/>
          <c:order val="13"/>
          <c:spPr>
            <a:ln w="28575">
              <a:noFill/>
            </a:ln>
          </c:spPr>
          <c:marker>
            <c:symbol val="dash"/>
            <c:size val="7"/>
            <c:spPr>
              <a:solidFill>
                <a:schemeClr val="tx1"/>
              </a:solidFill>
              <a:ln>
                <a:noFill/>
              </a:ln>
            </c:spPr>
          </c:marker>
          <c:xVal>
            <c:numRef>
              <c:f>'5- summary of biomarkers'!$X$90:$AA$90</c:f>
              <c:numCache>
                <c:formatCode>General</c:formatCode>
                <c:ptCount val="4"/>
                <c:pt idx="0">
                  <c:v>2</c:v>
                </c:pt>
                <c:pt idx="1">
                  <c:v>3</c:v>
                </c:pt>
                <c:pt idx="2">
                  <c:v>4</c:v>
                </c:pt>
                <c:pt idx="3">
                  <c:v>5</c:v>
                </c:pt>
              </c:numCache>
            </c:numRef>
          </c:xVal>
          <c:yVal>
            <c:numRef>
              <c:f>'5- summary of biomarkers'!$X$106:$AA$106</c:f>
              <c:numCache>
                <c:formatCode>General</c:formatCode>
                <c:ptCount val="4"/>
                <c:pt idx="0">
                  <c:v>6</c:v>
                </c:pt>
                <c:pt idx="1">
                  <c:v>6</c:v>
                </c:pt>
                <c:pt idx="2">
                  <c:v>6</c:v>
                </c:pt>
                <c:pt idx="3">
                  <c:v>6</c:v>
                </c:pt>
              </c:numCache>
            </c:numRef>
          </c:yVal>
          <c:smooth val="0"/>
        </c:ser>
        <c:ser>
          <c:idx val="14"/>
          <c:order val="14"/>
          <c:spPr>
            <a:ln w="28575">
              <a:noFill/>
            </a:ln>
          </c:spPr>
          <c:marker>
            <c:symbol val="dash"/>
            <c:size val="7"/>
            <c:spPr>
              <a:solidFill>
                <a:schemeClr val="tx1"/>
              </a:solidFill>
              <a:ln>
                <a:noFill/>
              </a:ln>
            </c:spPr>
          </c:marker>
          <c:xVal>
            <c:numRef>
              <c:f>'5- summary of biomarkers'!$X$91:$AC$91</c:f>
              <c:numCache>
                <c:formatCode>General</c:formatCode>
                <c:ptCount val="6"/>
                <c:pt idx="0">
                  <c:v>3</c:v>
                </c:pt>
                <c:pt idx="1">
                  <c:v>4</c:v>
                </c:pt>
                <c:pt idx="2">
                  <c:v>5</c:v>
                </c:pt>
                <c:pt idx="3">
                  <c:v>6</c:v>
                </c:pt>
                <c:pt idx="4">
                  <c:v>7</c:v>
                </c:pt>
                <c:pt idx="5">
                  <c:v>8</c:v>
                </c:pt>
              </c:numCache>
            </c:numRef>
          </c:xVal>
          <c:yVal>
            <c:numRef>
              <c:f>'5- summary of biomarkers'!$X$105:$AC$105</c:f>
              <c:numCache>
                <c:formatCode>General</c:formatCode>
                <c:ptCount val="6"/>
                <c:pt idx="0">
                  <c:v>5</c:v>
                </c:pt>
                <c:pt idx="1">
                  <c:v>5</c:v>
                </c:pt>
                <c:pt idx="2">
                  <c:v>5</c:v>
                </c:pt>
                <c:pt idx="3">
                  <c:v>5</c:v>
                </c:pt>
                <c:pt idx="4">
                  <c:v>5</c:v>
                </c:pt>
                <c:pt idx="5">
                  <c:v>5</c:v>
                </c:pt>
              </c:numCache>
            </c:numRef>
          </c:yVal>
          <c:smooth val="0"/>
        </c:ser>
        <c:ser>
          <c:idx val="15"/>
          <c:order val="15"/>
          <c:spPr>
            <a:ln w="28575">
              <a:noFill/>
            </a:ln>
          </c:spPr>
          <c:marker>
            <c:symbol val="dash"/>
            <c:size val="7"/>
            <c:spPr>
              <a:solidFill>
                <a:schemeClr val="tx1"/>
              </a:solidFill>
              <a:ln>
                <a:noFill/>
              </a:ln>
            </c:spPr>
          </c:marker>
          <c:xVal>
            <c:numRef>
              <c:f>'5- summary of biomarkers'!$X$92:$AG$92</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'5- summary of biomarkers'!$X$104:$AG$104</c:f>
              <c:numCache>
                <c:formatCode>General</c:formatCode>
                <c:ptCount val="10"/>
                <c:pt idx="0">
                  <c:v>4</c:v>
                </c:pt>
                <c:pt idx="1">
                  <c:v>4</c:v>
                </c:pt>
                <c:pt idx="2">
                  <c:v>4</c:v>
                </c:pt>
                <c:pt idx="3">
                  <c:v>4</c:v>
                </c:pt>
                <c:pt idx="4">
                  <c:v>4</c:v>
                </c:pt>
                <c:pt idx="5">
                  <c:v>4</c:v>
                </c:pt>
                <c:pt idx="6">
                  <c:v>4</c:v>
                </c:pt>
                <c:pt idx="7">
                  <c:v>4</c:v>
                </c:pt>
                <c:pt idx="8">
                  <c:v>4</c:v>
                </c:pt>
                <c:pt idx="9">
                  <c:v>4</c:v>
                </c:pt>
              </c:numCache>
            </c:numRef>
          </c:yVal>
          <c:smooth val="0"/>
        </c:ser>
        <c:ser>
          <c:idx val="16"/>
          <c:order val="16"/>
          <c:spPr>
            <a:ln w="28575">
              <a:noFill/>
            </a:ln>
          </c:spPr>
          <c:marker>
            <c:symbol val="dash"/>
            <c:size val="7"/>
            <c:spPr>
              <a:solidFill>
                <a:schemeClr val="tx1"/>
              </a:solidFill>
              <a:ln>
                <a:noFill/>
              </a:ln>
            </c:spPr>
          </c:marker>
          <c:xVal>
            <c:numRef>
              <c:f>'5- summary of biomarkers'!$X$93:$AL$93</c:f>
              <c:numCache>
                <c:formatCode>General</c:formatCode>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Cache>
            </c:numRef>
          </c:xVal>
          <c:yVal>
            <c:numRef>
              <c:f>'5- summary of biomarkers'!$X$103:$AL$103</c:f>
              <c:numCache>
                <c:formatCode>General</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yVal>
          <c:smooth val="0"/>
        </c:ser>
        <c:ser>
          <c:idx val="17"/>
          <c:order val="17"/>
          <c:spPr>
            <a:ln w="28575">
              <a:noFill/>
            </a:ln>
          </c:spPr>
          <c:marker>
            <c:symbol val="dash"/>
            <c:size val="7"/>
            <c:spPr>
              <a:solidFill>
                <a:schemeClr val="tx1"/>
              </a:solidFill>
              <a:ln>
                <a:noFill/>
              </a:ln>
            </c:spPr>
          </c:marker>
          <c:xVal>
            <c:numRef>
              <c:f>'5- summary of biomarkers'!$X$94:$AC$94</c:f>
              <c:numCache>
                <c:formatCode>General</c:formatCode>
                <c:ptCount val="6"/>
                <c:pt idx="0">
                  <c:v>1</c:v>
                </c:pt>
                <c:pt idx="1">
                  <c:v>2</c:v>
                </c:pt>
                <c:pt idx="2">
                  <c:v>3</c:v>
                </c:pt>
                <c:pt idx="3">
                  <c:v>4</c:v>
                </c:pt>
                <c:pt idx="4">
                  <c:v>5</c:v>
                </c:pt>
                <c:pt idx="5">
                  <c:v>6</c:v>
                </c:pt>
              </c:numCache>
            </c:numRef>
          </c:xVal>
          <c:yVal>
            <c:numRef>
              <c:f>'5- summary of biomarkers'!$X$102:$AC$102</c:f>
              <c:numCache>
                <c:formatCode>General</c:formatCode>
                <c:ptCount val="6"/>
                <c:pt idx="0">
                  <c:v>2</c:v>
                </c:pt>
                <c:pt idx="1">
                  <c:v>2</c:v>
                </c:pt>
                <c:pt idx="2">
                  <c:v>2</c:v>
                </c:pt>
                <c:pt idx="3">
                  <c:v>2</c:v>
                </c:pt>
                <c:pt idx="4">
                  <c:v>2</c:v>
                </c:pt>
                <c:pt idx="5">
                  <c:v>2</c:v>
                </c:pt>
              </c:numCache>
            </c:numRef>
          </c:yVal>
          <c:smooth val="0"/>
        </c:ser>
        <c:ser>
          <c:idx val="18"/>
          <c:order val="18"/>
          <c:spPr>
            <a:ln w="28575">
              <a:noFill/>
            </a:ln>
          </c:spPr>
          <c:marker>
            <c:symbol val="dash"/>
            <c:size val="7"/>
            <c:spPr>
              <a:solidFill>
                <a:schemeClr val="tx1"/>
              </a:solidFill>
              <a:ln>
                <a:noFill/>
              </a:ln>
            </c:spPr>
          </c:marker>
          <c:xVal>
            <c:numRef>
              <c:f>'5- summary of biomarkers'!$X$95:$AL$95</c:f>
              <c:numCache>
                <c:formatCode>General</c:formatCode>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Cache>
            </c:numRef>
          </c:xVal>
          <c:yVal>
            <c:numRef>
              <c:f>'5- summary of biomarkers'!$X$101:$AL$101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yVal>
          <c:smooth val="0"/>
        </c:ser>
        <c:ser>
          <c:idx val="19"/>
          <c:order val="19"/>
          <c:spPr>
            <a:ln w="28575">
              <a:solidFill>
                <a:schemeClr val="tx1"/>
              </a:solidFill>
            </a:ln>
          </c:spPr>
          <c:marker>
            <c:symbol val="circle"/>
            <c:size val="7"/>
            <c:spPr>
              <a:solidFill>
                <a:schemeClr val="tx1"/>
              </a:solidFill>
              <a:ln>
                <a:noFill/>
              </a:ln>
            </c:spPr>
          </c:marker>
          <c:xVal>
            <c:numRef>
              <c:f>'5- summary of biomarkers'!$X$77:$Z$77</c:f>
              <c:numCache>
                <c:formatCode>General</c:formatCode>
                <c:ptCount val="3"/>
                <c:pt idx="0">
                  <c:v>1</c:v>
                </c:pt>
                <c:pt idx="1">
                  <c:v>2</c:v>
                </c:pt>
                <c:pt idx="2">
                  <c:v>3</c:v>
                </c:pt>
              </c:numCache>
            </c:numRef>
          </c:xVal>
          <c:yVal>
            <c:numRef>
              <c:f>'5- summary of biomarkers'!$X$119:$Z$119</c:f>
              <c:numCache>
                <c:formatCode>General</c:formatCode>
                <c:ptCount val="3"/>
                <c:pt idx="0">
                  <c:v>19</c:v>
                </c:pt>
                <c:pt idx="1">
                  <c:v>19</c:v>
                </c:pt>
                <c:pt idx="2">
                  <c:v>19</c:v>
                </c:pt>
              </c:numCache>
            </c:numRef>
          </c:yVal>
          <c:smooth val="0"/>
        </c:ser>
        <c:ser>
          <c:idx val="20"/>
          <c:order val="20"/>
          <c:spPr>
            <a:ln w="28575">
              <a:solidFill>
                <a:schemeClr val="tx1"/>
              </a:solidFill>
            </a:ln>
          </c:spPr>
          <c:marker>
            <c:symbol val="circle"/>
            <c:size val="7"/>
            <c:spPr>
              <a:solidFill>
                <a:schemeClr val="tx1"/>
              </a:solidFill>
              <a:ln>
                <a:noFill/>
              </a:ln>
            </c:spPr>
          </c:marker>
          <c:xVal>
            <c:numRef>
              <c:f>'5- summary of biomarkers'!$X$78:$AA$78</c:f>
              <c:numCache>
                <c:formatCode>General</c:formatCode>
                <c:ptCount val="4"/>
                <c:pt idx="0">
                  <c:v>2</c:v>
                </c:pt>
                <c:pt idx="1">
                  <c:v>3</c:v>
                </c:pt>
                <c:pt idx="2">
                  <c:v>4</c:v>
                </c:pt>
                <c:pt idx="3">
                  <c:v>5</c:v>
                </c:pt>
              </c:numCache>
            </c:numRef>
          </c:xVal>
          <c:yVal>
            <c:numRef>
              <c:f>'5- summary of biomarkers'!$X$118:$AA$118</c:f>
              <c:numCache>
                <c:formatCode>General</c:formatCode>
                <c:ptCount val="4"/>
                <c:pt idx="0">
                  <c:v>18</c:v>
                </c:pt>
                <c:pt idx="1">
                  <c:v>18</c:v>
                </c:pt>
                <c:pt idx="2">
                  <c:v>18</c:v>
                </c:pt>
                <c:pt idx="3">
                  <c:v>18</c:v>
                </c:pt>
              </c:numCache>
            </c:numRef>
          </c:yVal>
          <c:smooth val="0"/>
        </c:ser>
        <c:ser>
          <c:idx val="21"/>
          <c:order val="21"/>
          <c:spPr>
            <a:ln w="28575">
              <a:solidFill>
                <a:schemeClr val="tx1"/>
              </a:solidFill>
            </a:ln>
          </c:spPr>
          <c:marker>
            <c:symbol val="circle"/>
            <c:size val="7"/>
            <c:spPr>
              <a:solidFill>
                <a:schemeClr val="tx1"/>
              </a:solidFill>
              <a:ln>
                <a:noFill/>
              </a:ln>
            </c:spPr>
          </c:marker>
          <c:xVal>
            <c:numRef>
              <c:f>'5- summary of biomarkers'!$X$79:$Z$79</c:f>
              <c:numCache>
                <c:formatCode>General</c:formatCode>
                <c:ptCount val="3"/>
                <c:pt idx="0">
                  <c:v>0</c:v>
                </c:pt>
                <c:pt idx="1">
                  <c:v>1</c:v>
                </c:pt>
                <c:pt idx="2">
                  <c:v>2</c:v>
                </c:pt>
              </c:numCache>
            </c:numRef>
          </c:xVal>
          <c:yVal>
            <c:numRef>
              <c:f>'5- summary of biomarkers'!$X$117:$Z$117</c:f>
              <c:numCache>
                <c:formatCode>General</c:formatCode>
                <c:ptCount val="3"/>
                <c:pt idx="0">
                  <c:v>17</c:v>
                </c:pt>
                <c:pt idx="1">
                  <c:v>17</c:v>
                </c:pt>
                <c:pt idx="2">
                  <c:v>17</c:v>
                </c:pt>
              </c:numCache>
            </c:numRef>
          </c:yVal>
          <c:smooth val="0"/>
        </c:ser>
        <c:ser>
          <c:idx val="22"/>
          <c:order val="22"/>
          <c:spPr>
            <a:ln w="28575">
              <a:noFill/>
            </a:ln>
          </c:spPr>
          <c:marker>
            <c:symbol val="square"/>
            <c:size val="7"/>
            <c:spPr>
              <a:solidFill>
                <a:schemeClr val="tx1"/>
              </a:solidFill>
              <a:ln>
                <a:noFill/>
              </a:ln>
            </c:spPr>
          </c:marker>
          <c:xVal>
            <c:numRef>
              <c:f>'5- summary of biomarkers'!$X$80</c:f>
              <c:numCache>
                <c:formatCode>General</c:formatCode>
                <c:ptCount val="1"/>
                <c:pt idx="0">
                  <c:v>2</c:v>
                </c:pt>
              </c:numCache>
            </c:numRef>
          </c:xVal>
          <c:yVal>
            <c:numRef>
              <c:f>'5- summary of biomarkers'!$X$116</c:f>
              <c:numCache>
                <c:formatCode>General</c:formatCode>
                <c:ptCount val="1"/>
                <c:pt idx="0">
                  <c:v>16</c:v>
                </c:pt>
              </c:numCache>
            </c:numRef>
          </c:yVal>
          <c:smooth val="0"/>
        </c:ser>
        <c:ser>
          <c:idx val="23"/>
          <c:order val="23"/>
          <c:spPr>
            <a:ln w="28575">
              <a:solidFill>
                <a:schemeClr val="tx1"/>
              </a:solidFill>
            </a:ln>
          </c:spPr>
          <c:marker>
            <c:symbol val="circle"/>
            <c:size val="7"/>
            <c:spPr>
              <a:solidFill>
                <a:schemeClr val="tx1"/>
              </a:solidFill>
              <a:ln>
                <a:noFill/>
              </a:ln>
            </c:spPr>
          </c:marker>
          <c:xVal>
            <c:numRef>
              <c:f>'5- summary of biomarkers'!$X$81:$Z$81</c:f>
              <c:numCache>
                <c:formatCode>General</c:formatCode>
                <c:ptCount val="3"/>
                <c:pt idx="0">
                  <c:v>1</c:v>
                </c:pt>
                <c:pt idx="1">
                  <c:v>2</c:v>
                </c:pt>
                <c:pt idx="2">
                  <c:v>3</c:v>
                </c:pt>
              </c:numCache>
            </c:numRef>
          </c:xVal>
          <c:yVal>
            <c:numRef>
              <c:f>'5- summary of biomarkers'!$X$115:$Z$115</c:f>
              <c:numCache>
                <c:formatCode>General</c:formatCode>
                <c:ptCount val="3"/>
                <c:pt idx="0">
                  <c:v>15</c:v>
                </c:pt>
                <c:pt idx="1">
                  <c:v>15</c:v>
                </c:pt>
                <c:pt idx="2">
                  <c:v>15</c:v>
                </c:pt>
              </c:numCache>
            </c:numRef>
          </c:yVal>
          <c:smooth val="0"/>
        </c:ser>
        <c:ser>
          <c:idx val="24"/>
          <c:order val="24"/>
          <c:spPr>
            <a:ln w="28575">
              <a:solidFill>
                <a:schemeClr val="tx1"/>
              </a:solidFill>
            </a:ln>
          </c:spPr>
          <c:marker>
            <c:symbol val="triangle"/>
            <c:size val="7"/>
            <c:spPr>
              <a:solidFill>
                <a:schemeClr val="tx1"/>
              </a:solidFill>
              <a:ln>
                <a:noFill/>
              </a:ln>
            </c:spPr>
          </c:marker>
          <c:xVal>
            <c:numRef>
              <c:f>'5- summary of biomarkers'!$X$82:$Z$82</c:f>
              <c:numCache>
                <c:formatCode>General</c:formatCode>
                <c:ptCount val="3"/>
                <c:pt idx="0">
                  <c:v>3</c:v>
                </c:pt>
                <c:pt idx="1">
                  <c:v>4</c:v>
                </c:pt>
                <c:pt idx="2">
                  <c:v>5</c:v>
                </c:pt>
              </c:numCache>
            </c:numRef>
          </c:xVal>
          <c:yVal>
            <c:numRef>
              <c:f>'5- summary of biomarkers'!$X$114:$Z$114</c:f>
              <c:numCache>
                <c:formatCode>General</c:formatCode>
                <c:ptCount val="3"/>
                <c:pt idx="0">
                  <c:v>14</c:v>
                </c:pt>
                <c:pt idx="1">
                  <c:v>14</c:v>
                </c:pt>
                <c:pt idx="2">
                  <c:v>14</c:v>
                </c:pt>
              </c:numCache>
            </c:numRef>
          </c:yVal>
          <c:smooth val="0"/>
        </c:ser>
        <c:ser>
          <c:idx val="25"/>
          <c:order val="25"/>
          <c:spPr>
            <a:ln w="28575">
              <a:noFill/>
            </a:ln>
          </c:spPr>
          <c:marker>
            <c:symbol val="circle"/>
            <c:size val="7"/>
            <c:spPr>
              <a:solidFill>
                <a:schemeClr val="tx1"/>
              </a:solidFill>
              <a:ln>
                <a:noFill/>
              </a:ln>
            </c:spPr>
          </c:marker>
          <c:xVal>
            <c:numRef>
              <c:f>'5- summary of biomarkers'!$AA$83</c:f>
              <c:numCache>
                <c:formatCode>General</c:formatCode>
                <c:ptCount val="1"/>
                <c:pt idx="0">
                  <c:v>5</c:v>
                </c:pt>
              </c:numCache>
            </c:numRef>
          </c:xVal>
          <c:yVal>
            <c:numRef>
              <c:f>'5- summary of biomarkers'!$AA$113</c:f>
              <c:numCache>
                <c:formatCode>General</c:formatCode>
                <c:ptCount val="1"/>
                <c:pt idx="0">
                  <c:v>13</c:v>
                </c:pt>
              </c:numCache>
            </c:numRef>
          </c:yVal>
          <c:smooth val="0"/>
        </c:ser>
        <c:ser>
          <c:idx val="26"/>
          <c:order val="26"/>
          <c:spPr>
            <a:ln w="28575">
              <a:solidFill>
                <a:schemeClr val="tx1"/>
              </a:solidFill>
            </a:ln>
          </c:spPr>
          <c:marker>
            <c:symbol val="triangle"/>
            <c:size val="7"/>
            <c:spPr>
              <a:solidFill>
                <a:schemeClr val="tx1"/>
              </a:solidFill>
              <a:ln>
                <a:noFill/>
              </a:ln>
            </c:spPr>
          </c:marker>
          <c:xVal>
            <c:numRef>
              <c:f>'5- summary of biomarkers'!$AF$84:$AN$84</c:f>
              <c:numCache>
                <c:formatCode>General</c:formatCode>
                <c:ptCount val="9"/>
                <c:pt idx="0">
                  <c:v>9</c:v>
                </c:pt>
                <c:pt idx="1">
                  <c:v>10</c:v>
                </c:pt>
                <c:pt idx="2">
                  <c:v>11</c:v>
                </c:pt>
                <c:pt idx="3">
                  <c:v>12</c:v>
                </c:pt>
                <c:pt idx="4">
                  <c:v>13</c:v>
                </c:pt>
                <c:pt idx="5">
                  <c:v>14</c:v>
                </c:pt>
                <c:pt idx="6">
                  <c:v>15</c:v>
                </c:pt>
                <c:pt idx="7">
                  <c:v>16</c:v>
                </c:pt>
                <c:pt idx="8">
                  <c:v>17</c:v>
                </c:pt>
              </c:numCache>
            </c:numRef>
          </c:xVal>
          <c:yVal>
            <c:numRef>
              <c:f>'5- summary of biomarkers'!$AF$112:$AN$112</c:f>
              <c:numCache>
                <c:formatCode>General</c:formatCode>
                <c:ptCount val="9"/>
                <c:pt idx="0">
                  <c:v>12</c:v>
                </c:pt>
                <c:pt idx="1">
                  <c:v>12</c:v>
                </c:pt>
                <c:pt idx="2">
                  <c:v>12</c:v>
                </c:pt>
                <c:pt idx="3">
                  <c:v>12</c:v>
                </c:pt>
                <c:pt idx="4">
                  <c:v>12</c:v>
                </c:pt>
                <c:pt idx="5">
                  <c:v>12</c:v>
                </c:pt>
                <c:pt idx="6">
                  <c:v>12</c:v>
                </c:pt>
                <c:pt idx="7">
                  <c:v>12</c:v>
                </c:pt>
                <c:pt idx="8">
                  <c:v>12</c:v>
                </c:pt>
              </c:numCache>
            </c:numRef>
          </c:yVal>
          <c:smooth val="0"/>
        </c:ser>
        <c:ser>
          <c:idx val="27"/>
          <c:order val="27"/>
          <c:spPr>
            <a:ln w="28575">
              <a:noFill/>
            </a:ln>
          </c:spPr>
          <c:marker>
            <c:symbol val="square"/>
            <c:size val="7"/>
            <c:spPr>
              <a:solidFill>
                <a:schemeClr val="tx1"/>
              </a:solidFill>
              <a:ln>
                <a:noFill/>
              </a:ln>
            </c:spPr>
          </c:marker>
          <c:xVal>
            <c:numRef>
              <c:f>'5- summary of biomarkers'!$AB$85</c:f>
              <c:numCache>
                <c:formatCode>General</c:formatCode>
                <c:ptCount val="1"/>
                <c:pt idx="0">
                  <c:v>6</c:v>
                </c:pt>
              </c:numCache>
            </c:numRef>
          </c:xVal>
          <c:yVal>
            <c:numRef>
              <c:f>'5- summary of biomarkers'!$AB$111</c:f>
              <c:numCache>
                <c:formatCode>General</c:formatCode>
                <c:ptCount val="1"/>
                <c:pt idx="0">
                  <c:v>11</c:v>
                </c:pt>
              </c:numCache>
            </c:numRef>
          </c:yVal>
          <c:smooth val="0"/>
        </c:ser>
        <c:ser>
          <c:idx val="28"/>
          <c:order val="28"/>
          <c:spPr>
            <a:ln w="28575">
              <a:noFill/>
            </a:ln>
          </c:spPr>
          <c:marker>
            <c:symbol val="square"/>
            <c:size val="7"/>
            <c:spPr>
              <a:solidFill>
                <a:schemeClr val="tx1"/>
              </a:solidFill>
              <a:ln>
                <a:noFill/>
              </a:ln>
            </c:spPr>
          </c:marker>
          <c:xVal>
            <c:numRef>
              <c:f>'5- summary of biomarkers'!$Z$86</c:f>
              <c:numCache>
                <c:formatCode>General</c:formatCode>
                <c:ptCount val="1"/>
                <c:pt idx="0">
                  <c:v>4</c:v>
                </c:pt>
              </c:numCache>
            </c:numRef>
          </c:xVal>
          <c:yVal>
            <c:numRef>
              <c:f>'5- summary of biomarkers'!$Z$110</c:f>
              <c:numCache>
                <c:formatCode>General</c:formatCode>
                <c:ptCount val="1"/>
                <c:pt idx="0">
                  <c:v>10</c:v>
                </c:pt>
              </c:numCache>
            </c:numRef>
          </c:yVal>
          <c:smooth val="0"/>
        </c:ser>
        <c:ser>
          <c:idx val="29"/>
          <c:order val="29"/>
          <c:spPr>
            <a:ln w="28575">
              <a:noFill/>
            </a:ln>
          </c:spPr>
          <c:marker>
            <c:symbol val="circle"/>
            <c:size val="7"/>
            <c:spPr>
              <a:solidFill>
                <a:schemeClr val="tx1"/>
              </a:solidFill>
              <a:ln>
                <a:noFill/>
              </a:ln>
            </c:spPr>
          </c:marker>
          <c:xVal>
            <c:numRef>
              <c:f>'5- summary of biomarkers'!$AA$87</c:f>
              <c:numCache>
                <c:formatCode>General</c:formatCode>
                <c:ptCount val="1"/>
                <c:pt idx="0">
                  <c:v>8</c:v>
                </c:pt>
              </c:numCache>
            </c:numRef>
          </c:xVal>
          <c:yVal>
            <c:numRef>
              <c:f>'5- summary of biomarkers'!$AA$109</c:f>
              <c:numCache>
                <c:formatCode>General</c:formatCode>
                <c:ptCount val="1"/>
                <c:pt idx="0">
                  <c:v>9</c:v>
                </c:pt>
              </c:numCache>
            </c:numRef>
          </c:yVal>
          <c:smooth val="0"/>
        </c:ser>
        <c:ser>
          <c:idx val="30"/>
          <c:order val="30"/>
          <c:spPr>
            <a:ln w="28575">
              <a:solidFill>
                <a:schemeClr val="tx1"/>
              </a:solidFill>
            </a:ln>
          </c:spPr>
          <c:marker>
            <c:symbol val="triangle"/>
            <c:size val="7"/>
            <c:spPr>
              <a:solidFill>
                <a:schemeClr val="tx1"/>
              </a:solidFill>
              <a:ln>
                <a:noFill/>
              </a:ln>
            </c:spPr>
          </c:marker>
          <c:xVal>
            <c:numRef>
              <c:f>'5- summary of biomarkers'!$AA$88:$AB$88</c:f>
              <c:numCache>
                <c:formatCode>General</c:formatCode>
                <c:ptCount val="2"/>
                <c:pt idx="0">
                  <c:v>4</c:v>
                </c:pt>
                <c:pt idx="1">
                  <c:v>5</c:v>
                </c:pt>
              </c:numCache>
            </c:numRef>
          </c:xVal>
          <c:yVal>
            <c:numRef>
              <c:f>'5- summary of biomarkers'!$AA$108:$AB$108</c:f>
              <c:numCache>
                <c:formatCode>General</c:formatCode>
                <c:ptCount val="2"/>
                <c:pt idx="0">
                  <c:v>8</c:v>
                </c:pt>
                <c:pt idx="1">
                  <c:v>8</c:v>
                </c:pt>
              </c:numCache>
            </c:numRef>
          </c:yVal>
          <c:smooth val="0"/>
        </c:ser>
        <c:ser>
          <c:idx val="31"/>
          <c:order val="31"/>
          <c:spPr>
            <a:ln w="28575">
              <a:solidFill>
                <a:schemeClr val="tx1"/>
              </a:solidFill>
            </a:ln>
          </c:spPr>
          <c:marker>
            <c:symbol val="square"/>
            <c:size val="7"/>
            <c:spPr>
              <a:solidFill>
                <a:schemeClr val="tx1"/>
              </a:solidFill>
              <a:ln>
                <a:noFill/>
              </a:ln>
            </c:spPr>
          </c:marker>
          <c:xVal>
            <c:numRef>
              <c:f>'5- summary of biomarkers'!$Y$89</c:f>
              <c:numCache>
                <c:formatCode>General</c:formatCode>
                <c:ptCount val="1"/>
                <c:pt idx="0">
                  <c:v>4</c:v>
                </c:pt>
              </c:numCache>
            </c:numRef>
          </c:xVal>
          <c:yVal>
            <c:numRef>
              <c:f>'5- summary of biomarkers'!$Y$107</c:f>
              <c:numCache>
                <c:formatCode>General</c:formatCode>
                <c:ptCount val="1"/>
                <c:pt idx="0">
                  <c:v>7</c:v>
                </c:pt>
              </c:numCache>
            </c:numRef>
          </c:yVal>
          <c:smooth val="0"/>
        </c:ser>
        <c:ser>
          <c:idx val="32"/>
          <c:order val="32"/>
          <c:spPr>
            <a:ln w="28575">
              <a:noFill/>
            </a:ln>
          </c:spPr>
          <c:marker>
            <c:symbol val="circle"/>
            <c:size val="7"/>
            <c:spPr>
              <a:solidFill>
                <a:schemeClr val="tx1"/>
              </a:solidFill>
              <a:ln>
                <a:noFill/>
              </a:ln>
            </c:spPr>
          </c:marker>
          <c:xVal>
            <c:numRef>
              <c:f>'5- summary of biomarkers'!$Z$90</c:f>
              <c:numCache>
                <c:formatCode>General</c:formatCode>
                <c:ptCount val="1"/>
                <c:pt idx="0">
                  <c:v>4</c:v>
                </c:pt>
              </c:numCache>
            </c:numRef>
          </c:xVal>
          <c:yVal>
            <c:numRef>
              <c:f>'5- summary of biomarkers'!$Z$106</c:f>
              <c:numCache>
                <c:formatCode>General</c:formatCode>
                <c:ptCount val="1"/>
                <c:pt idx="0">
                  <c:v>6</c:v>
                </c:pt>
              </c:numCache>
            </c:numRef>
          </c:yVal>
          <c:smooth val="0"/>
        </c:ser>
        <c:ser>
          <c:idx val="33"/>
          <c:order val="33"/>
          <c:spPr>
            <a:ln w="28575">
              <a:solidFill>
                <a:schemeClr val="tx1"/>
              </a:solidFill>
            </a:ln>
          </c:spPr>
          <c:marker>
            <c:symbol val="circle"/>
            <c:size val="7"/>
            <c:spPr>
              <a:solidFill>
                <a:schemeClr val="tx1"/>
              </a:solidFill>
              <a:ln>
                <a:noFill/>
              </a:ln>
            </c:spPr>
          </c:marker>
          <c:xVal>
            <c:numRef>
              <c:f>'5- summary of biomarkers'!$AD$92:$AG$92</c:f>
              <c:numCache>
                <c:formatCode>General</c:formatCode>
                <c:ptCount val="4"/>
                <c:pt idx="0">
                  <c:v>7</c:v>
                </c:pt>
                <c:pt idx="1">
                  <c:v>8</c:v>
                </c:pt>
                <c:pt idx="2">
                  <c:v>9</c:v>
                </c:pt>
                <c:pt idx="3">
                  <c:v>10</c:v>
                </c:pt>
              </c:numCache>
            </c:numRef>
          </c:xVal>
          <c:yVal>
            <c:numRef>
              <c:f>'5- summary of biomarkers'!$AD$104:$AG$104</c:f>
              <c:numCache>
                <c:formatCode>General</c:formatCode>
                <c:ptCount val="4"/>
                <c:pt idx="0">
                  <c:v>4</c:v>
                </c:pt>
                <c:pt idx="1">
                  <c:v>4</c:v>
                </c:pt>
                <c:pt idx="2">
                  <c:v>4</c:v>
                </c:pt>
                <c:pt idx="3">
                  <c:v>4</c:v>
                </c:pt>
              </c:numCache>
            </c:numRef>
          </c:yVal>
          <c:smooth val="0"/>
        </c:ser>
        <c:ser>
          <c:idx val="34"/>
          <c:order val="34"/>
          <c:spPr>
            <a:ln w="28575">
              <a:solidFill>
                <a:schemeClr val="tx1"/>
              </a:solidFill>
            </a:ln>
          </c:spPr>
          <c:marker>
            <c:symbol val="triangle"/>
            <c:size val="7"/>
            <c:spPr>
              <a:solidFill>
                <a:schemeClr val="tx1"/>
              </a:solidFill>
              <a:ln>
                <a:noFill/>
              </a:ln>
            </c:spPr>
          </c:marker>
          <c:xVal>
            <c:numRef>
              <c:f>'5- summary of biomarkers'!$AC$93:$AE$93</c:f>
              <c:numCache>
                <c:formatCode>General</c:formatCode>
                <c:ptCount val="3"/>
                <c:pt idx="0">
                  <c:v>8</c:v>
                </c:pt>
                <c:pt idx="1">
                  <c:v>9</c:v>
                </c:pt>
                <c:pt idx="2">
                  <c:v>10</c:v>
                </c:pt>
              </c:numCache>
            </c:numRef>
          </c:xVal>
          <c:yVal>
            <c:numRef>
              <c:f>'5- summary of biomarkers'!$AC$103:$AE$103</c:f>
              <c:numCache>
                <c:formatCode>General</c:formatCode>
                <c:ptCount val="3"/>
                <c:pt idx="0">
                  <c:v>3</c:v>
                </c:pt>
                <c:pt idx="1">
                  <c:v>3</c:v>
                </c:pt>
                <c:pt idx="2">
                  <c:v>3</c:v>
                </c:pt>
              </c:numCache>
            </c:numRef>
          </c:yVal>
          <c:smooth val="0"/>
        </c:ser>
        <c:ser>
          <c:idx val="35"/>
          <c:order val="35"/>
          <c:spPr>
            <a:ln w="28575">
              <a:noFill/>
            </a:ln>
          </c:spPr>
          <c:xVal>
            <c:numRef>
              <c:f>'5- summary of biomarkers'!$AA$94:$AB$94</c:f>
              <c:numCache>
                <c:formatCode>General</c:formatCode>
                <c:ptCount val="2"/>
                <c:pt idx="0">
                  <c:v>4</c:v>
                </c:pt>
                <c:pt idx="1">
                  <c:v>5</c:v>
                </c:pt>
              </c:numCache>
            </c:numRef>
          </c:xVal>
          <c:yVal>
            <c:numRef>
              <c:f>'5- summary of biomarkers'!$AA$137:$AB$137</c:f>
              <c:numCache>
                <c:formatCode>General</c:formatCode>
                <c:ptCount val="2"/>
              </c:numCache>
            </c:numRef>
          </c:yVal>
          <c:smooth val="0"/>
        </c:ser>
        <c:ser>
          <c:idx val="36"/>
          <c:order val="36"/>
          <c:tx>
            <c:v>Series38</c:v>
          </c:tx>
          <c:spPr>
            <a:ln w="28575">
              <a:solidFill>
                <a:schemeClr val="tx1"/>
              </a:solidFill>
            </a:ln>
          </c:spPr>
          <c:marker>
            <c:symbol val="triangle"/>
            <c:size val="7"/>
            <c:spPr>
              <a:solidFill>
                <a:schemeClr val="tx1"/>
              </a:solidFill>
              <a:ln>
                <a:noFill/>
              </a:ln>
            </c:spPr>
          </c:marker>
          <c:xVal>
            <c:numRef>
              <c:f>'5- summary of biomarkers'!$AI$95:$AL$95</c:f>
              <c:numCache>
                <c:formatCode>General</c:formatCode>
                <c:ptCount val="4"/>
                <c:pt idx="0">
                  <c:v>14</c:v>
                </c:pt>
                <c:pt idx="1">
                  <c:v>15</c:v>
                </c:pt>
                <c:pt idx="2">
                  <c:v>16</c:v>
                </c:pt>
                <c:pt idx="3">
                  <c:v>17</c:v>
                </c:pt>
              </c:numCache>
            </c:numRef>
          </c:xVal>
          <c:yVal>
            <c:numRef>
              <c:f>'5- summary of biomarkers'!$AI$101:$AL$101</c:f>
              <c:numCache>
                <c:formatCode>General</c:formatCode>
                <c:ptCount val="4"/>
                <c:pt idx="0">
                  <c:v>1</c:v>
                </c:pt>
                <c:pt idx="1">
                  <c:v>1</c:v>
                </c:pt>
                <c:pt idx="2">
                  <c:v>1</c:v>
                </c:pt>
                <c:pt idx="3">
                  <c:v>1</c:v>
                </c:pt>
              </c:numCache>
            </c:numRef>
          </c:yVal>
          <c:smooth val="0"/>
        </c:ser>
        <c:ser>
          <c:idx val="37"/>
          <c:order val="37"/>
          <c:tx>
            <c:v>Series37</c:v>
          </c:tx>
          <c:spPr>
            <a:ln w="28575">
              <a:solidFill>
                <a:schemeClr val="tx1"/>
              </a:solidFill>
            </a:ln>
          </c:spPr>
          <c:marker>
            <c:symbol val="triangle"/>
            <c:size val="7"/>
            <c:spPr>
              <a:solidFill>
                <a:schemeClr val="tx1"/>
              </a:solidFill>
              <a:ln>
                <a:noFill/>
              </a:ln>
            </c:spPr>
          </c:marker>
          <c:xVal>
            <c:numRef>
              <c:f>'5- summary of biomarkers'!$AA$94:$AB$94</c:f>
              <c:numCache>
                <c:formatCode>General</c:formatCode>
                <c:ptCount val="2"/>
                <c:pt idx="0">
                  <c:v>4</c:v>
                </c:pt>
                <c:pt idx="1">
                  <c:v>5</c:v>
                </c:pt>
              </c:numCache>
            </c:numRef>
          </c:xVal>
          <c:yVal>
            <c:numRef>
              <c:f>'5- summary of biomarkers'!$AA$102:$AB$102</c:f>
              <c:numCache>
                <c:formatCode>General</c:formatCode>
                <c:ptCount val="2"/>
                <c:pt idx="0">
                  <c:v>2</c:v>
                </c:pt>
                <c:pt idx="1">
                  <c:v>2</c:v>
                </c:pt>
              </c:numCache>
            </c:numRef>
          </c:yVal>
          <c:smooth val="0"/>
        </c:ser>
        <c:ser>
          <c:idx val="38"/>
          <c:order val="38"/>
          <c:tx>
            <c:v>Series34</c:v>
          </c:tx>
          <c:spPr>
            <a:ln w="28575">
              <a:noFill/>
            </a:ln>
          </c:spPr>
          <c:marker>
            <c:symbol val="circle"/>
            <c:size val="7"/>
            <c:spPr>
              <a:solidFill>
                <a:schemeClr val="tx1"/>
              </a:solidFill>
              <a:ln>
                <a:noFill/>
              </a:ln>
            </c:spPr>
          </c:marker>
          <c:xVal>
            <c:numRef>
              <c:f>'5- summary of biomarkers'!$Z$91</c:f>
              <c:numCache>
                <c:formatCode>General</c:formatCode>
                <c:ptCount val="1"/>
                <c:pt idx="0">
                  <c:v>5</c:v>
                </c:pt>
              </c:numCache>
            </c:numRef>
          </c:xVal>
          <c:yVal>
            <c:numRef>
              <c:f>'5- summary of biomarkers'!$Z$91</c:f>
              <c:numCache>
                <c:formatCode>General</c:formatCode>
                <c:ptCount val="1"/>
                <c:pt idx="0">
                  <c:v>5</c:v>
                </c:pt>
              </c:numCache>
            </c:numRef>
          </c:yVal>
          <c:smooth val="0"/>
        </c:ser>
        <c:dLbls>
          <c:showLegendKey val="0"/>
          <c:showVal val="0"/>
          <c:showCatName val="0"/>
          <c:showSerName val="0"/>
          <c:showPercent val="0"/>
          <c:showBubbleSize val="0"/>
        </c:dLbls>
        <c:axId val="221877760"/>
        <c:axId val="221921280"/>
      </c:scatterChart>
      <c:valAx>
        <c:axId val="221877760"/>
        <c:scaling>
          <c:orientation val="minMax"/>
        </c:scaling>
        <c:delete val="0"/>
        <c:axPos val="b"/>
        <c:title>
          <c:tx>
            <c:rich>
              <a:bodyPr/>
              <a:lstStyle/>
              <a:p>
                <a:pPr>
                  <a:defRPr/>
                </a:pPr>
                <a:r>
                  <a:rPr lang="en-US" sz="1800">
                    <a:latin typeface="Arial" pitchFamily="34" charset="0"/>
                    <a:cs typeface="Arial" pitchFamily="34" charset="0"/>
                  </a:rPr>
                  <a:t>Days of fever/</a:t>
                </a:r>
                <a:r>
                  <a:rPr lang="en-US" sz="1800" baseline="0">
                    <a:latin typeface="Arial" pitchFamily="34" charset="0"/>
                    <a:cs typeface="Arial" pitchFamily="34" charset="0"/>
                  </a:rPr>
                  <a:t> illness</a:t>
                </a:r>
                <a:endParaRPr lang="en-US" sz="1800">
                  <a:latin typeface="Arial" pitchFamily="34" charset="0"/>
                  <a:cs typeface="Arial" pitchFamily="34" charset="0"/>
                </a:endParaRPr>
              </a:p>
            </c:rich>
          </c:tx>
          <c:layout/>
          <c:overlay val="0"/>
        </c:title>
        <c:numFmt formatCode="General" sourceLinked="1"/>
        <c:majorTickMark val="out"/>
        <c:minorTickMark val="none"/>
        <c:tickLblPos val="nextTo"/>
        <c:txPr>
          <a:bodyPr/>
          <a:lstStyle/>
          <a:p>
            <a:pPr>
              <a:defRPr sz="1800">
                <a:latin typeface="Arial" pitchFamily="34" charset="0"/>
                <a:cs typeface="Arial" pitchFamily="34" charset="0"/>
              </a:defRPr>
            </a:pPr>
            <a:endParaRPr lang="en-US"/>
          </a:p>
        </c:txPr>
        <c:crossAx val="221921280"/>
        <c:crosses val="autoZero"/>
        <c:crossBetween val="midCat"/>
      </c:valAx>
      <c:valAx>
        <c:axId val="221921280"/>
        <c:scaling>
          <c:orientation val="minMax"/>
        </c:scaling>
        <c:delete val="1"/>
        <c:axPos val="l"/>
        <c:numFmt formatCode="General" sourceLinked="1"/>
        <c:majorTickMark val="out"/>
        <c:minorTickMark val="none"/>
        <c:tickLblPos val="nextTo"/>
        <c:crossAx val="221877760"/>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DF</c:v>
          </c:tx>
          <c:invertIfNegative val="0"/>
          <c:cat>
            <c:numRef>
              <c:f>'9- course of infections'!$H$67:$H$83</c:f>
              <c:numCache>
                <c:formatCode>@</c:formatCode>
                <c:ptCount val="17"/>
                <c:pt idx="0">
                  <c:v>1</c:v>
                </c:pt>
                <c:pt idx="1">
                  <c:v>2</c:v>
                </c:pt>
                <c:pt idx="2">
                  <c:v>3</c:v>
                </c:pt>
                <c:pt idx="3">
                  <c:v>4</c:v>
                </c:pt>
                <c:pt idx="4">
                  <c:v>4.5</c:v>
                </c:pt>
                <c:pt idx="5">
                  <c:v>5</c:v>
                </c:pt>
                <c:pt idx="6">
                  <c:v>5.5</c:v>
                </c:pt>
                <c:pt idx="7">
                  <c:v>6</c:v>
                </c:pt>
                <c:pt idx="8">
                  <c:v>6.5</c:v>
                </c:pt>
                <c:pt idx="9">
                  <c:v>7</c:v>
                </c:pt>
                <c:pt idx="10">
                  <c:v>8</c:v>
                </c:pt>
                <c:pt idx="11">
                  <c:v>9</c:v>
                </c:pt>
                <c:pt idx="12">
                  <c:v>10</c:v>
                </c:pt>
                <c:pt idx="13">
                  <c:v>11</c:v>
                </c:pt>
                <c:pt idx="14">
                  <c:v>12</c:v>
                </c:pt>
                <c:pt idx="15">
                  <c:v>13</c:v>
                </c:pt>
                <c:pt idx="16">
                  <c:v>16</c:v>
                </c:pt>
              </c:numCache>
            </c:numRef>
          </c:cat>
          <c:val>
            <c:numRef>
              <c:f>'9- course of infections'!$I$67:$I$83</c:f>
              <c:numCache>
                <c:formatCode>0</c:formatCode>
                <c:ptCount val="17"/>
                <c:pt idx="0">
                  <c:v>15</c:v>
                </c:pt>
                <c:pt idx="1">
                  <c:v>103</c:v>
                </c:pt>
                <c:pt idx="2">
                  <c:v>188</c:v>
                </c:pt>
                <c:pt idx="3">
                  <c:v>235</c:v>
                </c:pt>
                <c:pt idx="4">
                  <c:v>11</c:v>
                </c:pt>
                <c:pt idx="5">
                  <c:v>230</c:v>
                </c:pt>
                <c:pt idx="6">
                  <c:v>11</c:v>
                </c:pt>
                <c:pt idx="7">
                  <c:v>182</c:v>
                </c:pt>
                <c:pt idx="8">
                  <c:v>11</c:v>
                </c:pt>
                <c:pt idx="9">
                  <c:v>72</c:v>
                </c:pt>
                <c:pt idx="10">
                  <c:v>39</c:v>
                </c:pt>
                <c:pt idx="11">
                  <c:v>16</c:v>
                </c:pt>
                <c:pt idx="12">
                  <c:v>23</c:v>
                </c:pt>
                <c:pt idx="13">
                  <c:v>17</c:v>
                </c:pt>
                <c:pt idx="14">
                  <c:v>7</c:v>
                </c:pt>
                <c:pt idx="15">
                  <c:v>1</c:v>
                </c:pt>
                <c:pt idx="16">
                  <c:v>1</c:v>
                </c:pt>
              </c:numCache>
            </c:numRef>
          </c:val>
        </c:ser>
        <c:ser>
          <c:idx val="1"/>
          <c:order val="1"/>
          <c:tx>
            <c:v>DHF</c:v>
          </c:tx>
          <c:invertIfNegative val="0"/>
          <c:val>
            <c:numRef>
              <c:f>'9- course of infections'!$K$67:$K$83</c:f>
              <c:numCache>
                <c:formatCode>0</c:formatCode>
                <c:ptCount val="17"/>
                <c:pt idx="0">
                  <c:v>1</c:v>
                </c:pt>
                <c:pt idx="1">
                  <c:v>87</c:v>
                </c:pt>
                <c:pt idx="2">
                  <c:v>200</c:v>
                </c:pt>
                <c:pt idx="3">
                  <c:v>308</c:v>
                </c:pt>
                <c:pt idx="4">
                  <c:v>25</c:v>
                </c:pt>
                <c:pt idx="5">
                  <c:v>338</c:v>
                </c:pt>
                <c:pt idx="6">
                  <c:v>25</c:v>
                </c:pt>
                <c:pt idx="7">
                  <c:v>263</c:v>
                </c:pt>
                <c:pt idx="8">
                  <c:v>25</c:v>
                </c:pt>
                <c:pt idx="9">
                  <c:v>116</c:v>
                </c:pt>
                <c:pt idx="10">
                  <c:v>38</c:v>
                </c:pt>
                <c:pt idx="11">
                  <c:v>14</c:v>
                </c:pt>
                <c:pt idx="12">
                  <c:v>23</c:v>
                </c:pt>
                <c:pt idx="13">
                  <c:v>20</c:v>
                </c:pt>
                <c:pt idx="14">
                  <c:v>10</c:v>
                </c:pt>
                <c:pt idx="15">
                  <c:v>4</c:v>
                </c:pt>
                <c:pt idx="16">
                  <c:v>1</c:v>
                </c:pt>
              </c:numCache>
            </c:numRef>
          </c:val>
        </c:ser>
        <c:dLbls>
          <c:showLegendKey val="0"/>
          <c:showVal val="0"/>
          <c:showCatName val="0"/>
          <c:showSerName val="0"/>
          <c:showPercent val="0"/>
          <c:showBubbleSize val="0"/>
        </c:dLbls>
        <c:gapWidth val="150"/>
        <c:axId val="222065408"/>
        <c:axId val="222067328"/>
      </c:barChart>
      <c:catAx>
        <c:axId val="222065408"/>
        <c:scaling>
          <c:orientation val="minMax"/>
        </c:scaling>
        <c:delete val="0"/>
        <c:axPos val="b"/>
        <c:title>
          <c:tx>
            <c:rich>
              <a:bodyPr/>
              <a:lstStyle/>
              <a:p>
                <a:pPr>
                  <a:defRPr/>
                </a:pPr>
                <a:r>
                  <a:rPr lang="en-US"/>
                  <a:t>Days of illness</a:t>
                </a:r>
              </a:p>
            </c:rich>
          </c:tx>
          <c:layout/>
          <c:overlay val="0"/>
        </c:title>
        <c:numFmt formatCode="@" sourceLinked="1"/>
        <c:majorTickMark val="out"/>
        <c:minorTickMark val="none"/>
        <c:tickLblPos val="nextTo"/>
        <c:crossAx val="222067328"/>
        <c:crosses val="autoZero"/>
        <c:auto val="1"/>
        <c:lblAlgn val="ctr"/>
        <c:lblOffset val="100"/>
        <c:noMultiLvlLbl val="0"/>
      </c:catAx>
      <c:valAx>
        <c:axId val="222067328"/>
        <c:scaling>
          <c:orientation val="minMax"/>
        </c:scaling>
        <c:delete val="0"/>
        <c:axPos val="l"/>
        <c:majorGridlines/>
        <c:title>
          <c:tx>
            <c:rich>
              <a:bodyPr rot="-5400000" vert="horz"/>
              <a:lstStyle/>
              <a:p>
                <a:pPr>
                  <a:defRPr/>
                </a:pPr>
                <a:r>
                  <a:rPr lang="en-US"/>
                  <a:t>Number of</a:t>
                </a:r>
                <a:r>
                  <a:rPr lang="en-US" baseline="0"/>
                  <a:t> patients</a:t>
                </a:r>
                <a:endParaRPr lang="en-US"/>
              </a:p>
            </c:rich>
          </c:tx>
          <c:layout/>
          <c:overlay val="0"/>
        </c:title>
        <c:numFmt formatCode="0" sourceLinked="1"/>
        <c:majorTickMark val="out"/>
        <c:minorTickMark val="none"/>
        <c:tickLblPos val="nextTo"/>
        <c:crossAx val="2220654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23</xdr:col>
      <xdr:colOff>0</xdr:colOff>
      <xdr:row>2</xdr:row>
      <xdr:rowOff>283368</xdr:rowOff>
    </xdr:from>
    <xdr:to>
      <xdr:col>30</xdr:col>
      <xdr:colOff>321469</xdr:colOff>
      <xdr:row>19</xdr:row>
      <xdr:rowOff>38099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35718</xdr:colOff>
      <xdr:row>22</xdr:row>
      <xdr:rowOff>166687</xdr:rowOff>
    </xdr:from>
    <xdr:to>
      <xdr:col>30</xdr:col>
      <xdr:colOff>357187</xdr:colOff>
      <xdr:row>55</xdr:row>
      <xdr:rowOff>107157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39688</xdr:colOff>
      <xdr:row>75</xdr:row>
      <xdr:rowOff>21434</xdr:rowOff>
    </xdr:from>
    <xdr:to>
      <xdr:col>16</xdr:col>
      <xdr:colOff>345282</xdr:colOff>
      <xdr:row>100</xdr:row>
      <xdr:rowOff>59533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523875</xdr:colOff>
      <xdr:row>65</xdr:row>
      <xdr:rowOff>33337</xdr:rowOff>
    </xdr:from>
    <xdr:to>
      <xdr:col>19</xdr:col>
      <xdr:colOff>119062</xdr:colOff>
      <xdr:row>79</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6"/>
  <sheetViews>
    <sheetView tabSelected="1" zoomScale="80" zoomScaleNormal="80" workbookViewId="0">
      <selection sqref="A1:A2"/>
    </sheetView>
  </sheetViews>
  <sheetFormatPr defaultRowHeight="12.75" customHeight="1" x14ac:dyDescent="0.2"/>
  <cols>
    <col min="1" max="1" width="13.140625" style="217" bestFit="1" customWidth="1"/>
    <col min="2" max="2" width="9.28515625" style="217" bestFit="1" customWidth="1"/>
    <col min="3" max="3" width="10.85546875" style="217" bestFit="1" customWidth="1"/>
    <col min="4" max="4" width="10.28515625" style="217" bestFit="1" customWidth="1"/>
    <col min="5" max="5" width="11.7109375" style="217" bestFit="1" customWidth="1"/>
    <col min="6" max="6" width="33.85546875" style="217" bestFit="1" customWidth="1"/>
    <col min="7" max="7" width="9.140625" style="5"/>
    <col min="8" max="8" width="9.140625" style="217"/>
    <col min="9" max="9" width="9.28515625" style="5" bestFit="1" customWidth="1"/>
    <col min="10" max="10" width="9.28515625" style="217" bestFit="1" customWidth="1"/>
    <col min="11" max="11" width="10.28515625" style="217" bestFit="1" customWidth="1"/>
    <col min="12" max="12" width="9.28515625" style="5" bestFit="1" customWidth="1"/>
    <col min="13" max="14" width="9.28515625" style="217" bestFit="1" customWidth="1"/>
    <col min="15" max="15" width="9.28515625" style="5" bestFit="1" customWidth="1"/>
    <col min="16" max="16" width="9.140625" style="5"/>
    <col min="17" max="16384" width="9.140625" style="217"/>
  </cols>
  <sheetData>
    <row r="1" spans="1:16" ht="12.75" customHeight="1" x14ac:dyDescent="0.2">
      <c r="A1" s="367" t="s">
        <v>2027</v>
      </c>
      <c r="B1" s="369" t="s">
        <v>0</v>
      </c>
      <c r="C1" s="371" t="s">
        <v>1</v>
      </c>
      <c r="D1" s="371" t="s">
        <v>2</v>
      </c>
      <c r="E1" s="365" t="s">
        <v>3</v>
      </c>
      <c r="F1" s="358" t="s">
        <v>4</v>
      </c>
      <c r="G1" s="363" t="s">
        <v>5</v>
      </c>
      <c r="H1" s="365" t="s">
        <v>6</v>
      </c>
      <c r="I1" s="360" t="s">
        <v>7</v>
      </c>
      <c r="J1" s="360"/>
      <c r="K1" s="360"/>
      <c r="L1" s="360" t="s">
        <v>8</v>
      </c>
      <c r="M1" s="360"/>
      <c r="N1" s="360"/>
      <c r="O1" s="361" t="s">
        <v>170</v>
      </c>
    </row>
    <row r="2" spans="1:16" s="216" customFormat="1" ht="12.75" customHeight="1" x14ac:dyDescent="0.2">
      <c r="A2" s="368"/>
      <c r="B2" s="370"/>
      <c r="C2" s="372"/>
      <c r="D2" s="372"/>
      <c r="E2" s="366"/>
      <c r="F2" s="359"/>
      <c r="G2" s="364"/>
      <c r="H2" s="366"/>
      <c r="I2" s="205" t="s">
        <v>15</v>
      </c>
      <c r="J2" s="183" t="s">
        <v>16</v>
      </c>
      <c r="K2" s="183" t="s">
        <v>17</v>
      </c>
      <c r="L2" s="205" t="s">
        <v>15</v>
      </c>
      <c r="M2" s="183" t="s">
        <v>16</v>
      </c>
      <c r="N2" s="183" t="s">
        <v>17</v>
      </c>
      <c r="O2" s="362"/>
      <c r="P2" s="219"/>
    </row>
    <row r="3" spans="1:16" ht="12.75" customHeight="1" x14ac:dyDescent="0.2">
      <c r="A3" s="184"/>
      <c r="B3" s="222"/>
      <c r="C3" s="223"/>
      <c r="D3" s="223"/>
      <c r="E3" s="224"/>
      <c r="F3" s="184"/>
      <c r="G3" s="236"/>
      <c r="H3" s="224"/>
      <c r="I3" s="211"/>
      <c r="J3" s="180"/>
      <c r="K3" s="180"/>
      <c r="L3" s="211"/>
      <c r="M3" s="180"/>
      <c r="N3" s="180"/>
      <c r="O3" s="75"/>
    </row>
    <row r="4" spans="1:16" ht="12.75" customHeight="1" x14ac:dyDescent="0.2">
      <c r="A4" s="184" t="s">
        <v>18</v>
      </c>
      <c r="B4" s="222"/>
      <c r="C4" s="223"/>
      <c r="D4" s="223"/>
      <c r="E4" s="224" t="s">
        <v>357</v>
      </c>
      <c r="F4" s="184" t="s">
        <v>20</v>
      </c>
      <c r="G4" s="236" t="s">
        <v>21</v>
      </c>
      <c r="H4" s="224" t="s">
        <v>22</v>
      </c>
      <c r="I4" s="211">
        <v>16</v>
      </c>
      <c r="J4" s="180">
        <v>73.504463841576865</v>
      </c>
      <c r="K4" s="180">
        <v>89.162335048870261</v>
      </c>
      <c r="L4" s="211"/>
      <c r="M4" s="180"/>
      <c r="N4" s="180"/>
      <c r="O4" s="75"/>
    </row>
    <row r="5" spans="1:16" ht="12.75" customHeight="1" x14ac:dyDescent="0.2">
      <c r="A5" s="184" t="s">
        <v>18</v>
      </c>
      <c r="B5" s="196">
        <v>36</v>
      </c>
      <c r="C5" s="180">
        <v>-148.49435742369917</v>
      </c>
      <c r="D5" s="180">
        <v>233.29316921671617</v>
      </c>
      <c r="E5" s="197" t="s">
        <v>19</v>
      </c>
      <c r="F5" s="184" t="s">
        <v>20</v>
      </c>
      <c r="G5" s="214" t="s">
        <v>21</v>
      </c>
      <c r="H5" s="197" t="s">
        <v>22</v>
      </c>
      <c r="I5" s="211">
        <v>10</v>
      </c>
      <c r="J5" s="180">
        <v>249.81063273324807</v>
      </c>
      <c r="K5" s="180">
        <v>718.96919787443676</v>
      </c>
      <c r="L5" s="211">
        <v>26</v>
      </c>
      <c r="M5" s="180">
        <v>101.3162753095489</v>
      </c>
      <c r="N5" s="180">
        <v>266.61739141120347</v>
      </c>
      <c r="O5" s="75">
        <v>0.84644882121926512</v>
      </c>
    </row>
    <row r="6" spans="1:16" ht="12.75" customHeight="1" x14ac:dyDescent="0.2">
      <c r="A6" s="184" t="s">
        <v>18</v>
      </c>
      <c r="B6" s="196"/>
      <c r="C6" s="180"/>
      <c r="D6" s="180"/>
      <c r="E6" s="197" t="s">
        <v>358</v>
      </c>
      <c r="F6" s="184" t="s">
        <v>20</v>
      </c>
      <c r="G6" s="214" t="s">
        <v>21</v>
      </c>
      <c r="H6" s="197" t="s">
        <v>22</v>
      </c>
      <c r="I6" s="211"/>
      <c r="J6" s="180"/>
      <c r="K6" s="180"/>
      <c r="L6" s="211">
        <v>35</v>
      </c>
      <c r="M6" s="180">
        <v>71.637672268639179</v>
      </c>
      <c r="N6" s="180">
        <v>209.98114218502852</v>
      </c>
      <c r="O6" s="75"/>
    </row>
    <row r="7" spans="1:16" ht="12.75" customHeight="1" x14ac:dyDescent="0.2">
      <c r="A7" s="184" t="s">
        <v>18</v>
      </c>
      <c r="B7" s="196"/>
      <c r="C7" s="180"/>
      <c r="D7" s="180"/>
      <c r="E7" s="197" t="s">
        <v>359</v>
      </c>
      <c r="F7" s="184" t="s">
        <v>20</v>
      </c>
      <c r="G7" s="214" t="s">
        <v>21</v>
      </c>
      <c r="H7" s="197" t="s">
        <v>22</v>
      </c>
      <c r="I7" s="211"/>
      <c r="J7" s="180"/>
      <c r="K7" s="180"/>
      <c r="L7" s="211">
        <v>15</v>
      </c>
      <c r="M7" s="180">
        <v>21.922031179020411</v>
      </c>
      <c r="N7" s="180">
        <v>29.938974522156244</v>
      </c>
      <c r="O7" s="75"/>
    </row>
    <row r="8" spans="1:16" ht="12.75" customHeight="1" x14ac:dyDescent="0.2">
      <c r="A8" s="184" t="s">
        <v>18</v>
      </c>
      <c r="B8" s="196">
        <v>65</v>
      </c>
      <c r="C8" s="180">
        <v>-514.23024560319311</v>
      </c>
      <c r="D8" s="180">
        <v>248.27386220449688</v>
      </c>
      <c r="E8" s="213" t="s">
        <v>23</v>
      </c>
      <c r="F8" s="184" t="s">
        <v>20</v>
      </c>
      <c r="G8" s="214" t="s">
        <v>21</v>
      </c>
      <c r="H8" s="197" t="s">
        <v>22</v>
      </c>
      <c r="I8" s="211">
        <v>31</v>
      </c>
      <c r="J8" s="180">
        <v>550.62765308217195</v>
      </c>
      <c r="K8" s="180">
        <v>1379.4092088563521</v>
      </c>
      <c r="L8" s="211">
        <v>34</v>
      </c>
      <c r="M8" s="180">
        <v>36.397407478978884</v>
      </c>
      <c r="N8" s="180">
        <v>94.06480316148577</v>
      </c>
      <c r="O8" s="75">
        <v>0.70994761004291984</v>
      </c>
    </row>
    <row r="9" spans="1:16" ht="12.75" customHeight="1" x14ac:dyDescent="0.2">
      <c r="A9" s="184" t="s">
        <v>24</v>
      </c>
      <c r="B9" s="196"/>
      <c r="C9" s="180"/>
      <c r="D9" s="180"/>
      <c r="E9" s="197" t="s">
        <v>357</v>
      </c>
      <c r="F9" s="184" t="s">
        <v>20</v>
      </c>
      <c r="G9" s="214" t="s">
        <v>21</v>
      </c>
      <c r="H9" s="197" t="s">
        <v>22</v>
      </c>
      <c r="I9" s="211">
        <v>15</v>
      </c>
      <c r="J9" s="180">
        <v>1534.9206349206352</v>
      </c>
      <c r="K9" s="180">
        <v>1056.4281255285332</v>
      </c>
      <c r="L9" s="211"/>
      <c r="M9" s="180"/>
      <c r="N9" s="180"/>
      <c r="O9" s="75"/>
    </row>
    <row r="10" spans="1:16" ht="12.75" customHeight="1" x14ac:dyDescent="0.2">
      <c r="A10" s="184" t="s">
        <v>24</v>
      </c>
      <c r="B10" s="196">
        <v>30</v>
      </c>
      <c r="C10" s="180">
        <v>813.68102796674225</v>
      </c>
      <c r="D10" s="180">
        <v>269.42334530206335</v>
      </c>
      <c r="E10" s="213" t="s">
        <v>19</v>
      </c>
      <c r="F10" s="184" t="s">
        <v>20</v>
      </c>
      <c r="G10" s="214" t="s">
        <v>21</v>
      </c>
      <c r="H10" s="197" t="s">
        <v>22</v>
      </c>
      <c r="I10" s="211">
        <v>9</v>
      </c>
      <c r="J10" s="180">
        <v>1328.0423280423281</v>
      </c>
      <c r="K10" s="180">
        <v>379.41986720004809</v>
      </c>
      <c r="L10" s="211">
        <v>21</v>
      </c>
      <c r="M10" s="180">
        <v>2141.7233560090704</v>
      </c>
      <c r="N10" s="180">
        <v>1090.166211673529</v>
      </c>
      <c r="O10" s="75">
        <v>0.48086659732127135</v>
      </c>
    </row>
    <row r="11" spans="1:16" ht="12.75" customHeight="1" x14ac:dyDescent="0.2">
      <c r="A11" s="184" t="s">
        <v>24</v>
      </c>
      <c r="B11" s="196"/>
      <c r="C11" s="180"/>
      <c r="D11" s="180"/>
      <c r="E11" s="197" t="s">
        <v>358</v>
      </c>
      <c r="F11" s="184" t="s">
        <v>20</v>
      </c>
      <c r="G11" s="214" t="s">
        <v>21</v>
      </c>
      <c r="H11" s="197" t="s">
        <v>22</v>
      </c>
      <c r="I11" s="211"/>
      <c r="J11" s="180"/>
      <c r="K11" s="180"/>
      <c r="L11" s="211">
        <v>33</v>
      </c>
      <c r="M11" s="180">
        <v>1998.556998556998</v>
      </c>
      <c r="N11" s="180">
        <v>971.93357908598</v>
      </c>
      <c r="O11" s="75"/>
    </row>
    <row r="12" spans="1:16" ht="12.75" customHeight="1" x14ac:dyDescent="0.2">
      <c r="A12" s="184" t="s">
        <v>24</v>
      </c>
      <c r="B12" s="196"/>
      <c r="C12" s="180"/>
      <c r="D12" s="180"/>
      <c r="E12" s="197" t="s">
        <v>359</v>
      </c>
      <c r="F12" s="184" t="s">
        <v>20</v>
      </c>
      <c r="G12" s="214" t="s">
        <v>21</v>
      </c>
      <c r="H12" s="197" t="s">
        <v>22</v>
      </c>
      <c r="I12" s="211"/>
      <c r="J12" s="180"/>
      <c r="K12" s="180"/>
      <c r="L12" s="211">
        <v>15</v>
      </c>
      <c r="M12" s="180">
        <v>1660.31746031746</v>
      </c>
      <c r="N12" s="180">
        <v>942.91497566511782</v>
      </c>
      <c r="O12" s="75"/>
    </row>
    <row r="13" spans="1:16" ht="12.75" customHeight="1" x14ac:dyDescent="0.2">
      <c r="A13" s="184" t="s">
        <v>24</v>
      </c>
      <c r="B13" s="196">
        <v>57</v>
      </c>
      <c r="C13" s="180">
        <v>129.100529100529</v>
      </c>
      <c r="D13" s="180">
        <v>140.54730371997627</v>
      </c>
      <c r="E13" s="197" t="s">
        <v>23</v>
      </c>
      <c r="F13" s="184" t="s">
        <v>20</v>
      </c>
      <c r="G13" s="214" t="s">
        <v>21</v>
      </c>
      <c r="H13" s="197" t="s">
        <v>22</v>
      </c>
      <c r="I13" s="211">
        <v>30</v>
      </c>
      <c r="J13" s="180">
        <v>1082.5396825396824</v>
      </c>
      <c r="K13" s="180">
        <v>468.77365797241697</v>
      </c>
      <c r="L13" s="211">
        <v>27</v>
      </c>
      <c r="M13" s="180">
        <v>1211.6402116402114</v>
      </c>
      <c r="N13" s="180">
        <v>579.28562520731987</v>
      </c>
      <c r="O13" s="75">
        <v>0.86246028660178764</v>
      </c>
    </row>
    <row r="14" spans="1:16" ht="12.75" customHeight="1" x14ac:dyDescent="0.2">
      <c r="A14" s="184" t="s">
        <v>25</v>
      </c>
      <c r="B14" s="196"/>
      <c r="C14" s="180"/>
      <c r="D14" s="180"/>
      <c r="E14" s="197" t="s">
        <v>357</v>
      </c>
      <c r="F14" s="184" t="s">
        <v>20</v>
      </c>
      <c r="G14" s="214" t="s">
        <v>21</v>
      </c>
      <c r="H14" s="197" t="s">
        <v>22</v>
      </c>
      <c r="I14" s="211">
        <v>22</v>
      </c>
      <c r="J14" s="180">
        <v>2.1776422870689451</v>
      </c>
      <c r="K14" s="180">
        <v>3.9044370728616831</v>
      </c>
      <c r="L14" s="211"/>
      <c r="M14" s="180"/>
      <c r="N14" s="180"/>
      <c r="O14" s="75"/>
    </row>
    <row r="15" spans="1:16" ht="12.75" customHeight="1" x14ac:dyDescent="0.2">
      <c r="A15" s="184" t="s">
        <v>25</v>
      </c>
      <c r="B15" s="196">
        <v>42</v>
      </c>
      <c r="C15" s="180">
        <v>2.6325251082419516</v>
      </c>
      <c r="D15" s="180">
        <v>1.5745905137417489</v>
      </c>
      <c r="E15" s="213" t="s">
        <v>19</v>
      </c>
      <c r="F15" s="184" t="s">
        <v>20</v>
      </c>
      <c r="G15" s="214" t="s">
        <v>21</v>
      </c>
      <c r="H15" s="197" t="s">
        <v>22</v>
      </c>
      <c r="I15" s="211">
        <v>18</v>
      </c>
      <c r="J15" s="180">
        <v>1.1714283800476735</v>
      </c>
      <c r="K15" s="180">
        <v>0.73736941499755493</v>
      </c>
      <c r="L15" s="211">
        <v>24</v>
      </c>
      <c r="M15" s="180">
        <v>3.8039534882896251</v>
      </c>
      <c r="N15" s="180">
        <v>7.6667525931305267</v>
      </c>
      <c r="O15" s="75">
        <v>0.73250756366795233</v>
      </c>
    </row>
    <row r="16" spans="1:16" ht="12.75" customHeight="1" x14ac:dyDescent="0.2">
      <c r="A16" s="184" t="s">
        <v>25</v>
      </c>
      <c r="B16" s="196"/>
      <c r="C16" s="180"/>
      <c r="D16" s="180"/>
      <c r="E16" s="197" t="s">
        <v>358</v>
      </c>
      <c r="F16" s="184" t="s">
        <v>20</v>
      </c>
      <c r="G16" s="214" t="s">
        <v>21</v>
      </c>
      <c r="H16" s="197" t="s">
        <v>22</v>
      </c>
      <c r="I16" s="211"/>
      <c r="J16" s="180"/>
      <c r="K16" s="180"/>
      <c r="L16" s="211">
        <v>33</v>
      </c>
      <c r="M16" s="180">
        <v>0.71554924344486404</v>
      </c>
      <c r="N16" s="180">
        <v>1.8036425473673594</v>
      </c>
      <c r="O16" s="75"/>
    </row>
    <row r="17" spans="1:20" ht="12.75" customHeight="1" x14ac:dyDescent="0.2">
      <c r="A17" s="184" t="s">
        <v>25</v>
      </c>
      <c r="B17" s="196"/>
      <c r="C17" s="180"/>
      <c r="D17" s="180"/>
      <c r="E17" s="197" t="s">
        <v>359</v>
      </c>
      <c r="F17" s="184" t="s">
        <v>20</v>
      </c>
      <c r="G17" s="214" t="s">
        <v>21</v>
      </c>
      <c r="H17" s="197" t="s">
        <v>22</v>
      </c>
      <c r="I17" s="211"/>
      <c r="J17" s="180"/>
      <c r="K17" s="180"/>
      <c r="L17" s="211">
        <v>18</v>
      </c>
      <c r="M17" s="180">
        <v>0.30161808618071057</v>
      </c>
      <c r="N17" s="180">
        <v>0.6235930396265742</v>
      </c>
      <c r="O17" s="75"/>
    </row>
    <row r="18" spans="1:20" ht="12.75" customHeight="1" x14ac:dyDescent="0.2">
      <c r="A18" s="184" t="s">
        <v>25</v>
      </c>
      <c r="B18" s="196">
        <v>68</v>
      </c>
      <c r="C18" s="180">
        <v>-4.9566126032144275E-2</v>
      </c>
      <c r="D18" s="180">
        <v>3.9158884444389704E-2</v>
      </c>
      <c r="E18" s="197" t="s">
        <v>23</v>
      </c>
      <c r="F18" s="184" t="s">
        <v>20</v>
      </c>
      <c r="G18" s="214" t="s">
        <v>21</v>
      </c>
      <c r="H18" s="197" t="s">
        <v>22</v>
      </c>
      <c r="I18" s="211">
        <v>36</v>
      </c>
      <c r="J18" s="180">
        <v>0.17754413895672794</v>
      </c>
      <c r="K18" s="180">
        <v>0.19585848504934622</v>
      </c>
      <c r="L18" s="211">
        <v>32</v>
      </c>
      <c r="M18" s="180">
        <v>0.12797801292458366</v>
      </c>
      <c r="N18" s="180">
        <v>0.12235652876417763</v>
      </c>
      <c r="O18" s="75">
        <v>0.83005504139979758</v>
      </c>
    </row>
    <row r="19" spans="1:20" s="184" customFormat="1" ht="12.75" customHeight="1" x14ac:dyDescent="0.25">
      <c r="A19" s="184" t="s">
        <v>18</v>
      </c>
      <c r="B19" s="222"/>
      <c r="C19" s="223"/>
      <c r="D19" s="223"/>
      <c r="E19" s="224" t="s">
        <v>357</v>
      </c>
      <c r="F19" s="170" t="s">
        <v>20</v>
      </c>
      <c r="G19" s="231" t="s">
        <v>21</v>
      </c>
      <c r="H19" s="184" t="s">
        <v>33</v>
      </c>
      <c r="I19" s="221">
        <v>16</v>
      </c>
      <c r="J19" s="200">
        <v>73.504463841576865</v>
      </c>
      <c r="K19" s="180">
        <v>89.162335048870261</v>
      </c>
      <c r="L19" s="211"/>
      <c r="M19" s="180"/>
      <c r="N19" s="180"/>
      <c r="O19" s="221"/>
      <c r="P19" s="75"/>
      <c r="Q19" s="195"/>
      <c r="R19" s="179"/>
      <c r="S19" s="200"/>
      <c r="T19" s="200"/>
    </row>
    <row r="20" spans="1:20" s="184" customFormat="1" ht="12.75" customHeight="1" x14ac:dyDescent="0.25">
      <c r="A20" s="184" t="s">
        <v>18</v>
      </c>
      <c r="B20" s="196">
        <f>SUM(I20,L20)</f>
        <v>14</v>
      </c>
      <c r="C20" s="180">
        <f>M20-J20</f>
        <v>-115.42780158048433</v>
      </c>
      <c r="D20" s="180">
        <f>SQRT(K20^2/I20+N20^2/L20)</f>
        <v>245.23963716838591</v>
      </c>
      <c r="E20" s="197" t="s">
        <v>1987</v>
      </c>
      <c r="F20" s="184" t="s">
        <v>20</v>
      </c>
      <c r="G20" s="206" t="s">
        <v>21</v>
      </c>
      <c r="H20" s="184" t="s">
        <v>33</v>
      </c>
      <c r="I20" s="211">
        <v>10</v>
      </c>
      <c r="J20" s="180">
        <v>249.81063273324807</v>
      </c>
      <c r="K20" s="180">
        <v>718.96919787443676</v>
      </c>
      <c r="L20" s="211">
        <v>4</v>
      </c>
      <c r="M20" s="180">
        <v>134.38283115276374</v>
      </c>
      <c r="N20" s="180">
        <v>183.85656245302178</v>
      </c>
      <c r="O20" s="75">
        <f>2*(1-_xlfn.NORM.S.DIST((J20-M20)/SQRT((N20^2)+(K20^2)),TRUE))</f>
        <v>0.87639479562476907</v>
      </c>
      <c r="P20" s="75"/>
      <c r="Q20" s="195"/>
      <c r="R20" s="179"/>
      <c r="S20" s="200"/>
      <c r="T20" s="200"/>
    </row>
    <row r="21" spans="1:20" s="184" customFormat="1" ht="12.75" customHeight="1" x14ac:dyDescent="0.25">
      <c r="A21" s="184" t="s">
        <v>18</v>
      </c>
      <c r="B21" s="196"/>
      <c r="C21" s="180"/>
      <c r="D21" s="180"/>
      <c r="E21" s="197" t="s">
        <v>360</v>
      </c>
      <c r="F21" s="184" t="s">
        <v>20</v>
      </c>
      <c r="G21" s="206" t="s">
        <v>21</v>
      </c>
      <c r="H21" s="184" t="s">
        <v>33</v>
      </c>
      <c r="I21" s="211"/>
      <c r="J21" s="180"/>
      <c r="K21" s="180"/>
      <c r="L21" s="211">
        <v>25</v>
      </c>
      <c r="M21" s="180">
        <v>12.29178465381422</v>
      </c>
      <c r="N21" s="180">
        <v>33.600717587992413</v>
      </c>
      <c r="O21" s="221"/>
      <c r="P21" s="75"/>
      <c r="Q21" s="195"/>
      <c r="R21" s="179"/>
      <c r="S21" s="200"/>
      <c r="T21" s="200"/>
    </row>
    <row r="22" spans="1:20" s="184" customFormat="1" ht="12.75" customHeight="1" x14ac:dyDescent="0.25">
      <c r="A22" s="184" t="s">
        <v>18</v>
      </c>
      <c r="B22" s="196"/>
      <c r="C22" s="180"/>
      <c r="D22" s="180"/>
      <c r="E22" s="197" t="s">
        <v>361</v>
      </c>
      <c r="F22" s="184" t="s">
        <v>20</v>
      </c>
      <c r="G22" s="206" t="s">
        <v>21</v>
      </c>
      <c r="H22" s="184" t="s">
        <v>33</v>
      </c>
      <c r="I22" s="211"/>
      <c r="J22" s="180"/>
      <c r="K22" s="180"/>
      <c r="L22" s="211">
        <v>29</v>
      </c>
      <c r="M22" s="180">
        <v>8.4408321164786848</v>
      </c>
      <c r="N22" s="180">
        <v>7.7952986641612938</v>
      </c>
      <c r="O22" s="221"/>
      <c r="P22" s="75"/>
      <c r="Q22" s="195"/>
      <c r="R22" s="179"/>
      <c r="S22" s="200"/>
      <c r="T22" s="200"/>
    </row>
    <row r="23" spans="1:20" s="184" customFormat="1" ht="12.75" customHeight="1" x14ac:dyDescent="0.25">
      <c r="A23" s="184" t="s">
        <v>18</v>
      </c>
      <c r="B23" s="196"/>
      <c r="C23" s="180"/>
      <c r="D23" s="180"/>
      <c r="E23" s="197" t="s">
        <v>23</v>
      </c>
      <c r="F23" s="184" t="s">
        <v>20</v>
      </c>
      <c r="G23" s="206" t="s">
        <v>21</v>
      </c>
      <c r="H23" s="184" t="s">
        <v>33</v>
      </c>
      <c r="I23" s="211">
        <v>31</v>
      </c>
      <c r="J23" s="180">
        <v>550.62765308217195</v>
      </c>
      <c r="K23" s="180">
        <v>1379.4092088563521</v>
      </c>
      <c r="L23" s="211"/>
      <c r="M23" s="180"/>
      <c r="N23" s="180"/>
      <c r="O23" s="221"/>
      <c r="P23" s="75"/>
      <c r="Q23" s="195"/>
      <c r="R23" s="179"/>
      <c r="S23" s="200"/>
      <c r="T23" s="200"/>
    </row>
    <row r="24" spans="1:20" s="184" customFormat="1" ht="12.75" customHeight="1" x14ac:dyDescent="0.25">
      <c r="A24" s="184" t="s">
        <v>24</v>
      </c>
      <c r="B24" s="196"/>
      <c r="C24" s="180"/>
      <c r="D24" s="180"/>
      <c r="E24" s="197" t="s">
        <v>357</v>
      </c>
      <c r="F24" s="184" t="s">
        <v>20</v>
      </c>
      <c r="G24" s="214" t="s">
        <v>21</v>
      </c>
      <c r="H24" s="197" t="s">
        <v>33</v>
      </c>
      <c r="I24" s="211">
        <v>15</v>
      </c>
      <c r="J24" s="180">
        <v>1534.9206349206352</v>
      </c>
      <c r="K24" s="180">
        <v>1056.4281255285332</v>
      </c>
      <c r="L24" s="211"/>
      <c r="M24" s="180"/>
      <c r="N24" s="180"/>
      <c r="O24" s="221"/>
      <c r="P24" s="75"/>
      <c r="Q24" s="195"/>
      <c r="R24" s="179"/>
      <c r="S24" s="200"/>
      <c r="T24" s="200"/>
    </row>
    <row r="25" spans="1:20" s="184" customFormat="1" ht="12.75" customHeight="1" x14ac:dyDescent="0.25">
      <c r="A25" s="184" t="s">
        <v>24</v>
      </c>
      <c r="B25" s="196"/>
      <c r="C25" s="180"/>
      <c r="D25" s="180"/>
      <c r="E25" s="197" t="s">
        <v>1987</v>
      </c>
      <c r="F25" s="184" t="s">
        <v>20</v>
      </c>
      <c r="G25" s="214" t="s">
        <v>21</v>
      </c>
      <c r="H25" s="197" t="s">
        <v>33</v>
      </c>
      <c r="I25" s="211">
        <v>9</v>
      </c>
      <c r="J25" s="180">
        <v>1328.0423280423281</v>
      </c>
      <c r="K25" s="180">
        <v>379.41986720004809</v>
      </c>
      <c r="L25" s="211"/>
      <c r="M25" s="180"/>
      <c r="N25" s="180"/>
      <c r="O25" s="221"/>
      <c r="P25" s="75"/>
      <c r="Q25" s="195"/>
      <c r="R25" s="179"/>
      <c r="S25" s="200"/>
      <c r="T25" s="200"/>
    </row>
    <row r="26" spans="1:20" s="184" customFormat="1" ht="12.75" customHeight="1" x14ac:dyDescent="0.25">
      <c r="A26" s="184" t="s">
        <v>24</v>
      </c>
      <c r="B26" s="196"/>
      <c r="C26" s="180"/>
      <c r="D26" s="180"/>
      <c r="E26" s="197" t="s">
        <v>360</v>
      </c>
      <c r="F26" s="184" t="s">
        <v>20</v>
      </c>
      <c r="G26" s="214" t="s">
        <v>21</v>
      </c>
      <c r="H26" s="197" t="s">
        <v>33</v>
      </c>
      <c r="I26" s="211"/>
      <c r="J26" s="180"/>
      <c r="K26" s="180"/>
      <c r="L26" s="211">
        <v>20</v>
      </c>
      <c r="M26" s="180">
        <v>2247.1224654773378</v>
      </c>
      <c r="N26" s="180">
        <v>393.23496754255223</v>
      </c>
      <c r="O26" s="221"/>
      <c r="P26" s="75"/>
      <c r="Q26" s="195"/>
      <c r="R26" s="179"/>
      <c r="S26" s="200"/>
      <c r="T26" s="200"/>
    </row>
    <row r="27" spans="1:20" s="184" customFormat="1" ht="12.75" customHeight="1" x14ac:dyDescent="0.25">
      <c r="A27" s="184" t="s">
        <v>24</v>
      </c>
      <c r="B27" s="196"/>
      <c r="C27" s="180"/>
      <c r="D27" s="180"/>
      <c r="E27" s="197" t="s">
        <v>361</v>
      </c>
      <c r="F27" s="184" t="s">
        <v>20</v>
      </c>
      <c r="G27" s="214" t="s">
        <v>21</v>
      </c>
      <c r="H27" s="197" t="s">
        <v>33</v>
      </c>
      <c r="I27" s="211"/>
      <c r="J27" s="180"/>
      <c r="K27" s="180"/>
      <c r="L27" s="211">
        <v>25</v>
      </c>
      <c r="M27" s="180">
        <v>2028.9018083563114</v>
      </c>
      <c r="N27" s="180">
        <v>436.03360122484827</v>
      </c>
      <c r="O27" s="221"/>
      <c r="P27" s="75"/>
      <c r="Q27" s="195"/>
      <c r="R27" s="179"/>
      <c r="S27" s="200"/>
      <c r="T27" s="200"/>
    </row>
    <row r="28" spans="1:20" s="184" customFormat="1" ht="12.75" customHeight="1" x14ac:dyDescent="0.25">
      <c r="A28" s="184" t="s">
        <v>24</v>
      </c>
      <c r="B28" s="196"/>
      <c r="C28" s="180"/>
      <c r="D28" s="180"/>
      <c r="E28" s="197" t="s">
        <v>23</v>
      </c>
      <c r="F28" s="184" t="s">
        <v>20</v>
      </c>
      <c r="G28" s="214" t="s">
        <v>21</v>
      </c>
      <c r="H28" s="197" t="s">
        <v>33</v>
      </c>
      <c r="I28" s="211">
        <v>30</v>
      </c>
      <c r="J28" s="180">
        <v>1082.5396825396824</v>
      </c>
      <c r="K28" s="180">
        <v>468.77365797241697</v>
      </c>
      <c r="L28" s="211"/>
      <c r="M28" s="180"/>
      <c r="N28" s="180"/>
      <c r="O28" s="221"/>
      <c r="P28" s="75"/>
      <c r="Q28" s="195"/>
      <c r="R28" s="179"/>
      <c r="S28" s="200"/>
      <c r="T28" s="200"/>
    </row>
    <row r="29" spans="1:20" s="184" customFormat="1" ht="12.75" customHeight="1" x14ac:dyDescent="0.25">
      <c r="A29" s="184" t="s">
        <v>25</v>
      </c>
      <c r="B29" s="196"/>
      <c r="C29" s="180"/>
      <c r="D29" s="180"/>
      <c r="E29" s="197" t="s">
        <v>357</v>
      </c>
      <c r="F29" s="184" t="s">
        <v>20</v>
      </c>
      <c r="G29" s="214" t="s">
        <v>21</v>
      </c>
      <c r="H29" s="197" t="s">
        <v>33</v>
      </c>
      <c r="I29" s="211">
        <v>22</v>
      </c>
      <c r="J29" s="180">
        <v>2.1776422870689451</v>
      </c>
      <c r="K29" s="180">
        <v>3.9044370728616831</v>
      </c>
      <c r="L29" s="211"/>
      <c r="M29" s="174"/>
      <c r="N29" s="174"/>
      <c r="O29" s="211"/>
      <c r="P29" s="75"/>
      <c r="Q29" s="195"/>
      <c r="R29" s="181"/>
      <c r="S29" s="180"/>
      <c r="T29" s="180"/>
    </row>
    <row r="30" spans="1:20" s="184" customFormat="1" ht="12.75" customHeight="1" x14ac:dyDescent="0.25">
      <c r="A30" s="184" t="s">
        <v>25</v>
      </c>
      <c r="B30" s="196">
        <f>SUM(I30,L30)</f>
        <v>28</v>
      </c>
      <c r="C30" s="180">
        <f>M30-J30</f>
        <v>2.3839778810871608</v>
      </c>
      <c r="D30" s="180">
        <f>SQRT(K30^2/I30+N30^2/L30)</f>
        <v>1.6353937783382082</v>
      </c>
      <c r="E30" s="197" t="s">
        <v>1987</v>
      </c>
      <c r="F30" s="184" t="s">
        <v>20</v>
      </c>
      <c r="G30" s="214" t="s">
        <v>21</v>
      </c>
      <c r="H30" s="197" t="s">
        <v>33</v>
      </c>
      <c r="I30" s="211">
        <v>18</v>
      </c>
      <c r="J30" s="180">
        <v>1.1714283800476735</v>
      </c>
      <c r="K30" s="180">
        <v>0.73736941499755493</v>
      </c>
      <c r="L30" s="211">
        <v>10</v>
      </c>
      <c r="M30" s="174">
        <v>3.5554062611348343</v>
      </c>
      <c r="N30" s="174">
        <v>5.1422820771584981</v>
      </c>
      <c r="O30" s="75">
        <f>2*(1-_xlfn.NORM.S.DIST((M30-J30)/SQRT((N30^2)+(K30^2)),TRUE))</f>
        <v>0.64629942184370792</v>
      </c>
      <c r="P30" s="75"/>
      <c r="Q30" s="195"/>
      <c r="R30" s="181"/>
      <c r="S30" s="180"/>
      <c r="T30" s="180"/>
    </row>
    <row r="31" spans="1:20" s="184" customFormat="1" ht="12.75" customHeight="1" x14ac:dyDescent="0.25">
      <c r="A31" s="184" t="s">
        <v>25</v>
      </c>
      <c r="B31" s="196"/>
      <c r="C31" s="180"/>
      <c r="D31" s="180"/>
      <c r="E31" s="197" t="s">
        <v>360</v>
      </c>
      <c r="F31" s="184" t="s">
        <v>20</v>
      </c>
      <c r="G31" s="214" t="s">
        <v>21</v>
      </c>
      <c r="H31" s="197" t="s">
        <v>33</v>
      </c>
      <c r="I31" s="211"/>
      <c r="J31" s="180"/>
      <c r="K31" s="180"/>
      <c r="L31" s="211">
        <v>31</v>
      </c>
      <c r="M31" s="174">
        <v>0.31831495511346558</v>
      </c>
      <c r="N31" s="174">
        <v>0.22061839178929801</v>
      </c>
      <c r="O31" s="211"/>
      <c r="P31" s="75"/>
      <c r="Q31" s="195"/>
      <c r="R31" s="181"/>
      <c r="S31" s="180"/>
      <c r="T31" s="180"/>
    </row>
    <row r="32" spans="1:20" s="184" customFormat="1" ht="12.75" customHeight="1" x14ac:dyDescent="0.25">
      <c r="A32" s="184" t="s">
        <v>25</v>
      </c>
      <c r="B32" s="196"/>
      <c r="C32" s="180"/>
      <c r="D32" s="180"/>
      <c r="E32" s="197" t="s">
        <v>361</v>
      </c>
      <c r="F32" s="184" t="s">
        <v>20</v>
      </c>
      <c r="G32" s="214" t="s">
        <v>21</v>
      </c>
      <c r="H32" s="197" t="s">
        <v>33</v>
      </c>
      <c r="I32" s="211"/>
      <c r="J32" s="180"/>
      <c r="K32" s="180"/>
      <c r="L32" s="211">
        <v>17</v>
      </c>
      <c r="M32" s="174">
        <v>0.18258733787968423</v>
      </c>
      <c r="N32" s="174">
        <v>0.1393935473388109</v>
      </c>
      <c r="O32" s="211"/>
      <c r="P32" s="75"/>
      <c r="Q32" s="195"/>
      <c r="R32" s="181"/>
      <c r="S32" s="180"/>
      <c r="T32" s="180"/>
    </row>
    <row r="33" spans="1:20" s="184" customFormat="1" ht="12.75" customHeight="1" x14ac:dyDescent="0.25">
      <c r="A33" s="184" t="s">
        <v>25</v>
      </c>
      <c r="B33" s="196"/>
      <c r="C33" s="180"/>
      <c r="D33" s="180"/>
      <c r="E33" s="197" t="s">
        <v>23</v>
      </c>
      <c r="F33" s="184" t="s">
        <v>20</v>
      </c>
      <c r="G33" s="214" t="s">
        <v>21</v>
      </c>
      <c r="H33" s="197" t="s">
        <v>33</v>
      </c>
      <c r="I33" s="211">
        <v>36</v>
      </c>
      <c r="J33" s="180">
        <v>0.17754413895672794</v>
      </c>
      <c r="K33" s="180">
        <v>0.19585848504934622</v>
      </c>
      <c r="L33" s="211"/>
      <c r="M33" s="174"/>
      <c r="N33" s="174"/>
      <c r="O33" s="211"/>
      <c r="P33" s="75"/>
      <c r="Q33" s="195"/>
      <c r="R33" s="181"/>
      <c r="S33" s="180"/>
      <c r="T33" s="180"/>
    </row>
    <row r="34" spans="1:20" s="184" customFormat="1" ht="12.75" customHeight="1" x14ac:dyDescent="0.25">
      <c r="A34" s="184" t="s">
        <v>18</v>
      </c>
      <c r="B34" s="222"/>
      <c r="C34" s="223"/>
      <c r="D34" s="223"/>
      <c r="E34" s="224" t="s">
        <v>357</v>
      </c>
      <c r="F34" s="170" t="s">
        <v>20</v>
      </c>
      <c r="G34" s="231" t="s">
        <v>21</v>
      </c>
      <c r="H34" s="170" t="s">
        <v>34</v>
      </c>
      <c r="I34" s="221">
        <v>16</v>
      </c>
      <c r="J34" s="200">
        <v>73.504463841576865</v>
      </c>
      <c r="K34" s="180">
        <v>89.162335048870261</v>
      </c>
      <c r="L34" s="211"/>
      <c r="M34" s="180"/>
      <c r="N34" s="180"/>
      <c r="O34" s="221"/>
      <c r="P34" s="75"/>
      <c r="Q34" s="195"/>
      <c r="R34" s="179"/>
      <c r="S34" s="200"/>
      <c r="T34" s="200"/>
    </row>
    <row r="35" spans="1:20" s="184" customFormat="1" ht="12.75" customHeight="1" x14ac:dyDescent="0.25">
      <c r="A35" s="184" t="s">
        <v>18</v>
      </c>
      <c r="B35" s="196">
        <f>SUM(I35,L35)</f>
        <v>13</v>
      </c>
      <c r="C35" s="180">
        <f>M35-J35</f>
        <v>-238.48764316025364</v>
      </c>
      <c r="D35" s="180">
        <f>SQRT(K35^2/I35+N35^2/L35)</f>
        <v>227.38354495839221</v>
      </c>
      <c r="E35" s="197" t="s">
        <v>1987</v>
      </c>
      <c r="F35" s="184" t="s">
        <v>20</v>
      </c>
      <c r="G35" s="206" t="s">
        <v>21</v>
      </c>
      <c r="H35" s="184" t="s">
        <v>34</v>
      </c>
      <c r="I35" s="211">
        <v>10</v>
      </c>
      <c r="J35" s="180">
        <v>249.81063273324807</v>
      </c>
      <c r="K35" s="180">
        <v>718.96919787443676</v>
      </c>
      <c r="L35" s="211">
        <v>3</v>
      </c>
      <c r="M35" s="180">
        <v>11.32298957299443</v>
      </c>
      <c r="N35" s="180">
        <v>5.900619109229428</v>
      </c>
      <c r="O35" s="75">
        <f>2*(1-_xlfn.NORM.S.DIST((J35-M35)/SQRT((N35^2)+(K35^2)),TRUE))</f>
        <v>0.74011839624987319</v>
      </c>
      <c r="P35" s="75"/>
      <c r="Q35" s="195"/>
      <c r="R35" s="179"/>
      <c r="S35" s="200"/>
      <c r="T35" s="200"/>
    </row>
    <row r="36" spans="1:20" s="184" customFormat="1" ht="12.75" customHeight="1" x14ac:dyDescent="0.25">
      <c r="A36" s="184" t="s">
        <v>18</v>
      </c>
      <c r="B36" s="196"/>
      <c r="C36" s="180"/>
      <c r="D36" s="180"/>
      <c r="E36" s="197" t="s">
        <v>360</v>
      </c>
      <c r="F36" s="184" t="s">
        <v>20</v>
      </c>
      <c r="G36" s="206" t="s">
        <v>21</v>
      </c>
      <c r="H36" s="184" t="s">
        <v>34</v>
      </c>
      <c r="I36" s="211"/>
      <c r="J36" s="180"/>
      <c r="K36" s="180"/>
      <c r="L36" s="211">
        <v>22</v>
      </c>
      <c r="M36" s="180">
        <v>13.718498769514428</v>
      </c>
      <c r="N36" s="180">
        <v>11.202481090373139</v>
      </c>
      <c r="O36" s="221"/>
      <c r="P36" s="75"/>
      <c r="Q36" s="195"/>
      <c r="R36" s="179"/>
      <c r="S36" s="200"/>
      <c r="T36" s="200"/>
    </row>
    <row r="37" spans="1:20" s="184" customFormat="1" ht="12.75" customHeight="1" x14ac:dyDescent="0.25">
      <c r="A37" s="184" t="s">
        <v>18</v>
      </c>
      <c r="B37" s="196"/>
      <c r="C37" s="180"/>
      <c r="D37" s="180"/>
      <c r="E37" s="197" t="s">
        <v>361</v>
      </c>
      <c r="F37" s="184" t="s">
        <v>20</v>
      </c>
      <c r="G37" s="206" t="s">
        <v>21</v>
      </c>
      <c r="H37" s="184" t="s">
        <v>34</v>
      </c>
      <c r="I37" s="211"/>
      <c r="J37" s="180"/>
      <c r="K37" s="180"/>
      <c r="L37" s="211">
        <v>26</v>
      </c>
      <c r="M37" s="180">
        <v>14.007679430397353</v>
      </c>
      <c r="N37" s="180">
        <v>10.562083797373409</v>
      </c>
      <c r="O37" s="221"/>
      <c r="P37" s="75"/>
      <c r="Q37" s="195"/>
      <c r="R37" s="179"/>
      <c r="S37" s="200"/>
      <c r="T37" s="200"/>
    </row>
    <row r="38" spans="1:20" s="184" customFormat="1" ht="12.75" customHeight="1" x14ac:dyDescent="0.25">
      <c r="A38" s="184" t="s">
        <v>18</v>
      </c>
      <c r="B38" s="196"/>
      <c r="C38" s="180"/>
      <c r="D38" s="180"/>
      <c r="E38" s="197" t="s">
        <v>23</v>
      </c>
      <c r="F38" s="184" t="s">
        <v>20</v>
      </c>
      <c r="G38" s="206" t="s">
        <v>21</v>
      </c>
      <c r="H38" s="184" t="s">
        <v>34</v>
      </c>
      <c r="I38" s="211">
        <v>31</v>
      </c>
      <c r="J38" s="180">
        <v>550.62765308217195</v>
      </c>
      <c r="K38" s="180">
        <v>1379.4092088563521</v>
      </c>
      <c r="L38" s="211"/>
      <c r="M38" s="180"/>
      <c r="N38" s="180"/>
      <c r="O38" s="221"/>
      <c r="P38" s="75"/>
      <c r="Q38" s="195"/>
      <c r="R38" s="179"/>
      <c r="S38" s="200"/>
      <c r="T38" s="200"/>
    </row>
    <row r="39" spans="1:20" s="184" customFormat="1" ht="12.75" customHeight="1" x14ac:dyDescent="0.25">
      <c r="A39" s="184" t="s">
        <v>24</v>
      </c>
      <c r="B39" s="196"/>
      <c r="C39" s="180"/>
      <c r="D39" s="180"/>
      <c r="E39" s="197" t="s">
        <v>357</v>
      </c>
      <c r="F39" s="184" t="s">
        <v>20</v>
      </c>
      <c r="G39" s="214" t="s">
        <v>21</v>
      </c>
      <c r="H39" s="197" t="s">
        <v>34</v>
      </c>
      <c r="I39" s="211">
        <v>15</v>
      </c>
      <c r="J39" s="180">
        <v>1534.9206349206352</v>
      </c>
      <c r="K39" s="180">
        <v>1056.4281255285332</v>
      </c>
      <c r="L39" s="211"/>
      <c r="M39" s="180"/>
      <c r="N39" s="180"/>
      <c r="O39" s="221"/>
      <c r="P39" s="75"/>
      <c r="Q39" s="195"/>
      <c r="R39" s="179"/>
      <c r="S39" s="200"/>
      <c r="T39" s="200"/>
    </row>
    <row r="40" spans="1:20" s="184" customFormat="1" ht="12.75" customHeight="1" x14ac:dyDescent="0.25">
      <c r="A40" s="184" t="s">
        <v>24</v>
      </c>
      <c r="B40" s="196"/>
      <c r="C40" s="180"/>
      <c r="D40" s="180"/>
      <c r="E40" s="197" t="s">
        <v>1987</v>
      </c>
      <c r="F40" s="184" t="s">
        <v>20</v>
      </c>
      <c r="G40" s="214" t="s">
        <v>21</v>
      </c>
      <c r="H40" s="197" t="s">
        <v>34</v>
      </c>
      <c r="I40" s="211">
        <v>9</v>
      </c>
      <c r="J40" s="180">
        <v>1328.0423280423281</v>
      </c>
      <c r="K40" s="180">
        <v>379.41986720004809</v>
      </c>
      <c r="L40" s="211"/>
      <c r="M40" s="180"/>
      <c r="N40" s="180"/>
      <c r="O40" s="221"/>
      <c r="P40" s="75"/>
      <c r="Q40" s="195"/>
      <c r="R40" s="179"/>
      <c r="S40" s="200"/>
      <c r="T40" s="200"/>
    </row>
    <row r="41" spans="1:20" s="184" customFormat="1" ht="12.75" customHeight="1" x14ac:dyDescent="0.25">
      <c r="A41" s="184" t="s">
        <v>24</v>
      </c>
      <c r="B41" s="196"/>
      <c r="C41" s="180"/>
      <c r="D41" s="180"/>
      <c r="E41" s="197" t="s">
        <v>360</v>
      </c>
      <c r="F41" s="184" t="s">
        <v>20</v>
      </c>
      <c r="G41" s="214" t="s">
        <v>21</v>
      </c>
      <c r="H41" s="197" t="s">
        <v>34</v>
      </c>
      <c r="I41" s="211"/>
      <c r="J41" s="180"/>
      <c r="K41" s="180"/>
      <c r="L41" s="211">
        <v>19</v>
      </c>
      <c r="M41" s="180">
        <v>2313.0419983715651</v>
      </c>
      <c r="N41" s="180">
        <v>546.1179905083203</v>
      </c>
      <c r="O41" s="221"/>
      <c r="P41" s="75"/>
      <c r="Q41" s="195"/>
      <c r="R41" s="179"/>
      <c r="S41" s="200"/>
      <c r="T41" s="200"/>
    </row>
    <row r="42" spans="1:20" s="184" customFormat="1" ht="12.75" customHeight="1" x14ac:dyDescent="0.25">
      <c r="A42" s="184" t="s">
        <v>24</v>
      </c>
      <c r="B42" s="196"/>
      <c r="C42" s="180"/>
      <c r="D42" s="180"/>
      <c r="E42" s="197" t="s">
        <v>361</v>
      </c>
      <c r="F42" s="184" t="s">
        <v>20</v>
      </c>
      <c r="G42" s="214" t="s">
        <v>21</v>
      </c>
      <c r="H42" s="197" t="s">
        <v>34</v>
      </c>
      <c r="I42" s="211"/>
      <c r="J42" s="180"/>
      <c r="K42" s="180"/>
      <c r="L42" s="211">
        <v>23</v>
      </c>
      <c r="M42" s="180">
        <v>2081.960780348672</v>
      </c>
      <c r="N42" s="180">
        <v>393.24158881997886</v>
      </c>
      <c r="O42" s="221"/>
      <c r="P42" s="75"/>
      <c r="Q42" s="195"/>
      <c r="R42" s="179"/>
      <c r="S42" s="200"/>
      <c r="T42" s="200"/>
    </row>
    <row r="43" spans="1:20" s="184" customFormat="1" ht="12.75" customHeight="1" x14ac:dyDescent="0.25">
      <c r="A43" s="184" t="s">
        <v>24</v>
      </c>
      <c r="B43" s="196"/>
      <c r="C43" s="180"/>
      <c r="D43" s="180"/>
      <c r="E43" s="197" t="s">
        <v>23</v>
      </c>
      <c r="F43" s="184" t="s">
        <v>20</v>
      </c>
      <c r="G43" s="214" t="s">
        <v>21</v>
      </c>
      <c r="H43" s="197" t="s">
        <v>34</v>
      </c>
      <c r="I43" s="211">
        <v>30</v>
      </c>
      <c r="J43" s="180">
        <v>1082.5396825396824</v>
      </c>
      <c r="K43" s="180">
        <v>468.77365797241697</v>
      </c>
      <c r="L43" s="211"/>
      <c r="M43" s="180"/>
      <c r="N43" s="180"/>
      <c r="O43" s="221"/>
      <c r="P43" s="75"/>
      <c r="Q43" s="195"/>
      <c r="R43" s="179"/>
      <c r="S43" s="200"/>
      <c r="T43" s="200"/>
    </row>
    <row r="44" spans="1:20" s="184" customFormat="1" ht="12.75" customHeight="1" x14ac:dyDescent="0.25">
      <c r="A44" s="184" t="s">
        <v>25</v>
      </c>
      <c r="B44" s="196"/>
      <c r="C44" s="180"/>
      <c r="D44" s="180"/>
      <c r="E44" s="197" t="s">
        <v>357</v>
      </c>
      <c r="F44" s="184" t="s">
        <v>20</v>
      </c>
      <c r="G44" s="214" t="s">
        <v>21</v>
      </c>
      <c r="H44" s="197" t="s">
        <v>34</v>
      </c>
      <c r="I44" s="211">
        <v>22</v>
      </c>
      <c r="J44" s="180">
        <v>2.1776422870689451</v>
      </c>
      <c r="K44" s="180">
        <v>3.9044370728616831</v>
      </c>
      <c r="L44" s="211"/>
      <c r="M44" s="180"/>
      <c r="N44" s="180"/>
      <c r="O44" s="211"/>
      <c r="P44" s="75"/>
      <c r="Q44" s="195"/>
      <c r="R44" s="179"/>
      <c r="S44" s="180"/>
      <c r="T44" s="180"/>
    </row>
    <row r="45" spans="1:20" s="184" customFormat="1" ht="12.75" customHeight="1" x14ac:dyDescent="0.25">
      <c r="A45" s="184" t="s">
        <v>25</v>
      </c>
      <c r="B45" s="196">
        <f>SUM(I45,L45)</f>
        <v>21</v>
      </c>
      <c r="C45" s="180">
        <f>M45-J45</f>
        <v>10.151561192946756</v>
      </c>
      <c r="D45" s="180">
        <f>SQRT(K45^2/I45+N45^2/L45)</f>
        <v>3.4111544875875377</v>
      </c>
      <c r="E45" s="197" t="s">
        <v>1987</v>
      </c>
      <c r="F45" s="184" t="s">
        <v>20</v>
      </c>
      <c r="G45" s="214" t="s">
        <v>21</v>
      </c>
      <c r="H45" s="197" t="s">
        <v>34</v>
      </c>
      <c r="I45" s="211">
        <v>18</v>
      </c>
      <c r="J45" s="180">
        <v>1.1714283800476735</v>
      </c>
      <c r="K45" s="180">
        <v>0.73736941499755493</v>
      </c>
      <c r="L45" s="211">
        <v>3</v>
      </c>
      <c r="M45" s="180">
        <v>11.32298957299443</v>
      </c>
      <c r="N45" s="180">
        <v>5.900619109229428</v>
      </c>
      <c r="O45" s="75">
        <f>2*(1-_xlfn.NORM.S.DIST((M45-J45)/SQRT((N45^2)+(K45^2)),TRUE))</f>
        <v>8.7795077464769777E-2</v>
      </c>
      <c r="P45" s="75"/>
      <c r="Q45" s="195"/>
      <c r="R45" s="179"/>
      <c r="S45" s="180"/>
      <c r="T45" s="180"/>
    </row>
    <row r="46" spans="1:20" s="184" customFormat="1" ht="12.75" customHeight="1" x14ac:dyDescent="0.25">
      <c r="A46" s="184" t="s">
        <v>25</v>
      </c>
      <c r="B46" s="196"/>
      <c r="C46" s="180"/>
      <c r="D46" s="180"/>
      <c r="E46" s="197" t="s">
        <v>360</v>
      </c>
      <c r="F46" s="184" t="s">
        <v>20</v>
      </c>
      <c r="G46" s="214" t="s">
        <v>21</v>
      </c>
      <c r="H46" s="197" t="s">
        <v>34</v>
      </c>
      <c r="I46" s="211"/>
      <c r="J46" s="180"/>
      <c r="K46" s="180"/>
      <c r="L46" s="211">
        <v>20</v>
      </c>
      <c r="M46" s="180">
        <v>0.28438391207105235</v>
      </c>
      <c r="N46" s="180">
        <v>0.17326214107581317</v>
      </c>
      <c r="O46" s="211"/>
      <c r="P46" s="75"/>
      <c r="Q46" s="195"/>
      <c r="R46" s="179"/>
      <c r="S46" s="180"/>
      <c r="T46" s="180"/>
    </row>
    <row r="47" spans="1:20" s="184" customFormat="1" ht="12.75" customHeight="1" x14ac:dyDescent="0.25">
      <c r="A47" s="184" t="s">
        <v>25</v>
      </c>
      <c r="B47" s="196"/>
      <c r="C47" s="180"/>
      <c r="D47" s="180"/>
      <c r="E47" s="197" t="s">
        <v>361</v>
      </c>
      <c r="F47" s="184" t="s">
        <v>20</v>
      </c>
      <c r="G47" s="214" t="s">
        <v>21</v>
      </c>
      <c r="H47" s="197" t="s">
        <v>34</v>
      </c>
      <c r="I47" s="211"/>
      <c r="J47" s="180"/>
      <c r="K47" s="180"/>
      <c r="L47" s="211">
        <v>23</v>
      </c>
      <c r="M47" s="180">
        <v>0.14273378865854097</v>
      </c>
      <c r="N47" s="180">
        <v>4.1728285260530233E-2</v>
      </c>
      <c r="O47" s="211"/>
      <c r="P47" s="75"/>
      <c r="Q47" s="195"/>
      <c r="R47" s="179"/>
      <c r="S47" s="180"/>
      <c r="T47" s="180"/>
    </row>
    <row r="48" spans="1:20" s="184" customFormat="1" ht="12.75" customHeight="1" x14ac:dyDescent="0.25">
      <c r="A48" s="184" t="s">
        <v>25</v>
      </c>
      <c r="B48" s="196"/>
      <c r="C48" s="180"/>
      <c r="D48" s="180"/>
      <c r="E48" s="197" t="s">
        <v>23</v>
      </c>
      <c r="F48" s="184" t="s">
        <v>20</v>
      </c>
      <c r="G48" s="214" t="s">
        <v>21</v>
      </c>
      <c r="H48" s="197" t="s">
        <v>34</v>
      </c>
      <c r="I48" s="211">
        <v>36</v>
      </c>
      <c r="J48" s="180">
        <v>0.17754413895672794</v>
      </c>
      <c r="K48" s="180">
        <v>0.19585848504934622</v>
      </c>
      <c r="L48" s="211"/>
      <c r="M48" s="180"/>
      <c r="N48" s="180"/>
      <c r="O48" s="211"/>
      <c r="P48" s="75"/>
      <c r="Q48" s="195"/>
      <c r="R48" s="179"/>
      <c r="S48" s="180"/>
      <c r="T48" s="180"/>
    </row>
    <row r="49" spans="1:20" s="216" customFormat="1" ht="12.75" customHeight="1" x14ac:dyDescent="0.2">
      <c r="A49" s="188"/>
      <c r="B49" s="186"/>
      <c r="C49" s="183"/>
      <c r="D49" s="183"/>
      <c r="E49" s="189"/>
      <c r="F49" s="188"/>
      <c r="G49" s="203"/>
      <c r="H49" s="189"/>
      <c r="I49" s="205"/>
      <c r="J49" s="183"/>
      <c r="K49" s="183"/>
      <c r="L49" s="205"/>
      <c r="M49" s="183"/>
      <c r="N49" s="183"/>
      <c r="O49" s="76"/>
      <c r="P49" s="219"/>
    </row>
    <row r="50" spans="1:20" ht="12.75" customHeight="1" x14ac:dyDescent="0.2">
      <c r="L50" s="211"/>
    </row>
    <row r="51" spans="1:20" ht="12.75" customHeight="1" x14ac:dyDescent="0.2">
      <c r="A51" s="184" t="s">
        <v>30</v>
      </c>
      <c r="B51" s="196">
        <v>24</v>
      </c>
      <c r="C51" s="180">
        <v>293520.81057625241</v>
      </c>
      <c r="D51" s="180">
        <v>109759.64457891275</v>
      </c>
      <c r="E51" s="197" t="s">
        <v>31</v>
      </c>
      <c r="F51" s="184" t="s">
        <v>32</v>
      </c>
      <c r="G51" s="214" t="s">
        <v>21</v>
      </c>
      <c r="H51" s="197" t="s">
        <v>22</v>
      </c>
      <c r="I51" s="211">
        <v>8</v>
      </c>
      <c r="J51" s="180">
        <v>13031.916084089587</v>
      </c>
      <c r="K51" s="180">
        <v>9607.7101784185288</v>
      </c>
      <c r="L51" s="211">
        <v>16</v>
      </c>
      <c r="M51" s="180">
        <v>306552.72666034201</v>
      </c>
      <c r="N51" s="180">
        <v>438828.2774157598</v>
      </c>
      <c r="O51" s="75">
        <v>0.50367811849722743</v>
      </c>
      <c r="P51" s="206"/>
      <c r="Q51" s="184"/>
      <c r="R51" s="184"/>
      <c r="S51" s="184"/>
      <c r="T51" s="199"/>
    </row>
    <row r="52" spans="1:20" ht="12.75" customHeight="1" x14ac:dyDescent="0.2">
      <c r="A52" s="184" t="s">
        <v>30</v>
      </c>
      <c r="B52" s="196">
        <v>22</v>
      </c>
      <c r="C52" s="180">
        <v>-12837.254351853942</v>
      </c>
      <c r="D52" s="180">
        <v>3397.9872827741597</v>
      </c>
      <c r="E52" s="197" t="s">
        <v>31</v>
      </c>
      <c r="F52" s="184" t="s">
        <v>32</v>
      </c>
      <c r="G52" s="214" t="s">
        <v>21</v>
      </c>
      <c r="H52" s="197" t="s">
        <v>33</v>
      </c>
      <c r="I52" s="211">
        <v>8</v>
      </c>
      <c r="J52" s="180">
        <v>13031.916084089587</v>
      </c>
      <c r="K52" s="180">
        <v>9607.7101784185288</v>
      </c>
      <c r="L52" s="211">
        <v>14</v>
      </c>
      <c r="M52" s="180">
        <v>194.6617322356457</v>
      </c>
      <c r="N52" s="180">
        <v>330.57526779328742</v>
      </c>
      <c r="O52" s="75">
        <f>2*(1-_xlfn.NORM.S.DIST((J52-M52)/SQRT((K52^2)+(N52^2)),TRUE))</f>
        <v>0.18176159850371332</v>
      </c>
      <c r="P52" s="206"/>
      <c r="Q52" s="184"/>
      <c r="R52" s="184"/>
      <c r="S52" s="184"/>
      <c r="T52" s="199"/>
    </row>
    <row r="53" spans="1:20" ht="12.75" customHeight="1" x14ac:dyDescent="0.2">
      <c r="A53" s="184" t="s">
        <v>30</v>
      </c>
      <c r="B53" s="196">
        <v>10</v>
      </c>
      <c r="C53" s="180">
        <v>-11942.126396456371</v>
      </c>
      <c r="D53" s="180">
        <v>3401.6718591955805</v>
      </c>
      <c r="E53" s="197" t="s">
        <v>31</v>
      </c>
      <c r="F53" s="184" t="s">
        <v>32</v>
      </c>
      <c r="G53" s="214" t="s">
        <v>21</v>
      </c>
      <c r="H53" s="197" t="s">
        <v>34</v>
      </c>
      <c r="I53" s="211">
        <v>8</v>
      </c>
      <c r="J53" s="180">
        <v>13031.916084089587</v>
      </c>
      <c r="K53" s="180">
        <v>9607.7101784185288</v>
      </c>
      <c r="L53" s="211">
        <v>2</v>
      </c>
      <c r="M53" s="180">
        <v>1089.7896876332161</v>
      </c>
      <c r="N53" s="180">
        <v>256.35747924429273</v>
      </c>
      <c r="O53" s="75">
        <f>2*(1-_xlfn.NORM.S.DIST((J53-M53)/SQRT((K53^2)+(N53^2)),TRUE))</f>
        <v>0.21404071762781096</v>
      </c>
      <c r="P53" s="206"/>
      <c r="Q53" s="184"/>
      <c r="R53" s="184"/>
      <c r="S53" s="184"/>
      <c r="T53" s="199"/>
    </row>
    <row r="54" spans="1:20" s="216" customFormat="1" ht="12.75" customHeight="1" x14ac:dyDescent="0.2">
      <c r="A54" s="188"/>
      <c r="B54" s="186"/>
      <c r="C54" s="183"/>
      <c r="D54" s="183"/>
      <c r="E54" s="189"/>
      <c r="F54" s="188"/>
      <c r="G54" s="203"/>
      <c r="H54" s="189"/>
      <c r="I54" s="205"/>
      <c r="J54" s="183"/>
      <c r="K54" s="183"/>
      <c r="L54" s="205"/>
      <c r="M54" s="183"/>
      <c r="N54" s="183"/>
      <c r="O54" s="76"/>
      <c r="P54" s="207"/>
      <c r="Q54" s="188"/>
      <c r="R54" s="188"/>
      <c r="S54" s="188"/>
      <c r="T54" s="176"/>
    </row>
    <row r="55" spans="1:20" ht="12.75" customHeight="1" x14ac:dyDescent="0.2">
      <c r="L55" s="211"/>
      <c r="O55" s="239"/>
      <c r="T55" s="199"/>
    </row>
    <row r="56" spans="1:20" ht="12.75" customHeight="1" x14ac:dyDescent="0.2">
      <c r="A56" s="184" t="s">
        <v>35</v>
      </c>
      <c r="E56" s="220">
        <v>1</v>
      </c>
      <c r="F56" s="184" t="s">
        <v>36</v>
      </c>
      <c r="G56" s="221" t="s">
        <v>21</v>
      </c>
      <c r="H56" s="197" t="s">
        <v>22</v>
      </c>
      <c r="I56" s="221">
        <v>4</v>
      </c>
      <c r="J56" s="200">
        <v>24.359963302717766</v>
      </c>
      <c r="K56" s="200">
        <v>34.834866725272995</v>
      </c>
      <c r="L56" s="211"/>
      <c r="O56" s="239"/>
      <c r="T56" s="199"/>
    </row>
    <row r="57" spans="1:20" ht="12.75" customHeight="1" x14ac:dyDescent="0.2">
      <c r="A57" s="184" t="s">
        <v>35</v>
      </c>
      <c r="B57" s="196">
        <v>7</v>
      </c>
      <c r="C57" s="180">
        <v>8.252511080772587</v>
      </c>
      <c r="D57" s="180">
        <v>11.185955943686213</v>
      </c>
      <c r="E57" s="197">
        <v>2</v>
      </c>
      <c r="F57" s="184" t="s">
        <v>36</v>
      </c>
      <c r="G57" s="214" t="s">
        <v>21</v>
      </c>
      <c r="H57" s="197" t="s">
        <v>22</v>
      </c>
      <c r="I57" s="211">
        <v>4</v>
      </c>
      <c r="J57" s="180">
        <v>7.0564277623291645</v>
      </c>
      <c r="K57" s="180">
        <v>10.858073681380713</v>
      </c>
      <c r="L57" s="211">
        <v>3</v>
      </c>
      <c r="M57" s="180">
        <v>15.308938843101751</v>
      </c>
      <c r="N57" s="180">
        <v>16.939702124581395</v>
      </c>
      <c r="O57" s="75">
        <v>0.68169893252175839</v>
      </c>
      <c r="T57" s="199"/>
    </row>
    <row r="58" spans="1:20" ht="12.75" customHeight="1" x14ac:dyDescent="0.2">
      <c r="A58" s="184" t="s">
        <v>35</v>
      </c>
      <c r="B58" s="196">
        <v>18</v>
      </c>
      <c r="C58" s="180">
        <v>9.2569073914121276</v>
      </c>
      <c r="D58" s="180">
        <v>12.357228503772985</v>
      </c>
      <c r="E58" s="197">
        <v>3</v>
      </c>
      <c r="F58" s="184" t="s">
        <v>36</v>
      </c>
      <c r="G58" s="214" t="s">
        <v>21</v>
      </c>
      <c r="H58" s="197" t="s">
        <v>22</v>
      </c>
      <c r="I58" s="211">
        <v>6</v>
      </c>
      <c r="J58" s="180">
        <v>15.010573515098358</v>
      </c>
      <c r="K58" s="180">
        <v>13.46749684930662</v>
      </c>
      <c r="L58" s="211">
        <v>12</v>
      </c>
      <c r="M58" s="180">
        <v>24.267480906510485</v>
      </c>
      <c r="N58" s="180">
        <v>38.336225854423219</v>
      </c>
      <c r="O58" s="75">
        <v>0.81978808825440797</v>
      </c>
    </row>
    <row r="59" spans="1:20" ht="12.75" customHeight="1" x14ac:dyDescent="0.2">
      <c r="A59" s="184" t="s">
        <v>35</v>
      </c>
      <c r="B59" s="196">
        <v>25</v>
      </c>
      <c r="C59" s="180">
        <v>9.1026490129915256</v>
      </c>
      <c r="D59" s="180">
        <v>4.622943496808869</v>
      </c>
      <c r="E59" s="197">
        <v>4</v>
      </c>
      <c r="F59" s="184" t="s">
        <v>36</v>
      </c>
      <c r="G59" s="214" t="s">
        <v>21</v>
      </c>
      <c r="H59" s="197" t="s">
        <v>22</v>
      </c>
      <c r="I59" s="211">
        <v>5</v>
      </c>
      <c r="J59" s="180">
        <v>0.95798216069586672</v>
      </c>
      <c r="K59" s="180">
        <v>9.3152716382374781E-2</v>
      </c>
      <c r="L59" s="211">
        <v>20</v>
      </c>
      <c r="M59" s="180">
        <v>10.060631173687392</v>
      </c>
      <c r="N59" s="180">
        <v>20.673592377220526</v>
      </c>
      <c r="O59" s="75">
        <v>0.6597207555022806</v>
      </c>
    </row>
    <row r="60" spans="1:20" ht="12.75" customHeight="1" x14ac:dyDescent="0.2">
      <c r="A60" s="184" t="s">
        <v>35</v>
      </c>
      <c r="B60" s="196">
        <v>26</v>
      </c>
      <c r="C60" s="180">
        <v>2.9143528362009454</v>
      </c>
      <c r="D60" s="180">
        <v>4.1282194395517937</v>
      </c>
      <c r="E60" s="197">
        <v>5</v>
      </c>
      <c r="F60" s="184" t="s">
        <v>36</v>
      </c>
      <c r="G60" s="214" t="s">
        <v>21</v>
      </c>
      <c r="H60" s="197" t="s">
        <v>22</v>
      </c>
      <c r="I60" s="211">
        <v>4</v>
      </c>
      <c r="J60" s="180">
        <v>3.620674335676044</v>
      </c>
      <c r="K60" s="180">
        <v>5.298800631657854</v>
      </c>
      <c r="L60" s="211">
        <v>22</v>
      </c>
      <c r="M60" s="180">
        <v>6.5350271718769894</v>
      </c>
      <c r="N60" s="180">
        <v>14.849350880315809</v>
      </c>
      <c r="O60" s="75">
        <v>0.85335031551849228</v>
      </c>
    </row>
    <row r="61" spans="1:20" ht="12.75" customHeight="1" x14ac:dyDescent="0.2">
      <c r="A61" s="184" t="s">
        <v>35</v>
      </c>
      <c r="B61" s="196">
        <f>SUM(I61,L61)</f>
        <v>36</v>
      </c>
      <c r="C61" s="180">
        <f>M61-J61</f>
        <v>20.111722936734189</v>
      </c>
      <c r="D61" s="180">
        <f>SQRT(K61^2/I61+N61^2/L61)</f>
        <v>10.056536699804495</v>
      </c>
      <c r="E61" s="213" t="s">
        <v>165</v>
      </c>
      <c r="F61" s="184" t="s">
        <v>36</v>
      </c>
      <c r="G61" s="214" t="s">
        <v>21</v>
      </c>
      <c r="H61" s="197" t="s">
        <v>22</v>
      </c>
      <c r="I61" s="211">
        <v>4</v>
      </c>
      <c r="J61" s="180">
        <v>0.97498944204770255</v>
      </c>
      <c r="K61" s="180">
        <v>9.8191584666661599E-2</v>
      </c>
      <c r="L61" s="211">
        <v>32</v>
      </c>
      <c r="M61" s="180">
        <v>21.086712378781893</v>
      </c>
      <c r="N61" s="180">
        <v>56.887684431044249</v>
      </c>
      <c r="O61" s="75">
        <f>2*(1-_xlfn.NORM.S.DIST((M61-J61)/SQRT((N61^2)+(K61^2)),TRUE))</f>
        <v>0.72368864004401301</v>
      </c>
    </row>
    <row r="62" spans="1:20" ht="12.75" customHeight="1" x14ac:dyDescent="0.2">
      <c r="A62" s="184" t="s">
        <v>35</v>
      </c>
      <c r="B62" s="196">
        <v>27</v>
      </c>
      <c r="C62" s="180">
        <v>17.23985704287669</v>
      </c>
      <c r="D62" s="180">
        <v>7.0574672583673488</v>
      </c>
      <c r="E62" s="197" t="s">
        <v>23</v>
      </c>
      <c r="F62" s="184" t="s">
        <v>36</v>
      </c>
      <c r="G62" s="214" t="s">
        <v>21</v>
      </c>
      <c r="H62" s="197" t="s">
        <v>22</v>
      </c>
      <c r="I62" s="211">
        <v>4</v>
      </c>
      <c r="J62" s="180">
        <v>2.0135008268817316</v>
      </c>
      <c r="K62" s="180">
        <v>1.1702899504481512</v>
      </c>
      <c r="L62" s="211">
        <v>23</v>
      </c>
      <c r="M62" s="180">
        <v>19.253357869758421</v>
      </c>
      <c r="N62" s="180">
        <v>33.729887897836761</v>
      </c>
      <c r="O62" s="75">
        <v>0.60948565031215329</v>
      </c>
      <c r="P62" s="206"/>
      <c r="Q62" s="184"/>
      <c r="R62" s="184"/>
      <c r="S62" s="184"/>
      <c r="T62" s="184"/>
    </row>
    <row r="63" spans="1:20" s="184" customFormat="1" ht="12.75" customHeight="1" x14ac:dyDescent="0.25">
      <c r="A63" s="184" t="s">
        <v>35</v>
      </c>
      <c r="B63" s="196">
        <f>SUM(I63,L63)</f>
        <v>11</v>
      </c>
      <c r="C63" s="180">
        <f>M63-J63</f>
        <v>-45.190922329204732</v>
      </c>
      <c r="D63" s="180">
        <f>SQRT(K63^2/I63+N63^2/L63)</f>
        <v>28.617834416681262</v>
      </c>
      <c r="E63" s="213" t="s">
        <v>49</v>
      </c>
      <c r="F63" s="184" t="s">
        <v>36</v>
      </c>
      <c r="G63" s="214" t="s">
        <v>21</v>
      </c>
      <c r="H63" s="197" t="s">
        <v>33</v>
      </c>
      <c r="I63" s="211">
        <v>2</v>
      </c>
      <c r="J63" s="180">
        <v>50.158400943362359</v>
      </c>
      <c r="K63" s="180">
        <v>40.257864048129719</v>
      </c>
      <c r="L63" s="211">
        <v>9</v>
      </c>
      <c r="M63" s="180">
        <v>4.9674786141576277</v>
      </c>
      <c r="N63" s="180">
        <v>8.8144052876896275</v>
      </c>
      <c r="O63" s="75">
        <f>2*(1-_xlfn.NORM.S.DIST((J63-M63)/SQRT((N63^2)+(K63^2)),TRUE))</f>
        <v>0.27283358751688591</v>
      </c>
      <c r="P63" s="75"/>
      <c r="Q63" s="195"/>
      <c r="R63" s="179"/>
      <c r="S63" s="180"/>
      <c r="T63" s="180"/>
    </row>
    <row r="64" spans="1:20" s="184" customFormat="1" ht="12.75" customHeight="1" x14ac:dyDescent="0.25">
      <c r="A64" s="184" t="s">
        <v>35</v>
      </c>
      <c r="B64" s="196">
        <f t="shared" ref="B64:B67" si="0">SUM(I64,L64)</f>
        <v>14</v>
      </c>
      <c r="C64" s="180">
        <f t="shared" ref="C64:C67" si="1">M64-J64</f>
        <v>-7.5831282190527869</v>
      </c>
      <c r="D64" s="180">
        <f t="shared" ref="D64:D67" si="2">SQRT(K64^2/I64+N64^2/L64)</f>
        <v>6.8566847204942754</v>
      </c>
      <c r="E64" s="197" t="s">
        <v>50</v>
      </c>
      <c r="F64" s="184" t="s">
        <v>36</v>
      </c>
      <c r="G64" s="214" t="s">
        <v>21</v>
      </c>
      <c r="H64" s="197" t="s">
        <v>33</v>
      </c>
      <c r="I64" s="211">
        <v>6</v>
      </c>
      <c r="J64" s="180">
        <v>11.772769617068599</v>
      </c>
      <c r="K64" s="180">
        <v>15.692419286819353</v>
      </c>
      <c r="L64" s="211">
        <v>8</v>
      </c>
      <c r="M64" s="180">
        <v>4.1896413980158123</v>
      </c>
      <c r="N64" s="180">
        <v>6.9120888366414857</v>
      </c>
      <c r="O64" s="75">
        <f>2*(1-_xlfn.NORM.S.DIST((J64-M64)/SQRT((N64^2)+(K64^2)),TRUE))</f>
        <v>0.65831900796216325</v>
      </c>
      <c r="P64" s="75"/>
      <c r="Q64" s="195"/>
      <c r="R64" s="179"/>
      <c r="S64" s="180"/>
      <c r="T64" s="180"/>
    </row>
    <row r="65" spans="1:20" s="184" customFormat="1" ht="12.75" customHeight="1" x14ac:dyDescent="0.25">
      <c r="A65" s="184" t="s">
        <v>35</v>
      </c>
      <c r="B65" s="196">
        <f t="shared" si="0"/>
        <v>24</v>
      </c>
      <c r="C65" s="180">
        <f t="shared" si="1"/>
        <v>-4.4107043645344461</v>
      </c>
      <c r="D65" s="180">
        <f t="shared" si="2"/>
        <v>4.3901157069278405</v>
      </c>
      <c r="E65" s="197" t="s">
        <v>51</v>
      </c>
      <c r="F65" s="184" t="s">
        <v>36</v>
      </c>
      <c r="G65" s="214" t="s">
        <v>21</v>
      </c>
      <c r="H65" s="197" t="s">
        <v>33</v>
      </c>
      <c r="I65" s="211">
        <v>6</v>
      </c>
      <c r="J65" s="180">
        <v>9.2859196202973973</v>
      </c>
      <c r="K65" s="180">
        <v>10.348990288359538</v>
      </c>
      <c r="L65" s="211">
        <v>18</v>
      </c>
      <c r="M65" s="180">
        <v>4.8752152557629511</v>
      </c>
      <c r="N65" s="180">
        <v>5.060759488276581</v>
      </c>
      <c r="O65" s="75">
        <f>2*(1-_xlfn.NORM.S.DIST((J65-M65)/SQRT((N65^2)+(K65^2)),TRUE))</f>
        <v>0.70181611468039784</v>
      </c>
      <c r="P65" s="75"/>
      <c r="Q65" s="195"/>
      <c r="R65" s="179"/>
      <c r="S65" s="180"/>
      <c r="T65" s="180"/>
    </row>
    <row r="66" spans="1:20" s="184" customFormat="1" ht="12.75" customHeight="1" x14ac:dyDescent="0.25">
      <c r="A66" s="184" t="s">
        <v>35</v>
      </c>
      <c r="B66" s="196">
        <f t="shared" si="0"/>
        <v>14</v>
      </c>
      <c r="C66" s="180">
        <f t="shared" si="1"/>
        <v>2.7702230913591861</v>
      </c>
      <c r="D66" s="180">
        <f t="shared" si="2"/>
        <v>2.7063087813726461</v>
      </c>
      <c r="E66" s="197" t="s">
        <v>78</v>
      </c>
      <c r="F66" s="184" t="s">
        <v>36</v>
      </c>
      <c r="G66" s="214" t="s">
        <v>21</v>
      </c>
      <c r="H66" s="197" t="s">
        <v>33</v>
      </c>
      <c r="I66" s="211">
        <v>4</v>
      </c>
      <c r="J66" s="180">
        <v>1.0247177022361385</v>
      </c>
      <c r="K66" s="180">
        <v>6.7355179439035059E-2</v>
      </c>
      <c r="L66" s="211">
        <v>10</v>
      </c>
      <c r="M66" s="180">
        <v>3.7949407935953245</v>
      </c>
      <c r="N66" s="180">
        <v>8.5574371397547413</v>
      </c>
      <c r="O66" s="75">
        <f t="shared" ref="O66:O74" si="3">2*(1-_xlfn.NORM.S.DIST((M66-J66)/SQRT((N66^2)+(K66^2)),TRUE))</f>
        <v>0.74615677566435812</v>
      </c>
      <c r="P66" s="75"/>
      <c r="Q66" s="195"/>
      <c r="R66" s="179"/>
      <c r="S66" s="180"/>
      <c r="T66" s="180"/>
    </row>
    <row r="67" spans="1:20" s="184" customFormat="1" ht="12.75" customHeight="1" x14ac:dyDescent="0.25">
      <c r="A67" s="184" t="s">
        <v>35</v>
      </c>
      <c r="B67" s="196">
        <f t="shared" si="0"/>
        <v>8</v>
      </c>
      <c r="C67" s="180">
        <f t="shared" si="1"/>
        <v>-0.36979476744235384</v>
      </c>
      <c r="D67" s="180">
        <f t="shared" si="2"/>
        <v>8.2605737002601316</v>
      </c>
      <c r="E67" s="197" t="s">
        <v>1988</v>
      </c>
      <c r="F67" s="184" t="s">
        <v>36</v>
      </c>
      <c r="G67" s="214" t="s">
        <v>21</v>
      </c>
      <c r="H67" s="197" t="s">
        <v>33</v>
      </c>
      <c r="I67" s="211">
        <v>3</v>
      </c>
      <c r="J67" s="180">
        <v>4.6720198412132268</v>
      </c>
      <c r="K67" s="180">
        <v>6.3402715273753003</v>
      </c>
      <c r="L67" s="211">
        <v>5</v>
      </c>
      <c r="M67" s="180">
        <v>4.3022250737708729</v>
      </c>
      <c r="N67" s="180">
        <v>16.55859245887374</v>
      </c>
      <c r="O67" s="75">
        <f>2*(1-_xlfn.NORM.S.DIST((J67-M67)/SQRT((N67^2)+(K67^2)),TRUE))</f>
        <v>0.98336059769996331</v>
      </c>
      <c r="P67" s="75"/>
      <c r="Q67" s="195"/>
      <c r="R67" s="179"/>
      <c r="S67" s="180"/>
      <c r="T67" s="180"/>
    </row>
    <row r="68" spans="1:20" s="184" customFormat="1" ht="12.75" customHeight="1" x14ac:dyDescent="0.25">
      <c r="A68" s="184" t="s">
        <v>35</v>
      </c>
      <c r="B68" s="196"/>
      <c r="C68" s="180"/>
      <c r="D68" s="180"/>
      <c r="E68" s="184" t="s">
        <v>1989</v>
      </c>
      <c r="F68" s="184" t="s">
        <v>36</v>
      </c>
      <c r="G68" s="214" t="s">
        <v>21</v>
      </c>
      <c r="H68" s="197" t="s">
        <v>33</v>
      </c>
      <c r="I68" s="211">
        <v>3</v>
      </c>
      <c r="J68" s="180">
        <v>1.0153269528248896</v>
      </c>
      <c r="K68" s="180">
        <v>6.6936570109092514E-3</v>
      </c>
      <c r="L68" s="211"/>
      <c r="M68" s="180"/>
      <c r="N68" s="180"/>
      <c r="O68" s="75"/>
      <c r="P68" s="75"/>
      <c r="Q68" s="195"/>
      <c r="R68" s="179"/>
      <c r="S68" s="180"/>
      <c r="T68" s="180"/>
    </row>
    <row r="69" spans="1:20" s="184" customFormat="1" ht="12.75" customHeight="1" x14ac:dyDescent="0.25">
      <c r="A69" s="184" t="s">
        <v>35</v>
      </c>
      <c r="B69" s="196"/>
      <c r="C69" s="180"/>
      <c r="D69" s="180"/>
      <c r="E69" s="197" t="s">
        <v>1990</v>
      </c>
      <c r="F69" s="184" t="s">
        <v>36</v>
      </c>
      <c r="G69" s="214" t="s">
        <v>21</v>
      </c>
      <c r="H69" s="197" t="s">
        <v>33</v>
      </c>
      <c r="I69" s="211"/>
      <c r="J69" s="180"/>
      <c r="K69" s="180"/>
      <c r="L69" s="211">
        <v>8</v>
      </c>
      <c r="M69" s="180">
        <v>4.3711826248544599</v>
      </c>
      <c r="N69" s="180">
        <v>7.2732295838469296</v>
      </c>
      <c r="O69" s="75"/>
      <c r="P69" s="75"/>
      <c r="Q69" s="195"/>
      <c r="R69" s="179"/>
      <c r="S69" s="180"/>
      <c r="T69" s="180"/>
    </row>
    <row r="70" spans="1:20" s="184" customFormat="1" ht="12.75" customHeight="1" x14ac:dyDescent="0.25">
      <c r="A70" s="184" t="s">
        <v>35</v>
      </c>
      <c r="B70" s="196"/>
      <c r="C70" s="180"/>
      <c r="D70" s="180"/>
      <c r="E70" s="197" t="s">
        <v>369</v>
      </c>
      <c r="F70" s="184" t="s">
        <v>36</v>
      </c>
      <c r="G70" s="214" t="s">
        <v>21</v>
      </c>
      <c r="H70" s="197" t="s">
        <v>33</v>
      </c>
      <c r="I70" s="211">
        <v>4</v>
      </c>
      <c r="J70" s="180">
        <v>2.021772842984674</v>
      </c>
      <c r="K70" s="180">
        <v>1.1532187352025425</v>
      </c>
      <c r="L70" s="211"/>
      <c r="M70" s="180"/>
      <c r="N70" s="180"/>
      <c r="O70" s="75"/>
      <c r="P70" s="75"/>
      <c r="Q70" s="195"/>
      <c r="R70" s="179"/>
      <c r="S70" s="180"/>
      <c r="T70" s="180"/>
    </row>
    <row r="71" spans="1:20" s="184" customFormat="1" ht="12.75" customHeight="1" x14ac:dyDescent="0.25">
      <c r="A71" s="184" t="s">
        <v>35</v>
      </c>
      <c r="B71" s="196">
        <f>SUM(I71,L71)</f>
        <v>6</v>
      </c>
      <c r="C71" s="180">
        <f>M71-J71</f>
        <v>-46.02657230694934</v>
      </c>
      <c r="D71" s="180">
        <f>SQRT(K71^2/I71+N71^2/L71)</f>
        <v>28.660654609117966</v>
      </c>
      <c r="E71" s="213" t="s">
        <v>49</v>
      </c>
      <c r="F71" s="184" t="s">
        <v>36</v>
      </c>
      <c r="G71" s="214" t="s">
        <v>21</v>
      </c>
      <c r="H71" s="197" t="s">
        <v>34</v>
      </c>
      <c r="I71" s="211">
        <v>2</v>
      </c>
      <c r="J71" s="180">
        <v>50.158400943362359</v>
      </c>
      <c r="K71" s="180">
        <v>40.257864048129719</v>
      </c>
      <c r="L71" s="211">
        <v>4</v>
      </c>
      <c r="M71" s="180">
        <v>4.131828636413017</v>
      </c>
      <c r="N71" s="180">
        <v>6.6589229652571831</v>
      </c>
      <c r="O71" s="75">
        <f>2*(1-_xlfn.NORM.S.DIST((J71-M71)/SQRT((N71^2)+(K71^2)),TRUE))</f>
        <v>0.25933351439951968</v>
      </c>
      <c r="P71" s="75"/>
      <c r="Q71" s="195"/>
      <c r="R71" s="179"/>
      <c r="S71" s="180"/>
      <c r="T71" s="180"/>
    </row>
    <row r="72" spans="1:20" s="184" customFormat="1" ht="12.75" customHeight="1" x14ac:dyDescent="0.25">
      <c r="A72" s="184" t="s">
        <v>35</v>
      </c>
      <c r="B72" s="196">
        <f t="shared" ref="B72:B75" si="4">SUM(I72,L72)</f>
        <v>12</v>
      </c>
      <c r="C72" s="180">
        <f t="shared" ref="C72:C75" si="5">M72-J72</f>
        <v>-8.0729822524609975</v>
      </c>
      <c r="D72" s="180">
        <f t="shared" ref="D72:D75" si="6">SQRT(K72^2/I72+N72^2/L72)</f>
        <v>6.5728614519252613</v>
      </c>
      <c r="E72" s="197" t="s">
        <v>50</v>
      </c>
      <c r="F72" s="184" t="s">
        <v>36</v>
      </c>
      <c r="G72" s="214" t="s">
        <v>21</v>
      </c>
      <c r="H72" s="197" t="s">
        <v>34</v>
      </c>
      <c r="I72" s="211">
        <v>6</v>
      </c>
      <c r="J72" s="180">
        <v>11.772769617068599</v>
      </c>
      <c r="K72" s="180">
        <v>15.692419286819353</v>
      </c>
      <c r="L72" s="211">
        <v>6</v>
      </c>
      <c r="M72" s="180">
        <v>3.6997873646076012</v>
      </c>
      <c r="N72" s="180">
        <v>3.6004198260606111</v>
      </c>
      <c r="O72" s="75">
        <f>2*(1-_xlfn.NORM.S.DIST((J72-M72)/SQRT((N72^2)+(K72^2)),TRUE))</f>
        <v>0.61607374573583362</v>
      </c>
      <c r="P72" s="75"/>
      <c r="Q72" s="195"/>
      <c r="R72" s="179"/>
      <c r="S72" s="180"/>
      <c r="T72" s="180"/>
    </row>
    <row r="73" spans="1:20" s="184" customFormat="1" ht="12.75" customHeight="1" x14ac:dyDescent="0.25">
      <c r="A73" s="184" t="s">
        <v>35</v>
      </c>
      <c r="B73" s="196">
        <f t="shared" si="4"/>
        <v>15</v>
      </c>
      <c r="C73" s="180">
        <f t="shared" si="5"/>
        <v>-5.944679200628979</v>
      </c>
      <c r="D73" s="180">
        <f t="shared" si="6"/>
        <v>4.2658733425712008</v>
      </c>
      <c r="E73" s="197" t="s">
        <v>51</v>
      </c>
      <c r="F73" s="184" t="s">
        <v>36</v>
      </c>
      <c r="G73" s="214" t="s">
        <v>21</v>
      </c>
      <c r="H73" s="197" t="s">
        <v>34</v>
      </c>
      <c r="I73" s="211">
        <v>6</v>
      </c>
      <c r="J73" s="180">
        <v>9.2859196202973973</v>
      </c>
      <c r="K73" s="180">
        <v>10.348990288359538</v>
      </c>
      <c r="L73" s="211">
        <v>9</v>
      </c>
      <c r="M73" s="180">
        <v>3.3412404196684182</v>
      </c>
      <c r="N73" s="180">
        <v>1.7682416098758234</v>
      </c>
      <c r="O73" s="75">
        <f>2*(1-_xlfn.NORM.S.DIST((J73-M73)/SQRT((N73^2)+(K73^2)),TRUE))</f>
        <v>0.57124715510687096</v>
      </c>
      <c r="P73" s="75"/>
      <c r="Q73" s="195"/>
      <c r="R73" s="179"/>
      <c r="S73" s="180"/>
      <c r="T73" s="180"/>
    </row>
    <row r="74" spans="1:20" s="184" customFormat="1" ht="12.75" customHeight="1" x14ac:dyDescent="0.25">
      <c r="A74" s="184" t="s">
        <v>35</v>
      </c>
      <c r="B74" s="196">
        <f t="shared" si="4"/>
        <v>14</v>
      </c>
      <c r="C74" s="180">
        <f t="shared" si="5"/>
        <v>2.0705654875678556</v>
      </c>
      <c r="D74" s="180">
        <f t="shared" si="6"/>
        <v>0.36307407848605966</v>
      </c>
      <c r="E74" s="197" t="s">
        <v>78</v>
      </c>
      <c r="F74" s="184" t="s">
        <v>36</v>
      </c>
      <c r="G74" s="214" t="s">
        <v>21</v>
      </c>
      <c r="H74" s="197" t="s">
        <v>34</v>
      </c>
      <c r="I74" s="211">
        <v>4</v>
      </c>
      <c r="J74" s="180">
        <v>1.0247177022361385</v>
      </c>
      <c r="K74" s="180">
        <v>6.7355179439035059E-2</v>
      </c>
      <c r="L74" s="211">
        <v>10</v>
      </c>
      <c r="M74" s="180">
        <v>3.0952831898039941</v>
      </c>
      <c r="N74" s="180">
        <v>1.1431911756971589</v>
      </c>
      <c r="O74" s="75">
        <f t="shared" si="3"/>
        <v>7.0594072343961312E-2</v>
      </c>
      <c r="P74" s="75"/>
      <c r="Q74" s="195"/>
      <c r="R74" s="179"/>
      <c r="S74" s="180"/>
      <c r="T74" s="180"/>
    </row>
    <row r="75" spans="1:20" s="184" customFormat="1" ht="12.75" customHeight="1" x14ac:dyDescent="0.25">
      <c r="A75" s="184" t="s">
        <v>35</v>
      </c>
      <c r="B75" s="196">
        <f t="shared" si="4"/>
        <v>9</v>
      </c>
      <c r="C75" s="180">
        <f t="shared" si="5"/>
        <v>-2.9349528615383269</v>
      </c>
      <c r="D75" s="180">
        <f t="shared" si="6"/>
        <v>3.6762283032424219</v>
      </c>
      <c r="E75" s="197" t="s">
        <v>1988</v>
      </c>
      <c r="F75" s="184" t="s">
        <v>36</v>
      </c>
      <c r="G75" s="214" t="s">
        <v>21</v>
      </c>
      <c r="H75" s="197" t="s">
        <v>34</v>
      </c>
      <c r="I75" s="211">
        <v>3</v>
      </c>
      <c r="J75" s="180">
        <v>4.6720198412132268</v>
      </c>
      <c r="K75" s="180">
        <v>6.3402715273753003</v>
      </c>
      <c r="L75" s="211">
        <v>6</v>
      </c>
      <c r="M75" s="180">
        <v>1.7370669796748999</v>
      </c>
      <c r="N75" s="180">
        <v>0.83056676051482548</v>
      </c>
      <c r="O75" s="75">
        <f>2*(1-_xlfn.NORM.S.DIST((J75-M75)/SQRT((N75^2)+(K75^2)),TRUE))</f>
        <v>0.64624493162491148</v>
      </c>
      <c r="P75" s="75"/>
      <c r="Q75" s="195"/>
      <c r="R75" s="179"/>
      <c r="S75" s="180"/>
      <c r="T75" s="180"/>
    </row>
    <row r="76" spans="1:20" s="184" customFormat="1" ht="12.75" customHeight="1" x14ac:dyDescent="0.25">
      <c r="A76" s="184" t="s">
        <v>35</v>
      </c>
      <c r="B76" s="196"/>
      <c r="C76" s="180"/>
      <c r="D76" s="180"/>
      <c r="E76" s="184" t="s">
        <v>1989</v>
      </c>
      <c r="F76" s="184" t="s">
        <v>36</v>
      </c>
      <c r="G76" s="214" t="s">
        <v>21</v>
      </c>
      <c r="H76" s="197" t="s">
        <v>34</v>
      </c>
      <c r="I76" s="211">
        <v>3</v>
      </c>
      <c r="J76" s="180">
        <v>1.0153269528248896</v>
      </c>
      <c r="K76" s="180">
        <v>6.6936570109092514E-3</v>
      </c>
      <c r="L76" s="211"/>
      <c r="M76" s="180"/>
      <c r="N76" s="180"/>
      <c r="O76" s="75"/>
      <c r="P76" s="75"/>
      <c r="Q76" s="195"/>
      <c r="R76" s="179"/>
      <c r="S76" s="180"/>
      <c r="T76" s="180"/>
    </row>
    <row r="77" spans="1:20" s="184" customFormat="1" ht="12.75" customHeight="1" x14ac:dyDescent="0.25">
      <c r="A77" s="184" t="s">
        <v>35</v>
      </c>
      <c r="B77" s="196"/>
      <c r="C77" s="180"/>
      <c r="D77" s="180"/>
      <c r="E77" s="197" t="s">
        <v>1990</v>
      </c>
      <c r="F77" s="184" t="s">
        <v>36</v>
      </c>
      <c r="G77" s="214" t="s">
        <v>21</v>
      </c>
      <c r="H77" s="197" t="s">
        <v>34</v>
      </c>
      <c r="I77" s="211"/>
      <c r="J77" s="180"/>
      <c r="K77" s="180"/>
      <c r="L77" s="211">
        <v>8</v>
      </c>
      <c r="M77" s="180">
        <v>4.8970359952590607</v>
      </c>
      <c r="N77" s="180">
        <v>4.0542282980120214</v>
      </c>
      <c r="O77" s="75"/>
      <c r="P77" s="75"/>
      <c r="Q77" s="195"/>
      <c r="R77" s="179"/>
      <c r="S77" s="180"/>
      <c r="T77" s="180"/>
    </row>
    <row r="78" spans="1:20" s="184" customFormat="1" ht="12.75" customHeight="1" x14ac:dyDescent="0.25">
      <c r="A78" s="184" t="s">
        <v>35</v>
      </c>
      <c r="B78" s="196"/>
      <c r="C78" s="180"/>
      <c r="D78" s="180"/>
      <c r="E78" s="197" t="s">
        <v>369</v>
      </c>
      <c r="F78" s="184" t="s">
        <v>36</v>
      </c>
      <c r="G78" s="214" t="s">
        <v>21</v>
      </c>
      <c r="H78" s="197" t="s">
        <v>34</v>
      </c>
      <c r="I78" s="211">
        <v>4</v>
      </c>
      <c r="J78" s="180">
        <v>2.021772842984674</v>
      </c>
      <c r="K78" s="180">
        <v>1.1532187352025425</v>
      </c>
      <c r="L78" s="211"/>
      <c r="M78" s="180"/>
      <c r="N78" s="180"/>
      <c r="O78" s="75"/>
      <c r="P78" s="75"/>
      <c r="Q78" s="195"/>
      <c r="R78" s="179"/>
      <c r="S78" s="180"/>
      <c r="T78" s="180"/>
    </row>
    <row r="79" spans="1:20" s="14" customFormat="1" ht="12.75" customHeight="1" x14ac:dyDescent="0.2">
      <c r="A79" s="188"/>
      <c r="B79" s="186"/>
      <c r="C79" s="183"/>
      <c r="D79" s="183"/>
      <c r="E79" s="212"/>
      <c r="F79" s="188"/>
      <c r="G79" s="203"/>
      <c r="H79" s="189"/>
      <c r="I79" s="205"/>
      <c r="J79" s="183"/>
      <c r="K79" s="183"/>
      <c r="L79" s="205"/>
      <c r="M79" s="183"/>
      <c r="N79" s="183"/>
      <c r="O79" s="76"/>
      <c r="P79" s="207"/>
      <c r="Q79" s="188"/>
      <c r="R79" s="188"/>
      <c r="S79" s="188"/>
      <c r="T79" s="188"/>
    </row>
    <row r="80" spans="1:20" s="208" customFormat="1" ht="12.75" customHeight="1" x14ac:dyDescent="0.2">
      <c r="A80" s="184"/>
      <c r="B80" s="196"/>
      <c r="C80" s="180"/>
      <c r="D80" s="180"/>
      <c r="E80" s="19"/>
      <c r="F80" s="184"/>
      <c r="G80" s="214"/>
      <c r="H80" s="197"/>
      <c r="I80" s="211"/>
      <c r="J80" s="180"/>
      <c r="K80" s="180"/>
      <c r="L80" s="211"/>
      <c r="M80" s="180"/>
      <c r="N80" s="180"/>
      <c r="O80" s="75"/>
      <c r="P80" s="206"/>
      <c r="Q80" s="184"/>
      <c r="R80" s="184"/>
      <c r="S80" s="184"/>
      <c r="T80" s="184"/>
    </row>
    <row r="81" spans="1:21" ht="12.75" customHeight="1" x14ac:dyDescent="0.2">
      <c r="A81" s="184" t="s">
        <v>37</v>
      </c>
      <c r="B81" s="196">
        <v>9</v>
      </c>
      <c r="C81" s="180">
        <v>225</v>
      </c>
      <c r="D81" s="180">
        <v>112.59916264596033</v>
      </c>
      <c r="E81" s="197" t="s">
        <v>38</v>
      </c>
      <c r="F81" s="184" t="s">
        <v>39</v>
      </c>
      <c r="G81" s="214" t="s">
        <v>21</v>
      </c>
      <c r="H81" s="197" t="s">
        <v>22</v>
      </c>
      <c r="I81" s="211">
        <v>7</v>
      </c>
      <c r="J81" s="180">
        <v>225</v>
      </c>
      <c r="K81" s="180">
        <v>100</v>
      </c>
      <c r="L81" s="211">
        <v>2</v>
      </c>
      <c r="M81" s="180">
        <v>450</v>
      </c>
      <c r="N81" s="180">
        <v>150</v>
      </c>
      <c r="O81" s="75">
        <v>0.21200343092282559</v>
      </c>
    </row>
    <row r="82" spans="1:21" ht="12.75" customHeight="1" x14ac:dyDescent="0.2">
      <c r="A82" s="184" t="s">
        <v>37</v>
      </c>
      <c r="B82" s="196">
        <v>17</v>
      </c>
      <c r="C82" s="180">
        <v>790</v>
      </c>
      <c r="D82" s="180">
        <v>133.67337591521891</v>
      </c>
      <c r="E82" s="197" t="s">
        <v>41</v>
      </c>
      <c r="F82" s="184" t="s">
        <v>39</v>
      </c>
      <c r="G82" s="214" t="s">
        <v>21</v>
      </c>
      <c r="H82" s="197" t="s">
        <v>22</v>
      </c>
      <c r="I82" s="211">
        <v>10</v>
      </c>
      <c r="J82" s="180">
        <v>650</v>
      </c>
      <c r="K82" s="180">
        <v>180</v>
      </c>
      <c r="L82" s="211">
        <v>7</v>
      </c>
      <c r="M82" s="180">
        <v>1440</v>
      </c>
      <c r="N82" s="180">
        <v>320</v>
      </c>
      <c r="O82" s="75">
        <v>3.1420824073443709E-2</v>
      </c>
    </row>
    <row r="83" spans="1:21" ht="12.75" customHeight="1" x14ac:dyDescent="0.2">
      <c r="A83" s="184" t="s">
        <v>37</v>
      </c>
      <c r="B83" s="196">
        <v>22</v>
      </c>
      <c r="C83" s="180">
        <v>960</v>
      </c>
      <c r="D83" s="180">
        <v>55.688333393902859</v>
      </c>
      <c r="E83" s="213" t="s">
        <v>40</v>
      </c>
      <c r="F83" s="184" t="s">
        <v>39</v>
      </c>
      <c r="G83" s="214" t="s">
        <v>21</v>
      </c>
      <c r="H83" s="197" t="s">
        <v>22</v>
      </c>
      <c r="I83" s="211">
        <v>1</v>
      </c>
      <c r="J83" s="180">
        <v>90</v>
      </c>
      <c r="K83" s="180">
        <v>30</v>
      </c>
      <c r="L83" s="211">
        <v>21</v>
      </c>
      <c r="M83" s="180">
        <v>1050</v>
      </c>
      <c r="N83" s="180">
        <v>215</v>
      </c>
      <c r="O83" s="75">
        <v>9.7667930529787839E-6</v>
      </c>
      <c r="P83" s="206"/>
      <c r="Q83" s="184"/>
      <c r="R83" s="184"/>
      <c r="S83" s="184"/>
      <c r="T83" s="184"/>
    </row>
    <row r="84" spans="1:21" s="216" customFormat="1" ht="12.75" customHeight="1" x14ac:dyDescent="0.2">
      <c r="A84" s="188"/>
      <c r="B84" s="186"/>
      <c r="C84" s="183"/>
      <c r="D84" s="183"/>
      <c r="E84" s="212"/>
      <c r="F84" s="188"/>
      <c r="G84" s="203"/>
      <c r="H84" s="189"/>
      <c r="I84" s="205"/>
      <c r="J84" s="183"/>
      <c r="K84" s="183"/>
      <c r="L84" s="205"/>
      <c r="M84" s="183"/>
      <c r="N84" s="183"/>
      <c r="O84" s="76"/>
      <c r="P84" s="207"/>
      <c r="Q84" s="188"/>
      <c r="R84" s="188"/>
      <c r="S84" s="188"/>
      <c r="T84" s="188"/>
    </row>
    <row r="85" spans="1:21" ht="12.75" customHeight="1" x14ac:dyDescent="0.2">
      <c r="L85" s="211"/>
    </row>
    <row r="86" spans="1:21" ht="12.75" customHeight="1" x14ac:dyDescent="0.2">
      <c r="A86" s="184" t="s">
        <v>24</v>
      </c>
      <c r="B86" s="196">
        <v>16</v>
      </c>
      <c r="C86" s="180">
        <v>388.88888888888891</v>
      </c>
      <c r="D86" s="180">
        <v>176.72760272145379</v>
      </c>
      <c r="E86" s="197">
        <v>2</v>
      </c>
      <c r="F86" s="184" t="s">
        <v>171</v>
      </c>
      <c r="G86" s="214" t="s">
        <v>43</v>
      </c>
      <c r="H86" s="197" t="s">
        <v>22</v>
      </c>
      <c r="I86" s="211">
        <v>7</v>
      </c>
      <c r="J86" s="180">
        <v>1117.6470588235295</v>
      </c>
      <c r="K86" s="180">
        <v>127.073347027604</v>
      </c>
      <c r="L86" s="211">
        <v>9</v>
      </c>
      <c r="M86" s="180">
        <v>1506.5359477124184</v>
      </c>
      <c r="N86" s="180">
        <v>510.22795336820565</v>
      </c>
      <c r="O86" s="75">
        <v>0.46</v>
      </c>
      <c r="S86" s="248"/>
      <c r="T86" s="248"/>
      <c r="U86" s="248"/>
    </row>
    <row r="87" spans="1:21" ht="12.75" customHeight="1" x14ac:dyDescent="0.2">
      <c r="A87" s="184" t="s">
        <v>24</v>
      </c>
      <c r="B87" s="196">
        <v>28</v>
      </c>
      <c r="C87" s="180">
        <v>385.81314878892704</v>
      </c>
      <c r="D87" s="180">
        <v>285.54256583760389</v>
      </c>
      <c r="E87" s="197">
        <v>3</v>
      </c>
      <c r="F87" s="184" t="s">
        <v>171</v>
      </c>
      <c r="G87" s="214" t="s">
        <v>43</v>
      </c>
      <c r="H87" s="197" t="s">
        <v>22</v>
      </c>
      <c r="I87" s="211">
        <v>11</v>
      </c>
      <c r="J87" s="180">
        <v>1529.4117647058827</v>
      </c>
      <c r="K87" s="180">
        <v>807.72652880088003</v>
      </c>
      <c r="L87" s="211">
        <v>17</v>
      </c>
      <c r="M87" s="180">
        <v>1915.2249134948097</v>
      </c>
      <c r="N87" s="180">
        <v>614.65331475035998</v>
      </c>
      <c r="O87" s="75">
        <v>0.70399999999999996</v>
      </c>
      <c r="S87" s="248"/>
      <c r="T87" s="248"/>
      <c r="U87" s="248"/>
    </row>
    <row r="88" spans="1:21" ht="12.75" customHeight="1" x14ac:dyDescent="0.2">
      <c r="A88" s="184" t="s">
        <v>24</v>
      </c>
      <c r="B88" s="196">
        <v>36</v>
      </c>
      <c r="C88" s="180">
        <v>349.29971988795546</v>
      </c>
      <c r="D88" s="180">
        <v>203.81332353479959</v>
      </c>
      <c r="E88" s="197">
        <v>4</v>
      </c>
      <c r="F88" s="184" t="s">
        <v>171</v>
      </c>
      <c r="G88" s="214" t="s">
        <v>43</v>
      </c>
      <c r="H88" s="197" t="s">
        <v>22</v>
      </c>
      <c r="I88" s="211">
        <v>15</v>
      </c>
      <c r="J88" s="180">
        <v>1605.8823529411764</v>
      </c>
      <c r="K88" s="180">
        <v>581.55874883711169</v>
      </c>
      <c r="L88" s="211">
        <v>21</v>
      </c>
      <c r="M88" s="180">
        <v>1955.1820728291318</v>
      </c>
      <c r="N88" s="180">
        <v>631.53976768508983</v>
      </c>
      <c r="O88" s="75">
        <v>0.68400000000000005</v>
      </c>
      <c r="S88" s="248"/>
      <c r="T88" s="248"/>
      <c r="U88" s="248"/>
    </row>
    <row r="89" spans="1:21" ht="12.75" customHeight="1" x14ac:dyDescent="0.2">
      <c r="A89" s="184" t="s">
        <v>24</v>
      </c>
      <c r="B89" s="196">
        <v>37</v>
      </c>
      <c r="C89" s="180">
        <v>242.78074866310158</v>
      </c>
      <c r="D89" s="180">
        <v>227.33685938877207</v>
      </c>
      <c r="E89" s="197">
        <v>5</v>
      </c>
      <c r="F89" s="184" t="s">
        <v>171</v>
      </c>
      <c r="G89" s="214" t="s">
        <v>43</v>
      </c>
      <c r="H89" s="197" t="s">
        <v>22</v>
      </c>
      <c r="I89" s="211">
        <v>15</v>
      </c>
      <c r="J89" s="180">
        <v>1917.6470588235295</v>
      </c>
      <c r="K89" s="180">
        <v>718.22197662792189</v>
      </c>
      <c r="L89" s="211">
        <v>22</v>
      </c>
      <c r="M89" s="180">
        <v>2160.4278074866311</v>
      </c>
      <c r="N89" s="180">
        <v>616.79461468026147</v>
      </c>
      <c r="O89" s="75">
        <v>0.79800000000000004</v>
      </c>
      <c r="S89" s="248"/>
      <c r="T89" s="248"/>
      <c r="U89" s="248"/>
    </row>
    <row r="90" spans="1:21" ht="12.75" customHeight="1" x14ac:dyDescent="0.2">
      <c r="A90" s="184" t="s">
        <v>24</v>
      </c>
      <c r="B90" s="196">
        <v>20</v>
      </c>
      <c r="C90" s="180">
        <v>847.1234647705237</v>
      </c>
      <c r="D90" s="180">
        <v>217.50653026755316</v>
      </c>
      <c r="E90" s="213">
        <v>6</v>
      </c>
      <c r="F90" s="184" t="s">
        <v>171</v>
      </c>
      <c r="G90" s="214" t="s">
        <v>43</v>
      </c>
      <c r="H90" s="197" t="s">
        <v>22</v>
      </c>
      <c r="I90" s="211">
        <v>7</v>
      </c>
      <c r="J90" s="180">
        <v>1512.6050420168067</v>
      </c>
      <c r="K90" s="180">
        <v>374.29562561794847</v>
      </c>
      <c r="L90" s="211">
        <v>13</v>
      </c>
      <c r="M90" s="180">
        <v>2359.7285067873304</v>
      </c>
      <c r="N90" s="180">
        <v>595.68249631161052</v>
      </c>
      <c r="O90" s="75">
        <v>0.22900000000000001</v>
      </c>
      <c r="S90" s="248"/>
      <c r="T90" s="248"/>
      <c r="U90" s="248"/>
    </row>
    <row r="91" spans="1:21" ht="12.75" customHeight="1" x14ac:dyDescent="0.2">
      <c r="A91" s="184" t="s">
        <v>24</v>
      </c>
      <c r="B91" s="196">
        <v>28</v>
      </c>
      <c r="C91" s="180">
        <v>161.89258312020456</v>
      </c>
      <c r="D91" s="180">
        <v>191.78274534022987</v>
      </c>
      <c r="E91" s="197" t="s">
        <v>45</v>
      </c>
      <c r="F91" s="184" t="s">
        <v>171</v>
      </c>
      <c r="G91" s="214" t="s">
        <v>43</v>
      </c>
      <c r="H91" s="197" t="s">
        <v>22</v>
      </c>
      <c r="I91" s="211">
        <v>5</v>
      </c>
      <c r="J91" s="180">
        <v>1435.2941176470588</v>
      </c>
      <c r="K91" s="180">
        <v>336.88990737120946</v>
      </c>
      <c r="L91" s="211">
        <v>23</v>
      </c>
      <c r="M91" s="180">
        <v>1597.1867007672633</v>
      </c>
      <c r="N91" s="180">
        <v>569.10295014868609</v>
      </c>
      <c r="O91" s="75">
        <v>0.80700000000000005</v>
      </c>
      <c r="S91" s="248"/>
      <c r="T91" s="248"/>
      <c r="U91" s="248"/>
    </row>
    <row r="92" spans="1:21" ht="12.75" customHeight="1" x14ac:dyDescent="0.2">
      <c r="A92" s="184" t="s">
        <v>53</v>
      </c>
      <c r="B92" s="196">
        <v>29</v>
      </c>
      <c r="C92" s="180">
        <v>165.07936507936503</v>
      </c>
      <c r="D92" s="180">
        <v>82.630842034734727</v>
      </c>
      <c r="E92" s="213">
        <v>3</v>
      </c>
      <c r="F92" s="184" t="s">
        <v>171</v>
      </c>
      <c r="G92" s="214" t="s">
        <v>43</v>
      </c>
      <c r="H92" s="197" t="s">
        <v>22</v>
      </c>
      <c r="I92" s="211">
        <v>15</v>
      </c>
      <c r="J92" s="180">
        <v>155.55555555555557</v>
      </c>
      <c r="K92" s="180">
        <v>128.20838416703918</v>
      </c>
      <c r="L92" s="211">
        <v>14</v>
      </c>
      <c r="M92" s="180">
        <v>320.6349206349206</v>
      </c>
      <c r="N92" s="180">
        <v>283.28152249866514</v>
      </c>
      <c r="O92" s="75">
        <v>0.59499999999999997</v>
      </c>
      <c r="S92" s="248"/>
      <c r="T92" s="248"/>
      <c r="U92" s="248"/>
    </row>
    <row r="93" spans="1:21" ht="12.75" customHeight="1" x14ac:dyDescent="0.2">
      <c r="A93" s="184" t="s">
        <v>53</v>
      </c>
      <c r="B93" s="196">
        <v>38</v>
      </c>
      <c r="C93" s="180">
        <v>105.80246913580245</v>
      </c>
      <c r="D93" s="180">
        <v>56.11993898557526</v>
      </c>
      <c r="E93" s="197">
        <v>4</v>
      </c>
      <c r="F93" s="184" t="s">
        <v>171</v>
      </c>
      <c r="G93" s="214" t="s">
        <v>43</v>
      </c>
      <c r="H93" s="197" t="s">
        <v>22</v>
      </c>
      <c r="I93" s="211">
        <v>18</v>
      </c>
      <c r="J93" s="180">
        <v>197.53086419753086</v>
      </c>
      <c r="K93" s="180">
        <v>147.3398428488664</v>
      </c>
      <c r="L93" s="211">
        <v>20</v>
      </c>
      <c r="M93" s="180">
        <v>303.33333333333331</v>
      </c>
      <c r="N93" s="180">
        <v>197.14920080621337</v>
      </c>
      <c r="O93" s="75">
        <v>0.66700000000000004</v>
      </c>
      <c r="S93" s="248"/>
      <c r="T93" s="248"/>
      <c r="U93" s="248"/>
    </row>
    <row r="94" spans="1:21" ht="12.75" customHeight="1" x14ac:dyDescent="0.2">
      <c r="A94" s="184" t="s">
        <v>53</v>
      </c>
      <c r="B94" s="196">
        <v>37</v>
      </c>
      <c r="C94" s="180">
        <v>68.832575265323754</v>
      </c>
      <c r="D94" s="180">
        <v>57.618571268186258</v>
      </c>
      <c r="E94" s="197">
        <v>5</v>
      </c>
      <c r="F94" s="184" t="s">
        <v>171</v>
      </c>
      <c r="G94" s="214" t="s">
        <v>43</v>
      </c>
      <c r="H94" s="197" t="s">
        <v>22</v>
      </c>
      <c r="I94" s="211">
        <v>19</v>
      </c>
      <c r="J94" s="180">
        <v>187.13450292397664</v>
      </c>
      <c r="K94" s="180">
        <v>203.89205067781126</v>
      </c>
      <c r="L94" s="211">
        <v>18</v>
      </c>
      <c r="M94" s="180">
        <v>255.96707818930039</v>
      </c>
      <c r="N94" s="180">
        <v>142.73831158207284</v>
      </c>
      <c r="O94" s="75">
        <v>0.78200000000000003</v>
      </c>
      <c r="S94" s="248"/>
      <c r="T94" s="248"/>
      <c r="U94" s="248"/>
    </row>
    <row r="95" spans="1:21" ht="12.75" customHeight="1" x14ac:dyDescent="0.2">
      <c r="A95" s="184" t="s">
        <v>53</v>
      </c>
      <c r="B95" s="196">
        <v>28</v>
      </c>
      <c r="C95" s="180">
        <v>59.791073124406424</v>
      </c>
      <c r="D95" s="180">
        <v>43.384009874778997</v>
      </c>
      <c r="E95" s="197">
        <v>6</v>
      </c>
      <c r="F95" s="184" t="s">
        <v>171</v>
      </c>
      <c r="G95" s="214" t="s">
        <v>43</v>
      </c>
      <c r="H95" s="197" t="s">
        <v>22</v>
      </c>
      <c r="I95" s="211">
        <v>15</v>
      </c>
      <c r="J95" s="180">
        <v>84.938271604938294</v>
      </c>
      <c r="K95" s="180">
        <v>116.7146677658656</v>
      </c>
      <c r="L95" s="211">
        <v>13</v>
      </c>
      <c r="M95" s="180">
        <v>144.72934472934472</v>
      </c>
      <c r="N95" s="180">
        <v>112.52659634262966</v>
      </c>
      <c r="O95" s="75">
        <v>0.71199999999999997</v>
      </c>
      <c r="S95" s="248"/>
      <c r="T95" s="248"/>
      <c r="U95" s="248"/>
    </row>
    <row r="96" spans="1:21" ht="12.75" customHeight="1" x14ac:dyDescent="0.2">
      <c r="A96" s="184" t="s">
        <v>53</v>
      </c>
      <c r="B96" s="196">
        <v>26</v>
      </c>
      <c r="C96" s="180">
        <v>49.02998236331571</v>
      </c>
      <c r="D96" s="180">
        <v>51.681691297623679</v>
      </c>
      <c r="E96" s="197" t="s">
        <v>45</v>
      </c>
      <c r="F96" s="184" t="s">
        <v>171</v>
      </c>
      <c r="G96" s="214" t="s">
        <v>43</v>
      </c>
      <c r="H96" s="197" t="s">
        <v>22</v>
      </c>
      <c r="I96" s="211">
        <v>12</v>
      </c>
      <c r="J96" s="180">
        <v>45.679012345679013</v>
      </c>
      <c r="K96" s="180">
        <v>67.064531693225589</v>
      </c>
      <c r="L96" s="211">
        <v>14</v>
      </c>
      <c r="M96" s="180">
        <v>94.708994708994723</v>
      </c>
      <c r="N96" s="180">
        <v>179.29501118433254</v>
      </c>
      <c r="O96" s="75">
        <v>0.79800000000000004</v>
      </c>
      <c r="S96" s="248"/>
      <c r="T96" s="248"/>
      <c r="U96" s="248"/>
    </row>
    <row r="97" spans="1:21" ht="12.75" customHeight="1" x14ac:dyDescent="0.2">
      <c r="A97" s="184" t="s">
        <v>54</v>
      </c>
      <c r="B97" s="196">
        <v>30</v>
      </c>
      <c r="C97" s="180">
        <v>921.21212121212102</v>
      </c>
      <c r="D97" s="180">
        <v>287.92258090740688</v>
      </c>
      <c r="E97" s="197">
        <v>3</v>
      </c>
      <c r="F97" s="184" t="s">
        <v>171</v>
      </c>
      <c r="G97" s="214" t="s">
        <v>43</v>
      </c>
      <c r="H97" s="197" t="s">
        <v>22</v>
      </c>
      <c r="I97" s="211">
        <v>15</v>
      </c>
      <c r="J97" s="180">
        <v>1323.2323232323238</v>
      </c>
      <c r="K97" s="180">
        <v>348.8454123148536</v>
      </c>
      <c r="L97" s="211">
        <v>15</v>
      </c>
      <c r="M97" s="180">
        <v>2244.4444444444448</v>
      </c>
      <c r="N97" s="180">
        <v>1059.1496906729537</v>
      </c>
      <c r="O97" s="75">
        <v>0.40899999999999997</v>
      </c>
      <c r="S97" s="248"/>
      <c r="T97" s="248"/>
      <c r="U97" s="248"/>
    </row>
    <row r="98" spans="1:21" ht="12.75" customHeight="1" x14ac:dyDescent="0.2">
      <c r="A98" s="184" t="s">
        <v>54</v>
      </c>
      <c r="B98" s="196">
        <v>36</v>
      </c>
      <c r="C98" s="180">
        <v>812.45895487381563</v>
      </c>
      <c r="D98" s="180">
        <v>305.78800442709365</v>
      </c>
      <c r="E98" s="197">
        <v>4</v>
      </c>
      <c r="F98" s="184" t="s">
        <v>171</v>
      </c>
      <c r="G98" s="214" t="s">
        <v>43</v>
      </c>
      <c r="H98" s="197" t="s">
        <v>22</v>
      </c>
      <c r="I98" s="211">
        <v>17</v>
      </c>
      <c r="J98" s="180">
        <v>1857.3975044563283</v>
      </c>
      <c r="K98" s="180">
        <v>583.3593762272327</v>
      </c>
      <c r="L98" s="211">
        <v>19</v>
      </c>
      <c r="M98" s="180">
        <v>2669.8564593301439</v>
      </c>
      <c r="N98" s="180">
        <v>1181.6409578265097</v>
      </c>
      <c r="O98" s="75">
        <v>0.53800000000000003</v>
      </c>
      <c r="S98" s="248"/>
      <c r="T98" s="248"/>
      <c r="U98" s="248"/>
    </row>
    <row r="99" spans="1:21" ht="12.75" customHeight="1" x14ac:dyDescent="0.2">
      <c r="A99" s="184" t="s">
        <v>54</v>
      </c>
      <c r="B99" s="196">
        <v>38</v>
      </c>
      <c r="C99" s="180">
        <v>928.125</v>
      </c>
      <c r="D99" s="180">
        <v>295.35575954757923</v>
      </c>
      <c r="E99" s="213">
        <v>5</v>
      </c>
      <c r="F99" s="184" t="s">
        <v>171</v>
      </c>
      <c r="G99" s="214" t="s">
        <v>43</v>
      </c>
      <c r="H99" s="197" t="s">
        <v>22</v>
      </c>
      <c r="I99" s="211">
        <v>20</v>
      </c>
      <c r="J99" s="180">
        <v>2150</v>
      </c>
      <c r="K99" s="180">
        <v>568.64335321701833</v>
      </c>
      <c r="L99" s="211">
        <v>18</v>
      </c>
      <c r="M99" s="180">
        <v>3078.125</v>
      </c>
      <c r="N99" s="180">
        <v>1131.0219749061414</v>
      </c>
      <c r="O99" s="75">
        <v>0.46300000000000002</v>
      </c>
      <c r="S99" s="248"/>
      <c r="T99" s="248"/>
      <c r="U99" s="248"/>
    </row>
    <row r="100" spans="1:21" ht="12.75" customHeight="1" x14ac:dyDescent="0.2">
      <c r="A100" s="184" t="s">
        <v>54</v>
      </c>
      <c r="B100" s="196">
        <v>30</v>
      </c>
      <c r="C100" s="180">
        <v>601.40185335497881</v>
      </c>
      <c r="D100" s="180">
        <v>317.88704296999282</v>
      </c>
      <c r="E100" s="197">
        <v>6</v>
      </c>
      <c r="F100" s="184" t="s">
        <v>171</v>
      </c>
      <c r="G100" s="214" t="s">
        <v>43</v>
      </c>
      <c r="H100" s="197" t="s">
        <v>22</v>
      </c>
      <c r="I100" s="211">
        <v>16</v>
      </c>
      <c r="J100" s="180">
        <v>1876.953125</v>
      </c>
      <c r="K100" s="180">
        <v>479.32091040997784</v>
      </c>
      <c r="L100" s="211">
        <v>14</v>
      </c>
      <c r="M100" s="180">
        <v>2478.3549783549788</v>
      </c>
      <c r="N100" s="180">
        <v>1101.6807345929064</v>
      </c>
      <c r="O100" s="75">
        <v>0.61699999999999999</v>
      </c>
      <c r="S100" s="248"/>
      <c r="T100" s="248"/>
      <c r="U100" s="248"/>
    </row>
    <row r="101" spans="1:21" ht="12.75" customHeight="1" x14ac:dyDescent="0.2">
      <c r="A101" s="184" t="s">
        <v>54</v>
      </c>
      <c r="B101" s="196">
        <v>25</v>
      </c>
      <c r="C101" s="180">
        <v>321.02272727272748</v>
      </c>
      <c r="D101" s="180">
        <v>233.18201001124396</v>
      </c>
      <c r="E101" s="197" t="s">
        <v>45</v>
      </c>
      <c r="F101" s="184" t="s">
        <v>171</v>
      </c>
      <c r="G101" s="214" t="s">
        <v>43</v>
      </c>
      <c r="H101" s="197" t="s">
        <v>22</v>
      </c>
      <c r="I101" s="211">
        <v>11</v>
      </c>
      <c r="J101" s="180">
        <v>906.25</v>
      </c>
      <c r="K101" s="180">
        <v>354.10538685538233</v>
      </c>
      <c r="L101" s="211">
        <v>14</v>
      </c>
      <c r="M101" s="180">
        <v>1227.2727272727275</v>
      </c>
      <c r="N101" s="180">
        <v>775.65831969918054</v>
      </c>
      <c r="O101" s="75">
        <v>0.70699999999999996</v>
      </c>
      <c r="S101" s="248"/>
      <c r="T101" s="248"/>
      <c r="U101" s="248"/>
    </row>
    <row r="102" spans="1:21" s="216" customFormat="1" ht="12.75" customHeight="1" x14ac:dyDescent="0.2">
      <c r="A102" s="188"/>
      <c r="B102" s="186"/>
      <c r="C102" s="183"/>
      <c r="D102" s="183"/>
      <c r="E102" s="189"/>
      <c r="F102" s="188"/>
      <c r="G102" s="203"/>
      <c r="H102" s="189"/>
      <c r="I102" s="205"/>
      <c r="J102" s="183"/>
      <c r="K102" s="183"/>
      <c r="L102" s="205"/>
      <c r="M102" s="183"/>
      <c r="N102" s="183"/>
      <c r="O102" s="76"/>
      <c r="P102" s="219"/>
    </row>
    <row r="103" spans="1:21" ht="12.75" customHeight="1" x14ac:dyDescent="0.2">
      <c r="A103" s="184"/>
      <c r="B103" s="196"/>
      <c r="C103" s="180"/>
      <c r="D103" s="180"/>
      <c r="E103" s="197"/>
      <c r="F103" s="184"/>
      <c r="G103" s="214"/>
      <c r="H103" s="197"/>
      <c r="I103" s="211"/>
      <c r="J103" s="180"/>
      <c r="K103" s="180"/>
      <c r="L103" s="211"/>
      <c r="M103" s="180"/>
      <c r="N103" s="180"/>
      <c r="O103" s="75"/>
    </row>
    <row r="104" spans="1:21" ht="12.75" customHeight="1" x14ac:dyDescent="0.2">
      <c r="A104" s="180" t="s">
        <v>46</v>
      </c>
      <c r="B104" s="196">
        <v>15</v>
      </c>
      <c r="C104" s="180">
        <v>20.185185185185183</v>
      </c>
      <c r="D104" s="180">
        <v>21.414086488505042</v>
      </c>
      <c r="E104" s="197" t="s">
        <v>47</v>
      </c>
      <c r="F104" s="184" t="s">
        <v>1996</v>
      </c>
      <c r="G104" s="214" t="s">
        <v>43</v>
      </c>
      <c r="H104" s="197" t="s">
        <v>22</v>
      </c>
      <c r="I104" s="211">
        <v>6</v>
      </c>
      <c r="J104" s="180">
        <v>37.777777777777779</v>
      </c>
      <c r="K104" s="180">
        <v>30.453364467779373</v>
      </c>
      <c r="L104" s="211">
        <v>9</v>
      </c>
      <c r="M104" s="180">
        <v>57.962962962962962</v>
      </c>
      <c r="N104" s="180">
        <v>52.306374278126533</v>
      </c>
      <c r="O104" s="75">
        <v>0.73875871418352967</v>
      </c>
      <c r="S104" s="248"/>
      <c r="T104" s="248"/>
      <c r="U104" s="248"/>
    </row>
    <row r="105" spans="1:21" ht="12.75" customHeight="1" x14ac:dyDescent="0.2">
      <c r="A105" s="180" t="s">
        <v>46</v>
      </c>
      <c r="B105" s="196">
        <v>26</v>
      </c>
      <c r="C105" s="180">
        <v>74.230769230769226</v>
      </c>
      <c r="D105" s="180">
        <v>31.139114029288599</v>
      </c>
      <c r="E105" s="197" t="s">
        <v>48</v>
      </c>
      <c r="F105" s="184" t="s">
        <v>1996</v>
      </c>
      <c r="G105" s="214" t="s">
        <v>43</v>
      </c>
      <c r="H105" s="197" t="s">
        <v>22</v>
      </c>
      <c r="I105" s="211">
        <v>13</v>
      </c>
      <c r="J105" s="180">
        <v>32.435897435897438</v>
      </c>
      <c r="K105" s="180">
        <v>24.311018921995867</v>
      </c>
      <c r="L105" s="211">
        <v>13</v>
      </c>
      <c r="M105" s="180">
        <v>106.66666666666667</v>
      </c>
      <c r="N105" s="180">
        <v>109.60999886804056</v>
      </c>
      <c r="O105" s="75">
        <v>0.50851023553295427</v>
      </c>
      <c r="S105" s="248"/>
      <c r="T105" s="248"/>
      <c r="U105" s="248"/>
    </row>
    <row r="106" spans="1:21" ht="12.75" customHeight="1" x14ac:dyDescent="0.2">
      <c r="A106" s="180" t="s">
        <v>46</v>
      </c>
      <c r="B106" s="196">
        <v>35</v>
      </c>
      <c r="C106" s="180">
        <v>76.6388888888889</v>
      </c>
      <c r="D106" s="180">
        <v>31.468897318177209</v>
      </c>
      <c r="E106" s="213" t="s">
        <v>49</v>
      </c>
      <c r="F106" s="184" t="s">
        <v>1996</v>
      </c>
      <c r="G106" s="214" t="s">
        <v>43</v>
      </c>
      <c r="H106" s="197" t="s">
        <v>22</v>
      </c>
      <c r="I106" s="211">
        <v>15</v>
      </c>
      <c r="J106" s="180">
        <v>56.777777777777786</v>
      </c>
      <c r="K106" s="180">
        <v>48.829419096607829</v>
      </c>
      <c r="L106" s="211">
        <v>20</v>
      </c>
      <c r="M106" s="180">
        <v>133.41666666666669</v>
      </c>
      <c r="N106" s="180">
        <v>128.94474427452789</v>
      </c>
      <c r="O106" s="75">
        <v>0.57832352355357219</v>
      </c>
      <c r="S106" s="248"/>
      <c r="T106" s="248"/>
      <c r="U106" s="248"/>
    </row>
    <row r="107" spans="1:21" ht="12.75" customHeight="1" x14ac:dyDescent="0.2">
      <c r="A107" s="180" t="s">
        <v>46</v>
      </c>
      <c r="B107" s="196">
        <v>37</v>
      </c>
      <c r="C107" s="180">
        <v>53.781676413255397</v>
      </c>
      <c r="D107" s="180">
        <v>27.79477227940195</v>
      </c>
      <c r="E107" s="197" t="s">
        <v>50</v>
      </c>
      <c r="F107" s="184" t="s">
        <v>1996</v>
      </c>
      <c r="G107" s="214" t="s">
        <v>43</v>
      </c>
      <c r="H107" s="197" t="s">
        <v>22</v>
      </c>
      <c r="I107" s="211">
        <v>19</v>
      </c>
      <c r="J107" s="180">
        <v>89.736842105263165</v>
      </c>
      <c r="K107" s="180">
        <v>82.657002044621422</v>
      </c>
      <c r="L107" s="211">
        <v>18</v>
      </c>
      <c r="M107" s="180">
        <v>143.51851851851856</v>
      </c>
      <c r="N107" s="180">
        <v>86.216570463645255</v>
      </c>
      <c r="O107" s="75">
        <v>0.65250218282673078</v>
      </c>
      <c r="S107" s="248"/>
      <c r="T107" s="248"/>
      <c r="U107" s="248"/>
    </row>
    <row r="108" spans="1:21" ht="12.75" customHeight="1" x14ac:dyDescent="0.2">
      <c r="A108" s="180" t="s">
        <v>46</v>
      </c>
      <c r="B108" s="196">
        <v>29</v>
      </c>
      <c r="C108" s="180">
        <v>17.973856209150327</v>
      </c>
      <c r="D108" s="180">
        <v>9.6614939033527403</v>
      </c>
      <c r="E108" s="197" t="s">
        <v>51</v>
      </c>
      <c r="F108" s="184" t="s">
        <v>1996</v>
      </c>
      <c r="G108" s="214" t="s">
        <v>43</v>
      </c>
      <c r="H108" s="197" t="s">
        <v>22</v>
      </c>
      <c r="I108" s="211">
        <v>17</v>
      </c>
      <c r="J108" s="180">
        <v>39.803921568627452</v>
      </c>
      <c r="K108" s="180">
        <v>16.413518659057914</v>
      </c>
      <c r="L108" s="211">
        <v>12</v>
      </c>
      <c r="M108" s="180">
        <v>57.777777777777779</v>
      </c>
      <c r="N108" s="180">
        <v>30.49534931700784</v>
      </c>
      <c r="O108" s="75">
        <v>0.60376296797730289</v>
      </c>
      <c r="S108" s="248"/>
      <c r="T108" s="248"/>
      <c r="U108" s="248"/>
    </row>
    <row r="109" spans="1:21" ht="12.75" customHeight="1" x14ac:dyDescent="0.2">
      <c r="A109" s="184" t="s">
        <v>52</v>
      </c>
      <c r="B109" s="196">
        <v>15</v>
      </c>
      <c r="C109" s="180">
        <v>-154.00516795865633</v>
      </c>
      <c r="D109" s="180">
        <v>139.2835328261821</v>
      </c>
      <c r="E109" s="197" t="s">
        <v>47</v>
      </c>
      <c r="F109" s="184" t="s">
        <v>1996</v>
      </c>
      <c r="G109" s="214" t="s">
        <v>43</v>
      </c>
      <c r="H109" s="197" t="s">
        <v>22</v>
      </c>
      <c r="I109" s="211">
        <v>6</v>
      </c>
      <c r="J109" s="180">
        <v>750.38759689922483</v>
      </c>
      <c r="K109" s="180">
        <v>301.58286826127943</v>
      </c>
      <c r="L109" s="211">
        <v>9</v>
      </c>
      <c r="M109" s="180">
        <v>596.3824289405685</v>
      </c>
      <c r="N109" s="180">
        <v>195.37344498633627</v>
      </c>
      <c r="O109" s="75">
        <v>0.6682277719555163</v>
      </c>
      <c r="S109" s="248"/>
      <c r="T109" s="248"/>
      <c r="U109" s="248"/>
    </row>
    <row r="110" spans="1:21" ht="12.75" customHeight="1" x14ac:dyDescent="0.2">
      <c r="A110" s="184" t="s">
        <v>52</v>
      </c>
      <c r="B110" s="196">
        <v>28</v>
      </c>
      <c r="C110" s="180">
        <v>-195.58735837805591</v>
      </c>
      <c r="D110" s="180">
        <v>84.659024800723543</v>
      </c>
      <c r="E110" s="197" t="s">
        <v>48</v>
      </c>
      <c r="F110" s="184" t="s">
        <v>1996</v>
      </c>
      <c r="G110" s="214" t="s">
        <v>43</v>
      </c>
      <c r="H110" s="197" t="s">
        <v>22</v>
      </c>
      <c r="I110" s="211">
        <v>13</v>
      </c>
      <c r="J110" s="180">
        <v>727.37030411449018</v>
      </c>
      <c r="K110" s="180">
        <v>236.73412248861459</v>
      </c>
      <c r="L110" s="211">
        <v>15</v>
      </c>
      <c r="M110" s="180">
        <v>531.78294573643427</v>
      </c>
      <c r="N110" s="180">
        <v>206.9835876778717</v>
      </c>
      <c r="O110" s="75">
        <v>0.5339563352054324</v>
      </c>
      <c r="S110" s="248"/>
      <c r="T110" s="248"/>
      <c r="U110" s="248"/>
    </row>
    <row r="111" spans="1:21" ht="12.75" customHeight="1" x14ac:dyDescent="0.2">
      <c r="A111" s="184" t="s">
        <v>52</v>
      </c>
      <c r="B111" s="196">
        <v>34</v>
      </c>
      <c r="C111" s="180">
        <v>-225.31211750306011</v>
      </c>
      <c r="D111" s="180">
        <v>69.225507135906312</v>
      </c>
      <c r="E111" s="213" t="s">
        <v>49</v>
      </c>
      <c r="F111" s="184" t="s">
        <v>1996</v>
      </c>
      <c r="G111" s="214" t="s">
        <v>43</v>
      </c>
      <c r="H111" s="197" t="s">
        <v>22</v>
      </c>
      <c r="I111" s="211">
        <v>15</v>
      </c>
      <c r="J111" s="180">
        <v>737.67441860465135</v>
      </c>
      <c r="K111" s="180">
        <v>219.94921203714898</v>
      </c>
      <c r="L111" s="211">
        <v>19</v>
      </c>
      <c r="M111" s="180">
        <v>512.36230110159124</v>
      </c>
      <c r="N111" s="180">
        <v>172.54820143063054</v>
      </c>
      <c r="O111" s="75">
        <v>0.42026048195261811</v>
      </c>
      <c r="S111" s="248"/>
      <c r="T111" s="248"/>
      <c r="U111" s="248"/>
    </row>
    <row r="112" spans="1:21" ht="12.75" customHeight="1" x14ac:dyDescent="0.2">
      <c r="A112" s="184" t="s">
        <v>52</v>
      </c>
      <c r="B112" s="196">
        <v>35</v>
      </c>
      <c r="C112" s="180">
        <v>-200.77519379844972</v>
      </c>
      <c r="D112" s="180">
        <v>65.486819622755689</v>
      </c>
      <c r="E112" s="197" t="s">
        <v>50</v>
      </c>
      <c r="F112" s="184" t="s">
        <v>1996</v>
      </c>
      <c r="G112" s="214" t="s">
        <v>43</v>
      </c>
      <c r="H112" s="197" t="s">
        <v>22</v>
      </c>
      <c r="I112" s="211">
        <v>20</v>
      </c>
      <c r="J112" s="180">
        <v>646.04651162790708</v>
      </c>
      <c r="K112" s="180">
        <v>239.29483759411613</v>
      </c>
      <c r="L112" s="211">
        <v>15</v>
      </c>
      <c r="M112" s="180">
        <v>445.27131782945736</v>
      </c>
      <c r="N112" s="180">
        <v>146.22359142817649</v>
      </c>
      <c r="O112" s="75">
        <v>0.47402595315931428</v>
      </c>
      <c r="S112" s="248"/>
      <c r="T112" s="248"/>
      <c r="U112" s="248"/>
    </row>
    <row r="113" spans="1:21" ht="12.75" customHeight="1" x14ac:dyDescent="0.2">
      <c r="A113" s="184" t="s">
        <v>52</v>
      </c>
      <c r="B113" s="196">
        <v>31</v>
      </c>
      <c r="C113" s="180">
        <v>-158.13953488372078</v>
      </c>
      <c r="D113" s="180">
        <v>63.519194427841278</v>
      </c>
      <c r="E113" s="197" t="s">
        <v>51</v>
      </c>
      <c r="F113" s="184" t="s">
        <v>1996</v>
      </c>
      <c r="G113" s="214" t="s">
        <v>43</v>
      </c>
      <c r="H113" s="197" t="s">
        <v>22</v>
      </c>
      <c r="I113" s="211">
        <v>19</v>
      </c>
      <c r="J113" s="180">
        <v>534.88372093023247</v>
      </c>
      <c r="K113" s="180">
        <v>211.97829981243541</v>
      </c>
      <c r="L113" s="211">
        <v>12</v>
      </c>
      <c r="M113" s="180">
        <v>376.74418604651169</v>
      </c>
      <c r="N113" s="180">
        <v>141.54993219007181</v>
      </c>
      <c r="O113" s="75">
        <v>0.53498668600058741</v>
      </c>
      <c r="S113" s="248"/>
      <c r="T113" s="248"/>
      <c r="U113" s="248"/>
    </row>
    <row r="114" spans="1:21" s="216" customFormat="1" ht="12.75" customHeight="1" x14ac:dyDescent="0.2">
      <c r="A114" s="188"/>
      <c r="B114" s="186"/>
      <c r="C114" s="183"/>
      <c r="D114" s="183"/>
      <c r="E114" s="189"/>
      <c r="F114" s="188"/>
      <c r="G114" s="203"/>
      <c r="H114" s="189"/>
      <c r="I114" s="205"/>
      <c r="J114" s="183"/>
      <c r="K114" s="183"/>
      <c r="L114" s="205"/>
      <c r="M114" s="183"/>
      <c r="N114" s="183"/>
      <c r="O114" s="76"/>
      <c r="P114" s="219"/>
    </row>
    <row r="115" spans="1:21" ht="12.75" customHeight="1" x14ac:dyDescent="0.2">
      <c r="A115" s="184"/>
      <c r="B115" s="196"/>
      <c r="C115" s="180"/>
      <c r="D115" s="180"/>
      <c r="E115" s="197"/>
      <c r="F115" s="184"/>
      <c r="G115" s="214"/>
      <c r="H115" s="197"/>
      <c r="I115" s="211"/>
      <c r="J115" s="180"/>
      <c r="K115" s="180"/>
      <c r="L115" s="211"/>
      <c r="M115" s="180"/>
      <c r="N115" s="180"/>
      <c r="O115" s="75"/>
    </row>
    <row r="116" spans="1:21" ht="12.75" customHeight="1" x14ac:dyDescent="0.2">
      <c r="A116" s="184" t="s">
        <v>30</v>
      </c>
      <c r="B116" s="196"/>
      <c r="C116" s="180"/>
      <c r="D116" s="180"/>
      <c r="E116" s="227">
        <v>2</v>
      </c>
      <c r="F116" s="184" t="s">
        <v>56</v>
      </c>
      <c r="G116" s="214" t="s">
        <v>21</v>
      </c>
      <c r="H116" s="197" t="s">
        <v>22</v>
      </c>
      <c r="I116" s="211">
        <v>1</v>
      </c>
      <c r="J116" s="180">
        <v>23</v>
      </c>
      <c r="K116" s="180"/>
      <c r="L116" s="211">
        <v>5</v>
      </c>
      <c r="M116" s="180">
        <v>73.460869565217379</v>
      </c>
      <c r="N116" s="180">
        <v>42.009558728635433</v>
      </c>
      <c r="O116" s="75"/>
    </row>
    <row r="117" spans="1:21" ht="12.75" customHeight="1" x14ac:dyDescent="0.2">
      <c r="A117" s="184" t="s">
        <v>30</v>
      </c>
      <c r="B117" s="196"/>
      <c r="C117" s="180"/>
      <c r="D117" s="180"/>
      <c r="E117" s="227">
        <v>3</v>
      </c>
      <c r="F117" s="184" t="s">
        <v>56</v>
      </c>
      <c r="G117" s="214" t="s">
        <v>21</v>
      </c>
      <c r="H117" s="197" t="s">
        <v>22</v>
      </c>
      <c r="I117" s="211">
        <v>1</v>
      </c>
      <c r="J117" s="180">
        <v>36</v>
      </c>
      <c r="K117" s="180"/>
      <c r="L117" s="211">
        <v>6</v>
      </c>
      <c r="M117" s="180">
        <v>46.398550724637687</v>
      </c>
      <c r="N117" s="180">
        <v>25.488592899372009</v>
      </c>
      <c r="O117" s="75"/>
    </row>
    <row r="118" spans="1:21" ht="12.75" customHeight="1" x14ac:dyDescent="0.2">
      <c r="A118" s="184" t="s">
        <v>30</v>
      </c>
      <c r="B118" s="196">
        <v>22</v>
      </c>
      <c r="C118" s="180">
        <v>12.228260869565219</v>
      </c>
      <c r="D118" s="180">
        <v>10.83480606679964</v>
      </c>
      <c r="E118" s="197">
        <v>4</v>
      </c>
      <c r="F118" s="184" t="s">
        <v>56</v>
      </c>
      <c r="G118" s="214" t="s">
        <v>21</v>
      </c>
      <c r="H118" s="197" t="s">
        <v>22</v>
      </c>
      <c r="I118" s="211">
        <v>4</v>
      </c>
      <c r="J118" s="180">
        <v>49.25</v>
      </c>
      <c r="K118" s="180">
        <v>18.463928798245153</v>
      </c>
      <c r="L118" s="211">
        <v>18</v>
      </c>
      <c r="M118" s="180">
        <v>61.478260869565219</v>
      </c>
      <c r="N118" s="180">
        <v>24.061367481771455</v>
      </c>
      <c r="O118" s="75">
        <v>0.68681348004661369</v>
      </c>
    </row>
    <row r="119" spans="1:21" ht="12.75" customHeight="1" x14ac:dyDescent="0.2">
      <c r="A119" s="184" t="s">
        <v>30</v>
      </c>
      <c r="B119" s="196">
        <v>13</v>
      </c>
      <c r="C119" s="180">
        <v>17.434782608695656</v>
      </c>
      <c r="D119" s="180">
        <v>21.367231456841214</v>
      </c>
      <c r="E119" s="213">
        <v>5</v>
      </c>
      <c r="F119" s="184" t="s">
        <v>56</v>
      </c>
      <c r="G119" s="214" t="s">
        <v>21</v>
      </c>
      <c r="H119" s="197" t="s">
        <v>22</v>
      </c>
      <c r="I119" s="211">
        <v>3</v>
      </c>
      <c r="J119" s="180">
        <v>52</v>
      </c>
      <c r="K119" s="180">
        <v>24.576411454889016</v>
      </c>
      <c r="L119" s="211">
        <v>10</v>
      </c>
      <c r="M119" s="180">
        <v>69.434782608695656</v>
      </c>
      <c r="N119" s="180">
        <v>50.519822525112993</v>
      </c>
      <c r="O119" s="75">
        <v>0.75630626660687961</v>
      </c>
    </row>
    <row r="120" spans="1:21" ht="12.75" customHeight="1" x14ac:dyDescent="0.2">
      <c r="A120" s="184" t="s">
        <v>30</v>
      </c>
      <c r="B120" s="196"/>
      <c r="C120" s="180"/>
      <c r="D120" s="180"/>
      <c r="E120" s="227">
        <v>6</v>
      </c>
      <c r="F120" s="184" t="s">
        <v>56</v>
      </c>
      <c r="G120" s="214" t="s">
        <v>21</v>
      </c>
      <c r="H120" s="197" t="s">
        <v>22</v>
      </c>
      <c r="I120" s="211">
        <v>1</v>
      </c>
      <c r="J120" s="180">
        <v>42</v>
      </c>
      <c r="K120" s="180"/>
      <c r="L120" s="211"/>
      <c r="M120" s="180"/>
      <c r="N120" s="180"/>
      <c r="O120" s="75"/>
    </row>
    <row r="121" spans="1:21" s="216" customFormat="1" ht="12.75" customHeight="1" x14ac:dyDescent="0.2">
      <c r="A121" s="188"/>
      <c r="B121" s="186"/>
      <c r="C121" s="183"/>
      <c r="D121" s="183"/>
      <c r="E121" s="212"/>
      <c r="F121" s="188"/>
      <c r="G121" s="203"/>
      <c r="H121" s="189"/>
      <c r="I121" s="205"/>
      <c r="J121" s="183"/>
      <c r="K121" s="183"/>
      <c r="L121" s="205"/>
      <c r="M121" s="183"/>
      <c r="N121" s="183"/>
      <c r="O121" s="76"/>
      <c r="P121" s="219"/>
    </row>
    <row r="122" spans="1:21" ht="12.75" customHeight="1" x14ac:dyDescent="0.2">
      <c r="A122" s="184"/>
      <c r="B122" s="196"/>
      <c r="C122" s="180"/>
      <c r="D122" s="180"/>
      <c r="E122" s="197"/>
      <c r="F122" s="184"/>
      <c r="G122" s="214"/>
      <c r="H122" s="197"/>
      <c r="I122" s="211"/>
      <c r="J122" s="180"/>
      <c r="K122" s="180"/>
      <c r="L122" s="211"/>
      <c r="M122" s="180"/>
      <c r="N122" s="180"/>
      <c r="O122" s="75"/>
    </row>
    <row r="123" spans="1:21" ht="12.75" customHeight="1" x14ac:dyDescent="0.2">
      <c r="A123" s="184" t="s">
        <v>52</v>
      </c>
      <c r="B123" s="196">
        <v>30</v>
      </c>
      <c r="C123" s="180">
        <v>2.7583738042578192</v>
      </c>
      <c r="D123" s="180">
        <v>1.6688335686008005</v>
      </c>
      <c r="E123" s="197" t="s">
        <v>58</v>
      </c>
      <c r="F123" s="184" t="s">
        <v>59</v>
      </c>
      <c r="G123" s="214" t="s">
        <v>21</v>
      </c>
      <c r="H123" s="197" t="s">
        <v>22</v>
      </c>
      <c r="I123" s="211">
        <v>15</v>
      </c>
      <c r="J123" s="180">
        <v>1.4495279982469598</v>
      </c>
      <c r="K123" s="180">
        <v>2.1738559520217637</v>
      </c>
      <c r="L123" s="211">
        <v>15</v>
      </c>
      <c r="M123" s="180">
        <v>4.2079018025047787</v>
      </c>
      <c r="N123" s="180">
        <v>6.0868245001143899</v>
      </c>
      <c r="O123" s="75">
        <v>0.66954644397950758</v>
      </c>
    </row>
    <row r="124" spans="1:21" ht="12.75" customHeight="1" x14ac:dyDescent="0.2">
      <c r="A124" s="184" t="s">
        <v>30</v>
      </c>
      <c r="B124" s="196">
        <v>24</v>
      </c>
      <c r="C124" s="180">
        <v>106.8789155874332</v>
      </c>
      <c r="D124" s="180">
        <v>51.986881810028464</v>
      </c>
      <c r="E124" s="197" t="s">
        <v>58</v>
      </c>
      <c r="F124" s="184" t="s">
        <v>59</v>
      </c>
      <c r="G124" s="214" t="s">
        <v>21</v>
      </c>
      <c r="H124" s="197" t="s">
        <v>22</v>
      </c>
      <c r="I124" s="211">
        <v>16</v>
      </c>
      <c r="J124" s="180">
        <v>23.170122391938779</v>
      </c>
      <c r="K124" s="180">
        <v>15.588510072571616</v>
      </c>
      <c r="L124" s="211">
        <v>8</v>
      </c>
      <c r="M124" s="180">
        <v>130.04903797937197</v>
      </c>
      <c r="N124" s="180">
        <v>146.62737199956089</v>
      </c>
      <c r="O124" s="75">
        <v>0.46855606080195633</v>
      </c>
    </row>
    <row r="125" spans="1:21" ht="12.75" customHeight="1" x14ac:dyDescent="0.2">
      <c r="A125" s="184" t="s">
        <v>54</v>
      </c>
      <c r="B125" s="196">
        <v>30</v>
      </c>
      <c r="C125" s="180">
        <v>314.28571428571377</v>
      </c>
      <c r="D125" s="180">
        <v>295.36082044394567</v>
      </c>
      <c r="E125" s="197" t="s">
        <v>58</v>
      </c>
      <c r="F125" s="184" t="s">
        <v>59</v>
      </c>
      <c r="G125" s="214" t="s">
        <v>21</v>
      </c>
      <c r="H125" s="197" t="s">
        <v>22</v>
      </c>
      <c r="I125" s="211">
        <v>15</v>
      </c>
      <c r="J125" s="180">
        <v>3063.0952380952385</v>
      </c>
      <c r="K125" s="180">
        <v>695.80252691592329</v>
      </c>
      <c r="L125" s="211">
        <v>15</v>
      </c>
      <c r="M125" s="180">
        <v>3377.3809523809523</v>
      </c>
      <c r="N125" s="180">
        <v>907.98075824172975</v>
      </c>
      <c r="O125" s="75">
        <v>0.78351394085031867</v>
      </c>
    </row>
    <row r="126" spans="1:21" ht="12.75" customHeight="1" x14ac:dyDescent="0.2">
      <c r="A126" s="184" t="s">
        <v>25</v>
      </c>
      <c r="B126" s="196">
        <v>30</v>
      </c>
      <c r="C126" s="180">
        <v>-4.673354919894912</v>
      </c>
      <c r="D126" s="180">
        <v>12.540601176916962</v>
      </c>
      <c r="E126" s="197" t="s">
        <v>58</v>
      </c>
      <c r="F126" s="184" t="s">
        <v>59</v>
      </c>
      <c r="G126" s="214" t="s">
        <v>21</v>
      </c>
      <c r="H126" s="197" t="s">
        <v>22</v>
      </c>
      <c r="I126" s="211">
        <v>15</v>
      </c>
      <c r="J126" s="180">
        <v>63.827267595413481</v>
      </c>
      <c r="K126" s="180">
        <v>33.129294111744471</v>
      </c>
      <c r="L126" s="211">
        <v>15</v>
      </c>
      <c r="M126" s="180">
        <v>59.153912675518569</v>
      </c>
      <c r="N126" s="180">
        <v>35.516897947806463</v>
      </c>
      <c r="O126" s="75">
        <v>0.92334594772829726</v>
      </c>
    </row>
    <row r="127" spans="1:21" s="216" customFormat="1" ht="12.75" customHeight="1" x14ac:dyDescent="0.2">
      <c r="A127" s="188"/>
      <c r="B127" s="186"/>
      <c r="C127" s="183"/>
      <c r="D127" s="183"/>
      <c r="E127" s="189"/>
      <c r="F127" s="188"/>
      <c r="G127" s="203"/>
      <c r="H127" s="189"/>
      <c r="I127" s="205"/>
      <c r="J127" s="183"/>
      <c r="K127" s="183"/>
      <c r="L127" s="205"/>
      <c r="M127" s="183"/>
      <c r="N127" s="183"/>
      <c r="O127" s="76"/>
      <c r="P127" s="219"/>
    </row>
    <row r="128" spans="1:21" ht="12.75" customHeight="1" x14ac:dyDescent="0.2">
      <c r="A128" s="184"/>
      <c r="B128" s="196"/>
      <c r="C128" s="180"/>
      <c r="D128" s="180"/>
      <c r="E128" s="197"/>
      <c r="F128" s="184"/>
      <c r="G128" s="214"/>
      <c r="H128" s="197"/>
      <c r="I128" s="211"/>
      <c r="J128" s="180"/>
      <c r="K128" s="180"/>
      <c r="L128" s="211"/>
      <c r="M128" s="180"/>
      <c r="N128" s="180"/>
      <c r="O128" s="75"/>
    </row>
    <row r="129" spans="1:15" ht="12.75" customHeight="1" x14ac:dyDescent="0.2">
      <c r="A129" s="184" t="s">
        <v>60</v>
      </c>
      <c r="B129" s="196">
        <v>12</v>
      </c>
      <c r="C129" s="180">
        <v>-47</v>
      </c>
      <c r="D129" s="180">
        <v>13.266499161421599</v>
      </c>
      <c r="E129" s="213">
        <v>1</v>
      </c>
      <c r="F129" s="184" t="s">
        <v>61</v>
      </c>
      <c r="G129" s="214" t="s">
        <v>43</v>
      </c>
      <c r="H129" s="197" t="s">
        <v>22</v>
      </c>
      <c r="I129" s="211">
        <v>11</v>
      </c>
      <c r="J129" s="180">
        <v>76</v>
      </c>
      <c r="K129" s="180">
        <v>44</v>
      </c>
      <c r="L129" s="211">
        <v>1</v>
      </c>
      <c r="M129" s="180">
        <v>29</v>
      </c>
      <c r="N129" s="180"/>
      <c r="O129" s="92">
        <v>0.28543850462125286</v>
      </c>
    </row>
    <row r="130" spans="1:15" ht="12.75" customHeight="1" x14ac:dyDescent="0.2">
      <c r="A130" s="184" t="s">
        <v>60</v>
      </c>
      <c r="B130" s="196">
        <v>26</v>
      </c>
      <c r="C130" s="180">
        <v>-19</v>
      </c>
      <c r="D130" s="180">
        <v>10.101567535123777</v>
      </c>
      <c r="E130" s="197">
        <v>2</v>
      </c>
      <c r="F130" s="184" t="s">
        <v>61</v>
      </c>
      <c r="G130" s="214" t="s">
        <v>43</v>
      </c>
      <c r="H130" s="197" t="s">
        <v>22</v>
      </c>
      <c r="I130" s="211">
        <v>24</v>
      </c>
      <c r="J130" s="180">
        <v>57</v>
      </c>
      <c r="K130" s="180">
        <v>41</v>
      </c>
      <c r="L130" s="211">
        <v>2</v>
      </c>
      <c r="M130" s="180">
        <v>38</v>
      </c>
      <c r="N130" s="180">
        <v>8</v>
      </c>
      <c r="O130" s="92">
        <v>0.64922643480519948</v>
      </c>
    </row>
    <row r="131" spans="1:15" ht="12.75" customHeight="1" x14ac:dyDescent="0.2">
      <c r="A131" s="184" t="s">
        <v>60</v>
      </c>
      <c r="B131" s="196">
        <v>37</v>
      </c>
      <c r="C131" s="180">
        <v>-11</v>
      </c>
      <c r="D131" s="180">
        <v>11.595299926787442</v>
      </c>
      <c r="E131" s="197">
        <v>3</v>
      </c>
      <c r="F131" s="184" t="s">
        <v>61</v>
      </c>
      <c r="G131" s="214" t="s">
        <v>43</v>
      </c>
      <c r="H131" s="197" t="s">
        <v>22</v>
      </c>
      <c r="I131" s="211">
        <v>34</v>
      </c>
      <c r="J131" s="180">
        <v>50</v>
      </c>
      <c r="K131" s="180">
        <v>36</v>
      </c>
      <c r="L131" s="211">
        <v>3</v>
      </c>
      <c r="M131" s="180">
        <v>39</v>
      </c>
      <c r="N131" s="180">
        <v>17</v>
      </c>
      <c r="O131" s="92">
        <v>0.78231904015119946</v>
      </c>
    </row>
    <row r="132" spans="1:15" ht="12.75" customHeight="1" x14ac:dyDescent="0.2">
      <c r="A132" s="184" t="s">
        <v>60</v>
      </c>
      <c r="B132" s="196">
        <v>45</v>
      </c>
      <c r="C132" s="180">
        <v>-21</v>
      </c>
      <c r="D132" s="180">
        <v>6.3975441716780219</v>
      </c>
      <c r="E132" s="197">
        <v>4</v>
      </c>
      <c r="F132" s="184" t="s">
        <v>61</v>
      </c>
      <c r="G132" s="214" t="s">
        <v>43</v>
      </c>
      <c r="H132" s="197" t="s">
        <v>22</v>
      </c>
      <c r="I132" s="211">
        <v>35</v>
      </c>
      <c r="J132" s="180">
        <v>47</v>
      </c>
      <c r="K132" s="180">
        <v>29</v>
      </c>
      <c r="L132" s="211">
        <v>10</v>
      </c>
      <c r="M132" s="180">
        <v>26</v>
      </c>
      <c r="N132" s="180">
        <v>13</v>
      </c>
      <c r="O132" s="92">
        <v>0.50875173387274875</v>
      </c>
    </row>
    <row r="133" spans="1:15" ht="12.75" customHeight="1" x14ac:dyDescent="0.2">
      <c r="A133" s="184" t="s">
        <v>60</v>
      </c>
      <c r="B133" s="196">
        <v>43</v>
      </c>
      <c r="C133" s="180">
        <v>-17</v>
      </c>
      <c r="D133" s="180">
        <v>5.4946254732155388</v>
      </c>
      <c r="E133" s="197">
        <v>5</v>
      </c>
      <c r="F133" s="184" t="s">
        <v>61</v>
      </c>
      <c r="G133" s="214" t="s">
        <v>43</v>
      </c>
      <c r="H133" s="197" t="s">
        <v>22</v>
      </c>
      <c r="I133" s="211">
        <v>33</v>
      </c>
      <c r="J133" s="180">
        <v>39</v>
      </c>
      <c r="K133" s="180">
        <v>27</v>
      </c>
      <c r="L133" s="211">
        <v>10</v>
      </c>
      <c r="M133" s="180">
        <v>22</v>
      </c>
      <c r="N133" s="180">
        <v>9</v>
      </c>
      <c r="O133" s="92">
        <v>0.55029434571017188</v>
      </c>
    </row>
    <row r="134" spans="1:15" ht="12.75" customHeight="1" x14ac:dyDescent="0.2">
      <c r="A134" s="184" t="s">
        <v>60</v>
      </c>
      <c r="B134" s="196">
        <v>31</v>
      </c>
      <c r="C134" s="180">
        <v>-14</v>
      </c>
      <c r="D134" s="180">
        <v>8.5233056457242444</v>
      </c>
      <c r="E134" s="197">
        <v>6</v>
      </c>
      <c r="F134" s="184" t="s">
        <v>61</v>
      </c>
      <c r="G134" s="214" t="s">
        <v>43</v>
      </c>
      <c r="H134" s="197" t="s">
        <v>22</v>
      </c>
      <c r="I134" s="211">
        <v>23</v>
      </c>
      <c r="J134" s="180">
        <v>41</v>
      </c>
      <c r="K134" s="180">
        <v>32</v>
      </c>
      <c r="L134" s="211">
        <v>8</v>
      </c>
      <c r="M134" s="180">
        <v>27</v>
      </c>
      <c r="N134" s="180">
        <v>15</v>
      </c>
      <c r="O134" s="92">
        <v>0.69200301664697683</v>
      </c>
    </row>
    <row r="135" spans="1:15" ht="12.75" customHeight="1" x14ac:dyDescent="0.2">
      <c r="A135" s="184" t="s">
        <v>60</v>
      </c>
      <c r="B135" s="196">
        <v>18</v>
      </c>
      <c r="C135" s="180">
        <v>-12</v>
      </c>
      <c r="D135" s="180">
        <v>13.002746962524055</v>
      </c>
      <c r="E135" s="197">
        <v>7</v>
      </c>
      <c r="F135" s="184" t="s">
        <v>61</v>
      </c>
      <c r="G135" s="214" t="s">
        <v>43</v>
      </c>
      <c r="H135" s="197" t="s">
        <v>22</v>
      </c>
      <c r="I135" s="211">
        <v>14</v>
      </c>
      <c r="J135" s="180">
        <v>49</v>
      </c>
      <c r="K135" s="180">
        <v>41</v>
      </c>
      <c r="L135" s="211">
        <v>4</v>
      </c>
      <c r="M135" s="180">
        <v>37</v>
      </c>
      <c r="N135" s="180">
        <v>14</v>
      </c>
      <c r="O135" s="92">
        <v>0.78179512104720539</v>
      </c>
    </row>
    <row r="136" spans="1:15" ht="12.75" customHeight="1" x14ac:dyDescent="0.2">
      <c r="A136" s="184" t="s">
        <v>60</v>
      </c>
      <c r="B136" s="196">
        <v>15</v>
      </c>
      <c r="C136" s="180">
        <v>17</v>
      </c>
      <c r="D136" s="180">
        <v>15.006665185843255</v>
      </c>
      <c r="E136" s="197">
        <v>8</v>
      </c>
      <c r="F136" s="184" t="s">
        <v>61</v>
      </c>
      <c r="G136" s="214" t="s">
        <v>43</v>
      </c>
      <c r="H136" s="197" t="s">
        <v>22</v>
      </c>
      <c r="I136" s="211">
        <v>10</v>
      </c>
      <c r="J136" s="180">
        <v>49</v>
      </c>
      <c r="K136" s="180">
        <v>30</v>
      </c>
      <c r="L136" s="211">
        <v>5</v>
      </c>
      <c r="M136" s="180">
        <v>66</v>
      </c>
      <c r="N136" s="180">
        <v>26</v>
      </c>
      <c r="O136" s="92">
        <v>0.66848818035840307</v>
      </c>
    </row>
    <row r="137" spans="1:15" ht="12.75" customHeight="1" x14ac:dyDescent="0.2">
      <c r="A137" s="184" t="s">
        <v>62</v>
      </c>
      <c r="B137" s="196">
        <v>12</v>
      </c>
      <c r="C137" s="180">
        <v>-315</v>
      </c>
      <c r="D137" s="180">
        <v>133.26801430337153</v>
      </c>
      <c r="E137" s="197">
        <v>1</v>
      </c>
      <c r="F137" s="184" t="s">
        <v>61</v>
      </c>
      <c r="G137" s="214" t="s">
        <v>43</v>
      </c>
      <c r="H137" s="197" t="s">
        <v>22</v>
      </c>
      <c r="I137" s="211">
        <v>11</v>
      </c>
      <c r="J137" s="180">
        <v>1543</v>
      </c>
      <c r="K137" s="180">
        <v>442</v>
      </c>
      <c r="L137" s="211">
        <v>1</v>
      </c>
      <c r="M137" s="180">
        <v>1228</v>
      </c>
      <c r="N137" s="180"/>
      <c r="O137" s="92">
        <v>0.47605018065382176</v>
      </c>
    </row>
    <row r="138" spans="1:15" ht="12.75" customHeight="1" x14ac:dyDescent="0.2">
      <c r="A138" s="184" t="s">
        <v>62</v>
      </c>
      <c r="B138" s="196">
        <v>26</v>
      </c>
      <c r="C138" s="180">
        <v>-582</v>
      </c>
      <c r="D138" s="180">
        <v>1052.061725850722</v>
      </c>
      <c r="E138" s="213">
        <v>2</v>
      </c>
      <c r="F138" s="184" t="s">
        <v>61</v>
      </c>
      <c r="G138" s="214" t="s">
        <v>43</v>
      </c>
      <c r="H138" s="197" t="s">
        <v>22</v>
      </c>
      <c r="I138" s="211">
        <v>24</v>
      </c>
      <c r="J138" s="180">
        <v>1613</v>
      </c>
      <c r="K138" s="180">
        <v>5151</v>
      </c>
      <c r="L138" s="211">
        <v>2</v>
      </c>
      <c r="M138" s="180">
        <v>1031</v>
      </c>
      <c r="N138" s="180">
        <v>51</v>
      </c>
      <c r="O138" s="92">
        <v>0.91004464205647873</v>
      </c>
    </row>
    <row r="139" spans="1:15" ht="12.75" customHeight="1" x14ac:dyDescent="0.2">
      <c r="A139" s="184" t="s">
        <v>62</v>
      </c>
      <c r="B139" s="196">
        <v>37</v>
      </c>
      <c r="C139" s="180">
        <v>-155</v>
      </c>
      <c r="D139" s="180">
        <v>293.35700662048851</v>
      </c>
      <c r="E139" s="197">
        <v>3</v>
      </c>
      <c r="F139" s="184" t="s">
        <v>61</v>
      </c>
      <c r="G139" s="214" t="s">
        <v>43</v>
      </c>
      <c r="H139" s="197" t="s">
        <v>22</v>
      </c>
      <c r="I139" s="211">
        <v>34</v>
      </c>
      <c r="J139" s="180">
        <v>1528</v>
      </c>
      <c r="K139" s="180">
        <v>510</v>
      </c>
      <c r="L139" s="211">
        <v>3</v>
      </c>
      <c r="M139" s="180">
        <v>1373</v>
      </c>
      <c r="N139" s="180">
        <v>485</v>
      </c>
      <c r="O139" s="92">
        <v>0.82568804671876128</v>
      </c>
    </row>
    <row r="140" spans="1:15" ht="12.75" customHeight="1" x14ac:dyDescent="0.2">
      <c r="A140" s="184" t="s">
        <v>62</v>
      </c>
      <c r="B140" s="196">
        <v>45</v>
      </c>
      <c r="C140" s="180">
        <v>-118</v>
      </c>
      <c r="D140" s="180">
        <v>172.43267837457194</v>
      </c>
      <c r="E140" s="197">
        <v>4</v>
      </c>
      <c r="F140" s="184" t="s">
        <v>61</v>
      </c>
      <c r="G140" s="214" t="s">
        <v>43</v>
      </c>
      <c r="H140" s="197" t="s">
        <v>22</v>
      </c>
      <c r="I140" s="211">
        <v>35</v>
      </c>
      <c r="J140" s="180">
        <v>1509</v>
      </c>
      <c r="K140" s="180">
        <v>484</v>
      </c>
      <c r="L140" s="211">
        <v>10</v>
      </c>
      <c r="M140" s="180">
        <v>1391</v>
      </c>
      <c r="N140" s="180">
        <v>480</v>
      </c>
      <c r="O140" s="92">
        <v>0.86256682071877666</v>
      </c>
    </row>
    <row r="141" spans="1:15" ht="12.75" customHeight="1" x14ac:dyDescent="0.2">
      <c r="A141" s="184" t="s">
        <v>62</v>
      </c>
      <c r="B141" s="196">
        <v>43</v>
      </c>
      <c r="C141" s="180">
        <v>-173</v>
      </c>
      <c r="D141" s="180">
        <v>121.62327578272676</v>
      </c>
      <c r="E141" s="197">
        <v>5</v>
      </c>
      <c r="F141" s="184" t="s">
        <v>61</v>
      </c>
      <c r="G141" s="214" t="s">
        <v>43</v>
      </c>
      <c r="H141" s="197" t="s">
        <v>22</v>
      </c>
      <c r="I141" s="211">
        <v>33</v>
      </c>
      <c r="J141" s="180">
        <v>1535</v>
      </c>
      <c r="K141" s="180">
        <v>416</v>
      </c>
      <c r="L141" s="211">
        <v>10</v>
      </c>
      <c r="M141" s="180">
        <v>1362</v>
      </c>
      <c r="N141" s="180">
        <v>309</v>
      </c>
      <c r="O141" s="92">
        <v>0.7384970114465168</v>
      </c>
    </row>
    <row r="142" spans="1:15" ht="12.75" customHeight="1" x14ac:dyDescent="0.2">
      <c r="A142" s="184" t="s">
        <v>62</v>
      </c>
      <c r="B142" s="196">
        <v>31</v>
      </c>
      <c r="C142" s="180">
        <v>-93</v>
      </c>
      <c r="D142" s="180">
        <v>97.032463191673529</v>
      </c>
      <c r="E142" s="197">
        <v>6</v>
      </c>
      <c r="F142" s="184" t="s">
        <v>61</v>
      </c>
      <c r="G142" s="214" t="s">
        <v>43</v>
      </c>
      <c r="H142" s="197" t="s">
        <v>22</v>
      </c>
      <c r="I142" s="211">
        <v>23</v>
      </c>
      <c r="J142" s="180">
        <v>1458</v>
      </c>
      <c r="K142" s="180">
        <v>324</v>
      </c>
      <c r="L142" s="211">
        <v>8</v>
      </c>
      <c r="M142" s="180">
        <v>1365</v>
      </c>
      <c r="N142" s="180">
        <v>197</v>
      </c>
      <c r="O142" s="92">
        <v>0.80625536896504579</v>
      </c>
    </row>
    <row r="143" spans="1:15" ht="12.75" customHeight="1" x14ac:dyDescent="0.2">
      <c r="A143" s="184" t="s">
        <v>62</v>
      </c>
      <c r="B143" s="196">
        <v>18</v>
      </c>
      <c r="C143" s="180">
        <v>-79</v>
      </c>
      <c r="D143" s="180">
        <v>134.39507325153596</v>
      </c>
      <c r="E143" s="197">
        <v>7</v>
      </c>
      <c r="F143" s="184" t="s">
        <v>61</v>
      </c>
      <c r="G143" s="214" t="s">
        <v>43</v>
      </c>
      <c r="H143" s="197" t="s">
        <v>22</v>
      </c>
      <c r="I143" s="211">
        <v>14</v>
      </c>
      <c r="J143" s="180">
        <v>1443</v>
      </c>
      <c r="K143" s="180">
        <v>485</v>
      </c>
      <c r="L143" s="211">
        <v>4</v>
      </c>
      <c r="M143" s="180">
        <v>1364</v>
      </c>
      <c r="N143" s="180">
        <v>71</v>
      </c>
      <c r="O143" s="92">
        <v>0.87196046556527151</v>
      </c>
    </row>
    <row r="144" spans="1:15" ht="12.75" customHeight="1" x14ac:dyDescent="0.2">
      <c r="A144" s="184" t="s">
        <v>62</v>
      </c>
      <c r="B144" s="196">
        <v>15</v>
      </c>
      <c r="C144" s="180">
        <v>-27</v>
      </c>
      <c r="D144" s="180">
        <v>157.89901836300314</v>
      </c>
      <c r="E144" s="197">
        <v>8</v>
      </c>
      <c r="F144" s="184" t="s">
        <v>61</v>
      </c>
      <c r="G144" s="214" t="s">
        <v>43</v>
      </c>
      <c r="H144" s="197" t="s">
        <v>22</v>
      </c>
      <c r="I144" s="211">
        <v>10</v>
      </c>
      <c r="J144" s="180">
        <v>1459</v>
      </c>
      <c r="K144" s="180">
        <v>211</v>
      </c>
      <c r="L144" s="211">
        <v>5</v>
      </c>
      <c r="M144" s="180">
        <v>1432</v>
      </c>
      <c r="N144" s="180">
        <v>320</v>
      </c>
      <c r="O144" s="92">
        <v>0.94384313488010374</v>
      </c>
    </row>
    <row r="145" spans="1:16" ht="12.75" customHeight="1" x14ac:dyDescent="0.2">
      <c r="A145" s="184" t="s">
        <v>63</v>
      </c>
      <c r="B145" s="196">
        <v>12</v>
      </c>
      <c r="C145" s="180">
        <v>397</v>
      </c>
      <c r="D145" s="180">
        <v>41.005542862575851</v>
      </c>
      <c r="E145" s="197">
        <v>1</v>
      </c>
      <c r="F145" s="184" t="s">
        <v>61</v>
      </c>
      <c r="G145" s="214" t="s">
        <v>43</v>
      </c>
      <c r="H145" s="197" t="s">
        <v>22</v>
      </c>
      <c r="I145" s="211">
        <v>11</v>
      </c>
      <c r="J145" s="180">
        <v>777</v>
      </c>
      <c r="K145" s="180">
        <v>136</v>
      </c>
      <c r="L145" s="211">
        <v>1</v>
      </c>
      <c r="M145" s="180">
        <v>1174</v>
      </c>
      <c r="N145" s="180"/>
      <c r="O145" s="92">
        <v>3.5102371934547794E-3</v>
      </c>
    </row>
    <row r="146" spans="1:16" ht="12.75" customHeight="1" x14ac:dyDescent="0.2">
      <c r="A146" s="184" t="s">
        <v>63</v>
      </c>
      <c r="B146" s="196">
        <v>26</v>
      </c>
      <c r="C146" s="180">
        <v>419</v>
      </c>
      <c r="D146" s="180">
        <v>411.23047066091783</v>
      </c>
      <c r="E146" s="197">
        <v>2</v>
      </c>
      <c r="F146" s="184" t="s">
        <v>61</v>
      </c>
      <c r="G146" s="214" t="s">
        <v>43</v>
      </c>
      <c r="H146" s="197" t="s">
        <v>22</v>
      </c>
      <c r="I146" s="211">
        <v>24</v>
      </c>
      <c r="J146" s="180">
        <v>806</v>
      </c>
      <c r="K146" s="180">
        <v>252</v>
      </c>
      <c r="L146" s="211">
        <v>2</v>
      </c>
      <c r="M146" s="180">
        <v>1225</v>
      </c>
      <c r="N146" s="180">
        <v>577</v>
      </c>
      <c r="O146" s="92">
        <v>0.5057492968942443</v>
      </c>
    </row>
    <row r="147" spans="1:16" ht="12.75" customHeight="1" x14ac:dyDescent="0.2">
      <c r="A147" s="184" t="s">
        <v>63</v>
      </c>
      <c r="B147" s="196">
        <v>37</v>
      </c>
      <c r="C147" s="180">
        <v>199</v>
      </c>
      <c r="D147" s="180">
        <v>294.75764388298904</v>
      </c>
      <c r="E147" s="197">
        <v>3</v>
      </c>
      <c r="F147" s="184" t="s">
        <v>61</v>
      </c>
      <c r="G147" s="214" t="s">
        <v>43</v>
      </c>
      <c r="H147" s="197" t="s">
        <v>22</v>
      </c>
      <c r="I147" s="211">
        <v>34</v>
      </c>
      <c r="J147" s="180">
        <v>912</v>
      </c>
      <c r="K147" s="180">
        <v>505</v>
      </c>
      <c r="L147" s="211">
        <v>3</v>
      </c>
      <c r="M147" s="180">
        <v>1111</v>
      </c>
      <c r="N147" s="180">
        <v>488</v>
      </c>
      <c r="O147" s="92">
        <v>0.7768925619427931</v>
      </c>
    </row>
    <row r="148" spans="1:16" ht="12.75" customHeight="1" x14ac:dyDescent="0.2">
      <c r="A148" s="184" t="s">
        <v>63</v>
      </c>
      <c r="B148" s="196">
        <v>45</v>
      </c>
      <c r="C148" s="180">
        <v>444</v>
      </c>
      <c r="D148" s="180">
        <v>190.27562714576527</v>
      </c>
      <c r="E148" s="213">
        <v>4</v>
      </c>
      <c r="F148" s="184" t="s">
        <v>61</v>
      </c>
      <c r="G148" s="214" t="s">
        <v>43</v>
      </c>
      <c r="H148" s="197" t="s">
        <v>22</v>
      </c>
      <c r="I148" s="211">
        <v>35</v>
      </c>
      <c r="J148" s="180">
        <v>1111</v>
      </c>
      <c r="K148" s="180">
        <v>691</v>
      </c>
      <c r="L148" s="211">
        <v>10</v>
      </c>
      <c r="M148" s="180">
        <v>1555</v>
      </c>
      <c r="N148" s="180">
        <v>475</v>
      </c>
      <c r="O148" s="92">
        <v>0.59645306067235593</v>
      </c>
    </row>
    <row r="149" spans="1:16" ht="12.75" customHeight="1" x14ac:dyDescent="0.2">
      <c r="A149" s="184" t="s">
        <v>63</v>
      </c>
      <c r="B149" s="196">
        <v>43</v>
      </c>
      <c r="C149" s="180">
        <v>383</v>
      </c>
      <c r="D149" s="180">
        <v>232.94047230218206</v>
      </c>
      <c r="E149" s="197">
        <v>5</v>
      </c>
      <c r="F149" s="184" t="s">
        <v>61</v>
      </c>
      <c r="G149" s="214" t="s">
        <v>43</v>
      </c>
      <c r="H149" s="197" t="s">
        <v>22</v>
      </c>
      <c r="I149" s="211">
        <v>33</v>
      </c>
      <c r="J149" s="180">
        <v>1358</v>
      </c>
      <c r="K149" s="180">
        <v>672</v>
      </c>
      <c r="L149" s="211">
        <v>10</v>
      </c>
      <c r="M149" s="180">
        <v>1741</v>
      </c>
      <c r="N149" s="180">
        <v>637</v>
      </c>
      <c r="O149" s="92">
        <v>0.67914027988852865</v>
      </c>
    </row>
    <row r="150" spans="1:16" ht="12.75" customHeight="1" x14ac:dyDescent="0.2">
      <c r="A150" s="184" t="s">
        <v>63</v>
      </c>
      <c r="B150" s="196">
        <v>31</v>
      </c>
      <c r="C150" s="180">
        <v>378</v>
      </c>
      <c r="D150" s="180">
        <v>217.82716523207907</v>
      </c>
      <c r="E150" s="197">
        <v>6</v>
      </c>
      <c r="F150" s="184" t="s">
        <v>61</v>
      </c>
      <c r="G150" s="214" t="s">
        <v>43</v>
      </c>
      <c r="H150" s="197" t="s">
        <v>22</v>
      </c>
      <c r="I150" s="211">
        <v>23</v>
      </c>
      <c r="J150" s="180">
        <v>1450</v>
      </c>
      <c r="K150" s="180">
        <v>596</v>
      </c>
      <c r="L150" s="211">
        <v>8</v>
      </c>
      <c r="M150" s="180">
        <v>1828</v>
      </c>
      <c r="N150" s="180">
        <v>506</v>
      </c>
      <c r="O150" s="92">
        <v>0.62875247585624061</v>
      </c>
    </row>
    <row r="151" spans="1:16" ht="12.75" customHeight="1" x14ac:dyDescent="0.2">
      <c r="A151" s="184" t="s">
        <v>63</v>
      </c>
      <c r="B151" s="196">
        <v>18</v>
      </c>
      <c r="C151" s="180">
        <v>210</v>
      </c>
      <c r="D151" s="180">
        <v>240.29981273400944</v>
      </c>
      <c r="E151" s="197">
        <v>7</v>
      </c>
      <c r="F151" s="184" t="s">
        <v>61</v>
      </c>
      <c r="G151" s="214" t="s">
        <v>43</v>
      </c>
      <c r="H151" s="197" t="s">
        <v>22</v>
      </c>
      <c r="I151" s="211">
        <v>14</v>
      </c>
      <c r="J151" s="180">
        <v>1812</v>
      </c>
      <c r="K151" s="180">
        <v>560</v>
      </c>
      <c r="L151" s="211">
        <v>4</v>
      </c>
      <c r="M151" s="180">
        <v>2022</v>
      </c>
      <c r="N151" s="180">
        <v>376</v>
      </c>
      <c r="O151" s="92">
        <v>0.75554754031416893</v>
      </c>
    </row>
    <row r="152" spans="1:16" ht="12.75" customHeight="1" x14ac:dyDescent="0.2">
      <c r="A152" s="184" t="s">
        <v>63</v>
      </c>
      <c r="B152" s="196">
        <v>15</v>
      </c>
      <c r="C152" s="180">
        <v>-257</v>
      </c>
      <c r="D152" s="180">
        <v>326.59271271723134</v>
      </c>
      <c r="E152" s="197">
        <v>8</v>
      </c>
      <c r="F152" s="184" t="s">
        <v>61</v>
      </c>
      <c r="G152" s="214" t="s">
        <v>43</v>
      </c>
      <c r="H152" s="197" t="s">
        <v>22</v>
      </c>
      <c r="I152" s="211">
        <v>10</v>
      </c>
      <c r="J152" s="180">
        <v>1777</v>
      </c>
      <c r="K152" s="180">
        <v>330</v>
      </c>
      <c r="L152" s="211">
        <v>5</v>
      </c>
      <c r="M152" s="180">
        <v>1520</v>
      </c>
      <c r="N152" s="180">
        <v>692</v>
      </c>
      <c r="O152" s="92">
        <v>0.73745814035598611</v>
      </c>
    </row>
    <row r="153" spans="1:16" s="216" customFormat="1" ht="12.75" customHeight="1" x14ac:dyDescent="0.2">
      <c r="A153" s="188"/>
      <c r="B153" s="186"/>
      <c r="C153" s="183"/>
      <c r="D153" s="183"/>
      <c r="E153" s="189"/>
      <c r="F153" s="188"/>
      <c r="G153" s="203"/>
      <c r="H153" s="189"/>
      <c r="I153" s="205"/>
      <c r="J153" s="183"/>
      <c r="K153" s="183"/>
      <c r="L153" s="205"/>
      <c r="M153" s="183"/>
      <c r="N153" s="183"/>
      <c r="O153" s="240"/>
      <c r="P153" s="219"/>
    </row>
    <row r="154" spans="1:16" ht="12.75" customHeight="1" x14ac:dyDescent="0.2">
      <c r="A154" s="184"/>
      <c r="B154" s="196"/>
      <c r="C154" s="180"/>
      <c r="D154" s="180"/>
      <c r="E154" s="197"/>
      <c r="F154" s="184"/>
      <c r="G154" s="214"/>
      <c r="H154" s="197"/>
      <c r="I154" s="211"/>
      <c r="J154" s="180"/>
      <c r="K154" s="180"/>
      <c r="L154" s="211"/>
      <c r="M154" s="180"/>
      <c r="N154" s="180"/>
      <c r="O154" s="75"/>
    </row>
    <row r="155" spans="1:16" ht="12.75" customHeight="1" x14ac:dyDescent="0.2">
      <c r="A155" s="184" t="s">
        <v>74</v>
      </c>
      <c r="B155" s="196">
        <f>SUM(I155,L155)</f>
        <v>50</v>
      </c>
      <c r="C155" s="180">
        <f>M155-J155</f>
        <v>145</v>
      </c>
      <c r="D155" s="180">
        <f>SQRT(K155^2/I155+N155^2/L155)</f>
        <v>19.525952486698841</v>
      </c>
      <c r="E155" s="197" t="s">
        <v>80</v>
      </c>
      <c r="F155" s="184" t="s">
        <v>259</v>
      </c>
      <c r="G155" s="214" t="s">
        <v>21</v>
      </c>
      <c r="H155" s="197" t="s">
        <v>34</v>
      </c>
      <c r="I155" s="211">
        <v>24</v>
      </c>
      <c r="J155" s="180">
        <v>22</v>
      </c>
      <c r="K155" s="180">
        <v>12</v>
      </c>
      <c r="L155" s="211">
        <v>26</v>
      </c>
      <c r="M155" s="180">
        <v>167</v>
      </c>
      <c r="N155" s="180">
        <v>98.776684158425439</v>
      </c>
      <c r="O155" s="75">
        <f>2*(1-_xlfn.NORM.S.DIST((M155-J155)/SQRT((N155^2)+(K155^2)),TRUE))</f>
        <v>0.14504917638212866</v>
      </c>
    </row>
    <row r="156" spans="1:16" ht="12.75" customHeight="1" x14ac:dyDescent="0.2">
      <c r="A156" s="184" t="s">
        <v>200</v>
      </c>
      <c r="B156" s="196">
        <f>SUM(I156,L156)</f>
        <v>50</v>
      </c>
      <c r="C156" s="180">
        <f>M156-J156</f>
        <v>257</v>
      </c>
      <c r="D156" s="180">
        <f>SQRT(K156^2/I156+N156^2/L156)</f>
        <v>29.056035605846251</v>
      </c>
      <c r="E156" s="197" t="s">
        <v>80</v>
      </c>
      <c r="F156" s="184" t="s">
        <v>259</v>
      </c>
      <c r="G156" s="214" t="s">
        <v>21</v>
      </c>
      <c r="H156" s="197" t="s">
        <v>34</v>
      </c>
      <c r="I156" s="211">
        <v>24</v>
      </c>
      <c r="J156" s="180">
        <v>76</v>
      </c>
      <c r="K156" s="180">
        <v>50</v>
      </c>
      <c r="L156" s="211">
        <v>26</v>
      </c>
      <c r="M156" s="180">
        <v>333</v>
      </c>
      <c r="N156" s="180">
        <v>138.71643738216463</v>
      </c>
      <c r="O156" s="75">
        <f>2*(1-_xlfn.NORM.S.DIST((M156-J156)/SQRT((N156^2)+(K156^2)),TRUE))</f>
        <v>8.1345187035068101E-2</v>
      </c>
    </row>
    <row r="157" spans="1:16" s="216" customFormat="1" ht="12.75" customHeight="1" x14ac:dyDescent="0.2">
      <c r="A157" s="188"/>
      <c r="B157" s="186"/>
      <c r="C157" s="183"/>
      <c r="D157" s="183"/>
      <c r="E157" s="189"/>
      <c r="F157" s="188"/>
      <c r="G157" s="203"/>
      <c r="H157" s="189"/>
      <c r="I157" s="205"/>
      <c r="J157" s="183"/>
      <c r="K157" s="183"/>
      <c r="L157" s="205"/>
      <c r="M157" s="183"/>
      <c r="N157" s="183"/>
      <c r="O157" s="76"/>
      <c r="P157" s="219"/>
    </row>
    <row r="158" spans="1:16" ht="12.75" customHeight="1" x14ac:dyDescent="0.2">
      <c r="A158" s="184"/>
      <c r="B158" s="196"/>
      <c r="C158" s="180"/>
      <c r="D158" s="180"/>
      <c r="E158" s="197"/>
      <c r="F158" s="184"/>
      <c r="G158" s="214"/>
      <c r="H158" s="197"/>
      <c r="I158" s="211"/>
      <c r="J158" s="180"/>
      <c r="K158" s="180"/>
      <c r="L158" s="211"/>
      <c r="M158" s="180"/>
      <c r="N158" s="180"/>
      <c r="O158" s="75"/>
    </row>
    <row r="159" spans="1:16" ht="12.75" customHeight="1" x14ac:dyDescent="0.2">
      <c r="A159" s="184" t="s">
        <v>24</v>
      </c>
      <c r="B159" s="196">
        <v>41</v>
      </c>
      <c r="C159" s="180">
        <v>3381</v>
      </c>
      <c r="D159" s="180">
        <v>456.88905881949671</v>
      </c>
      <c r="E159" s="197" t="s">
        <v>355</v>
      </c>
      <c r="F159" s="170" t="s">
        <v>64</v>
      </c>
      <c r="G159" s="214" t="s">
        <v>43</v>
      </c>
      <c r="H159" s="197" t="s">
        <v>22</v>
      </c>
      <c r="I159" s="211">
        <v>12</v>
      </c>
      <c r="J159" s="180">
        <v>13273</v>
      </c>
      <c r="K159" s="180">
        <v>1377</v>
      </c>
      <c r="L159" s="211">
        <v>29</v>
      </c>
      <c r="M159" s="180">
        <v>16654</v>
      </c>
      <c r="N159" s="180">
        <v>1213</v>
      </c>
      <c r="O159" s="75">
        <v>0.52782097678732454</v>
      </c>
    </row>
    <row r="160" spans="1:16" ht="12.75" customHeight="1" x14ac:dyDescent="0.2">
      <c r="A160" s="184" t="s">
        <v>46</v>
      </c>
      <c r="B160" s="196">
        <v>41</v>
      </c>
      <c r="C160" s="180">
        <v>50</v>
      </c>
      <c r="D160" s="180">
        <v>5.5535532790267261</v>
      </c>
      <c r="E160" s="197" t="s">
        <v>355</v>
      </c>
      <c r="F160" s="170" t="s">
        <v>64</v>
      </c>
      <c r="G160" s="214" t="s">
        <v>43</v>
      </c>
      <c r="H160" s="197" t="s">
        <v>22</v>
      </c>
      <c r="I160" s="211">
        <v>12</v>
      </c>
      <c r="J160" s="180">
        <v>95</v>
      </c>
      <c r="K160" s="180">
        <v>17</v>
      </c>
      <c r="L160" s="211">
        <v>29</v>
      </c>
      <c r="M160" s="180">
        <v>145</v>
      </c>
      <c r="N160" s="180">
        <v>14</v>
      </c>
      <c r="O160" s="75">
        <v>0.19885540050134143</v>
      </c>
    </row>
    <row r="161" spans="1:16" ht="12.75" customHeight="1" x14ac:dyDescent="0.2">
      <c r="A161" s="184" t="s">
        <v>54</v>
      </c>
      <c r="B161" s="196">
        <v>41</v>
      </c>
      <c r="C161" s="180">
        <v>5263</v>
      </c>
      <c r="D161" s="180">
        <v>204.43975168485585</v>
      </c>
      <c r="E161" s="197" t="s">
        <v>355</v>
      </c>
      <c r="F161" s="170" t="s">
        <v>64</v>
      </c>
      <c r="G161" s="214" t="s">
        <v>43</v>
      </c>
      <c r="H161" s="197" t="s">
        <v>22</v>
      </c>
      <c r="I161" s="211">
        <v>12</v>
      </c>
      <c r="J161" s="180">
        <v>7357</v>
      </c>
      <c r="K161" s="180">
        <v>513</v>
      </c>
      <c r="L161" s="211">
        <v>29</v>
      </c>
      <c r="M161" s="180">
        <v>12620</v>
      </c>
      <c r="N161" s="180">
        <v>759</v>
      </c>
      <c r="O161" s="75">
        <v>2.3184352247917817E-2</v>
      </c>
    </row>
    <row r="162" spans="1:16" ht="12.75" customHeight="1" x14ac:dyDescent="0.2">
      <c r="A162" s="184" t="s">
        <v>35</v>
      </c>
      <c r="B162" s="196">
        <v>41</v>
      </c>
      <c r="C162" s="180">
        <v>13</v>
      </c>
      <c r="D162" s="180">
        <v>4.4165311191518599</v>
      </c>
      <c r="E162" s="197" t="s">
        <v>355</v>
      </c>
      <c r="F162" s="170" t="s">
        <v>64</v>
      </c>
      <c r="G162" s="214" t="s">
        <v>43</v>
      </c>
      <c r="H162" s="197" t="s">
        <v>22</v>
      </c>
      <c r="I162" s="211">
        <v>12</v>
      </c>
      <c r="J162" s="180">
        <v>55</v>
      </c>
      <c r="K162" s="180">
        <v>10</v>
      </c>
      <c r="L162" s="211">
        <v>29</v>
      </c>
      <c r="M162" s="180">
        <v>68</v>
      </c>
      <c r="N162" s="180">
        <v>18</v>
      </c>
      <c r="O162" s="75">
        <v>9.1937788493368089E-9</v>
      </c>
    </row>
    <row r="163" spans="1:16" ht="12.75" customHeight="1" x14ac:dyDescent="0.2">
      <c r="A163" s="184" t="s">
        <v>25</v>
      </c>
      <c r="B163" s="196">
        <v>41</v>
      </c>
      <c r="C163" s="180">
        <v>80</v>
      </c>
      <c r="D163" s="180">
        <v>13.440054221291831</v>
      </c>
      <c r="E163" s="197" t="s">
        <v>355</v>
      </c>
      <c r="F163" s="170" t="s">
        <v>64</v>
      </c>
      <c r="G163" s="214" t="s">
        <v>43</v>
      </c>
      <c r="H163" s="197" t="s">
        <v>22</v>
      </c>
      <c r="I163" s="211">
        <v>12</v>
      </c>
      <c r="J163" s="180">
        <v>138</v>
      </c>
      <c r="K163" s="180">
        <v>31</v>
      </c>
      <c r="L163" s="211">
        <v>29</v>
      </c>
      <c r="M163" s="180">
        <v>218</v>
      </c>
      <c r="N163" s="180">
        <v>54</v>
      </c>
      <c r="O163" s="75">
        <v>6.5411966308515757E-2</v>
      </c>
    </row>
    <row r="164" spans="1:16" s="216" customFormat="1" ht="12.75" customHeight="1" x14ac:dyDescent="0.2">
      <c r="A164" s="188"/>
      <c r="B164" s="186"/>
      <c r="C164" s="183"/>
      <c r="D164" s="183"/>
      <c r="E164" s="189"/>
      <c r="F164" s="177"/>
      <c r="G164" s="203"/>
      <c r="H164" s="189"/>
      <c r="I164" s="205"/>
      <c r="J164" s="183"/>
      <c r="K164" s="183"/>
      <c r="L164" s="205"/>
      <c r="M164" s="183"/>
      <c r="N164" s="183"/>
      <c r="O164" s="76"/>
      <c r="P164" s="219"/>
    </row>
    <row r="165" spans="1:16" ht="12.75" customHeight="1" x14ac:dyDescent="0.2">
      <c r="A165" s="184"/>
      <c r="B165" s="196"/>
      <c r="C165" s="180"/>
      <c r="D165" s="180"/>
      <c r="E165" s="197"/>
      <c r="F165" s="170"/>
      <c r="G165" s="214"/>
      <c r="H165" s="197"/>
      <c r="I165" s="211"/>
      <c r="J165" s="180"/>
      <c r="K165" s="180"/>
      <c r="L165" s="211"/>
      <c r="M165" s="180"/>
      <c r="N165" s="180"/>
      <c r="O165" s="75"/>
    </row>
    <row r="166" spans="1:16" ht="12.75" customHeight="1" x14ac:dyDescent="0.2">
      <c r="A166" s="184" t="s">
        <v>63</v>
      </c>
      <c r="B166" s="196">
        <v>97.666666666666657</v>
      </c>
      <c r="C166" s="180">
        <v>182.65517241379314</v>
      </c>
      <c r="D166" s="180">
        <v>160.79325945532929</v>
      </c>
      <c r="E166" s="197" t="s">
        <v>65</v>
      </c>
      <c r="F166" s="184" t="s">
        <v>66</v>
      </c>
      <c r="G166" s="214" t="s">
        <v>43</v>
      </c>
      <c r="H166" s="197" t="s">
        <v>22</v>
      </c>
      <c r="I166" s="211">
        <v>39.666666666666664</v>
      </c>
      <c r="J166" s="180">
        <v>808</v>
      </c>
      <c r="K166" s="180">
        <v>815</v>
      </c>
      <c r="L166" s="211">
        <v>58</v>
      </c>
      <c r="M166" s="180">
        <v>990.65517241379314</v>
      </c>
      <c r="N166" s="180">
        <v>726.86975773135134</v>
      </c>
      <c r="O166" s="75">
        <v>0.86716580407366828</v>
      </c>
    </row>
    <row r="167" spans="1:16" ht="12.75" customHeight="1" x14ac:dyDescent="0.2">
      <c r="A167" s="184" t="s">
        <v>63</v>
      </c>
      <c r="B167" s="196">
        <v>34.5</v>
      </c>
      <c r="C167" s="180">
        <v>357.77192982456143</v>
      </c>
      <c r="D167" s="180">
        <v>275.85711846546332</v>
      </c>
      <c r="E167" s="213" t="s">
        <v>67</v>
      </c>
      <c r="F167" s="184" t="s">
        <v>66</v>
      </c>
      <c r="G167" s="214" t="s">
        <v>43</v>
      </c>
      <c r="H167" s="197" t="s">
        <v>22</v>
      </c>
      <c r="I167" s="211">
        <v>6</v>
      </c>
      <c r="J167" s="180">
        <v>487</v>
      </c>
      <c r="K167" s="180">
        <v>617</v>
      </c>
      <c r="L167" s="211">
        <v>28.5</v>
      </c>
      <c r="M167" s="180">
        <v>844.77192982456143</v>
      </c>
      <c r="N167" s="180">
        <v>600.41320732471979</v>
      </c>
      <c r="O167" s="75">
        <v>0.67772555216586516</v>
      </c>
    </row>
    <row r="168" spans="1:16" ht="12.75" customHeight="1" x14ac:dyDescent="0.2">
      <c r="A168" s="184" t="s">
        <v>63</v>
      </c>
      <c r="B168" s="196">
        <v>57</v>
      </c>
      <c r="C168" s="180">
        <v>-34</v>
      </c>
      <c r="D168" s="180">
        <v>226.31393017289903</v>
      </c>
      <c r="E168" s="197" t="s">
        <v>65</v>
      </c>
      <c r="F168" s="184" t="s">
        <v>66</v>
      </c>
      <c r="G168" s="214" t="s">
        <v>43</v>
      </c>
      <c r="H168" s="197" t="s">
        <v>33</v>
      </c>
      <c r="I168" s="211">
        <v>39.666666666666664</v>
      </c>
      <c r="J168" s="180">
        <v>808</v>
      </c>
      <c r="K168" s="180">
        <v>815</v>
      </c>
      <c r="L168" s="211">
        <v>17.333333333333332</v>
      </c>
      <c r="M168" s="180">
        <v>774</v>
      </c>
      <c r="N168" s="180">
        <v>773</v>
      </c>
      <c r="O168" s="92">
        <v>0.97585288103195111</v>
      </c>
    </row>
    <row r="169" spans="1:16" ht="12.75" customHeight="1" x14ac:dyDescent="0.2">
      <c r="A169" s="184" t="s">
        <v>63</v>
      </c>
      <c r="B169" s="196">
        <v>9.5</v>
      </c>
      <c r="C169" s="180">
        <v>99</v>
      </c>
      <c r="D169" s="180">
        <v>431.3081706798958</v>
      </c>
      <c r="E169" s="213" t="s">
        <v>67</v>
      </c>
      <c r="F169" s="184" t="s">
        <v>66</v>
      </c>
      <c r="G169" s="214" t="s">
        <v>43</v>
      </c>
      <c r="H169" s="197" t="s">
        <v>33</v>
      </c>
      <c r="I169" s="211">
        <v>6</v>
      </c>
      <c r="J169" s="180">
        <v>487</v>
      </c>
      <c r="K169" s="180">
        <v>617</v>
      </c>
      <c r="L169" s="211">
        <v>3.5</v>
      </c>
      <c r="M169" s="180">
        <v>586</v>
      </c>
      <c r="N169" s="180">
        <v>655</v>
      </c>
      <c r="O169" s="92">
        <v>0.91239396959104235</v>
      </c>
    </row>
    <row r="170" spans="1:16" ht="12.75" customHeight="1" x14ac:dyDescent="0.2">
      <c r="A170" s="184" t="s">
        <v>63</v>
      </c>
      <c r="B170" s="196">
        <v>80.333333333333329</v>
      </c>
      <c r="C170" s="180">
        <v>275</v>
      </c>
      <c r="D170" s="180">
        <v>168.27715487882526</v>
      </c>
      <c r="E170" s="197" t="s">
        <v>65</v>
      </c>
      <c r="F170" s="184" t="s">
        <v>66</v>
      </c>
      <c r="G170" s="214" t="s">
        <v>43</v>
      </c>
      <c r="H170" s="197" t="s">
        <v>34</v>
      </c>
      <c r="I170" s="211">
        <v>39.666666666666664</v>
      </c>
      <c r="J170" s="180">
        <v>808</v>
      </c>
      <c r="K170" s="180">
        <v>815</v>
      </c>
      <c r="L170" s="211">
        <v>40.666666666666664</v>
      </c>
      <c r="M170" s="180">
        <v>1083</v>
      </c>
      <c r="N170" s="180">
        <v>686</v>
      </c>
      <c r="O170" s="92">
        <v>0.79629257458320568</v>
      </c>
    </row>
    <row r="171" spans="1:16" ht="12.75" customHeight="1" x14ac:dyDescent="0.2">
      <c r="A171" s="184" t="s">
        <v>63</v>
      </c>
      <c r="B171" s="196">
        <v>31</v>
      </c>
      <c r="C171" s="180">
        <v>394</v>
      </c>
      <c r="D171" s="180">
        <v>277.73578571488883</v>
      </c>
      <c r="E171" s="213" t="s">
        <v>67</v>
      </c>
      <c r="F171" s="184" t="s">
        <v>66</v>
      </c>
      <c r="G171" s="214" t="s">
        <v>43</v>
      </c>
      <c r="H171" s="197" t="s">
        <v>34</v>
      </c>
      <c r="I171" s="211">
        <v>6</v>
      </c>
      <c r="J171" s="180">
        <v>487</v>
      </c>
      <c r="K171" s="180">
        <v>617</v>
      </c>
      <c r="L171" s="211">
        <v>25</v>
      </c>
      <c r="M171" s="180">
        <v>881</v>
      </c>
      <c r="N171" s="180">
        <v>585</v>
      </c>
      <c r="O171" s="92">
        <v>0.64308006854009636</v>
      </c>
    </row>
    <row r="172" spans="1:16" s="216" customFormat="1" ht="12.75" customHeight="1" x14ac:dyDescent="0.2">
      <c r="A172" s="188"/>
      <c r="B172" s="186"/>
      <c r="C172" s="183"/>
      <c r="D172" s="183"/>
      <c r="E172" s="212"/>
      <c r="F172" s="188"/>
      <c r="G172" s="203"/>
      <c r="H172" s="189"/>
      <c r="I172" s="205"/>
      <c r="J172" s="183"/>
      <c r="K172" s="183"/>
      <c r="L172" s="205"/>
      <c r="M172" s="183"/>
      <c r="N172" s="183"/>
      <c r="O172" s="240"/>
      <c r="P172" s="219"/>
    </row>
    <row r="173" spans="1:16" ht="12.75" customHeight="1" x14ac:dyDescent="0.2">
      <c r="A173" s="184"/>
      <c r="B173" s="196"/>
      <c r="C173" s="180"/>
      <c r="D173" s="180"/>
      <c r="E173" s="197"/>
      <c r="F173" s="184"/>
      <c r="G173" s="214"/>
      <c r="H173" s="197"/>
      <c r="I173" s="211"/>
      <c r="J173" s="180"/>
      <c r="K173" s="180"/>
      <c r="L173" s="211"/>
      <c r="M173" s="180"/>
      <c r="N173" s="180"/>
      <c r="O173" s="75"/>
    </row>
    <row r="174" spans="1:16" ht="12.75" customHeight="1" x14ac:dyDescent="0.2">
      <c r="A174" s="184" t="s">
        <v>68</v>
      </c>
      <c r="B174" s="196">
        <v>26</v>
      </c>
      <c r="C174" s="180">
        <v>-14.667310167310163</v>
      </c>
      <c r="D174" s="180">
        <v>7.696926274319333</v>
      </c>
      <c r="E174" s="197" t="s">
        <v>69</v>
      </c>
      <c r="F174" s="184" t="s">
        <v>70</v>
      </c>
      <c r="G174" s="214" t="s">
        <v>21</v>
      </c>
      <c r="H174" s="197" t="s">
        <v>22</v>
      </c>
      <c r="I174" s="211">
        <v>21</v>
      </c>
      <c r="J174" s="180">
        <v>46.991634491634485</v>
      </c>
      <c r="K174" s="180">
        <v>28.708143690848516</v>
      </c>
      <c r="L174" s="211">
        <v>5</v>
      </c>
      <c r="M174" s="180">
        <v>32.324324324324323</v>
      </c>
      <c r="N174" s="180">
        <v>9.9992695131295335</v>
      </c>
      <c r="O174" s="75">
        <v>0.62946374516560133</v>
      </c>
    </row>
    <row r="175" spans="1:16" ht="12.75" customHeight="1" x14ac:dyDescent="0.2">
      <c r="A175" s="184" t="s">
        <v>68</v>
      </c>
      <c r="B175" s="196">
        <v>26</v>
      </c>
      <c r="C175" s="180">
        <v>-25.384741884741874</v>
      </c>
      <c r="D175" s="180">
        <v>7.8469358191274523</v>
      </c>
      <c r="E175" s="213" t="s">
        <v>71</v>
      </c>
      <c r="F175" s="184" t="s">
        <v>70</v>
      </c>
      <c r="G175" s="214" t="s">
        <v>21</v>
      </c>
      <c r="H175" s="197" t="s">
        <v>22</v>
      </c>
      <c r="I175" s="211">
        <v>21</v>
      </c>
      <c r="J175" s="180">
        <v>41.276633776633766</v>
      </c>
      <c r="K175" s="180">
        <v>32.672741198979075</v>
      </c>
      <c r="L175" s="211">
        <v>5</v>
      </c>
      <c r="M175" s="180">
        <v>15.891891891891891</v>
      </c>
      <c r="N175" s="180">
        <v>7.3282626292247937</v>
      </c>
      <c r="O175" s="75">
        <v>0.44838851477725017</v>
      </c>
    </row>
    <row r="176" spans="1:16" ht="12.75" customHeight="1" x14ac:dyDescent="0.2">
      <c r="A176" s="184" t="s">
        <v>68</v>
      </c>
      <c r="B176" s="196">
        <v>25</v>
      </c>
      <c r="C176" s="180">
        <v>-20.249249249249246</v>
      </c>
      <c r="D176" s="180">
        <v>12.398761212300871</v>
      </c>
      <c r="E176" s="197">
        <v>6</v>
      </c>
      <c r="F176" s="184" t="s">
        <v>70</v>
      </c>
      <c r="G176" s="214" t="s">
        <v>21</v>
      </c>
      <c r="H176" s="197" t="s">
        <v>22</v>
      </c>
      <c r="I176" s="211">
        <v>20</v>
      </c>
      <c r="J176" s="180">
        <v>36.357357357357351</v>
      </c>
      <c r="K176" s="180">
        <v>29.566970637763571</v>
      </c>
      <c r="L176" s="211">
        <v>5</v>
      </c>
      <c r="M176" s="180">
        <v>16.108108108108105</v>
      </c>
      <c r="N176" s="180">
        <v>23.454103262002779</v>
      </c>
      <c r="O176" s="75">
        <v>0.59158029816085089</v>
      </c>
    </row>
    <row r="177" spans="1:16" ht="12.75" customHeight="1" x14ac:dyDescent="0.2">
      <c r="A177" s="180" t="s">
        <v>46</v>
      </c>
      <c r="B177" s="196">
        <v>25</v>
      </c>
      <c r="C177" s="180">
        <v>21.787114845938387</v>
      </c>
      <c r="D177" s="180">
        <v>9.5413458673216276</v>
      </c>
      <c r="E177" s="197" t="s">
        <v>69</v>
      </c>
      <c r="F177" s="184" t="s">
        <v>70</v>
      </c>
      <c r="G177" s="214" t="s">
        <v>21</v>
      </c>
      <c r="H177" s="197" t="s">
        <v>22</v>
      </c>
      <c r="I177" s="211">
        <v>20</v>
      </c>
      <c r="J177" s="180">
        <v>23.742296918767504</v>
      </c>
      <c r="K177" s="180">
        <v>37.530863144900678</v>
      </c>
      <c r="L177" s="211">
        <v>5</v>
      </c>
      <c r="M177" s="180">
        <v>45.529411764705891</v>
      </c>
      <c r="N177" s="180">
        <v>10.151107461699024</v>
      </c>
      <c r="O177" s="75">
        <v>0.57522280358005751</v>
      </c>
    </row>
    <row r="178" spans="1:16" ht="12.75" customHeight="1" x14ac:dyDescent="0.2">
      <c r="A178" s="180" t="s">
        <v>46</v>
      </c>
      <c r="B178" s="196">
        <v>24</v>
      </c>
      <c r="C178" s="180">
        <v>50.291866028708142</v>
      </c>
      <c r="D178" s="180">
        <v>36.071978112014477</v>
      </c>
      <c r="E178" s="213" t="s">
        <v>71</v>
      </c>
      <c r="F178" s="184" t="s">
        <v>70</v>
      </c>
      <c r="G178" s="214" t="s">
        <v>21</v>
      </c>
      <c r="H178" s="197" t="s">
        <v>22</v>
      </c>
      <c r="I178" s="211">
        <v>19</v>
      </c>
      <c r="J178" s="180">
        <v>39.061669324827221</v>
      </c>
      <c r="K178" s="180">
        <v>55.77401775894694</v>
      </c>
      <c r="L178" s="211">
        <v>5</v>
      </c>
      <c r="M178" s="180">
        <v>89.353535353535364</v>
      </c>
      <c r="N178" s="180">
        <v>75.414335221781073</v>
      </c>
      <c r="O178" s="75">
        <v>0.59183961013944453</v>
      </c>
    </row>
    <row r="179" spans="1:16" ht="12.75" customHeight="1" x14ac:dyDescent="0.2">
      <c r="A179" s="180" t="s">
        <v>46</v>
      </c>
      <c r="B179" s="196">
        <v>28</v>
      </c>
      <c r="C179" s="180">
        <v>9.5286810376324453</v>
      </c>
      <c r="D179" s="180">
        <v>11.257825149707365</v>
      </c>
      <c r="E179" s="197">
        <v>6</v>
      </c>
      <c r="F179" s="184" t="s">
        <v>70</v>
      </c>
      <c r="G179" s="214" t="s">
        <v>21</v>
      </c>
      <c r="H179" s="197" t="s">
        <v>22</v>
      </c>
      <c r="I179" s="211">
        <v>23</v>
      </c>
      <c r="J179" s="180">
        <v>29.294848374132265</v>
      </c>
      <c r="K179" s="180">
        <v>42.407711903239417</v>
      </c>
      <c r="L179" s="211">
        <v>5</v>
      </c>
      <c r="M179" s="180">
        <v>38.82352941176471</v>
      </c>
      <c r="N179" s="180">
        <v>15.579908986057694</v>
      </c>
      <c r="O179" s="75">
        <v>0.83295810203774612</v>
      </c>
    </row>
    <row r="180" spans="1:16" ht="12.75" customHeight="1" x14ac:dyDescent="0.2">
      <c r="A180" s="184" t="s">
        <v>52</v>
      </c>
      <c r="B180" s="196">
        <v>26</v>
      </c>
      <c r="C180" s="180">
        <v>-21.248677248677268</v>
      </c>
      <c r="D180" s="180">
        <v>35.193361821930694</v>
      </c>
      <c r="E180" s="213" t="s">
        <v>69</v>
      </c>
      <c r="F180" s="184" t="s">
        <v>70</v>
      </c>
      <c r="G180" s="214" t="s">
        <v>21</v>
      </c>
      <c r="H180" s="197" t="s">
        <v>22</v>
      </c>
      <c r="I180" s="211">
        <v>21</v>
      </c>
      <c r="J180" s="180">
        <v>146.13756613756615</v>
      </c>
      <c r="K180" s="180">
        <v>102.07454250742988</v>
      </c>
      <c r="L180" s="211">
        <v>5</v>
      </c>
      <c r="M180" s="180">
        <v>124.88888888888889</v>
      </c>
      <c r="N180" s="180">
        <v>60.926995375056009</v>
      </c>
      <c r="O180" s="75">
        <v>0.85813574505919687</v>
      </c>
    </row>
    <row r="181" spans="1:16" ht="12.75" customHeight="1" x14ac:dyDescent="0.2">
      <c r="A181" s="184" t="s">
        <v>52</v>
      </c>
      <c r="B181" s="196">
        <v>26</v>
      </c>
      <c r="C181" s="180">
        <v>10.972222222222214</v>
      </c>
      <c r="D181" s="180">
        <v>47.696165646434679</v>
      </c>
      <c r="E181" s="197" t="s">
        <v>71</v>
      </c>
      <c r="F181" s="184" t="s">
        <v>70</v>
      </c>
      <c r="G181" s="214" t="s">
        <v>21</v>
      </c>
      <c r="H181" s="197" t="s">
        <v>22</v>
      </c>
      <c r="I181" s="211">
        <v>21</v>
      </c>
      <c r="J181" s="180">
        <v>113.19444444444446</v>
      </c>
      <c r="K181" s="180">
        <v>81.224176808067142</v>
      </c>
      <c r="L181" s="211">
        <v>5</v>
      </c>
      <c r="M181" s="180">
        <v>124.16666666666667</v>
      </c>
      <c r="N181" s="180">
        <v>99.014238594479195</v>
      </c>
      <c r="O181" s="75">
        <v>0.93172432914647496</v>
      </c>
    </row>
    <row r="182" spans="1:16" ht="12.75" customHeight="1" x14ac:dyDescent="0.2">
      <c r="A182" s="184" t="s">
        <v>52</v>
      </c>
      <c r="B182" s="196">
        <v>26</v>
      </c>
      <c r="C182" s="180">
        <v>7.6613756613756436</v>
      </c>
      <c r="D182" s="180">
        <v>40.271879134716066</v>
      </c>
      <c r="E182" s="197">
        <v>6</v>
      </c>
      <c r="F182" s="184" t="s">
        <v>70</v>
      </c>
      <c r="G182" s="214" t="s">
        <v>21</v>
      </c>
      <c r="H182" s="197" t="s">
        <v>22</v>
      </c>
      <c r="I182" s="211">
        <v>21</v>
      </c>
      <c r="J182" s="180">
        <v>108.78306878306879</v>
      </c>
      <c r="K182" s="180">
        <v>111.99972705098172</v>
      </c>
      <c r="L182" s="211">
        <v>5</v>
      </c>
      <c r="M182" s="180">
        <v>116.44444444444443</v>
      </c>
      <c r="N182" s="180">
        <v>71.571426811280404</v>
      </c>
      <c r="O182" s="75">
        <v>0.95403447194116797</v>
      </c>
    </row>
    <row r="183" spans="1:16" s="216" customFormat="1" ht="12.75" customHeight="1" x14ac:dyDescent="0.2">
      <c r="A183" s="188"/>
      <c r="B183" s="186"/>
      <c r="C183" s="183"/>
      <c r="D183" s="183"/>
      <c r="E183" s="189"/>
      <c r="F183" s="188"/>
      <c r="G183" s="203"/>
      <c r="H183" s="189"/>
      <c r="I183" s="205"/>
      <c r="J183" s="183"/>
      <c r="K183" s="183"/>
      <c r="L183" s="205"/>
      <c r="M183" s="183"/>
      <c r="N183" s="183"/>
      <c r="O183" s="76"/>
      <c r="P183" s="219"/>
    </row>
    <row r="184" spans="1:16" ht="12.75" customHeight="1" x14ac:dyDescent="0.2">
      <c r="F184" s="208"/>
      <c r="L184" s="211"/>
    </row>
    <row r="185" spans="1:16" ht="12.75" customHeight="1" x14ac:dyDescent="0.2">
      <c r="A185" s="180" t="s">
        <v>46</v>
      </c>
      <c r="B185" s="196">
        <v>99</v>
      </c>
      <c r="C185" s="180">
        <v>105.3</v>
      </c>
      <c r="D185" s="180">
        <v>9.201391528492092</v>
      </c>
      <c r="E185" s="197" t="s">
        <v>72</v>
      </c>
      <c r="F185" s="184" t="s">
        <v>73</v>
      </c>
      <c r="G185" s="206" t="s">
        <v>43</v>
      </c>
      <c r="H185" s="184" t="s">
        <v>22</v>
      </c>
      <c r="I185" s="211">
        <v>66</v>
      </c>
      <c r="J185" s="180">
        <v>11.7</v>
      </c>
      <c r="K185" s="180">
        <v>3.5</v>
      </c>
      <c r="L185" s="211">
        <v>33</v>
      </c>
      <c r="M185" s="180">
        <v>117</v>
      </c>
      <c r="N185" s="180">
        <v>52.8</v>
      </c>
      <c r="O185" s="92">
        <v>4.659633687867637E-2</v>
      </c>
    </row>
    <row r="186" spans="1:16" ht="12.75" customHeight="1" x14ac:dyDescent="0.2">
      <c r="A186" s="184" t="s">
        <v>74</v>
      </c>
      <c r="B186" s="196">
        <v>99</v>
      </c>
      <c r="C186" s="180">
        <v>-5.1999999999999993</v>
      </c>
      <c r="D186" s="180">
        <v>1.1037813793198965</v>
      </c>
      <c r="E186" s="197" t="s">
        <v>72</v>
      </c>
      <c r="F186" s="170" t="s">
        <v>73</v>
      </c>
      <c r="G186" s="206" t="s">
        <v>43</v>
      </c>
      <c r="H186" s="184" t="s">
        <v>22</v>
      </c>
      <c r="I186" s="211">
        <v>66</v>
      </c>
      <c r="J186" s="180">
        <v>11.2</v>
      </c>
      <c r="K186" s="180">
        <v>4.7</v>
      </c>
      <c r="L186" s="211">
        <v>33</v>
      </c>
      <c r="M186" s="180">
        <v>6</v>
      </c>
      <c r="N186" s="180">
        <v>5.4</v>
      </c>
      <c r="O186" s="92">
        <v>0.46761350471149332</v>
      </c>
    </row>
    <row r="187" spans="1:16" ht="12.75" customHeight="1" x14ac:dyDescent="0.2">
      <c r="A187" s="184" t="s">
        <v>35</v>
      </c>
      <c r="B187" s="196">
        <v>99</v>
      </c>
      <c r="C187" s="180">
        <v>32.700000000000003</v>
      </c>
      <c r="D187" s="180">
        <v>9.2482430763902386</v>
      </c>
      <c r="E187" s="197" t="s">
        <v>72</v>
      </c>
      <c r="F187" s="170" t="s">
        <v>73</v>
      </c>
      <c r="G187" s="206" t="s">
        <v>43</v>
      </c>
      <c r="H187" s="170" t="s">
        <v>22</v>
      </c>
      <c r="I187" s="211">
        <v>66</v>
      </c>
      <c r="J187" s="180">
        <v>94.1</v>
      </c>
      <c r="K187" s="180">
        <v>28</v>
      </c>
      <c r="L187" s="211">
        <v>33</v>
      </c>
      <c r="M187" s="180">
        <v>126.8</v>
      </c>
      <c r="N187" s="180">
        <v>49.3</v>
      </c>
      <c r="O187" s="92">
        <v>0.56410466287465999</v>
      </c>
    </row>
    <row r="188" spans="1:16" ht="12.75" customHeight="1" x14ac:dyDescent="0.2">
      <c r="A188" s="184" t="s">
        <v>25</v>
      </c>
      <c r="B188" s="196">
        <v>99</v>
      </c>
      <c r="C188" s="180">
        <v>-45.999999999999986</v>
      </c>
      <c r="D188" s="180">
        <v>3.022967636831948</v>
      </c>
      <c r="E188" s="197" t="s">
        <v>72</v>
      </c>
      <c r="F188" s="170" t="s">
        <v>73</v>
      </c>
      <c r="G188" s="206" t="s">
        <v>43</v>
      </c>
      <c r="H188" s="170" t="s">
        <v>22</v>
      </c>
      <c r="I188" s="211">
        <v>66</v>
      </c>
      <c r="J188" s="180">
        <v>130.19999999999999</v>
      </c>
      <c r="K188" s="180">
        <v>16.899999999999999</v>
      </c>
      <c r="L188" s="211">
        <v>33</v>
      </c>
      <c r="M188" s="180">
        <v>84.2</v>
      </c>
      <c r="N188" s="180">
        <v>12.6</v>
      </c>
      <c r="O188" s="92">
        <v>2.9098143228514228E-2</v>
      </c>
    </row>
    <row r="189" spans="1:16" s="216" customFormat="1" ht="12.75" customHeight="1" x14ac:dyDescent="0.2">
      <c r="A189" s="188"/>
      <c r="B189" s="186"/>
      <c r="C189" s="183"/>
      <c r="D189" s="183"/>
      <c r="E189" s="189"/>
      <c r="F189" s="177"/>
      <c r="G189" s="207"/>
      <c r="H189" s="177"/>
      <c r="I189" s="205"/>
      <c r="J189" s="183"/>
      <c r="K189" s="183"/>
      <c r="L189" s="205"/>
      <c r="M189" s="183"/>
      <c r="N189" s="183"/>
      <c r="O189" s="240"/>
      <c r="P189" s="219"/>
    </row>
    <row r="190" spans="1:16" ht="12.75" customHeight="1" x14ac:dyDescent="0.2">
      <c r="A190" s="184"/>
      <c r="B190" s="196"/>
      <c r="C190" s="180"/>
      <c r="D190" s="180"/>
      <c r="E190" s="197"/>
      <c r="F190" s="184"/>
      <c r="G190" s="214"/>
      <c r="H190" s="197"/>
      <c r="I190" s="211"/>
      <c r="J190" s="180"/>
      <c r="K190" s="180"/>
      <c r="L190" s="211"/>
      <c r="M190" s="180"/>
      <c r="N190" s="180"/>
      <c r="O190" s="75"/>
    </row>
    <row r="191" spans="1:16" ht="12.75" customHeight="1" x14ac:dyDescent="0.2">
      <c r="A191" s="184" t="s">
        <v>200</v>
      </c>
      <c r="B191" s="196">
        <f>SUM(I191,L191)</f>
        <v>50</v>
      </c>
      <c r="C191" s="180">
        <f>M191-J191</f>
        <v>197</v>
      </c>
      <c r="D191" s="180">
        <f>SQRT(K191^2/I191+N191^2/L191)</f>
        <v>73.466611152002869</v>
      </c>
      <c r="E191" s="197" t="s">
        <v>214</v>
      </c>
      <c r="F191" s="184" t="s">
        <v>260</v>
      </c>
      <c r="G191" s="214" t="s">
        <v>43</v>
      </c>
      <c r="H191" s="197" t="s">
        <v>22</v>
      </c>
      <c r="I191" s="211">
        <v>31</v>
      </c>
      <c r="J191" s="180">
        <v>210</v>
      </c>
      <c r="K191" s="180">
        <v>189</v>
      </c>
      <c r="L191" s="211">
        <v>19</v>
      </c>
      <c r="M191" s="180">
        <v>407</v>
      </c>
      <c r="N191" s="180">
        <v>284</v>
      </c>
      <c r="O191" s="75">
        <f>2*(1-_xlfn.NORM.S.DIST((M191-J191)/SQRT((N191^2)+(K191^2)),TRUE))</f>
        <v>0.56361910724085873</v>
      </c>
    </row>
    <row r="192" spans="1:16" ht="12.75" customHeight="1" x14ac:dyDescent="0.2">
      <c r="A192" s="184" t="s">
        <v>37</v>
      </c>
      <c r="B192" s="196">
        <f>SUM(I192,L192)</f>
        <v>50</v>
      </c>
      <c r="C192" s="180">
        <v>9.5340000000000007</v>
      </c>
      <c r="D192" s="180">
        <v>3.2890210790968846</v>
      </c>
      <c r="E192" s="197" t="s">
        <v>214</v>
      </c>
      <c r="F192" s="184" t="s">
        <v>260</v>
      </c>
      <c r="G192" s="214" t="s">
        <v>43</v>
      </c>
      <c r="H192" s="197" t="s">
        <v>22</v>
      </c>
      <c r="I192" s="211">
        <v>31</v>
      </c>
      <c r="J192" s="180">
        <v>11.186</v>
      </c>
      <c r="K192" s="180">
        <v>3.1339999999999999</v>
      </c>
      <c r="L192" s="211">
        <v>19</v>
      </c>
      <c r="M192" s="180">
        <v>20.72</v>
      </c>
      <c r="N192" s="180">
        <v>14.125</v>
      </c>
      <c r="O192" s="75">
        <f>2*(1-_xlfn.NORM.S.DIST((M192-J192)/SQRT((N192^2)+(K192^2)),TRUE))</f>
        <v>0.50992876868156944</v>
      </c>
    </row>
    <row r="193" spans="1:16" ht="12.75" customHeight="1" x14ac:dyDescent="0.2">
      <c r="A193" s="184" t="s">
        <v>271</v>
      </c>
      <c r="B193" s="196">
        <f>SUM(I193,L193)</f>
        <v>50</v>
      </c>
      <c r="C193" s="180">
        <f>M193-J193</f>
        <v>51</v>
      </c>
      <c r="D193" s="180">
        <f>SQRT(K193^2/I193+N193^2/L193)</f>
        <v>16.128621386956887</v>
      </c>
      <c r="E193" s="197" t="s">
        <v>214</v>
      </c>
      <c r="F193" s="184" t="s">
        <v>260</v>
      </c>
      <c r="G193" s="214" t="s">
        <v>43</v>
      </c>
      <c r="H193" s="197" t="s">
        <v>22</v>
      </c>
      <c r="I193" s="211">
        <v>31</v>
      </c>
      <c r="J193" s="180">
        <v>149</v>
      </c>
      <c r="K193" s="180">
        <v>59</v>
      </c>
      <c r="L193" s="211">
        <v>19</v>
      </c>
      <c r="M193" s="180">
        <v>200</v>
      </c>
      <c r="N193" s="180">
        <v>53</v>
      </c>
      <c r="O193" s="75">
        <f>2*(1-_xlfn.NORM.S.DIST((M193-J193)/SQRT((N193^2)+(K193^2)),TRUE))</f>
        <v>0.52019155021771368</v>
      </c>
    </row>
    <row r="194" spans="1:16" s="216" customFormat="1" ht="12.75" customHeight="1" x14ac:dyDescent="0.2">
      <c r="A194" s="188"/>
      <c r="B194" s="186"/>
      <c r="C194" s="183"/>
      <c r="D194" s="183"/>
      <c r="E194" s="189"/>
      <c r="F194" s="188"/>
      <c r="G194" s="203"/>
      <c r="H194" s="189"/>
      <c r="I194" s="205"/>
      <c r="J194" s="183"/>
      <c r="K194" s="183"/>
      <c r="L194" s="205"/>
      <c r="M194" s="183"/>
      <c r="N194" s="183"/>
      <c r="O194" s="76"/>
      <c r="P194" s="219"/>
    </row>
    <row r="195" spans="1:16" ht="12.75" customHeight="1" x14ac:dyDescent="0.2">
      <c r="A195" s="184"/>
      <c r="B195" s="196"/>
      <c r="C195" s="180"/>
      <c r="D195" s="180"/>
      <c r="E195" s="197"/>
      <c r="F195" s="184"/>
      <c r="G195" s="214"/>
      <c r="H195" s="197"/>
      <c r="I195" s="211"/>
      <c r="J195" s="180"/>
      <c r="K195" s="180"/>
      <c r="L195" s="211"/>
      <c r="M195" s="180"/>
      <c r="N195" s="180"/>
      <c r="O195" s="75"/>
    </row>
    <row r="196" spans="1:16" ht="12.75" customHeight="1" x14ac:dyDescent="0.2">
      <c r="A196" s="184" t="s">
        <v>75</v>
      </c>
      <c r="B196" s="196">
        <v>9</v>
      </c>
      <c r="C196" s="180">
        <v>2.1633333333333331</v>
      </c>
      <c r="D196" s="180">
        <v>2.4743027450322397</v>
      </c>
      <c r="E196" s="197" t="s">
        <v>47</v>
      </c>
      <c r="F196" s="184" t="s">
        <v>76</v>
      </c>
      <c r="G196" s="214" t="s">
        <v>43</v>
      </c>
      <c r="H196" s="197" t="s">
        <v>22</v>
      </c>
      <c r="I196" s="211">
        <v>3</v>
      </c>
      <c r="J196" s="180">
        <v>5.97</v>
      </c>
      <c r="K196" s="180">
        <v>2.9</v>
      </c>
      <c r="L196" s="211">
        <v>6</v>
      </c>
      <c r="M196" s="180">
        <v>8.1333333333333329</v>
      </c>
      <c r="N196" s="180">
        <v>4.4624034381087121</v>
      </c>
      <c r="O196" s="75">
        <v>0.68438012154079431</v>
      </c>
    </row>
    <row r="197" spans="1:16" ht="12.75" customHeight="1" x14ac:dyDescent="0.2">
      <c r="A197" s="184" t="s">
        <v>75</v>
      </c>
      <c r="B197" s="196">
        <v>24</v>
      </c>
      <c r="C197" s="180">
        <v>1.0450000000000008</v>
      </c>
      <c r="D197" s="180">
        <v>1.3404262036409937</v>
      </c>
      <c r="E197" s="197" t="s">
        <v>48</v>
      </c>
      <c r="F197" s="184" t="s">
        <v>76</v>
      </c>
      <c r="G197" s="214" t="s">
        <v>43</v>
      </c>
      <c r="H197" s="197" t="s">
        <v>22</v>
      </c>
      <c r="I197" s="211">
        <v>6</v>
      </c>
      <c r="J197" s="180">
        <v>5.78</v>
      </c>
      <c r="K197" s="180">
        <v>2.6</v>
      </c>
      <c r="L197" s="211">
        <v>18</v>
      </c>
      <c r="M197" s="180">
        <v>6.8250000000000011</v>
      </c>
      <c r="N197" s="180">
        <v>3.472947355393301</v>
      </c>
      <c r="O197" s="75">
        <v>0.80965241860529824</v>
      </c>
    </row>
    <row r="198" spans="1:16" ht="12.75" customHeight="1" x14ac:dyDescent="0.2">
      <c r="A198" s="184" t="s">
        <v>75</v>
      </c>
      <c r="B198" s="196">
        <v>60</v>
      </c>
      <c r="C198" s="180">
        <v>0.30666666666666664</v>
      </c>
      <c r="D198" s="180">
        <v>0.97155544552021511</v>
      </c>
      <c r="E198" s="197" t="s">
        <v>49</v>
      </c>
      <c r="F198" s="184" t="s">
        <v>76</v>
      </c>
      <c r="G198" s="214" t="s">
        <v>43</v>
      </c>
      <c r="H198" s="197" t="s">
        <v>22</v>
      </c>
      <c r="I198" s="211">
        <v>18</v>
      </c>
      <c r="J198" s="180">
        <v>6.29</v>
      </c>
      <c r="K198" s="180">
        <v>3.4</v>
      </c>
      <c r="L198" s="211">
        <v>42</v>
      </c>
      <c r="M198" s="180">
        <v>6.5966666666666667</v>
      </c>
      <c r="N198" s="180">
        <v>3.5596777920067404</v>
      </c>
      <c r="O198" s="75">
        <v>0.95032505767157271</v>
      </c>
    </row>
    <row r="199" spans="1:16" ht="12.75" customHeight="1" x14ac:dyDescent="0.2">
      <c r="A199" s="184" t="s">
        <v>75</v>
      </c>
      <c r="B199" s="196">
        <v>84</v>
      </c>
      <c r="C199" s="180">
        <v>0.83951612903225747</v>
      </c>
      <c r="D199" s="180">
        <v>0.97437540981110549</v>
      </c>
      <c r="E199" s="197" t="s">
        <v>50</v>
      </c>
      <c r="F199" s="184" t="s">
        <v>76</v>
      </c>
      <c r="G199" s="214" t="s">
        <v>43</v>
      </c>
      <c r="H199" s="197" t="s">
        <v>22</v>
      </c>
      <c r="I199" s="211">
        <v>22</v>
      </c>
      <c r="J199" s="180">
        <v>6.58</v>
      </c>
      <c r="K199" s="180">
        <v>3.2</v>
      </c>
      <c r="L199" s="211">
        <v>62</v>
      </c>
      <c r="M199" s="180">
        <v>7.4195161290322575</v>
      </c>
      <c r="N199" s="180">
        <v>5.4776892404535769</v>
      </c>
      <c r="O199" s="75">
        <v>0.89471982410827544</v>
      </c>
    </row>
    <row r="200" spans="1:16" ht="12.75" customHeight="1" x14ac:dyDescent="0.2">
      <c r="A200" s="184" t="s">
        <v>75</v>
      </c>
      <c r="B200" s="196">
        <v>80</v>
      </c>
      <c r="C200" s="180">
        <v>1.5328125000000004</v>
      </c>
      <c r="D200" s="180">
        <v>0.91344621581008612</v>
      </c>
      <c r="E200" s="197" t="s">
        <v>51</v>
      </c>
      <c r="F200" s="184" t="s">
        <v>76</v>
      </c>
      <c r="G200" s="214" t="s">
        <v>43</v>
      </c>
      <c r="H200" s="197" t="s">
        <v>22</v>
      </c>
      <c r="I200" s="211">
        <v>16</v>
      </c>
      <c r="J200" s="180">
        <v>5.46</v>
      </c>
      <c r="K200" s="180">
        <v>3.1</v>
      </c>
      <c r="L200" s="211">
        <v>64</v>
      </c>
      <c r="M200" s="180">
        <v>6.9928125000000003</v>
      </c>
      <c r="N200" s="180">
        <v>3.8678902915384055</v>
      </c>
      <c r="O200" s="75">
        <v>0.75714671003052025</v>
      </c>
    </row>
    <row r="201" spans="1:16" ht="12.75" customHeight="1" x14ac:dyDescent="0.2">
      <c r="A201" s="184" t="s">
        <v>75</v>
      </c>
      <c r="B201" s="196">
        <v>39</v>
      </c>
      <c r="C201" s="180">
        <v>3.2660606060606066</v>
      </c>
      <c r="D201" s="180">
        <v>1.1768944701276141</v>
      </c>
      <c r="E201" s="213" t="s">
        <v>78</v>
      </c>
      <c r="F201" s="184" t="s">
        <v>76</v>
      </c>
      <c r="G201" s="214" t="s">
        <v>43</v>
      </c>
      <c r="H201" s="197" t="s">
        <v>22</v>
      </c>
      <c r="I201" s="211">
        <v>6</v>
      </c>
      <c r="J201" s="180">
        <v>5.19</v>
      </c>
      <c r="K201" s="180">
        <v>2.2000000000000002</v>
      </c>
      <c r="L201" s="211">
        <v>33</v>
      </c>
      <c r="M201" s="180">
        <v>8.4560606060606069</v>
      </c>
      <c r="N201" s="180">
        <v>4.3689426176089325</v>
      </c>
      <c r="O201" s="75">
        <v>0.50433222417917944</v>
      </c>
    </row>
    <row r="202" spans="1:16" ht="12.75" customHeight="1" x14ac:dyDescent="0.2">
      <c r="A202" s="184" t="s">
        <v>75</v>
      </c>
      <c r="B202" s="196">
        <v>8</v>
      </c>
      <c r="C202" s="180">
        <v>1.6119999999999992</v>
      </c>
      <c r="D202" s="180">
        <v>2.4855593602513979</v>
      </c>
      <c r="E202" s="213" t="s">
        <v>47</v>
      </c>
      <c r="F202" s="184" t="s">
        <v>76</v>
      </c>
      <c r="G202" s="214" t="s">
        <v>43</v>
      </c>
      <c r="H202" s="197" t="s">
        <v>33</v>
      </c>
      <c r="I202" s="211">
        <v>3</v>
      </c>
      <c r="J202" s="180">
        <v>5.97</v>
      </c>
      <c r="K202" s="180">
        <v>2.9</v>
      </c>
      <c r="L202" s="211">
        <v>5</v>
      </c>
      <c r="M202" s="180">
        <v>7.581999999999999</v>
      </c>
      <c r="N202" s="180">
        <v>4.1077195619954425</v>
      </c>
      <c r="O202" s="92">
        <v>0.74852241940040853</v>
      </c>
    </row>
    <row r="203" spans="1:16" ht="12.75" customHeight="1" x14ac:dyDescent="0.2">
      <c r="A203" s="184" t="s">
        <v>75</v>
      </c>
      <c r="B203" s="196">
        <v>21</v>
      </c>
      <c r="C203" s="180">
        <v>0.29400000000000048</v>
      </c>
      <c r="D203" s="180">
        <v>1.3269984638562784</v>
      </c>
      <c r="E203" s="197" t="s">
        <v>48</v>
      </c>
      <c r="F203" s="184" t="s">
        <v>76</v>
      </c>
      <c r="G203" s="214" t="s">
        <v>43</v>
      </c>
      <c r="H203" s="197" t="s">
        <v>33</v>
      </c>
      <c r="I203" s="211">
        <v>6</v>
      </c>
      <c r="J203" s="180">
        <v>5.78</v>
      </c>
      <c r="K203" s="180">
        <v>2.6</v>
      </c>
      <c r="L203" s="211">
        <v>15</v>
      </c>
      <c r="M203" s="180">
        <v>6.0740000000000007</v>
      </c>
      <c r="N203" s="180">
        <v>3.0844568154139935</v>
      </c>
      <c r="O203" s="92">
        <v>0.94190247811565264</v>
      </c>
    </row>
    <row r="204" spans="1:16" ht="12.75" customHeight="1" x14ac:dyDescent="0.2">
      <c r="A204" s="184" t="s">
        <v>75</v>
      </c>
      <c r="B204" s="196">
        <v>56</v>
      </c>
      <c r="C204" s="180">
        <v>-0.19052631578947388</v>
      </c>
      <c r="D204" s="180">
        <v>0.9628432362375936</v>
      </c>
      <c r="E204" s="197" t="s">
        <v>49</v>
      </c>
      <c r="F204" s="184" t="s">
        <v>76</v>
      </c>
      <c r="G204" s="214" t="s">
        <v>43</v>
      </c>
      <c r="H204" s="197" t="s">
        <v>33</v>
      </c>
      <c r="I204" s="211">
        <v>18</v>
      </c>
      <c r="J204" s="180">
        <v>6.29</v>
      </c>
      <c r="K204" s="180">
        <v>3.4</v>
      </c>
      <c r="L204" s="211">
        <v>38</v>
      </c>
      <c r="M204" s="180">
        <v>6.0994736842105262</v>
      </c>
      <c r="N204" s="180">
        <v>3.2900007998719234</v>
      </c>
      <c r="O204" s="92">
        <v>0.96787761436690811</v>
      </c>
    </row>
    <row r="205" spans="1:16" ht="12.75" customHeight="1" x14ac:dyDescent="0.2">
      <c r="A205" s="184" t="s">
        <v>75</v>
      </c>
      <c r="B205" s="196">
        <v>75</v>
      </c>
      <c r="C205" s="180">
        <v>-0.6498113207547167</v>
      </c>
      <c r="D205" s="180">
        <v>0.79157881230150606</v>
      </c>
      <c r="E205" s="197" t="s">
        <v>50</v>
      </c>
      <c r="F205" s="184" t="s">
        <v>76</v>
      </c>
      <c r="G205" s="214" t="s">
        <v>43</v>
      </c>
      <c r="H205" s="197" t="s">
        <v>33</v>
      </c>
      <c r="I205" s="211">
        <v>22</v>
      </c>
      <c r="J205" s="180">
        <v>6.58</v>
      </c>
      <c r="K205" s="180">
        <v>3.2</v>
      </c>
      <c r="L205" s="211">
        <v>53</v>
      </c>
      <c r="M205" s="180">
        <v>5.9301886792452834</v>
      </c>
      <c r="N205" s="180">
        <v>2.922422102194723</v>
      </c>
      <c r="O205" s="92">
        <v>0.88080770297424338</v>
      </c>
    </row>
    <row r="206" spans="1:16" ht="12.75" customHeight="1" x14ac:dyDescent="0.2">
      <c r="A206" s="184" t="s">
        <v>75</v>
      </c>
      <c r="B206" s="196">
        <v>67</v>
      </c>
      <c r="C206" s="180">
        <v>0.57764705882352985</v>
      </c>
      <c r="D206" s="180">
        <v>0.91460279704873604</v>
      </c>
      <c r="E206" s="197" t="s">
        <v>51</v>
      </c>
      <c r="F206" s="184" t="s">
        <v>76</v>
      </c>
      <c r="G206" s="214" t="s">
        <v>43</v>
      </c>
      <c r="H206" s="197" t="s">
        <v>33</v>
      </c>
      <c r="I206" s="211">
        <v>16</v>
      </c>
      <c r="J206" s="180">
        <v>5.46</v>
      </c>
      <c r="K206" s="180">
        <v>3.1</v>
      </c>
      <c r="L206" s="211">
        <v>51</v>
      </c>
      <c r="M206" s="180">
        <v>6.0376470588235298</v>
      </c>
      <c r="N206" s="180">
        <v>3.4683623073199747</v>
      </c>
      <c r="O206" s="92">
        <v>0.90117571673482177</v>
      </c>
    </row>
    <row r="207" spans="1:16" ht="12.75" customHeight="1" x14ac:dyDescent="0.2">
      <c r="A207" s="184" t="s">
        <v>75</v>
      </c>
      <c r="B207" s="196">
        <v>28</v>
      </c>
      <c r="C207" s="180">
        <v>1.3790909090909089</v>
      </c>
      <c r="D207" s="180">
        <v>1.1161621696602679</v>
      </c>
      <c r="E207" s="197" t="s">
        <v>78</v>
      </c>
      <c r="F207" s="184" t="s">
        <v>76</v>
      </c>
      <c r="G207" s="214" t="s">
        <v>43</v>
      </c>
      <c r="H207" s="197" t="s">
        <v>33</v>
      </c>
      <c r="I207" s="211">
        <v>6</v>
      </c>
      <c r="J207" s="180">
        <v>5.19</v>
      </c>
      <c r="K207" s="180">
        <v>2.2000000000000002</v>
      </c>
      <c r="L207" s="211">
        <v>22</v>
      </c>
      <c r="M207" s="180">
        <v>6.5690909090909093</v>
      </c>
      <c r="N207" s="180">
        <v>3.1082678602252245</v>
      </c>
      <c r="O207" s="92">
        <v>0.71723962855054979</v>
      </c>
    </row>
    <row r="208" spans="1:16" ht="12.75" customHeight="1" x14ac:dyDescent="0.2">
      <c r="A208" s="184" t="s">
        <v>75</v>
      </c>
      <c r="B208" s="196">
        <v>4</v>
      </c>
      <c r="C208" s="180">
        <v>4.9200000000000008</v>
      </c>
      <c r="D208" s="180">
        <v>1.6743157806499147</v>
      </c>
      <c r="E208" s="197" t="s">
        <v>47</v>
      </c>
      <c r="F208" s="184" t="s">
        <v>76</v>
      </c>
      <c r="G208" s="214" t="s">
        <v>43</v>
      </c>
      <c r="H208" s="197" t="s">
        <v>34</v>
      </c>
      <c r="I208" s="211">
        <v>3</v>
      </c>
      <c r="J208" s="180">
        <v>5.97</v>
      </c>
      <c r="K208" s="180">
        <v>2.9</v>
      </c>
      <c r="L208" s="211">
        <v>1</v>
      </c>
      <c r="M208" s="180">
        <v>10.89</v>
      </c>
      <c r="N208" s="180">
        <v>0</v>
      </c>
      <c r="O208" s="92">
        <v>8.978144338398053E-2</v>
      </c>
    </row>
    <row r="209" spans="1:16" ht="12.75" customHeight="1" x14ac:dyDescent="0.2">
      <c r="A209" s="184" t="s">
        <v>75</v>
      </c>
      <c r="B209" s="196">
        <v>9</v>
      </c>
      <c r="C209" s="180">
        <v>4.8</v>
      </c>
      <c r="D209" s="180">
        <v>1.4854853303438129</v>
      </c>
      <c r="E209" s="197" t="s">
        <v>48</v>
      </c>
      <c r="F209" s="184" t="s">
        <v>76</v>
      </c>
      <c r="G209" s="214" t="s">
        <v>43</v>
      </c>
      <c r="H209" s="197" t="s">
        <v>34</v>
      </c>
      <c r="I209" s="211">
        <v>6</v>
      </c>
      <c r="J209" s="180">
        <v>5.78</v>
      </c>
      <c r="K209" s="180">
        <v>2.6</v>
      </c>
      <c r="L209" s="211">
        <v>3</v>
      </c>
      <c r="M209" s="180">
        <v>10.58</v>
      </c>
      <c r="N209" s="180">
        <v>1.8</v>
      </c>
      <c r="O209" s="92">
        <v>0.1290413050994681</v>
      </c>
    </row>
    <row r="210" spans="1:16" ht="12.75" customHeight="1" x14ac:dyDescent="0.2">
      <c r="A210" s="184" t="s">
        <v>75</v>
      </c>
      <c r="B210" s="196">
        <v>22</v>
      </c>
      <c r="C210" s="180">
        <v>5.03</v>
      </c>
      <c r="D210" s="180">
        <v>1.0640593133008245</v>
      </c>
      <c r="E210" s="197" t="s">
        <v>49</v>
      </c>
      <c r="F210" s="184" t="s">
        <v>76</v>
      </c>
      <c r="G210" s="214" t="s">
        <v>43</v>
      </c>
      <c r="H210" s="197" t="s">
        <v>34</v>
      </c>
      <c r="I210" s="211">
        <v>18</v>
      </c>
      <c r="J210" s="180">
        <v>6.29</v>
      </c>
      <c r="K210" s="180">
        <v>3.4</v>
      </c>
      <c r="L210" s="211">
        <v>4</v>
      </c>
      <c r="M210" s="180">
        <v>11.32</v>
      </c>
      <c r="N210" s="180">
        <v>1.4</v>
      </c>
      <c r="O210" s="92">
        <v>0.17131844372483296</v>
      </c>
    </row>
    <row r="211" spans="1:16" ht="12.75" customHeight="1" x14ac:dyDescent="0.2">
      <c r="A211" s="184" t="s">
        <v>75</v>
      </c>
      <c r="B211" s="196">
        <v>31</v>
      </c>
      <c r="C211" s="180">
        <v>9.6100000000000012</v>
      </c>
      <c r="D211" s="180">
        <v>2.7848616743843033</v>
      </c>
      <c r="E211" s="213" t="s">
        <v>50</v>
      </c>
      <c r="F211" s="184" t="s">
        <v>76</v>
      </c>
      <c r="G211" s="214" t="s">
        <v>43</v>
      </c>
      <c r="H211" s="197" t="s">
        <v>34</v>
      </c>
      <c r="I211" s="211">
        <v>22</v>
      </c>
      <c r="J211" s="180">
        <v>6.58</v>
      </c>
      <c r="K211" s="180">
        <v>3.2</v>
      </c>
      <c r="L211" s="211">
        <v>9</v>
      </c>
      <c r="M211" s="180">
        <v>16.190000000000001</v>
      </c>
      <c r="N211" s="180">
        <v>8.1</v>
      </c>
      <c r="O211" s="92">
        <v>0.26983958383383033</v>
      </c>
    </row>
    <row r="212" spans="1:16" ht="12.75" customHeight="1" x14ac:dyDescent="0.2">
      <c r="A212" s="184" t="s">
        <v>75</v>
      </c>
      <c r="B212" s="196">
        <v>29</v>
      </c>
      <c r="C212" s="180">
        <v>5.28</v>
      </c>
      <c r="D212" s="180">
        <v>1.0971335028504612</v>
      </c>
      <c r="E212" s="197" t="s">
        <v>51</v>
      </c>
      <c r="F212" s="184" t="s">
        <v>76</v>
      </c>
      <c r="G212" s="214" t="s">
        <v>43</v>
      </c>
      <c r="H212" s="197" t="s">
        <v>34</v>
      </c>
      <c r="I212" s="211">
        <v>16</v>
      </c>
      <c r="J212" s="180">
        <v>5.46</v>
      </c>
      <c r="K212" s="180">
        <v>3.1</v>
      </c>
      <c r="L212" s="211">
        <v>13</v>
      </c>
      <c r="M212" s="180">
        <v>10.74</v>
      </c>
      <c r="N212" s="180">
        <v>2.8</v>
      </c>
      <c r="O212" s="92">
        <v>0.20624137922555197</v>
      </c>
    </row>
    <row r="213" spans="1:16" ht="12.75" customHeight="1" x14ac:dyDescent="0.2">
      <c r="A213" s="184" t="s">
        <v>75</v>
      </c>
      <c r="B213" s="196">
        <v>17</v>
      </c>
      <c r="C213" s="180">
        <v>7.04</v>
      </c>
      <c r="D213" s="180">
        <v>1.4558138409130268</v>
      </c>
      <c r="E213" s="197" t="s">
        <v>78</v>
      </c>
      <c r="F213" s="184" t="s">
        <v>76</v>
      </c>
      <c r="G213" s="214" t="s">
        <v>43</v>
      </c>
      <c r="H213" s="197" t="s">
        <v>34</v>
      </c>
      <c r="I213" s="211">
        <v>6</v>
      </c>
      <c r="J213" s="180">
        <v>5.19</v>
      </c>
      <c r="K213" s="180">
        <v>2.2000000000000002</v>
      </c>
      <c r="L213" s="211">
        <v>11</v>
      </c>
      <c r="M213" s="180">
        <v>12.23</v>
      </c>
      <c r="N213" s="180">
        <v>3.8</v>
      </c>
      <c r="O213" s="92">
        <v>0.10886489128570442</v>
      </c>
    </row>
    <row r="214" spans="1:16" s="216" customFormat="1" ht="12.75" customHeight="1" x14ac:dyDescent="0.2">
      <c r="A214" s="188"/>
      <c r="B214" s="186"/>
      <c r="C214" s="183"/>
      <c r="D214" s="183"/>
      <c r="E214" s="189"/>
      <c r="F214" s="188"/>
      <c r="G214" s="203"/>
      <c r="H214" s="189"/>
      <c r="I214" s="205"/>
      <c r="J214" s="183"/>
      <c r="K214" s="183"/>
      <c r="L214" s="205"/>
      <c r="M214" s="183"/>
      <c r="N214" s="183"/>
      <c r="O214" s="240"/>
      <c r="P214" s="219"/>
    </row>
    <row r="215" spans="1:16" ht="12.75" customHeight="1" x14ac:dyDescent="0.2">
      <c r="A215" s="184"/>
      <c r="B215" s="196"/>
      <c r="C215" s="180"/>
      <c r="D215" s="180"/>
      <c r="E215" s="197"/>
      <c r="F215" s="184"/>
      <c r="G215" s="214"/>
      <c r="H215" s="197"/>
      <c r="I215" s="211"/>
      <c r="J215" s="180"/>
      <c r="K215" s="180"/>
      <c r="L215" s="211"/>
      <c r="M215" s="180"/>
      <c r="N215" s="180"/>
      <c r="O215" s="75"/>
    </row>
    <row r="216" spans="1:16" ht="12.75" customHeight="1" x14ac:dyDescent="0.2">
      <c r="A216" s="184" t="s">
        <v>79</v>
      </c>
      <c r="B216" s="196">
        <v>32</v>
      </c>
      <c r="C216" s="180">
        <v>686.96</v>
      </c>
      <c r="D216" s="180">
        <v>228.95486265492011</v>
      </c>
      <c r="E216" s="197" t="s">
        <v>80</v>
      </c>
      <c r="F216" s="184" t="s">
        <v>83</v>
      </c>
      <c r="G216" s="214" t="s">
        <v>21</v>
      </c>
      <c r="H216" s="197" t="s">
        <v>22</v>
      </c>
      <c r="I216" s="211">
        <v>12</v>
      </c>
      <c r="J216" s="180">
        <v>26.4</v>
      </c>
      <c r="K216" s="180">
        <v>8.5</v>
      </c>
      <c r="L216" s="211">
        <v>20</v>
      </c>
      <c r="M216" s="180">
        <v>713.36</v>
      </c>
      <c r="N216" s="180">
        <v>1023.8584697115124</v>
      </c>
      <c r="O216" s="75">
        <v>0.50226576799413847</v>
      </c>
    </row>
    <row r="217" spans="1:16" ht="12.75" customHeight="1" x14ac:dyDescent="0.2">
      <c r="A217" s="184" t="s">
        <v>46</v>
      </c>
      <c r="B217" s="196">
        <v>32</v>
      </c>
      <c r="C217" s="180">
        <v>570.70499999999993</v>
      </c>
      <c r="D217" s="180">
        <v>174.86203855150748</v>
      </c>
      <c r="E217" s="197" t="s">
        <v>80</v>
      </c>
      <c r="F217" s="184" t="s">
        <v>83</v>
      </c>
      <c r="G217" s="214" t="s">
        <v>21</v>
      </c>
      <c r="H217" s="197" t="s">
        <v>22</v>
      </c>
      <c r="I217" s="211">
        <v>12</v>
      </c>
      <c r="J217" s="180">
        <v>15.5</v>
      </c>
      <c r="K217" s="180">
        <v>5.3</v>
      </c>
      <c r="L217" s="215">
        <v>20</v>
      </c>
      <c r="M217" s="180">
        <v>586.20499999999993</v>
      </c>
      <c r="N217" s="180">
        <v>781.97687552836953</v>
      </c>
      <c r="O217" s="75">
        <v>0.46550840386930714</v>
      </c>
    </row>
    <row r="218" spans="1:16" ht="12.75" customHeight="1" x14ac:dyDescent="0.2">
      <c r="A218" s="184" t="s">
        <v>30</v>
      </c>
      <c r="B218" s="196">
        <v>32</v>
      </c>
      <c r="C218" s="180">
        <v>4.0750000000000002</v>
      </c>
      <c r="D218" s="180">
        <v>1.0698877147730144</v>
      </c>
      <c r="E218" s="197" t="s">
        <v>31</v>
      </c>
      <c r="F218" s="184" t="s">
        <v>83</v>
      </c>
      <c r="G218" s="214" t="s">
        <v>21</v>
      </c>
      <c r="H218" s="197" t="s">
        <v>22</v>
      </c>
      <c r="I218" s="211">
        <v>12</v>
      </c>
      <c r="J218" s="180">
        <v>2.2999999999999998</v>
      </c>
      <c r="K218" s="180">
        <v>0.9</v>
      </c>
      <c r="L218" s="211">
        <v>20</v>
      </c>
      <c r="M218" s="180">
        <v>6.375</v>
      </c>
      <c r="N218" s="180">
        <v>4.6414646874068159</v>
      </c>
      <c r="O218" s="75">
        <v>0.38874152847405652</v>
      </c>
    </row>
    <row r="219" spans="1:16" ht="12.75" customHeight="1" x14ac:dyDescent="0.2">
      <c r="A219" s="184" t="s">
        <v>82</v>
      </c>
      <c r="B219" s="196">
        <v>32</v>
      </c>
      <c r="C219" s="180">
        <v>27.364999999999998</v>
      </c>
      <c r="D219" s="180">
        <v>4.8660003824724702</v>
      </c>
      <c r="E219" s="197" t="s">
        <v>80</v>
      </c>
      <c r="F219" s="184" t="s">
        <v>83</v>
      </c>
      <c r="G219" s="214" t="s">
        <v>21</v>
      </c>
      <c r="H219" s="197" t="s">
        <v>22</v>
      </c>
      <c r="I219" s="211">
        <v>12</v>
      </c>
      <c r="J219" s="180">
        <v>3.3</v>
      </c>
      <c r="K219" s="180">
        <v>0.6</v>
      </c>
      <c r="L219" s="211">
        <v>20</v>
      </c>
      <c r="M219" s="180">
        <v>30.664999999999999</v>
      </c>
      <c r="N219" s="180">
        <v>21.747625029976135</v>
      </c>
      <c r="O219" s="75">
        <v>0.20845696763335431</v>
      </c>
    </row>
    <row r="220" spans="1:16" ht="12.75" customHeight="1" x14ac:dyDescent="0.2">
      <c r="A220" s="184" t="s">
        <v>25</v>
      </c>
      <c r="B220" s="196">
        <v>32</v>
      </c>
      <c r="C220" s="180">
        <v>-3.4499999999999957</v>
      </c>
      <c r="D220" s="180">
        <v>8.0842422169441601</v>
      </c>
      <c r="E220" s="197" t="s">
        <v>80</v>
      </c>
      <c r="F220" s="184" t="s">
        <v>83</v>
      </c>
      <c r="G220" s="214" t="s">
        <v>21</v>
      </c>
      <c r="H220" s="197" t="s">
        <v>22</v>
      </c>
      <c r="I220" s="211">
        <v>12</v>
      </c>
      <c r="J220" s="180">
        <v>34.6</v>
      </c>
      <c r="K220" s="180">
        <v>22.6</v>
      </c>
      <c r="L220" s="211">
        <v>20</v>
      </c>
      <c r="M220" s="180">
        <v>31.150000000000006</v>
      </c>
      <c r="N220" s="180">
        <v>21.350240696015057</v>
      </c>
      <c r="O220" s="75">
        <v>0.9116418107325539</v>
      </c>
    </row>
    <row r="221" spans="1:16" s="216" customFormat="1" ht="12.75" customHeight="1" x14ac:dyDescent="0.2">
      <c r="A221" s="188"/>
      <c r="B221" s="186"/>
      <c r="C221" s="183"/>
      <c r="D221" s="183"/>
      <c r="E221" s="189"/>
      <c r="F221" s="188"/>
      <c r="G221" s="203"/>
      <c r="H221" s="189"/>
      <c r="I221" s="205"/>
      <c r="J221" s="183"/>
      <c r="K221" s="183"/>
      <c r="L221" s="205"/>
      <c r="M221" s="183"/>
      <c r="N221" s="183"/>
      <c r="O221" s="76"/>
      <c r="P221" s="219"/>
    </row>
    <row r="222" spans="1:16" ht="12.75" customHeight="1" x14ac:dyDescent="0.2">
      <c r="A222" s="184"/>
      <c r="B222" s="196"/>
      <c r="C222" s="180"/>
      <c r="D222" s="180"/>
      <c r="E222" s="197"/>
      <c r="F222" s="184"/>
      <c r="G222" s="214"/>
      <c r="H222" s="197"/>
      <c r="I222" s="211"/>
      <c r="J222" s="180"/>
      <c r="K222" s="180"/>
      <c r="L222" s="211"/>
      <c r="M222" s="180"/>
      <c r="N222" s="180"/>
      <c r="O222" s="75"/>
    </row>
    <row r="223" spans="1:16" ht="12.75" customHeight="1" x14ac:dyDescent="0.2">
      <c r="A223" s="184" t="s">
        <v>84</v>
      </c>
      <c r="B223" s="196">
        <v>27</v>
      </c>
      <c r="C223" s="180">
        <v>11.891233766233782</v>
      </c>
      <c r="D223" s="180">
        <v>12.384072584829154</v>
      </c>
      <c r="E223" s="197">
        <v>5</v>
      </c>
      <c r="F223" s="170" t="s">
        <v>85</v>
      </c>
      <c r="G223" s="214" t="s">
        <v>21</v>
      </c>
      <c r="H223" s="197" t="s">
        <v>22</v>
      </c>
      <c r="I223" s="211">
        <v>11</v>
      </c>
      <c r="J223" s="180">
        <v>63.852813852813853</v>
      </c>
      <c r="K223" s="180">
        <v>25.81040636819505</v>
      </c>
      <c r="L223" s="211">
        <v>16</v>
      </c>
      <c r="M223" s="180">
        <v>75.744047619047635</v>
      </c>
      <c r="N223" s="180">
        <v>38.533871093706146</v>
      </c>
      <c r="O223" s="75">
        <v>0.91860322395718619</v>
      </c>
    </row>
    <row r="224" spans="1:16" ht="12.75" customHeight="1" x14ac:dyDescent="0.2">
      <c r="A224" s="184" t="s">
        <v>86</v>
      </c>
      <c r="B224" s="196">
        <v>26</v>
      </c>
      <c r="C224" s="180">
        <v>23.484848484848499</v>
      </c>
      <c r="D224" s="180">
        <v>64.887544454809401</v>
      </c>
      <c r="E224" s="197">
        <v>5</v>
      </c>
      <c r="F224" s="170" t="s">
        <v>85</v>
      </c>
      <c r="G224" s="214" t="s">
        <v>21</v>
      </c>
      <c r="H224" s="197" t="s">
        <v>22</v>
      </c>
      <c r="I224" s="211">
        <v>11</v>
      </c>
      <c r="J224" s="180">
        <v>437.22943722943722</v>
      </c>
      <c r="K224" s="180">
        <v>168.66076704234288</v>
      </c>
      <c r="L224" s="211">
        <v>15</v>
      </c>
      <c r="M224" s="180">
        <v>460.71428571428572</v>
      </c>
      <c r="N224" s="180">
        <v>156.09382379523049</v>
      </c>
      <c r="O224" s="75">
        <v>0.79764881305898161</v>
      </c>
    </row>
    <row r="225" spans="1:16" s="216" customFormat="1" ht="12.75" customHeight="1" x14ac:dyDescent="0.2">
      <c r="A225" s="188"/>
      <c r="B225" s="186"/>
      <c r="C225" s="183"/>
      <c r="D225" s="183"/>
      <c r="E225" s="189"/>
      <c r="F225" s="177"/>
      <c r="G225" s="203"/>
      <c r="H225" s="189"/>
      <c r="I225" s="205"/>
      <c r="J225" s="183"/>
      <c r="K225" s="183"/>
      <c r="L225" s="205"/>
      <c r="M225" s="183"/>
      <c r="N225" s="183"/>
      <c r="O225" s="76"/>
      <c r="P225" s="219"/>
    </row>
    <row r="226" spans="1:16" ht="12.75" customHeight="1" x14ac:dyDescent="0.2">
      <c r="A226" s="184"/>
      <c r="B226" s="196"/>
      <c r="C226" s="180"/>
      <c r="D226" s="180"/>
      <c r="E226" s="197"/>
      <c r="F226" s="170"/>
      <c r="G226" s="214"/>
      <c r="H226" s="197"/>
      <c r="I226" s="211"/>
      <c r="J226" s="180"/>
      <c r="K226" s="180"/>
      <c r="L226" s="211"/>
      <c r="M226" s="180"/>
      <c r="N226" s="180"/>
      <c r="O226" s="75"/>
    </row>
    <row r="227" spans="1:16" ht="12.75" customHeight="1" x14ac:dyDescent="0.2">
      <c r="A227" s="184" t="s">
        <v>87</v>
      </c>
      <c r="B227" s="196">
        <v>44</v>
      </c>
      <c r="C227" s="180">
        <v>1051.6999999999998</v>
      </c>
      <c r="D227" s="180">
        <v>220.57519069469259</v>
      </c>
      <c r="E227" s="197" t="s">
        <v>31</v>
      </c>
      <c r="F227" s="184" t="s">
        <v>88</v>
      </c>
      <c r="G227" s="214" t="s">
        <v>21</v>
      </c>
      <c r="H227" s="197" t="s">
        <v>22</v>
      </c>
      <c r="I227" s="211">
        <v>4</v>
      </c>
      <c r="J227" s="180">
        <v>1252</v>
      </c>
      <c r="K227" s="180">
        <v>436.3</v>
      </c>
      <c r="L227" s="211">
        <v>40</v>
      </c>
      <c r="M227" s="180">
        <v>2303.6999999999998</v>
      </c>
      <c r="N227" s="180">
        <v>206.3</v>
      </c>
      <c r="O227" s="92">
        <v>2.931911085549066E-2</v>
      </c>
    </row>
    <row r="228" spans="1:16" ht="12.75" customHeight="1" x14ac:dyDescent="0.2">
      <c r="A228" s="184" t="s">
        <v>87</v>
      </c>
      <c r="B228" s="196">
        <v>34</v>
      </c>
      <c r="C228" s="180">
        <v>1042.0999999999999</v>
      </c>
      <c r="D228" s="180">
        <v>221.32816999499485</v>
      </c>
      <c r="E228" s="197" t="s">
        <v>31</v>
      </c>
      <c r="F228" s="184" t="s">
        <v>88</v>
      </c>
      <c r="G228" s="214" t="s">
        <v>21</v>
      </c>
      <c r="H228" s="197" t="s">
        <v>33</v>
      </c>
      <c r="I228" s="211">
        <v>4</v>
      </c>
      <c r="J228" s="180">
        <v>1252</v>
      </c>
      <c r="K228" s="180">
        <v>436.3</v>
      </c>
      <c r="L228" s="211">
        <v>30</v>
      </c>
      <c r="M228" s="180">
        <v>2294.1</v>
      </c>
      <c r="N228" s="180">
        <v>204.7</v>
      </c>
      <c r="O228" s="92">
        <v>3.0592588991058545E-2</v>
      </c>
    </row>
    <row r="229" spans="1:16" ht="12.75" customHeight="1" x14ac:dyDescent="0.2">
      <c r="A229" s="184" t="s">
        <v>87</v>
      </c>
      <c r="B229" s="196">
        <v>14</v>
      </c>
      <c r="C229" s="180">
        <v>1080.3000000000002</v>
      </c>
      <c r="D229" s="180">
        <v>227.88698624537557</v>
      </c>
      <c r="E229" s="197" t="s">
        <v>31</v>
      </c>
      <c r="F229" s="184" t="s">
        <v>88</v>
      </c>
      <c r="G229" s="214" t="s">
        <v>21</v>
      </c>
      <c r="H229" s="197" t="s">
        <v>34</v>
      </c>
      <c r="I229" s="211">
        <v>4</v>
      </c>
      <c r="J229" s="180">
        <v>1252</v>
      </c>
      <c r="K229" s="180">
        <v>436.3</v>
      </c>
      <c r="L229" s="211">
        <v>10</v>
      </c>
      <c r="M229" s="180">
        <v>2332.3000000000002</v>
      </c>
      <c r="N229" s="180">
        <v>208.4</v>
      </c>
      <c r="O229" s="92">
        <v>2.5466198750718538E-2</v>
      </c>
    </row>
    <row r="230" spans="1:16" s="216" customFormat="1" ht="12.75" customHeight="1" x14ac:dyDescent="0.2">
      <c r="A230" s="188"/>
      <c r="B230" s="186"/>
      <c r="C230" s="183"/>
      <c r="D230" s="183"/>
      <c r="E230" s="189"/>
      <c r="F230" s="188"/>
      <c r="G230" s="203"/>
      <c r="H230" s="189"/>
      <c r="I230" s="205"/>
      <c r="J230" s="183"/>
      <c r="K230" s="183"/>
      <c r="L230" s="205"/>
      <c r="M230" s="183"/>
      <c r="N230" s="183"/>
      <c r="O230" s="240"/>
      <c r="P230" s="219"/>
    </row>
    <row r="231" spans="1:16" ht="12.75" customHeight="1" x14ac:dyDescent="0.2">
      <c r="A231" s="184"/>
      <c r="B231" s="196"/>
      <c r="C231" s="180"/>
      <c r="D231" s="180"/>
      <c r="E231" s="197"/>
      <c r="F231" s="184"/>
      <c r="G231" s="214"/>
      <c r="H231" s="197"/>
      <c r="I231" s="211"/>
      <c r="J231" s="180"/>
      <c r="K231" s="180"/>
      <c r="L231" s="211"/>
      <c r="M231" s="180"/>
      <c r="N231" s="180"/>
      <c r="O231" s="75"/>
    </row>
    <row r="232" spans="1:16" ht="12.75" customHeight="1" x14ac:dyDescent="0.2">
      <c r="A232" s="184" t="s">
        <v>89</v>
      </c>
      <c r="B232" s="196">
        <v>45</v>
      </c>
      <c r="C232" s="180">
        <v>-118.12499999999989</v>
      </c>
      <c r="D232" s="180">
        <v>10.81490083355024</v>
      </c>
      <c r="E232" s="197" t="s">
        <v>47</v>
      </c>
      <c r="F232" s="184" t="s">
        <v>90</v>
      </c>
      <c r="G232" s="214" t="s">
        <v>43</v>
      </c>
      <c r="H232" s="197" t="s">
        <v>22</v>
      </c>
      <c r="I232" s="211">
        <v>22</v>
      </c>
      <c r="J232" s="180">
        <v>717.49999999999989</v>
      </c>
      <c r="K232" s="180">
        <v>43.75</v>
      </c>
      <c r="L232" s="211">
        <v>23</v>
      </c>
      <c r="M232" s="180">
        <v>599.375</v>
      </c>
      <c r="N232" s="180">
        <v>26.25</v>
      </c>
      <c r="O232" s="75">
        <v>2.0600299086282581E-2</v>
      </c>
    </row>
    <row r="233" spans="1:16" ht="12.75" customHeight="1" x14ac:dyDescent="0.2">
      <c r="A233" s="184" t="s">
        <v>89</v>
      </c>
      <c r="B233" s="196">
        <v>45</v>
      </c>
      <c r="C233" s="180">
        <v>-131.25000000000011</v>
      </c>
      <c r="D233" s="180">
        <v>10.021553785057407</v>
      </c>
      <c r="E233" s="213" t="s">
        <v>48</v>
      </c>
      <c r="F233" s="184" t="s">
        <v>90</v>
      </c>
      <c r="G233" s="214" t="s">
        <v>43</v>
      </c>
      <c r="H233" s="197" t="s">
        <v>22</v>
      </c>
      <c r="I233" s="211">
        <v>22</v>
      </c>
      <c r="J233" s="180">
        <v>704.37500000000011</v>
      </c>
      <c r="K233" s="180">
        <v>39.375</v>
      </c>
      <c r="L233" s="211">
        <v>23</v>
      </c>
      <c r="M233" s="180">
        <v>573.125</v>
      </c>
      <c r="N233" s="180">
        <v>26.25</v>
      </c>
      <c r="O233" s="75">
        <v>5.545667315244085E-3</v>
      </c>
    </row>
    <row r="234" spans="1:16" ht="12.75" customHeight="1" x14ac:dyDescent="0.2">
      <c r="A234" s="184" t="s">
        <v>89</v>
      </c>
      <c r="B234" s="196">
        <v>45</v>
      </c>
      <c r="C234" s="180">
        <v>-78.75</v>
      </c>
      <c r="D234" s="180">
        <v>10.021553785057407</v>
      </c>
      <c r="E234" s="197" t="s">
        <v>49</v>
      </c>
      <c r="F234" s="184" t="s">
        <v>90</v>
      </c>
      <c r="G234" s="214" t="s">
        <v>43</v>
      </c>
      <c r="H234" s="197" t="s">
        <v>22</v>
      </c>
      <c r="I234" s="211">
        <v>22</v>
      </c>
      <c r="J234" s="180">
        <v>695.625</v>
      </c>
      <c r="K234" s="180">
        <v>39.375</v>
      </c>
      <c r="L234" s="211">
        <v>23</v>
      </c>
      <c r="M234" s="180">
        <v>616.875</v>
      </c>
      <c r="N234" s="180">
        <v>26.25</v>
      </c>
      <c r="O234" s="75">
        <v>9.6092329455673253E-2</v>
      </c>
    </row>
    <row r="235" spans="1:16" ht="12.75" customHeight="1" x14ac:dyDescent="0.2">
      <c r="A235" s="184" t="s">
        <v>89</v>
      </c>
      <c r="B235" s="196">
        <v>45</v>
      </c>
      <c r="C235" s="180">
        <v>-70</v>
      </c>
      <c r="D235" s="180">
        <v>14.159265775888695</v>
      </c>
      <c r="E235" s="197" t="s">
        <v>50</v>
      </c>
      <c r="F235" s="184" t="s">
        <v>90</v>
      </c>
      <c r="G235" s="214" t="s">
        <v>43</v>
      </c>
      <c r="H235" s="197" t="s">
        <v>22</v>
      </c>
      <c r="I235" s="211">
        <v>22</v>
      </c>
      <c r="J235" s="180">
        <v>721.875</v>
      </c>
      <c r="K235" s="180">
        <v>61.249999999999993</v>
      </c>
      <c r="L235" s="211">
        <v>23</v>
      </c>
      <c r="M235" s="180">
        <v>651.875</v>
      </c>
      <c r="N235" s="180">
        <v>26.25</v>
      </c>
      <c r="O235" s="75">
        <v>0.29351059544250058</v>
      </c>
    </row>
    <row r="236" spans="1:16" ht="12.75" customHeight="1" x14ac:dyDescent="0.2">
      <c r="A236" s="184" t="s">
        <v>89</v>
      </c>
      <c r="B236" s="196">
        <v>45</v>
      </c>
      <c r="C236" s="180">
        <v>-65.625</v>
      </c>
      <c r="D236" s="180">
        <v>12.955301166328656</v>
      </c>
      <c r="E236" s="197" t="s">
        <v>51</v>
      </c>
      <c r="F236" s="184" t="s">
        <v>90</v>
      </c>
      <c r="G236" s="214" t="s">
        <v>43</v>
      </c>
      <c r="H236" s="197" t="s">
        <v>22</v>
      </c>
      <c r="I236" s="211">
        <v>22</v>
      </c>
      <c r="J236" s="180">
        <v>638.75</v>
      </c>
      <c r="K236" s="180">
        <v>56.875</v>
      </c>
      <c r="L236" s="211">
        <v>23</v>
      </c>
      <c r="M236" s="180">
        <v>573.125</v>
      </c>
      <c r="N236" s="180">
        <v>21.875</v>
      </c>
      <c r="O236" s="75">
        <v>0.28150830560409323</v>
      </c>
    </row>
    <row r="237" spans="1:16" ht="12.75" customHeight="1" x14ac:dyDescent="0.2">
      <c r="A237" s="184" t="s">
        <v>91</v>
      </c>
      <c r="B237" s="196">
        <v>45</v>
      </c>
      <c r="C237" s="180">
        <v>36.36363636363636</v>
      </c>
      <c r="D237" s="180">
        <v>3.2532658874490443</v>
      </c>
      <c r="E237" s="197" t="s">
        <v>47</v>
      </c>
      <c r="F237" s="184" t="s">
        <v>90</v>
      </c>
      <c r="G237" s="214" t="s">
        <v>43</v>
      </c>
      <c r="H237" s="197" t="s">
        <v>22</v>
      </c>
      <c r="I237" s="211">
        <v>22</v>
      </c>
      <c r="J237" s="180">
        <v>87.27272727272728</v>
      </c>
      <c r="K237" s="180">
        <v>10.90909090909091</v>
      </c>
      <c r="L237" s="211">
        <v>23</v>
      </c>
      <c r="M237" s="180">
        <v>123.63636363636364</v>
      </c>
      <c r="N237" s="180">
        <v>10.90909090909091</v>
      </c>
      <c r="O237" s="75">
        <v>1.8422125454099048E-2</v>
      </c>
    </row>
    <row r="238" spans="1:16" ht="12.75" customHeight="1" x14ac:dyDescent="0.2">
      <c r="A238" s="184" t="s">
        <v>91</v>
      </c>
      <c r="B238" s="196">
        <v>45</v>
      </c>
      <c r="C238" s="180">
        <v>-14.545454545454533</v>
      </c>
      <c r="D238" s="180">
        <v>5.3554295698753256</v>
      </c>
      <c r="E238" s="197" t="s">
        <v>48</v>
      </c>
      <c r="F238" s="184" t="s">
        <v>90</v>
      </c>
      <c r="G238" s="214" t="s">
        <v>43</v>
      </c>
      <c r="H238" s="197" t="s">
        <v>22</v>
      </c>
      <c r="I238" s="211">
        <v>22</v>
      </c>
      <c r="J238" s="180">
        <v>154.54545454545456</v>
      </c>
      <c r="K238" s="180">
        <v>21.81818181818182</v>
      </c>
      <c r="L238" s="211">
        <v>23</v>
      </c>
      <c r="M238" s="180">
        <v>140.00000000000003</v>
      </c>
      <c r="N238" s="180">
        <v>12.727272727272728</v>
      </c>
      <c r="O238" s="75">
        <v>0.56471481614501906</v>
      </c>
    </row>
    <row r="239" spans="1:16" ht="12.75" customHeight="1" x14ac:dyDescent="0.2">
      <c r="A239" s="184" t="s">
        <v>91</v>
      </c>
      <c r="B239" s="196">
        <v>44</v>
      </c>
      <c r="C239" s="180">
        <v>56.363636363636374</v>
      </c>
      <c r="D239" s="180">
        <v>4.6677756186588235</v>
      </c>
      <c r="E239" s="197" t="s">
        <v>49</v>
      </c>
      <c r="F239" s="184" t="s">
        <v>90</v>
      </c>
      <c r="G239" s="214" t="s">
        <v>43</v>
      </c>
      <c r="H239" s="197" t="s">
        <v>22</v>
      </c>
      <c r="I239" s="211">
        <v>22</v>
      </c>
      <c r="J239" s="180">
        <v>109.09090909090909</v>
      </c>
      <c r="K239" s="180">
        <v>14.545454545454547</v>
      </c>
      <c r="L239" s="211">
        <v>22</v>
      </c>
      <c r="M239" s="180">
        <v>165.45454545454547</v>
      </c>
      <c r="N239" s="180">
        <v>16.363636363636367</v>
      </c>
      <c r="O239" s="75">
        <v>1.0041124250374622E-2</v>
      </c>
    </row>
    <row r="240" spans="1:16" ht="12.75" customHeight="1" x14ac:dyDescent="0.2">
      <c r="A240" s="184" t="s">
        <v>91</v>
      </c>
      <c r="B240" s="196">
        <v>44</v>
      </c>
      <c r="C240" s="180">
        <v>169.09090909090912</v>
      </c>
      <c r="D240" s="180">
        <v>6.6691705791180214</v>
      </c>
      <c r="E240" s="213" t="s">
        <v>50</v>
      </c>
      <c r="F240" s="184" t="s">
        <v>90</v>
      </c>
      <c r="G240" s="214" t="s">
        <v>43</v>
      </c>
      <c r="H240" s="197" t="s">
        <v>22</v>
      </c>
      <c r="I240" s="211">
        <v>22</v>
      </c>
      <c r="J240" s="180">
        <v>121.81818181818183</v>
      </c>
      <c r="K240" s="180">
        <v>18.181818181818183</v>
      </c>
      <c r="L240" s="211">
        <v>22</v>
      </c>
      <c r="M240" s="180">
        <v>290.90909090909093</v>
      </c>
      <c r="N240" s="180">
        <v>25.454545454545457</v>
      </c>
      <c r="O240" s="75">
        <v>6.4622369455591411E-8</v>
      </c>
    </row>
    <row r="241" spans="1:16" ht="12.75" customHeight="1" x14ac:dyDescent="0.2">
      <c r="A241" s="184" t="s">
        <v>91</v>
      </c>
      <c r="B241" s="196">
        <v>45</v>
      </c>
      <c r="C241" s="180">
        <v>105.4545454545455</v>
      </c>
      <c r="D241" s="180">
        <v>4.3376878499320597</v>
      </c>
      <c r="E241" s="197" t="s">
        <v>51</v>
      </c>
      <c r="F241" s="184" t="s">
        <v>90</v>
      </c>
      <c r="G241" s="214" t="s">
        <v>43</v>
      </c>
      <c r="H241" s="197" t="s">
        <v>22</v>
      </c>
      <c r="I241" s="211">
        <v>22</v>
      </c>
      <c r="J241" s="180">
        <v>110.90909090909091</v>
      </c>
      <c r="K241" s="180">
        <v>14.545454545454547</v>
      </c>
      <c r="L241" s="211">
        <v>23</v>
      </c>
      <c r="M241" s="180">
        <v>216.3636363636364</v>
      </c>
      <c r="N241" s="180">
        <v>14.545454545454547</v>
      </c>
      <c r="O241" s="75">
        <v>2.9514019250775902E-7</v>
      </c>
    </row>
    <row r="242" spans="1:16" ht="12.75" customHeight="1" x14ac:dyDescent="0.2">
      <c r="A242" s="184" t="s">
        <v>92</v>
      </c>
      <c r="B242" s="196">
        <v>45</v>
      </c>
      <c r="C242" s="180">
        <v>-769.23076923076951</v>
      </c>
      <c r="D242" s="180">
        <v>76.465651200725404</v>
      </c>
      <c r="E242" s="197" t="s">
        <v>47</v>
      </c>
      <c r="F242" s="184" t="s">
        <v>90</v>
      </c>
      <c r="G242" s="214" t="s">
        <v>43</v>
      </c>
      <c r="H242" s="197" t="s">
        <v>22</v>
      </c>
      <c r="I242" s="211">
        <v>22</v>
      </c>
      <c r="J242" s="180">
        <v>11410.25641025641</v>
      </c>
      <c r="K242" s="180">
        <v>256.41025641025641</v>
      </c>
      <c r="L242" s="211">
        <v>23</v>
      </c>
      <c r="M242" s="180">
        <v>10641.025641025641</v>
      </c>
      <c r="N242" s="180">
        <v>256.41025641025641</v>
      </c>
      <c r="O242" s="75">
        <v>3.3894853524689239E-2</v>
      </c>
    </row>
    <row r="243" spans="1:16" ht="12.75" customHeight="1" x14ac:dyDescent="0.2">
      <c r="A243" s="184" t="s">
        <v>92</v>
      </c>
      <c r="B243" s="196">
        <v>45</v>
      </c>
      <c r="C243" s="180">
        <v>-961.53846153846098</v>
      </c>
      <c r="D243" s="180">
        <v>76.465651200725404</v>
      </c>
      <c r="E243" s="197" t="s">
        <v>48</v>
      </c>
      <c r="F243" s="184" t="s">
        <v>90</v>
      </c>
      <c r="G243" s="214" t="s">
        <v>43</v>
      </c>
      <c r="H243" s="197" t="s">
        <v>22</v>
      </c>
      <c r="I243" s="211">
        <v>22</v>
      </c>
      <c r="J243" s="180">
        <v>11923.076923076924</v>
      </c>
      <c r="K243" s="180">
        <v>256.41025641025641</v>
      </c>
      <c r="L243" s="211">
        <v>23</v>
      </c>
      <c r="M243" s="180">
        <v>10961.538461538463</v>
      </c>
      <c r="N243" s="180">
        <v>256.41025641025641</v>
      </c>
      <c r="O243" s="75">
        <v>8.0099423298800598E-3</v>
      </c>
    </row>
    <row r="244" spans="1:16" ht="12.75" customHeight="1" x14ac:dyDescent="0.2">
      <c r="A244" s="184" t="s">
        <v>92</v>
      </c>
      <c r="B244" s="196">
        <v>45</v>
      </c>
      <c r="C244" s="180">
        <v>-1602.5641025641016</v>
      </c>
      <c r="D244" s="180">
        <v>86.341876643246067</v>
      </c>
      <c r="E244" s="197" t="s">
        <v>49</v>
      </c>
      <c r="F244" s="184" t="s">
        <v>90</v>
      </c>
      <c r="G244" s="214" t="s">
        <v>43</v>
      </c>
      <c r="H244" s="197" t="s">
        <v>22</v>
      </c>
      <c r="I244" s="211">
        <v>22</v>
      </c>
      <c r="J244" s="180">
        <v>11474.358974358973</v>
      </c>
      <c r="K244" s="180">
        <v>256.41025641025641</v>
      </c>
      <c r="L244" s="211">
        <v>23</v>
      </c>
      <c r="M244" s="180">
        <v>9871.7948717948711</v>
      </c>
      <c r="N244" s="180">
        <v>320.5128205128205</v>
      </c>
      <c r="O244" s="75">
        <v>9.4481293914983056E-5</v>
      </c>
    </row>
    <row r="245" spans="1:16" ht="12.75" customHeight="1" x14ac:dyDescent="0.2">
      <c r="A245" s="184" t="s">
        <v>92</v>
      </c>
      <c r="B245" s="196">
        <v>45</v>
      </c>
      <c r="C245" s="180">
        <v>-2884.6153846153848</v>
      </c>
      <c r="D245" s="180">
        <v>86.341876643246067</v>
      </c>
      <c r="E245" s="197" t="s">
        <v>50</v>
      </c>
      <c r="F245" s="184" t="s">
        <v>90</v>
      </c>
      <c r="G245" s="214" t="s">
        <v>43</v>
      </c>
      <c r="H245" s="197" t="s">
        <v>22</v>
      </c>
      <c r="I245" s="211">
        <v>22</v>
      </c>
      <c r="J245" s="180">
        <v>11217.948717948717</v>
      </c>
      <c r="K245" s="180">
        <v>256.41025641025641</v>
      </c>
      <c r="L245" s="211">
        <v>23</v>
      </c>
      <c r="M245" s="180">
        <v>8333.3333333333321</v>
      </c>
      <c r="N245" s="180">
        <v>320.5128205128205</v>
      </c>
      <c r="O245" s="75">
        <v>2.0978774273316958E-12</v>
      </c>
    </row>
    <row r="246" spans="1:16" ht="12.75" customHeight="1" x14ac:dyDescent="0.2">
      <c r="A246" s="184" t="s">
        <v>92</v>
      </c>
      <c r="B246" s="196">
        <v>45</v>
      </c>
      <c r="C246" s="180">
        <v>-3910.2564102564093</v>
      </c>
      <c r="D246" s="180">
        <v>76.465651200725404</v>
      </c>
      <c r="E246" s="213" t="s">
        <v>51</v>
      </c>
      <c r="F246" s="184" t="s">
        <v>90</v>
      </c>
      <c r="G246" s="214" t="s">
        <v>43</v>
      </c>
      <c r="H246" s="197" t="s">
        <v>22</v>
      </c>
      <c r="I246" s="211">
        <v>22</v>
      </c>
      <c r="J246" s="180">
        <v>10897.435897435897</v>
      </c>
      <c r="K246" s="180">
        <v>256.41025641025641</v>
      </c>
      <c r="L246" s="211">
        <v>23</v>
      </c>
      <c r="M246" s="180">
        <v>6987.1794871794873</v>
      </c>
      <c r="N246" s="180">
        <v>256.41025641025641</v>
      </c>
      <c r="O246" s="75">
        <v>0</v>
      </c>
    </row>
    <row r="247" spans="1:16" ht="12.75" customHeight="1" x14ac:dyDescent="0.2">
      <c r="A247" s="184" t="s">
        <v>93</v>
      </c>
      <c r="B247" s="196">
        <v>45</v>
      </c>
      <c r="C247" s="180">
        <v>-97.058823529411768</v>
      </c>
      <c r="D247" s="180">
        <v>6.7078541411471555</v>
      </c>
      <c r="E247" s="197" t="s">
        <v>47</v>
      </c>
      <c r="F247" s="184" t="s">
        <v>90</v>
      </c>
      <c r="G247" s="214" t="s">
        <v>43</v>
      </c>
      <c r="H247" s="197" t="s">
        <v>22</v>
      </c>
      <c r="I247" s="211">
        <v>22</v>
      </c>
      <c r="J247" s="180">
        <v>180.88235294117646</v>
      </c>
      <c r="K247" s="180">
        <v>28.676470588235293</v>
      </c>
      <c r="L247" s="211">
        <v>23</v>
      </c>
      <c r="M247" s="180">
        <v>83.823529411764696</v>
      </c>
      <c r="N247" s="180">
        <v>13.235294117647058</v>
      </c>
      <c r="O247" s="75">
        <v>2.1185223968505085E-3</v>
      </c>
    </row>
    <row r="248" spans="1:16" ht="12.75" customHeight="1" x14ac:dyDescent="0.2">
      <c r="A248" s="184" t="s">
        <v>93</v>
      </c>
      <c r="B248" s="196">
        <v>45</v>
      </c>
      <c r="C248" s="180">
        <v>-125.73529411764707</v>
      </c>
      <c r="D248" s="180">
        <v>5.6435483741190993</v>
      </c>
      <c r="E248" s="213" t="s">
        <v>51</v>
      </c>
      <c r="F248" s="184" t="s">
        <v>90</v>
      </c>
      <c r="G248" s="214" t="s">
        <v>43</v>
      </c>
      <c r="H248" s="197" t="s">
        <v>22</v>
      </c>
      <c r="I248" s="211">
        <v>22</v>
      </c>
      <c r="J248" s="180">
        <v>176.47058823529412</v>
      </c>
      <c r="K248" s="180">
        <v>26.470588235294116</v>
      </c>
      <c r="L248" s="211">
        <v>23</v>
      </c>
      <c r="M248" s="180">
        <v>50.735294117647051</v>
      </c>
      <c r="N248" s="180">
        <v>0</v>
      </c>
      <c r="O248" s="75">
        <v>2.034166485032074E-6</v>
      </c>
    </row>
    <row r="249" spans="1:16" s="216" customFormat="1" ht="12.75" customHeight="1" x14ac:dyDescent="0.2">
      <c r="A249" s="188"/>
      <c r="B249" s="186"/>
      <c r="C249" s="183"/>
      <c r="D249" s="183"/>
      <c r="E249" s="212"/>
      <c r="F249" s="188"/>
      <c r="G249" s="203"/>
      <c r="H249" s="189"/>
      <c r="I249" s="205"/>
      <c r="J249" s="183"/>
      <c r="K249" s="183"/>
      <c r="L249" s="205"/>
      <c r="M249" s="183"/>
      <c r="N249" s="183"/>
      <c r="O249" s="76"/>
      <c r="P249" s="219"/>
    </row>
    <row r="250" spans="1:16" ht="12.75" customHeight="1" x14ac:dyDescent="0.2">
      <c r="A250" s="184"/>
      <c r="B250" s="196"/>
      <c r="C250" s="180"/>
      <c r="D250" s="180"/>
      <c r="E250" s="197"/>
      <c r="F250" s="184"/>
      <c r="G250" s="214"/>
      <c r="H250" s="197"/>
      <c r="I250" s="211"/>
      <c r="J250" s="180"/>
      <c r="K250" s="180"/>
      <c r="L250" s="211"/>
      <c r="M250" s="180"/>
      <c r="N250" s="180"/>
      <c r="O250" s="75"/>
    </row>
    <row r="251" spans="1:16" ht="12.75" customHeight="1" x14ac:dyDescent="0.2">
      <c r="A251" s="184" t="s">
        <v>46</v>
      </c>
      <c r="B251" s="196">
        <v>250</v>
      </c>
      <c r="C251" s="180">
        <v>8.3000000000000007</v>
      </c>
      <c r="D251" s="180">
        <v>0.49521520093601251</v>
      </c>
      <c r="E251" s="197" t="s">
        <v>72</v>
      </c>
      <c r="F251" s="184" t="s">
        <v>94</v>
      </c>
      <c r="G251" s="214" t="s">
        <v>43</v>
      </c>
      <c r="H251" s="197" t="s">
        <v>22</v>
      </c>
      <c r="I251" s="211">
        <v>168</v>
      </c>
      <c r="J251" s="180">
        <v>18.899999999999999</v>
      </c>
      <c r="K251" s="180">
        <v>2.6</v>
      </c>
      <c r="L251" s="211">
        <v>82</v>
      </c>
      <c r="M251" s="180">
        <v>27.2</v>
      </c>
      <c r="N251" s="180">
        <v>4.0999999999999996</v>
      </c>
      <c r="O251" s="75">
        <v>8.733710350770596E-2</v>
      </c>
    </row>
    <row r="252" spans="1:16" ht="12.75" customHeight="1" x14ac:dyDescent="0.2">
      <c r="A252" s="184" t="s">
        <v>35</v>
      </c>
      <c r="B252" s="175">
        <v>250</v>
      </c>
      <c r="C252" s="174">
        <v>-15.3</v>
      </c>
      <c r="D252" s="174">
        <v>0.91823063709702069</v>
      </c>
      <c r="E252" s="197" t="s">
        <v>72</v>
      </c>
      <c r="F252" s="184" t="s">
        <v>94</v>
      </c>
      <c r="G252" s="214" t="s">
        <v>43</v>
      </c>
      <c r="H252" s="197" t="s">
        <v>22</v>
      </c>
      <c r="I252" s="211">
        <v>168</v>
      </c>
      <c r="J252" s="180">
        <v>36.1</v>
      </c>
      <c r="K252" s="180">
        <v>9.4</v>
      </c>
      <c r="L252" s="201">
        <v>82</v>
      </c>
      <c r="M252" s="180">
        <v>20.8</v>
      </c>
      <c r="N252" s="180">
        <v>5.0999999999999996</v>
      </c>
      <c r="O252" s="75">
        <v>0.15252868801006159</v>
      </c>
    </row>
    <row r="253" spans="1:16" ht="12.75" customHeight="1" x14ac:dyDescent="0.2">
      <c r="A253" s="184" t="s">
        <v>25</v>
      </c>
      <c r="B253" s="196">
        <v>250</v>
      </c>
      <c r="C253" s="180">
        <v>-15.399999999999999</v>
      </c>
      <c r="D253" s="180">
        <v>1.0249500710198638</v>
      </c>
      <c r="E253" s="197" t="s">
        <v>72</v>
      </c>
      <c r="F253" s="184" t="s">
        <v>94</v>
      </c>
      <c r="G253" s="214" t="s">
        <v>43</v>
      </c>
      <c r="H253" s="197" t="s">
        <v>22</v>
      </c>
      <c r="I253" s="211">
        <v>168</v>
      </c>
      <c r="J253" s="180">
        <v>52.5</v>
      </c>
      <c r="K253" s="180">
        <v>7.2</v>
      </c>
      <c r="L253" s="211">
        <v>82</v>
      </c>
      <c r="M253" s="180">
        <v>37.1</v>
      </c>
      <c r="N253" s="180">
        <v>7.8</v>
      </c>
      <c r="O253" s="75">
        <v>0.14684509278873192</v>
      </c>
    </row>
    <row r="254" spans="1:16" ht="12.75" customHeight="1" x14ac:dyDescent="0.2">
      <c r="A254" s="184" t="s">
        <v>63</v>
      </c>
      <c r="B254" s="196">
        <v>250</v>
      </c>
      <c r="C254" s="180">
        <v>772.09999999999991</v>
      </c>
      <c r="D254" s="180">
        <v>17.259533925458179</v>
      </c>
      <c r="E254" s="197" t="s">
        <v>72</v>
      </c>
      <c r="F254" s="184" t="s">
        <v>94</v>
      </c>
      <c r="G254" s="214" t="s">
        <v>43</v>
      </c>
      <c r="H254" s="197" t="s">
        <v>22</v>
      </c>
      <c r="I254" s="211">
        <v>168</v>
      </c>
      <c r="J254" s="180">
        <v>2075</v>
      </c>
      <c r="K254" s="180">
        <v>113.7</v>
      </c>
      <c r="L254" s="211">
        <v>82</v>
      </c>
      <c r="M254" s="180">
        <v>2847.1</v>
      </c>
      <c r="N254" s="180">
        <v>134.6</v>
      </c>
      <c r="O254" s="75">
        <v>1.1755997103568561E-5</v>
      </c>
    </row>
    <row r="255" spans="1:16" s="216" customFormat="1" ht="12.75" customHeight="1" x14ac:dyDescent="0.2">
      <c r="A255" s="188"/>
      <c r="B255" s="186"/>
      <c r="C255" s="183"/>
      <c r="D255" s="183"/>
      <c r="E255" s="189"/>
      <c r="F255" s="188"/>
      <c r="G255" s="203"/>
      <c r="H255" s="189"/>
      <c r="I255" s="205"/>
      <c r="J255" s="183"/>
      <c r="K255" s="183"/>
      <c r="L255" s="205"/>
      <c r="M255" s="183"/>
      <c r="N255" s="183"/>
      <c r="O255" s="76"/>
      <c r="P255" s="219"/>
    </row>
    <row r="256" spans="1:16" ht="12.75" customHeight="1" x14ac:dyDescent="0.2">
      <c r="A256" s="184"/>
      <c r="B256" s="196"/>
      <c r="C256" s="180"/>
      <c r="D256" s="180"/>
      <c r="E256" s="197"/>
      <c r="F256" s="184"/>
      <c r="G256" s="214"/>
      <c r="H256" s="197"/>
      <c r="I256" s="211"/>
      <c r="J256" s="180"/>
      <c r="K256" s="180"/>
      <c r="L256" s="211"/>
      <c r="M256" s="180"/>
      <c r="N256" s="180"/>
      <c r="O256" s="39"/>
    </row>
    <row r="257" spans="1:16" ht="12.75" customHeight="1" x14ac:dyDescent="0.2">
      <c r="A257" s="184" t="s">
        <v>30</v>
      </c>
      <c r="B257" s="196">
        <v>69</v>
      </c>
      <c r="C257" s="180">
        <v>33.08</v>
      </c>
      <c r="D257" s="180">
        <v>3.8943781858655497</v>
      </c>
      <c r="E257" s="197" t="s">
        <v>31</v>
      </c>
      <c r="F257" s="184" t="s">
        <v>95</v>
      </c>
      <c r="G257" s="214" t="s">
        <v>43</v>
      </c>
      <c r="H257" s="197" t="s">
        <v>22</v>
      </c>
      <c r="I257" s="211">
        <v>44</v>
      </c>
      <c r="J257" s="180">
        <v>3.49</v>
      </c>
      <c r="K257" s="180">
        <v>0.36</v>
      </c>
      <c r="L257" s="211">
        <v>25</v>
      </c>
      <c r="M257" s="180">
        <v>36.57</v>
      </c>
      <c r="N257" s="180">
        <v>19.47</v>
      </c>
      <c r="O257" s="75">
        <v>8.9369354992179906E-2</v>
      </c>
    </row>
    <row r="258" spans="1:16" ht="12.75" customHeight="1" x14ac:dyDescent="0.2">
      <c r="A258" s="184" t="s">
        <v>53</v>
      </c>
      <c r="B258" s="196">
        <v>69</v>
      </c>
      <c r="C258" s="180">
        <v>2780</v>
      </c>
      <c r="D258" s="180">
        <v>256.00284089332786</v>
      </c>
      <c r="E258" s="197" t="s">
        <v>31</v>
      </c>
      <c r="F258" s="184" t="s">
        <v>95</v>
      </c>
      <c r="G258" s="214" t="s">
        <v>43</v>
      </c>
      <c r="H258" s="197" t="s">
        <v>22</v>
      </c>
      <c r="I258" s="211">
        <v>44</v>
      </c>
      <c r="J258" s="180">
        <v>2846</v>
      </c>
      <c r="K258" s="180">
        <v>212</v>
      </c>
      <c r="L258" s="211">
        <v>25</v>
      </c>
      <c r="M258" s="180">
        <v>5626</v>
      </c>
      <c r="N258" s="180">
        <v>1270</v>
      </c>
      <c r="O258" s="75">
        <v>3.0842329616139086E-2</v>
      </c>
    </row>
    <row r="259" spans="1:16" ht="12.75" customHeight="1" x14ac:dyDescent="0.2">
      <c r="A259" s="184" t="s">
        <v>54</v>
      </c>
      <c r="B259" s="196">
        <v>69</v>
      </c>
      <c r="C259" s="180">
        <v>4557</v>
      </c>
      <c r="D259" s="180">
        <v>456.13714444830578</v>
      </c>
      <c r="E259" s="197" t="s">
        <v>31</v>
      </c>
      <c r="F259" s="184" t="s">
        <v>95</v>
      </c>
      <c r="G259" s="214" t="s">
        <v>43</v>
      </c>
      <c r="H259" s="197" t="s">
        <v>22</v>
      </c>
      <c r="I259" s="211">
        <v>44</v>
      </c>
      <c r="J259" s="180">
        <v>8289</v>
      </c>
      <c r="K259" s="180">
        <v>778</v>
      </c>
      <c r="L259" s="211">
        <v>25</v>
      </c>
      <c r="M259" s="180">
        <v>12846</v>
      </c>
      <c r="N259" s="180">
        <v>2204</v>
      </c>
      <c r="O259" s="75">
        <v>5.1212094304038835E-2</v>
      </c>
    </row>
    <row r="260" spans="1:16" s="216" customFormat="1" ht="12.75" customHeight="1" x14ac:dyDescent="0.2">
      <c r="A260" s="188"/>
      <c r="B260" s="186"/>
      <c r="C260" s="183"/>
      <c r="D260" s="183"/>
      <c r="E260" s="189"/>
      <c r="F260" s="188"/>
      <c r="G260" s="203"/>
      <c r="H260" s="189"/>
      <c r="I260" s="205"/>
      <c r="J260" s="183"/>
      <c r="K260" s="183"/>
      <c r="L260" s="205"/>
      <c r="M260" s="183"/>
      <c r="N260" s="183"/>
      <c r="O260" s="76"/>
      <c r="P260" s="219"/>
    </row>
    <row r="261" spans="1:16" ht="12.75" customHeight="1" x14ac:dyDescent="0.2">
      <c r="A261" s="184"/>
      <c r="B261" s="196"/>
      <c r="C261" s="180"/>
      <c r="D261" s="180"/>
      <c r="E261" s="197"/>
      <c r="F261" s="184"/>
      <c r="G261" s="214"/>
      <c r="H261" s="197"/>
      <c r="I261" s="211"/>
      <c r="J261" s="180"/>
      <c r="K261" s="180"/>
      <c r="L261" s="211"/>
      <c r="M261" s="180"/>
      <c r="N261" s="180"/>
      <c r="O261" s="39"/>
    </row>
    <row r="262" spans="1:16" ht="12.75" customHeight="1" x14ac:dyDescent="0.2">
      <c r="A262" s="184" t="s">
        <v>87</v>
      </c>
      <c r="B262" s="196">
        <v>14</v>
      </c>
      <c r="C262" s="180">
        <v>70.65217391304347</v>
      </c>
      <c r="D262" s="180">
        <v>72.534256606740541</v>
      </c>
      <c r="E262" s="197" t="s">
        <v>47</v>
      </c>
      <c r="F262" s="184" t="s">
        <v>96</v>
      </c>
      <c r="G262" s="214" t="s">
        <v>43</v>
      </c>
      <c r="H262" s="197" t="s">
        <v>22</v>
      </c>
      <c r="I262" s="211">
        <v>6</v>
      </c>
      <c r="J262" s="180">
        <v>206.52173913043478</v>
      </c>
      <c r="K262" s="180">
        <v>103.34664629569315</v>
      </c>
      <c r="L262" s="211">
        <v>8</v>
      </c>
      <c r="M262" s="180">
        <v>277.17391304347825</v>
      </c>
      <c r="N262" s="180">
        <v>166.88032034320403</v>
      </c>
      <c r="O262" s="75">
        <v>0.71889303690721795</v>
      </c>
    </row>
    <row r="263" spans="1:16" ht="12.75" customHeight="1" x14ac:dyDescent="0.2">
      <c r="A263" s="184" t="s">
        <v>87</v>
      </c>
      <c r="B263" s="196">
        <v>23</v>
      </c>
      <c r="C263" s="180">
        <v>146.37681159420291</v>
      </c>
      <c r="D263" s="180">
        <v>82.029931993456785</v>
      </c>
      <c r="E263" s="213" t="s">
        <v>48</v>
      </c>
      <c r="F263" s="184" t="s">
        <v>96</v>
      </c>
      <c r="G263" s="214" t="s">
        <v>43</v>
      </c>
      <c r="H263" s="197" t="s">
        <v>22</v>
      </c>
      <c r="I263" s="211">
        <v>8</v>
      </c>
      <c r="J263" s="180">
        <v>184.78260869565216</v>
      </c>
      <c r="K263" s="180">
        <v>116.63547800132879</v>
      </c>
      <c r="L263" s="211">
        <v>15</v>
      </c>
      <c r="M263" s="180">
        <v>331.15942028985506</v>
      </c>
      <c r="N263" s="180">
        <v>274.6387737131177</v>
      </c>
      <c r="O263" s="75">
        <v>0.62372869038373668</v>
      </c>
    </row>
    <row r="264" spans="1:16" ht="12.75" customHeight="1" x14ac:dyDescent="0.2">
      <c r="A264" s="184" t="s">
        <v>87</v>
      </c>
      <c r="B264" s="196">
        <v>28</v>
      </c>
      <c r="C264" s="180">
        <v>21.739130434782624</v>
      </c>
      <c r="D264" s="180">
        <v>56.151667705822291</v>
      </c>
      <c r="E264" s="197" t="s">
        <v>49</v>
      </c>
      <c r="F264" s="184" t="s">
        <v>96</v>
      </c>
      <c r="G264" s="214" t="s">
        <v>43</v>
      </c>
      <c r="H264" s="197" t="s">
        <v>22</v>
      </c>
      <c r="I264" s="211">
        <v>7</v>
      </c>
      <c r="J264" s="180">
        <v>231.36645962732919</v>
      </c>
      <c r="K264" s="180">
        <v>86.209263348242104</v>
      </c>
      <c r="L264" s="211">
        <v>21</v>
      </c>
      <c r="M264" s="180">
        <v>253.10559006211182</v>
      </c>
      <c r="N264" s="180">
        <v>209.5640576241716</v>
      </c>
      <c r="O264" s="75">
        <v>0.92357245330650617</v>
      </c>
    </row>
    <row r="265" spans="1:16" ht="12.75" customHeight="1" x14ac:dyDescent="0.2">
      <c r="A265" s="184" t="s">
        <v>87</v>
      </c>
      <c r="B265" s="196">
        <v>34</v>
      </c>
      <c r="C265" s="180">
        <v>-19.515810276679858</v>
      </c>
      <c r="D265" s="180">
        <v>29.741013554709085</v>
      </c>
      <c r="E265" s="197" t="s">
        <v>50</v>
      </c>
      <c r="F265" s="184" t="s">
        <v>96</v>
      </c>
      <c r="G265" s="214" t="s">
        <v>43</v>
      </c>
      <c r="H265" s="197" t="s">
        <v>22</v>
      </c>
      <c r="I265" s="211">
        <v>12</v>
      </c>
      <c r="J265" s="180">
        <v>105.97826086956523</v>
      </c>
      <c r="K265" s="180">
        <v>83.827728035696751</v>
      </c>
      <c r="L265" s="211">
        <v>22</v>
      </c>
      <c r="M265" s="180">
        <v>86.462450592885375</v>
      </c>
      <c r="N265" s="180">
        <v>81.09635550237887</v>
      </c>
      <c r="O265" s="75">
        <v>0.86711520692235644</v>
      </c>
    </row>
    <row r="266" spans="1:16" ht="12.75" customHeight="1" x14ac:dyDescent="0.2">
      <c r="A266" s="184" t="s">
        <v>87</v>
      </c>
      <c r="B266" s="196">
        <v>28</v>
      </c>
      <c r="C266" s="180">
        <v>-11.473429951690832</v>
      </c>
      <c r="D266" s="180">
        <v>37.729821992647707</v>
      </c>
      <c r="E266" s="197" t="s">
        <v>51</v>
      </c>
      <c r="F266" s="184" t="s">
        <v>96</v>
      </c>
      <c r="G266" s="214" t="s">
        <v>43</v>
      </c>
      <c r="H266" s="197" t="s">
        <v>22</v>
      </c>
      <c r="I266" s="211">
        <v>10</v>
      </c>
      <c r="J266" s="180">
        <v>103.2608695652174</v>
      </c>
      <c r="K266" s="180">
        <v>90.398369201990221</v>
      </c>
      <c r="L266" s="211">
        <v>18</v>
      </c>
      <c r="M266" s="180">
        <v>91.787439613526573</v>
      </c>
      <c r="N266" s="180">
        <v>104.47178154344402</v>
      </c>
      <c r="O266" s="75">
        <v>0.93381274234611444</v>
      </c>
    </row>
    <row r="267" spans="1:16" ht="12.75" customHeight="1" x14ac:dyDescent="0.2">
      <c r="A267" s="184" t="s">
        <v>97</v>
      </c>
      <c r="B267" s="196">
        <v>18</v>
      </c>
      <c r="C267" s="180">
        <v>115.23076923076923</v>
      </c>
      <c r="D267" s="180">
        <v>38.215675708045318</v>
      </c>
      <c r="E267" s="213" t="s">
        <v>48</v>
      </c>
      <c r="F267" s="184" t="s">
        <v>96</v>
      </c>
      <c r="G267" s="214" t="s">
        <v>43</v>
      </c>
      <c r="H267" s="197" t="s">
        <v>22</v>
      </c>
      <c r="I267" s="211">
        <v>5</v>
      </c>
      <c r="J267" s="180">
        <v>59</v>
      </c>
      <c r="K267" s="180">
        <v>46.421977553740639</v>
      </c>
      <c r="L267" s="211">
        <v>13</v>
      </c>
      <c r="M267" s="180">
        <v>174.23076923076923</v>
      </c>
      <c r="N267" s="180">
        <v>115.68358702811867</v>
      </c>
      <c r="O267" s="75">
        <v>0.35526118326877731</v>
      </c>
    </row>
    <row r="268" spans="1:16" ht="12.75" customHeight="1" x14ac:dyDescent="0.2">
      <c r="A268" s="184" t="s">
        <v>98</v>
      </c>
      <c r="B268" s="196">
        <v>15</v>
      </c>
      <c r="C268" s="180">
        <v>38461.538461538461</v>
      </c>
      <c r="D268" s="180">
        <v>14565.065575480879</v>
      </c>
      <c r="E268" s="197" t="s">
        <v>47</v>
      </c>
      <c r="F268" s="184" t="s">
        <v>96</v>
      </c>
      <c r="G268" s="214" t="s">
        <v>43</v>
      </c>
      <c r="H268" s="197" t="s">
        <v>22</v>
      </c>
      <c r="I268" s="211">
        <v>6</v>
      </c>
      <c r="J268" s="180">
        <v>53846.153846153851</v>
      </c>
      <c r="K268" s="180">
        <v>18772.313043818565</v>
      </c>
      <c r="L268" s="211">
        <v>9</v>
      </c>
      <c r="M268" s="180">
        <v>92307.692307692312</v>
      </c>
      <c r="N268" s="180">
        <v>37157.376272280613</v>
      </c>
      <c r="O268" s="75">
        <v>0.35554548462582192</v>
      </c>
    </row>
    <row r="269" spans="1:16" ht="12.75" customHeight="1" x14ac:dyDescent="0.2">
      <c r="A269" s="184" t="s">
        <v>98</v>
      </c>
      <c r="B269" s="196">
        <v>23</v>
      </c>
      <c r="C269" s="180">
        <v>44299.45054945055</v>
      </c>
      <c r="D269" s="180">
        <v>10266.841718513602</v>
      </c>
      <c r="E269" s="197" t="s">
        <v>48</v>
      </c>
      <c r="F269" s="184" t="s">
        <v>96</v>
      </c>
      <c r="G269" s="214" t="s">
        <v>43</v>
      </c>
      <c r="H269" s="197" t="s">
        <v>22</v>
      </c>
      <c r="I269" s="211">
        <v>7</v>
      </c>
      <c r="J269" s="180">
        <v>39194.139194139199</v>
      </c>
      <c r="K269" s="180">
        <v>12796.069494521538</v>
      </c>
      <c r="L269" s="211">
        <v>16</v>
      </c>
      <c r="M269" s="180">
        <v>83493.58974358975</v>
      </c>
      <c r="N269" s="180">
        <v>36225.228071133111</v>
      </c>
      <c r="O269" s="75">
        <v>0.24888326102107872</v>
      </c>
    </row>
    <row r="270" spans="1:16" ht="12.75" customHeight="1" x14ac:dyDescent="0.2">
      <c r="A270" s="184" t="s">
        <v>98</v>
      </c>
      <c r="B270" s="196">
        <v>29</v>
      </c>
      <c r="C270" s="180">
        <v>44422.244422244425</v>
      </c>
      <c r="D270" s="180">
        <v>12940.223268498463</v>
      </c>
      <c r="E270" s="213" t="s">
        <v>49</v>
      </c>
      <c r="F270" s="184" t="s">
        <v>96</v>
      </c>
      <c r="G270" s="214" t="s">
        <v>43</v>
      </c>
      <c r="H270" s="197" t="s">
        <v>22</v>
      </c>
      <c r="I270" s="211">
        <v>7</v>
      </c>
      <c r="J270" s="180">
        <v>48351.648351648349</v>
      </c>
      <c r="K270" s="180">
        <v>24790.534777826284</v>
      </c>
      <c r="L270" s="211">
        <v>22</v>
      </c>
      <c r="M270" s="180">
        <v>92773.892773892774</v>
      </c>
      <c r="N270" s="180">
        <v>41861.422281804982</v>
      </c>
      <c r="O270" s="75">
        <v>0.36120357466569741</v>
      </c>
    </row>
    <row r="271" spans="1:16" ht="12.75" customHeight="1" x14ac:dyDescent="0.2">
      <c r="A271" s="184" t="s">
        <v>98</v>
      </c>
      <c r="B271" s="196">
        <v>42</v>
      </c>
      <c r="C271" s="180">
        <v>7051.2820512820763</v>
      </c>
      <c r="D271" s="180">
        <v>13259.473198624944</v>
      </c>
      <c r="E271" s="197" t="s">
        <v>50</v>
      </c>
      <c r="F271" s="184" t="s">
        <v>96</v>
      </c>
      <c r="G271" s="214" t="s">
        <v>43</v>
      </c>
      <c r="H271" s="197" t="s">
        <v>22</v>
      </c>
      <c r="I271" s="211">
        <v>12</v>
      </c>
      <c r="J271" s="180">
        <v>65598.29059829058</v>
      </c>
      <c r="K271" s="180">
        <v>35368.367833830525</v>
      </c>
      <c r="L271" s="211">
        <v>30</v>
      </c>
      <c r="M271" s="180">
        <v>72649.572649572656</v>
      </c>
      <c r="N271" s="180">
        <v>46336.867363674384</v>
      </c>
      <c r="O271" s="75">
        <v>0.90371986893803502</v>
      </c>
    </row>
    <row r="272" spans="1:16" ht="12.75" customHeight="1" x14ac:dyDescent="0.2">
      <c r="A272" s="184" t="s">
        <v>98</v>
      </c>
      <c r="B272" s="196">
        <v>41</v>
      </c>
      <c r="C272" s="180">
        <v>3680.7278742762574</v>
      </c>
      <c r="D272" s="180">
        <v>12291.552012858545</v>
      </c>
      <c r="E272" s="197" t="s">
        <v>51</v>
      </c>
      <c r="F272" s="184" t="s">
        <v>96</v>
      </c>
      <c r="G272" s="214" t="s">
        <v>43</v>
      </c>
      <c r="H272" s="197" t="s">
        <v>22</v>
      </c>
      <c r="I272" s="211">
        <v>10</v>
      </c>
      <c r="J272" s="180">
        <v>57692.307692307688</v>
      </c>
      <c r="K272" s="180">
        <v>32775.298271476939</v>
      </c>
      <c r="L272" s="211">
        <v>31</v>
      </c>
      <c r="M272" s="180">
        <v>61373.035566583945</v>
      </c>
      <c r="N272" s="180">
        <v>36789.498901150451</v>
      </c>
      <c r="O272" s="75">
        <v>0.94045111862671416</v>
      </c>
    </row>
    <row r="273" spans="1:16" ht="12.75" customHeight="1" x14ac:dyDescent="0.2">
      <c r="A273" s="184" t="s">
        <v>99</v>
      </c>
      <c r="B273" s="196">
        <v>21</v>
      </c>
      <c r="C273" s="180">
        <v>465.51724137931035</v>
      </c>
      <c r="D273" s="180">
        <v>130.96717903118122</v>
      </c>
      <c r="E273" s="213" t="s">
        <v>48</v>
      </c>
      <c r="F273" s="184" t="s">
        <v>96</v>
      </c>
      <c r="G273" s="214" t="s">
        <v>43</v>
      </c>
      <c r="H273" s="197" t="s">
        <v>22</v>
      </c>
      <c r="I273" s="211">
        <v>7</v>
      </c>
      <c r="J273" s="180">
        <v>662.56157635467991</v>
      </c>
      <c r="K273" s="180">
        <v>122.66735228253248</v>
      </c>
      <c r="L273" s="211">
        <v>14</v>
      </c>
      <c r="M273" s="180">
        <v>1128.0788177339903</v>
      </c>
      <c r="N273" s="180">
        <v>458.30019543458934</v>
      </c>
      <c r="O273" s="75">
        <v>0.3264900548057823</v>
      </c>
    </row>
    <row r="274" spans="1:16" s="216" customFormat="1" ht="12.75" customHeight="1" x14ac:dyDescent="0.2">
      <c r="A274" s="188"/>
      <c r="B274" s="186"/>
      <c r="C274" s="183"/>
      <c r="D274" s="183"/>
      <c r="E274" s="212"/>
      <c r="F274" s="188"/>
      <c r="G274" s="203"/>
      <c r="H274" s="189"/>
      <c r="I274" s="205"/>
      <c r="J274" s="183"/>
      <c r="K274" s="183"/>
      <c r="L274" s="205"/>
      <c r="M274" s="183"/>
      <c r="N274" s="183"/>
      <c r="O274" s="76"/>
      <c r="P274" s="219"/>
    </row>
    <row r="275" spans="1:16" ht="12.75" customHeight="1" x14ac:dyDescent="0.2">
      <c r="L275" s="211"/>
      <c r="O275" s="39"/>
    </row>
    <row r="276" spans="1:16" ht="12.75" customHeight="1" x14ac:dyDescent="0.2">
      <c r="A276" s="184" t="s">
        <v>79</v>
      </c>
      <c r="B276" s="218">
        <v>17</v>
      </c>
      <c r="C276" s="200">
        <v>-1.42</v>
      </c>
      <c r="D276" s="200">
        <v>1.279653598960802</v>
      </c>
      <c r="E276" s="197" t="s">
        <v>58</v>
      </c>
      <c r="F276" s="184" t="s">
        <v>100</v>
      </c>
      <c r="G276" s="214" t="s">
        <v>21</v>
      </c>
      <c r="H276" s="197" t="s">
        <v>22</v>
      </c>
      <c r="I276" s="211">
        <v>12</v>
      </c>
      <c r="J276" s="180">
        <v>6.07</v>
      </c>
      <c r="K276" s="180">
        <v>2.96</v>
      </c>
      <c r="L276" s="211">
        <v>5</v>
      </c>
      <c r="M276" s="180">
        <v>4.6500000000000004</v>
      </c>
      <c r="N276" s="180">
        <v>2.13</v>
      </c>
      <c r="O276" s="75">
        <v>0.69698619516608096</v>
      </c>
    </row>
    <row r="277" spans="1:16" ht="12.75" customHeight="1" x14ac:dyDescent="0.2">
      <c r="A277" s="184" t="s">
        <v>30</v>
      </c>
      <c r="B277" s="196">
        <v>24</v>
      </c>
      <c r="C277" s="180">
        <v>1.21</v>
      </c>
      <c r="D277" s="180">
        <v>2.670341305727721</v>
      </c>
      <c r="E277" s="197" t="s">
        <v>58</v>
      </c>
      <c r="F277" s="184" t="s">
        <v>100</v>
      </c>
      <c r="G277" s="214" t="s">
        <v>21</v>
      </c>
      <c r="H277" s="197" t="s">
        <v>22</v>
      </c>
      <c r="I277" s="211">
        <v>17</v>
      </c>
      <c r="J277" s="180">
        <v>5.48</v>
      </c>
      <c r="K277" s="180">
        <v>4.8899999999999997</v>
      </c>
      <c r="L277" s="211">
        <v>7</v>
      </c>
      <c r="M277" s="180">
        <v>6.69</v>
      </c>
      <c r="N277" s="180">
        <v>6.33</v>
      </c>
      <c r="O277" s="75">
        <v>0.87976079601347834</v>
      </c>
    </row>
    <row r="278" spans="1:16" ht="12.75" customHeight="1" x14ac:dyDescent="0.2">
      <c r="A278" s="184" t="s">
        <v>25</v>
      </c>
      <c r="B278" s="196">
        <v>27</v>
      </c>
      <c r="C278" s="180">
        <v>-6.25</v>
      </c>
      <c r="D278" s="180">
        <v>11.65308304460431</v>
      </c>
      <c r="E278" s="197" t="s">
        <v>58</v>
      </c>
      <c r="F278" s="184" t="s">
        <v>100</v>
      </c>
      <c r="G278" s="214" t="s">
        <v>21</v>
      </c>
      <c r="H278" s="197" t="s">
        <v>22</v>
      </c>
      <c r="I278" s="211">
        <v>18</v>
      </c>
      <c r="J278" s="180">
        <v>20.11</v>
      </c>
      <c r="K278" s="180">
        <v>30.9</v>
      </c>
      <c r="L278" s="211">
        <v>9</v>
      </c>
      <c r="M278" s="180">
        <v>13.86</v>
      </c>
      <c r="N278" s="180">
        <v>27.29</v>
      </c>
      <c r="O278" s="75">
        <v>0.87949876606510013</v>
      </c>
    </row>
    <row r="279" spans="1:16" s="216" customFormat="1" ht="12.75" customHeight="1" x14ac:dyDescent="0.2">
      <c r="A279" s="188"/>
      <c r="B279" s="186"/>
      <c r="C279" s="183"/>
      <c r="D279" s="183"/>
      <c r="E279" s="189"/>
      <c r="F279" s="188"/>
      <c r="G279" s="203"/>
      <c r="H279" s="189"/>
      <c r="I279" s="205"/>
      <c r="J279" s="183"/>
      <c r="K279" s="183"/>
      <c r="L279" s="205"/>
      <c r="M279" s="183"/>
      <c r="N279" s="183"/>
      <c r="O279" s="76"/>
      <c r="P279" s="219"/>
    </row>
    <row r="280" spans="1:16" ht="12.75" customHeight="1" x14ac:dyDescent="0.2">
      <c r="A280" s="184"/>
      <c r="B280" s="196"/>
      <c r="C280" s="180"/>
      <c r="D280" s="180"/>
      <c r="E280" s="197"/>
      <c r="F280" s="184"/>
      <c r="G280" s="214"/>
      <c r="H280" s="197"/>
      <c r="I280" s="211"/>
      <c r="J280" s="180"/>
      <c r="K280" s="180"/>
      <c r="L280" s="211"/>
      <c r="M280" s="180"/>
      <c r="N280" s="180"/>
      <c r="O280" s="39"/>
    </row>
    <row r="281" spans="1:16" ht="12.75" customHeight="1" x14ac:dyDescent="0.2">
      <c r="A281" s="184" t="s">
        <v>24</v>
      </c>
      <c r="B281" s="172">
        <v>32</v>
      </c>
      <c r="C281" s="185">
        <v>70</v>
      </c>
      <c r="D281" s="185">
        <v>315.90621591684766</v>
      </c>
      <c r="E281" s="198" t="s">
        <v>41</v>
      </c>
      <c r="F281" s="173" t="s">
        <v>101</v>
      </c>
      <c r="G281" s="237" t="s">
        <v>21</v>
      </c>
      <c r="H281" s="198" t="s">
        <v>22</v>
      </c>
      <c r="I281" s="202">
        <v>17</v>
      </c>
      <c r="J281" s="185">
        <v>1840</v>
      </c>
      <c r="K281" s="185">
        <v>855</v>
      </c>
      <c r="L281" s="202">
        <v>15</v>
      </c>
      <c r="M281" s="185">
        <v>1910</v>
      </c>
      <c r="N281" s="185">
        <v>923</v>
      </c>
      <c r="O281" s="75">
        <v>0.95563096918415447</v>
      </c>
    </row>
    <row r="282" spans="1:16" ht="12.75" customHeight="1" x14ac:dyDescent="0.2">
      <c r="A282" s="184" t="s">
        <v>86</v>
      </c>
      <c r="B282" s="172">
        <v>32</v>
      </c>
      <c r="C282" s="185">
        <v>5.0600000000000023</v>
      </c>
      <c r="D282" s="185">
        <v>4.7214722280237966</v>
      </c>
      <c r="E282" s="198" t="s">
        <v>41</v>
      </c>
      <c r="F282" s="173" t="s">
        <v>101</v>
      </c>
      <c r="G282" s="237" t="s">
        <v>21</v>
      </c>
      <c r="H282" s="198" t="s">
        <v>22</v>
      </c>
      <c r="I282" s="202">
        <v>17</v>
      </c>
      <c r="J282" s="185">
        <v>68.13</v>
      </c>
      <c r="K282" s="185">
        <v>6.46</v>
      </c>
      <c r="L282" s="202">
        <v>15</v>
      </c>
      <c r="M282" s="185">
        <v>73.19</v>
      </c>
      <c r="N282" s="185">
        <v>17.25</v>
      </c>
      <c r="O282" s="75">
        <v>0.78354493126218605</v>
      </c>
    </row>
    <row r="283" spans="1:16" s="216" customFormat="1" ht="12.75" customHeight="1" x14ac:dyDescent="0.2">
      <c r="A283" s="188"/>
      <c r="B283" s="192"/>
      <c r="C283" s="193"/>
      <c r="D283" s="193"/>
      <c r="E283" s="194"/>
      <c r="F283" s="190"/>
      <c r="G283" s="238"/>
      <c r="H283" s="194"/>
      <c r="I283" s="204"/>
      <c r="J283" s="193"/>
      <c r="K283" s="193"/>
      <c r="L283" s="204"/>
      <c r="M283" s="193"/>
      <c r="N283" s="193"/>
      <c r="O283" s="76"/>
      <c r="P283" s="219"/>
    </row>
    <row r="284" spans="1:16" ht="12.75" customHeight="1" x14ac:dyDescent="0.2">
      <c r="B284" s="172"/>
      <c r="C284" s="185"/>
      <c r="D284" s="185"/>
      <c r="E284" s="198"/>
      <c r="F284" s="173"/>
      <c r="G284" s="237"/>
      <c r="H284" s="198"/>
      <c r="I284" s="202"/>
      <c r="J284" s="185"/>
      <c r="K284" s="185"/>
      <c r="L284" s="202"/>
      <c r="M284" s="185"/>
      <c r="N284" s="185"/>
      <c r="O284" s="39"/>
    </row>
    <row r="285" spans="1:16" ht="12.75" customHeight="1" x14ac:dyDescent="0.2">
      <c r="A285" s="184" t="s">
        <v>75</v>
      </c>
      <c r="B285" s="196">
        <v>38</v>
      </c>
      <c r="C285" s="180">
        <v>4186.0465116279074</v>
      </c>
      <c r="D285" s="180">
        <v>512.86577204467528</v>
      </c>
      <c r="E285" s="213" t="s">
        <v>102</v>
      </c>
      <c r="F285" s="184" t="s">
        <v>103</v>
      </c>
      <c r="G285" s="214" t="s">
        <v>21</v>
      </c>
      <c r="H285" s="197" t="s">
        <v>22</v>
      </c>
      <c r="I285" s="211">
        <v>21</v>
      </c>
      <c r="J285" s="180">
        <v>2009.3023255813951</v>
      </c>
      <c r="K285" s="180">
        <v>334.88372093023258</v>
      </c>
      <c r="L285" s="211">
        <v>17</v>
      </c>
      <c r="M285" s="180">
        <v>6195.3488372093025</v>
      </c>
      <c r="N285" s="180">
        <v>2093.0232558139533</v>
      </c>
      <c r="O285" s="75">
        <v>4.8281624104023813E-2</v>
      </c>
    </row>
    <row r="286" spans="1:16" ht="12.75" customHeight="1" x14ac:dyDescent="0.2">
      <c r="A286" s="184" t="s">
        <v>75</v>
      </c>
      <c r="B286" s="196">
        <v>38</v>
      </c>
      <c r="C286" s="180">
        <v>2679.0697674418607</v>
      </c>
      <c r="D286" s="180">
        <v>532.97174654196772</v>
      </c>
      <c r="E286" s="197">
        <v>4</v>
      </c>
      <c r="F286" s="184" t="s">
        <v>103</v>
      </c>
      <c r="G286" s="214" t="s">
        <v>21</v>
      </c>
      <c r="H286" s="197" t="s">
        <v>22</v>
      </c>
      <c r="I286" s="211">
        <v>21</v>
      </c>
      <c r="J286" s="180">
        <v>1423.2558139534883</v>
      </c>
      <c r="K286" s="180">
        <v>334.88372093023258</v>
      </c>
      <c r="L286" s="211">
        <v>17</v>
      </c>
      <c r="M286" s="180">
        <v>4102.3255813953492</v>
      </c>
      <c r="N286" s="180">
        <v>2176.7441860465115</v>
      </c>
      <c r="O286" s="75">
        <v>0.22381070135969527</v>
      </c>
    </row>
    <row r="287" spans="1:16" ht="12.75" customHeight="1" x14ac:dyDescent="0.2">
      <c r="A287" s="184" t="s">
        <v>75</v>
      </c>
      <c r="B287" s="196">
        <v>38</v>
      </c>
      <c r="C287" s="180">
        <v>2595.3488372093016</v>
      </c>
      <c r="D287" s="180">
        <v>197.42745151347316</v>
      </c>
      <c r="E287" s="197" t="s">
        <v>104</v>
      </c>
      <c r="F287" s="184" t="s">
        <v>103</v>
      </c>
      <c r="G287" s="214" t="s">
        <v>21</v>
      </c>
      <c r="H287" s="197" t="s">
        <v>22</v>
      </c>
      <c r="I287" s="211">
        <v>21</v>
      </c>
      <c r="J287" s="180">
        <v>837.20930232558135</v>
      </c>
      <c r="K287" s="180">
        <v>627.90697674418607</v>
      </c>
      <c r="L287" s="211">
        <v>17</v>
      </c>
      <c r="M287" s="180">
        <v>3432.5581395348831</v>
      </c>
      <c r="N287" s="180">
        <v>586.04651162790685</v>
      </c>
      <c r="O287" s="75">
        <v>2.5136358951201032E-3</v>
      </c>
    </row>
    <row r="288" spans="1:16" s="216" customFormat="1" ht="12.75" customHeight="1" x14ac:dyDescent="0.2">
      <c r="A288" s="188"/>
      <c r="B288" s="186"/>
      <c r="C288" s="183"/>
      <c r="D288" s="183"/>
      <c r="E288" s="189"/>
      <c r="F288" s="188"/>
      <c r="G288" s="203"/>
      <c r="H288" s="189"/>
      <c r="I288" s="205"/>
      <c r="J288" s="183"/>
      <c r="K288" s="183"/>
      <c r="L288" s="205"/>
      <c r="M288" s="183"/>
      <c r="N288" s="183"/>
      <c r="O288" s="76"/>
      <c r="P288" s="219"/>
    </row>
    <row r="289" spans="1:16" ht="12.75" customHeight="1" x14ac:dyDescent="0.2">
      <c r="A289" s="184"/>
      <c r="B289" s="196"/>
      <c r="C289" s="180"/>
      <c r="D289" s="180"/>
      <c r="E289" s="197"/>
      <c r="F289" s="184"/>
      <c r="G289" s="214"/>
      <c r="H289" s="197"/>
      <c r="I289" s="211"/>
      <c r="J289" s="180"/>
      <c r="K289" s="180"/>
      <c r="L289" s="211"/>
      <c r="M289" s="180"/>
      <c r="N289" s="180"/>
      <c r="O289" s="75"/>
    </row>
    <row r="290" spans="1:16" ht="12.75" customHeight="1" x14ac:dyDescent="0.2">
      <c r="A290" s="184" t="s">
        <v>79</v>
      </c>
      <c r="B290" s="196">
        <v>70</v>
      </c>
      <c r="C290" s="180">
        <v>1.4</v>
      </c>
      <c r="D290" s="180">
        <v>0.27655941958925195</v>
      </c>
      <c r="E290" s="197" t="s">
        <v>31</v>
      </c>
      <c r="F290" s="184" t="s">
        <v>105</v>
      </c>
      <c r="G290" s="214" t="s">
        <v>21</v>
      </c>
      <c r="H290" s="197" t="s">
        <v>33</v>
      </c>
      <c r="I290" s="211">
        <v>36</v>
      </c>
      <c r="J290" s="180">
        <v>3.1999999999999997</v>
      </c>
      <c r="K290" s="180">
        <v>0.93333333333333324</v>
      </c>
      <c r="L290" s="211">
        <v>34</v>
      </c>
      <c r="M290" s="180">
        <v>4.5999999999999996</v>
      </c>
      <c r="N290" s="180">
        <v>1.3333333333333333</v>
      </c>
      <c r="O290" s="75">
        <v>0.38968237799845573</v>
      </c>
    </row>
    <row r="291" spans="1:16" ht="12.75" customHeight="1" x14ac:dyDescent="0.2">
      <c r="A291" s="184" t="s">
        <v>30</v>
      </c>
      <c r="B291" s="196">
        <v>70</v>
      </c>
      <c r="C291" s="180">
        <v>6.6666666666666714</v>
      </c>
      <c r="D291" s="180">
        <v>1.9852396506689653</v>
      </c>
      <c r="E291" s="197" t="s">
        <v>31</v>
      </c>
      <c r="F291" s="184" t="s">
        <v>105</v>
      </c>
      <c r="G291" s="214" t="s">
        <v>21</v>
      </c>
      <c r="H291" s="197" t="s">
        <v>33</v>
      </c>
      <c r="I291" s="211">
        <v>36</v>
      </c>
      <c r="J291" s="180">
        <v>86.666666666666671</v>
      </c>
      <c r="K291" s="180">
        <v>6</v>
      </c>
      <c r="L291" s="211">
        <v>34</v>
      </c>
      <c r="M291" s="180">
        <v>93.333333333333343</v>
      </c>
      <c r="N291" s="180">
        <v>10</v>
      </c>
      <c r="O291" s="75">
        <v>0.56755101672810349</v>
      </c>
    </row>
    <row r="292" spans="1:16" s="216" customFormat="1" ht="12.75" customHeight="1" x14ac:dyDescent="0.2">
      <c r="A292" s="188"/>
      <c r="B292" s="186"/>
      <c r="C292" s="183"/>
      <c r="D292" s="183"/>
      <c r="E292" s="189"/>
      <c r="F292" s="188"/>
      <c r="G292" s="203"/>
      <c r="H292" s="189"/>
      <c r="I292" s="205"/>
      <c r="J292" s="183"/>
      <c r="K292" s="183"/>
      <c r="L292" s="205"/>
      <c r="M292" s="183"/>
      <c r="N292" s="183"/>
      <c r="O292" s="76"/>
      <c r="P292" s="219"/>
    </row>
    <row r="293" spans="1:16" ht="12.75" customHeight="1" x14ac:dyDescent="0.2">
      <c r="A293" s="184"/>
      <c r="B293" s="196"/>
      <c r="C293" s="180"/>
      <c r="D293" s="180"/>
      <c r="E293" s="197"/>
      <c r="F293" s="184"/>
      <c r="G293" s="214"/>
      <c r="H293" s="197"/>
      <c r="I293" s="211"/>
      <c r="J293" s="180"/>
      <c r="K293" s="180"/>
      <c r="L293" s="211"/>
      <c r="M293" s="180"/>
      <c r="N293" s="180"/>
      <c r="O293" s="75"/>
    </row>
    <row r="294" spans="1:16" ht="12.75" customHeight="1" x14ac:dyDescent="0.2">
      <c r="A294" s="184" t="s">
        <v>79</v>
      </c>
      <c r="B294" s="196">
        <v>102</v>
      </c>
      <c r="C294" s="180">
        <v>17.596151519550912</v>
      </c>
      <c r="D294" s="180">
        <v>12.071222079492342</v>
      </c>
      <c r="E294" s="213" t="s">
        <v>106</v>
      </c>
      <c r="F294" s="184" t="s">
        <v>107</v>
      </c>
      <c r="G294" s="214" t="s">
        <v>43</v>
      </c>
      <c r="H294" s="197" t="s">
        <v>22</v>
      </c>
      <c r="I294" s="211">
        <v>70</v>
      </c>
      <c r="J294" s="180">
        <v>6.951219512195121</v>
      </c>
      <c r="K294" s="180">
        <v>15.215562203247812</v>
      </c>
      <c r="L294" s="211">
        <v>32</v>
      </c>
      <c r="M294" s="180">
        <v>24.547371031746032</v>
      </c>
      <c r="N294" s="180">
        <v>67.505749482319715</v>
      </c>
      <c r="O294" s="75">
        <v>0.79927746273562095</v>
      </c>
    </row>
    <row r="295" spans="1:16" ht="12.75" customHeight="1" x14ac:dyDescent="0.2">
      <c r="A295" s="184" t="s">
        <v>79</v>
      </c>
      <c r="B295" s="196">
        <v>108</v>
      </c>
      <c r="C295" s="180">
        <v>-1.1116612234498433</v>
      </c>
      <c r="D295" s="180">
        <v>14.74251002000377</v>
      </c>
      <c r="E295" s="197" t="s">
        <v>108</v>
      </c>
      <c r="F295" s="184" t="s">
        <v>107</v>
      </c>
      <c r="G295" s="214" t="s">
        <v>43</v>
      </c>
      <c r="H295" s="197" t="s">
        <v>22</v>
      </c>
      <c r="I295" s="211">
        <v>78</v>
      </c>
      <c r="J295" s="180">
        <v>18.935735297523916</v>
      </c>
      <c r="K295" s="180">
        <v>64.194700422772115</v>
      </c>
      <c r="L295" s="211">
        <v>30</v>
      </c>
      <c r="M295" s="180">
        <v>17.824074074074073</v>
      </c>
      <c r="N295" s="180">
        <v>70.251431327996229</v>
      </c>
      <c r="O295" s="75">
        <v>0.99067971734214355</v>
      </c>
    </row>
    <row r="296" spans="1:16" ht="12.75" customHeight="1" x14ac:dyDescent="0.2">
      <c r="A296" s="184" t="s">
        <v>109</v>
      </c>
      <c r="B296" s="196">
        <v>107</v>
      </c>
      <c r="C296" s="180">
        <v>25.97148185635028</v>
      </c>
      <c r="D296" s="180">
        <v>10.60769226216034</v>
      </c>
      <c r="E296" s="213" t="s">
        <v>106</v>
      </c>
      <c r="F296" s="184" t="s">
        <v>107</v>
      </c>
      <c r="G296" s="214" t="s">
        <v>43</v>
      </c>
      <c r="H296" s="197" t="s">
        <v>22</v>
      </c>
      <c r="I296" s="211">
        <v>75</v>
      </c>
      <c r="J296" s="180">
        <v>15.18859649122807</v>
      </c>
      <c r="K296" s="180">
        <v>21.042661087806682</v>
      </c>
      <c r="L296" s="211">
        <v>32</v>
      </c>
      <c r="M296" s="180">
        <v>41.160078347578349</v>
      </c>
      <c r="N296" s="180">
        <v>58.410744396086336</v>
      </c>
      <c r="O296" s="75">
        <v>0.67571460845637477</v>
      </c>
    </row>
    <row r="297" spans="1:16" ht="12.75" customHeight="1" x14ac:dyDescent="0.2">
      <c r="A297" s="184" t="s">
        <v>109</v>
      </c>
      <c r="B297" s="196">
        <v>108</v>
      </c>
      <c r="C297" s="180">
        <v>8.0732431149097756</v>
      </c>
      <c r="D297" s="180">
        <v>12.461962078858324</v>
      </c>
      <c r="E297" s="197" t="s">
        <v>108</v>
      </c>
      <c r="F297" s="184" t="s">
        <v>107</v>
      </c>
      <c r="G297" s="214" t="s">
        <v>43</v>
      </c>
      <c r="H297" s="197" t="s">
        <v>22</v>
      </c>
      <c r="I297" s="211">
        <v>78</v>
      </c>
      <c r="J297" s="180">
        <v>21.127136752136757</v>
      </c>
      <c r="K297" s="180">
        <v>38.066708156236167</v>
      </c>
      <c r="L297" s="211">
        <v>30</v>
      </c>
      <c r="M297" s="180">
        <v>29.200379867046532</v>
      </c>
      <c r="N297" s="180">
        <v>64.044349540077931</v>
      </c>
      <c r="O297" s="75">
        <v>0.91370951921499399</v>
      </c>
    </row>
    <row r="298" spans="1:16" ht="12.75" customHeight="1" x14ac:dyDescent="0.2">
      <c r="A298" s="184" t="s">
        <v>30</v>
      </c>
      <c r="B298" s="196">
        <v>104</v>
      </c>
      <c r="C298" s="180">
        <v>-0.90295988733488786</v>
      </c>
      <c r="D298" s="180">
        <v>2.6859884242544307</v>
      </c>
      <c r="E298" s="197" t="s">
        <v>106</v>
      </c>
      <c r="F298" s="184" t="s">
        <v>107</v>
      </c>
      <c r="G298" s="214" t="s">
        <v>43</v>
      </c>
      <c r="H298" s="197" t="s">
        <v>22</v>
      </c>
      <c r="I298" s="211">
        <v>72</v>
      </c>
      <c r="J298" s="180">
        <v>4.0918803418803416</v>
      </c>
      <c r="K298" s="180">
        <v>21.24508084264582</v>
      </c>
      <c r="L298" s="211">
        <v>32</v>
      </c>
      <c r="M298" s="180">
        <v>3.1889204545454537</v>
      </c>
      <c r="N298" s="180">
        <v>5.501231162644598</v>
      </c>
      <c r="O298" s="75">
        <v>0.96718026350171682</v>
      </c>
    </row>
    <row r="299" spans="1:16" ht="12.75" customHeight="1" x14ac:dyDescent="0.2">
      <c r="A299" s="184" t="s">
        <v>30</v>
      </c>
      <c r="B299" s="196">
        <v>103</v>
      </c>
      <c r="C299" s="180">
        <v>-2.0778455163070548</v>
      </c>
      <c r="D299" s="180">
        <v>1.8966473977253455</v>
      </c>
      <c r="E299" s="213" t="s">
        <v>108</v>
      </c>
      <c r="F299" s="184" t="s">
        <v>107</v>
      </c>
      <c r="G299" s="214" t="s">
        <v>43</v>
      </c>
      <c r="H299" s="197" t="s">
        <v>22</v>
      </c>
      <c r="I299" s="211">
        <v>78</v>
      </c>
      <c r="J299" s="180">
        <v>4.4323909708525093</v>
      </c>
      <c r="K299" s="180">
        <v>16.00080499358053</v>
      </c>
      <c r="L299" s="211">
        <v>25</v>
      </c>
      <c r="M299" s="180">
        <v>2.3545454545454545</v>
      </c>
      <c r="N299" s="180">
        <v>2.8057521592370485</v>
      </c>
      <c r="O299" s="75">
        <v>0.89822236425134516</v>
      </c>
    </row>
    <row r="300" spans="1:16" ht="12.75" customHeight="1" x14ac:dyDescent="0.2">
      <c r="A300" s="184" t="s">
        <v>25</v>
      </c>
      <c r="B300" s="196">
        <v>105</v>
      </c>
      <c r="C300" s="180">
        <v>3.902662055383832</v>
      </c>
      <c r="D300" s="180">
        <v>9.945500018806845</v>
      </c>
      <c r="E300" s="197" t="s">
        <v>106</v>
      </c>
      <c r="F300" s="184" t="s">
        <v>107</v>
      </c>
      <c r="G300" s="214" t="s">
        <v>43</v>
      </c>
      <c r="H300" s="197" t="s">
        <v>22</v>
      </c>
      <c r="I300" s="211">
        <v>74</v>
      </c>
      <c r="J300" s="180">
        <v>22.956656941031941</v>
      </c>
      <c r="K300" s="180">
        <v>65.071331195412284</v>
      </c>
      <c r="L300" s="211">
        <v>31</v>
      </c>
      <c r="M300" s="180">
        <v>26.859318996415773</v>
      </c>
      <c r="N300" s="180">
        <v>35.951117744120829</v>
      </c>
      <c r="O300" s="75">
        <v>0.95813354120297323</v>
      </c>
    </row>
    <row r="301" spans="1:16" ht="12.75" customHeight="1" x14ac:dyDescent="0.2">
      <c r="A301" s="184" t="s">
        <v>25</v>
      </c>
      <c r="B301" s="196">
        <v>109</v>
      </c>
      <c r="C301" s="180">
        <v>-21.357389826535396</v>
      </c>
      <c r="D301" s="180">
        <v>12.190658536636812</v>
      </c>
      <c r="E301" s="213" t="s">
        <v>108</v>
      </c>
      <c r="F301" s="184" t="s">
        <v>107</v>
      </c>
      <c r="G301" s="214" t="s">
        <v>43</v>
      </c>
      <c r="H301" s="197" t="s">
        <v>22</v>
      </c>
      <c r="I301" s="211">
        <v>79</v>
      </c>
      <c r="J301" s="180">
        <v>27.630537974683545</v>
      </c>
      <c r="K301" s="180">
        <v>107.55199621275816</v>
      </c>
      <c r="L301" s="211">
        <v>30</v>
      </c>
      <c r="M301" s="180">
        <v>6.2731481481481488</v>
      </c>
      <c r="N301" s="180">
        <v>8.1036419295931044</v>
      </c>
      <c r="O301" s="75">
        <v>0.84303249409203929</v>
      </c>
    </row>
    <row r="302" spans="1:16" s="216" customFormat="1" ht="12.75" customHeight="1" x14ac:dyDescent="0.2">
      <c r="A302" s="188"/>
      <c r="B302" s="186"/>
      <c r="C302" s="183"/>
      <c r="D302" s="183"/>
      <c r="E302" s="212"/>
      <c r="F302" s="188"/>
      <c r="G302" s="203"/>
      <c r="H302" s="189"/>
      <c r="I302" s="205"/>
      <c r="J302" s="183"/>
      <c r="K302" s="183"/>
      <c r="L302" s="205"/>
      <c r="M302" s="183"/>
      <c r="N302" s="183"/>
      <c r="O302" s="76"/>
      <c r="P302" s="219"/>
    </row>
    <row r="303" spans="1:16" ht="12.75" customHeight="1" x14ac:dyDescent="0.2">
      <c r="L303" s="211"/>
    </row>
    <row r="304" spans="1:16" ht="12.75" customHeight="1" x14ac:dyDescent="0.2">
      <c r="A304" s="184" t="s">
        <v>110</v>
      </c>
      <c r="B304" s="196">
        <v>30</v>
      </c>
      <c r="C304" s="180">
        <v>-117.94871794871794</v>
      </c>
      <c r="D304" s="180">
        <v>11.958178273190791</v>
      </c>
      <c r="E304" s="197">
        <v>4</v>
      </c>
      <c r="F304" s="184" t="s">
        <v>111</v>
      </c>
      <c r="G304" s="214" t="s">
        <v>43</v>
      </c>
      <c r="H304" s="197" t="s">
        <v>22</v>
      </c>
      <c r="I304" s="211">
        <v>15</v>
      </c>
      <c r="J304" s="180">
        <v>182.05128205128204</v>
      </c>
      <c r="K304" s="180">
        <v>46.15384615384616</v>
      </c>
      <c r="L304" s="211">
        <v>15</v>
      </c>
      <c r="M304" s="180">
        <v>64.102564102564102</v>
      </c>
      <c r="N304" s="180">
        <v>3.8461538461538463</v>
      </c>
      <c r="O304" s="75">
        <v>1.0873813678935917E-2</v>
      </c>
    </row>
    <row r="305" spans="1:16" s="216" customFormat="1" ht="12.75" customHeight="1" x14ac:dyDescent="0.2">
      <c r="A305" s="188"/>
      <c r="B305" s="186"/>
      <c r="C305" s="183"/>
      <c r="D305" s="183"/>
      <c r="E305" s="189"/>
      <c r="F305" s="188"/>
      <c r="G305" s="203"/>
      <c r="H305" s="189"/>
      <c r="I305" s="205"/>
      <c r="J305" s="183"/>
      <c r="K305" s="183"/>
      <c r="L305" s="205"/>
      <c r="M305" s="183"/>
      <c r="N305" s="183"/>
      <c r="O305" s="76"/>
      <c r="P305" s="219"/>
    </row>
    <row r="306" spans="1:16" ht="12.75" customHeight="1" x14ac:dyDescent="0.2">
      <c r="L306" s="211"/>
    </row>
    <row r="307" spans="1:16" ht="12.75" customHeight="1" x14ac:dyDescent="0.2">
      <c r="A307" s="184" t="s">
        <v>112</v>
      </c>
      <c r="B307" s="196">
        <v>23</v>
      </c>
      <c r="C307" s="180">
        <v>-147.8125</v>
      </c>
      <c r="D307" s="180">
        <v>59.446581225039665</v>
      </c>
      <c r="E307" s="197" t="s">
        <v>58</v>
      </c>
      <c r="F307" s="184" t="s">
        <v>113</v>
      </c>
      <c r="G307" s="214" t="s">
        <v>21</v>
      </c>
      <c r="H307" s="197" t="s">
        <v>22</v>
      </c>
      <c r="I307" s="211">
        <v>15</v>
      </c>
      <c r="J307" s="180">
        <v>277.5</v>
      </c>
      <c r="K307" s="180">
        <v>211.33873875842073</v>
      </c>
      <c r="L307" s="211">
        <v>8</v>
      </c>
      <c r="M307" s="180">
        <v>129.6875</v>
      </c>
      <c r="N307" s="180">
        <v>66.710829866136208</v>
      </c>
      <c r="O307" s="75">
        <v>0.50479085202901719</v>
      </c>
    </row>
    <row r="308" spans="1:16" s="216" customFormat="1" ht="12.75" customHeight="1" x14ac:dyDescent="0.2">
      <c r="A308" s="188"/>
      <c r="B308" s="186"/>
      <c r="C308" s="183"/>
      <c r="D308" s="183"/>
      <c r="E308" s="189"/>
      <c r="F308" s="188"/>
      <c r="G308" s="203"/>
      <c r="H308" s="189"/>
      <c r="I308" s="205"/>
      <c r="J308" s="183"/>
      <c r="K308" s="183"/>
      <c r="L308" s="205"/>
      <c r="M308" s="183"/>
      <c r="N308" s="183"/>
      <c r="O308" s="76"/>
      <c r="P308" s="219"/>
    </row>
    <row r="309" spans="1:16" ht="12.75" customHeight="1" x14ac:dyDescent="0.2">
      <c r="L309" s="211"/>
    </row>
    <row r="310" spans="1:16" ht="12.75" customHeight="1" x14ac:dyDescent="0.2">
      <c r="A310" s="184" t="s">
        <v>114</v>
      </c>
      <c r="B310" s="196">
        <v>103</v>
      </c>
      <c r="C310" s="180">
        <v>0.5</v>
      </c>
      <c r="D310" s="180">
        <v>0.2950192211570804</v>
      </c>
      <c r="E310" s="197" t="s">
        <v>31</v>
      </c>
      <c r="F310" s="184" t="s">
        <v>115</v>
      </c>
      <c r="G310" s="214" t="s">
        <v>43</v>
      </c>
      <c r="H310" s="184" t="s">
        <v>22</v>
      </c>
      <c r="I310" s="214">
        <v>19</v>
      </c>
      <c r="J310" s="180">
        <v>6.5</v>
      </c>
      <c r="K310" s="180">
        <v>1</v>
      </c>
      <c r="L310" s="211">
        <v>84</v>
      </c>
      <c r="M310" s="180">
        <v>7</v>
      </c>
      <c r="N310" s="180">
        <v>1.7</v>
      </c>
      <c r="O310" s="92">
        <v>0.79987408572854091</v>
      </c>
    </row>
    <row r="311" spans="1:16" ht="12.75" customHeight="1" x14ac:dyDescent="0.2">
      <c r="A311" s="184" t="s">
        <v>116</v>
      </c>
      <c r="B311" s="196">
        <v>103</v>
      </c>
      <c r="C311" s="180">
        <v>68.300000000000011</v>
      </c>
      <c r="D311" s="180">
        <v>9.4315164478606341</v>
      </c>
      <c r="E311" s="197" t="s">
        <v>31</v>
      </c>
      <c r="F311" s="184" t="s">
        <v>115</v>
      </c>
      <c r="G311" s="214" t="s">
        <v>43</v>
      </c>
      <c r="H311" s="184" t="s">
        <v>22</v>
      </c>
      <c r="I311" s="214">
        <v>19</v>
      </c>
      <c r="J311" s="180">
        <v>153.1</v>
      </c>
      <c r="K311" s="180">
        <v>28.4</v>
      </c>
      <c r="L311" s="211">
        <v>84</v>
      </c>
      <c r="M311" s="180">
        <v>221.4</v>
      </c>
      <c r="N311" s="180">
        <v>62.5</v>
      </c>
      <c r="O311" s="92">
        <v>0.31978344629686606</v>
      </c>
    </row>
    <row r="312" spans="1:16" ht="12.75" customHeight="1" x14ac:dyDescent="0.2">
      <c r="A312" s="184" t="s">
        <v>117</v>
      </c>
      <c r="B312" s="196">
        <v>103</v>
      </c>
      <c r="C312" s="180">
        <v>52.2</v>
      </c>
      <c r="D312" s="180">
        <v>4.9033407618241682</v>
      </c>
      <c r="E312" s="197" t="s">
        <v>31</v>
      </c>
      <c r="F312" s="184" t="s">
        <v>115</v>
      </c>
      <c r="G312" s="214" t="s">
        <v>43</v>
      </c>
      <c r="H312" s="184" t="s">
        <v>22</v>
      </c>
      <c r="I312" s="211">
        <v>19</v>
      </c>
      <c r="J312" s="180">
        <v>36.5</v>
      </c>
      <c r="K312" s="180">
        <v>18.100000000000001</v>
      </c>
      <c r="L312" s="211">
        <v>84</v>
      </c>
      <c r="M312" s="180">
        <v>88.7</v>
      </c>
      <c r="N312" s="180">
        <v>23.9</v>
      </c>
      <c r="O312" s="92">
        <v>8.1658727754932547E-2</v>
      </c>
    </row>
    <row r="313" spans="1:16" ht="12.75" customHeight="1" x14ac:dyDescent="0.2">
      <c r="A313" s="184" t="s">
        <v>89</v>
      </c>
      <c r="B313" s="196">
        <v>81</v>
      </c>
      <c r="C313" s="180">
        <v>1845.5</v>
      </c>
      <c r="D313" s="180">
        <v>97.403274994357787</v>
      </c>
      <c r="E313" s="197" t="s">
        <v>31</v>
      </c>
      <c r="F313" s="170" t="s">
        <v>115</v>
      </c>
      <c r="G313" s="214" t="s">
        <v>43</v>
      </c>
      <c r="H313" s="184" t="s">
        <v>22</v>
      </c>
      <c r="I313" s="211">
        <v>19</v>
      </c>
      <c r="J313" s="180">
        <v>684.5</v>
      </c>
      <c r="K313" s="180">
        <v>238.1</v>
      </c>
      <c r="L313" s="211">
        <v>62</v>
      </c>
      <c r="M313" s="180">
        <v>2530</v>
      </c>
      <c r="N313" s="180">
        <v>635</v>
      </c>
      <c r="O313" s="92">
        <v>6.502808565546303E-3</v>
      </c>
    </row>
    <row r="314" spans="1:16" ht="12.75" customHeight="1" x14ac:dyDescent="0.2">
      <c r="A314" s="184" t="s">
        <v>91</v>
      </c>
      <c r="B314" s="196">
        <v>103</v>
      </c>
      <c r="C314" s="180">
        <v>630</v>
      </c>
      <c r="D314" s="180">
        <v>76.127031539905019</v>
      </c>
      <c r="E314" s="197" t="s">
        <v>31</v>
      </c>
      <c r="F314" s="184" t="s">
        <v>115</v>
      </c>
      <c r="G314" s="214" t="s">
        <v>43</v>
      </c>
      <c r="H314" s="184" t="s">
        <v>22</v>
      </c>
      <c r="I314" s="214">
        <v>19</v>
      </c>
      <c r="J314" s="180">
        <v>257.89999999999998</v>
      </c>
      <c r="K314" s="180">
        <v>47.6</v>
      </c>
      <c r="L314" s="211">
        <v>84</v>
      </c>
      <c r="M314" s="180">
        <v>887.9</v>
      </c>
      <c r="N314" s="180">
        <v>690.5</v>
      </c>
      <c r="O314" s="92">
        <v>0.36270536145863441</v>
      </c>
    </row>
    <row r="315" spans="1:16" ht="12.75" customHeight="1" x14ac:dyDescent="0.2">
      <c r="A315" s="184" t="s">
        <v>92</v>
      </c>
      <c r="B315" s="196">
        <v>103</v>
      </c>
      <c r="C315" s="180">
        <v>-6504.2999999999993</v>
      </c>
      <c r="D315" s="180">
        <v>612.89535238586245</v>
      </c>
      <c r="E315" s="197" t="s">
        <v>31</v>
      </c>
      <c r="F315" s="184" t="s">
        <v>115</v>
      </c>
      <c r="G315" s="214" t="s">
        <v>43</v>
      </c>
      <c r="H315" s="184" t="s">
        <v>22</v>
      </c>
      <c r="I315" s="214">
        <v>19</v>
      </c>
      <c r="J315" s="180">
        <v>16112.5</v>
      </c>
      <c r="K315" s="180">
        <v>2422.5</v>
      </c>
      <c r="L315" s="211">
        <v>84</v>
      </c>
      <c r="M315" s="180">
        <v>9608.2000000000007</v>
      </c>
      <c r="N315" s="180">
        <v>2368.3000000000002</v>
      </c>
      <c r="O315" s="92">
        <v>5.4869905748125669E-2</v>
      </c>
    </row>
    <row r="316" spans="1:16" ht="12.75" customHeight="1" x14ac:dyDescent="0.2">
      <c r="A316" s="184" t="s">
        <v>114</v>
      </c>
      <c r="B316" s="196">
        <v>62</v>
      </c>
      <c r="C316" s="180">
        <v>0.74755455229496093</v>
      </c>
      <c r="D316" s="180">
        <v>0.32450447666590254</v>
      </c>
      <c r="E316" s="197" t="s">
        <v>31</v>
      </c>
      <c r="F316" s="184" t="s">
        <v>115</v>
      </c>
      <c r="G316" s="214" t="s">
        <v>43</v>
      </c>
      <c r="H316" s="184" t="s">
        <v>33</v>
      </c>
      <c r="I316" s="214">
        <v>19</v>
      </c>
      <c r="J316" s="180">
        <v>6.5</v>
      </c>
      <c r="K316" s="180">
        <v>1</v>
      </c>
      <c r="L316" s="211">
        <v>43</v>
      </c>
      <c r="M316" s="180">
        <v>7.2475545522949609</v>
      </c>
      <c r="N316" s="180">
        <v>1.5049510910458994</v>
      </c>
      <c r="O316" s="92">
        <v>0.67907714782167949</v>
      </c>
    </row>
    <row r="317" spans="1:16" ht="12.75" customHeight="1" x14ac:dyDescent="0.2">
      <c r="A317" s="184" t="s">
        <v>116</v>
      </c>
      <c r="B317" s="196">
        <v>62</v>
      </c>
      <c r="C317" s="180">
        <v>71.590610125486933</v>
      </c>
      <c r="D317" s="180">
        <v>11.838406967607693</v>
      </c>
      <c r="E317" s="197" t="s">
        <v>31</v>
      </c>
      <c r="F317" s="184" t="s">
        <v>115</v>
      </c>
      <c r="G317" s="214" t="s">
        <v>43</v>
      </c>
      <c r="H317" s="184" t="s">
        <v>33</v>
      </c>
      <c r="I317" s="214">
        <v>19</v>
      </c>
      <c r="J317" s="180">
        <v>153.1</v>
      </c>
      <c r="K317" s="180">
        <v>28.4</v>
      </c>
      <c r="L317" s="211">
        <v>43</v>
      </c>
      <c r="M317" s="180">
        <v>224.69061012548693</v>
      </c>
      <c r="N317" s="180">
        <v>64.81501514495892</v>
      </c>
      <c r="O317" s="92">
        <v>0.31169061626762962</v>
      </c>
    </row>
    <row r="318" spans="1:16" ht="12.75" customHeight="1" x14ac:dyDescent="0.2">
      <c r="A318" s="184" t="s">
        <v>117</v>
      </c>
      <c r="B318" s="196">
        <v>62</v>
      </c>
      <c r="C318" s="180">
        <v>40.677055192948529</v>
      </c>
      <c r="D318" s="180">
        <v>5.2166664207471323</v>
      </c>
      <c r="E318" s="197" t="s">
        <v>31</v>
      </c>
      <c r="F318" s="184" t="s">
        <v>115</v>
      </c>
      <c r="G318" s="214" t="s">
        <v>43</v>
      </c>
      <c r="H318" s="184" t="s">
        <v>33</v>
      </c>
      <c r="I318" s="211">
        <v>19</v>
      </c>
      <c r="J318" s="180">
        <v>36.5</v>
      </c>
      <c r="K318" s="180">
        <v>18.100000000000001</v>
      </c>
      <c r="L318" s="211">
        <v>43</v>
      </c>
      <c r="M318" s="180">
        <v>77.177055192948529</v>
      </c>
      <c r="N318" s="180">
        <v>20.706327766056035</v>
      </c>
      <c r="O318" s="92">
        <v>0.13912531792499627</v>
      </c>
    </row>
    <row r="319" spans="1:16" ht="12.75" customHeight="1" x14ac:dyDescent="0.2">
      <c r="A319" s="184" t="s">
        <v>89</v>
      </c>
      <c r="B319" s="196">
        <v>38</v>
      </c>
      <c r="C319" s="180">
        <v>970.2797201072201</v>
      </c>
      <c r="D319" s="180">
        <v>73.488265209644851</v>
      </c>
      <c r="E319" s="197" t="s">
        <v>31</v>
      </c>
      <c r="F319" s="184" t="s">
        <v>115</v>
      </c>
      <c r="G319" s="214" t="s">
        <v>43</v>
      </c>
      <c r="H319" s="184" t="s">
        <v>33</v>
      </c>
      <c r="I319" s="211">
        <v>19</v>
      </c>
      <c r="J319" s="180">
        <v>684.5</v>
      </c>
      <c r="K319" s="180">
        <v>238.1</v>
      </c>
      <c r="L319" s="211">
        <v>19</v>
      </c>
      <c r="M319" s="180">
        <v>1654.7797201072201</v>
      </c>
      <c r="N319" s="180">
        <v>214.28571428571448</v>
      </c>
      <c r="O319" s="92">
        <v>2.4534834096310298E-3</v>
      </c>
    </row>
    <row r="320" spans="1:16" ht="12.75" customHeight="1" x14ac:dyDescent="0.2">
      <c r="A320" s="184" t="s">
        <v>91</v>
      </c>
      <c r="B320" s="196">
        <v>62</v>
      </c>
      <c r="C320" s="180">
        <v>19.87932319846459</v>
      </c>
      <c r="D320" s="180">
        <v>24.369221865832372</v>
      </c>
      <c r="E320" s="197" t="s">
        <v>31</v>
      </c>
      <c r="F320" s="184" t="s">
        <v>115</v>
      </c>
      <c r="G320" s="214" t="s">
        <v>43</v>
      </c>
      <c r="H320" s="184" t="s">
        <v>33</v>
      </c>
      <c r="I320" s="214">
        <v>19</v>
      </c>
      <c r="J320" s="180">
        <v>257.89999999999998</v>
      </c>
      <c r="K320" s="180">
        <v>47.6</v>
      </c>
      <c r="L320" s="211">
        <v>43</v>
      </c>
      <c r="M320" s="180">
        <v>277.77932319846457</v>
      </c>
      <c r="N320" s="180">
        <v>142.85714285714258</v>
      </c>
      <c r="O320" s="92">
        <v>0.89496882598186245</v>
      </c>
    </row>
    <row r="321" spans="1:16" ht="12.75" customHeight="1" x14ac:dyDescent="0.2">
      <c r="A321" s="184" t="s">
        <v>92</v>
      </c>
      <c r="B321" s="196">
        <v>62</v>
      </c>
      <c r="C321" s="180">
        <v>-5239.3711060765381</v>
      </c>
      <c r="D321" s="180">
        <v>623.89855161542016</v>
      </c>
      <c r="E321" s="197" t="s">
        <v>31</v>
      </c>
      <c r="F321" s="184" t="s">
        <v>115</v>
      </c>
      <c r="G321" s="214" t="s">
        <v>43</v>
      </c>
      <c r="H321" s="184" t="s">
        <v>33</v>
      </c>
      <c r="I321" s="214">
        <v>19</v>
      </c>
      <c r="J321" s="180">
        <v>16112.5</v>
      </c>
      <c r="K321" s="180">
        <v>2422.5</v>
      </c>
      <c r="L321" s="211">
        <v>43</v>
      </c>
      <c r="M321" s="180">
        <v>10873.128893923462</v>
      </c>
      <c r="N321" s="180">
        <v>1859.1309976535331</v>
      </c>
      <c r="O321" s="92">
        <v>8.6205161731576885E-2</v>
      </c>
    </row>
    <row r="322" spans="1:16" ht="12.75" customHeight="1" x14ac:dyDescent="0.2">
      <c r="A322" s="184" t="s">
        <v>114</v>
      </c>
      <c r="B322" s="196">
        <v>60</v>
      </c>
      <c r="C322" s="180">
        <v>0.25250564334085901</v>
      </c>
      <c r="D322" s="180">
        <v>0.37032296438939</v>
      </c>
      <c r="E322" s="197" t="s">
        <v>31</v>
      </c>
      <c r="F322" s="184" t="s">
        <v>115</v>
      </c>
      <c r="G322" s="214" t="s">
        <v>43</v>
      </c>
      <c r="H322" s="184" t="s">
        <v>34</v>
      </c>
      <c r="I322" s="214">
        <v>19</v>
      </c>
      <c r="J322" s="180">
        <v>6.5</v>
      </c>
      <c r="K322" s="180">
        <v>1</v>
      </c>
      <c r="L322" s="211">
        <v>41</v>
      </c>
      <c r="M322" s="180">
        <v>6.752505643340859</v>
      </c>
      <c r="N322" s="180">
        <v>1.8613995485327317</v>
      </c>
      <c r="O322" s="92">
        <v>0.90487885288385117</v>
      </c>
    </row>
    <row r="323" spans="1:16" ht="12.75" customHeight="1" x14ac:dyDescent="0.2">
      <c r="A323" s="184" t="s">
        <v>116</v>
      </c>
      <c r="B323" s="196">
        <v>60</v>
      </c>
      <c r="C323" s="180">
        <v>64.800259627866836</v>
      </c>
      <c r="D323" s="180">
        <v>11.397141275246252</v>
      </c>
      <c r="E323" s="197" t="s">
        <v>31</v>
      </c>
      <c r="F323" s="184" t="s">
        <v>115</v>
      </c>
      <c r="G323" s="214" t="s">
        <v>43</v>
      </c>
      <c r="H323" s="184" t="s">
        <v>34</v>
      </c>
      <c r="I323" s="214">
        <v>19</v>
      </c>
      <c r="J323" s="180">
        <v>153.1</v>
      </c>
      <c r="K323" s="180">
        <v>28.4</v>
      </c>
      <c r="L323" s="211">
        <v>41</v>
      </c>
      <c r="M323" s="180">
        <v>217.90025962786683</v>
      </c>
      <c r="N323" s="180">
        <v>59.876676763305959</v>
      </c>
      <c r="O323" s="92">
        <v>0.32816589834127829</v>
      </c>
    </row>
    <row r="324" spans="1:16" ht="12.75" customHeight="1" x14ac:dyDescent="0.2">
      <c r="A324" s="184" t="s">
        <v>117</v>
      </c>
      <c r="B324" s="196">
        <v>60</v>
      </c>
      <c r="C324" s="180">
        <v>64.206722142251465</v>
      </c>
      <c r="D324" s="180">
        <v>5.2630787250109652</v>
      </c>
      <c r="E324" s="197" t="s">
        <v>31</v>
      </c>
      <c r="F324" s="184" t="s">
        <v>115</v>
      </c>
      <c r="G324" s="214" t="s">
        <v>43</v>
      </c>
      <c r="H324" s="184" t="s">
        <v>34</v>
      </c>
      <c r="I324" s="211">
        <v>19</v>
      </c>
      <c r="J324" s="180">
        <v>36.5</v>
      </c>
      <c r="K324" s="180">
        <v>18.100000000000001</v>
      </c>
      <c r="L324" s="211">
        <v>41</v>
      </c>
      <c r="M324" s="180">
        <v>100.70672214225146</v>
      </c>
      <c r="N324" s="180">
        <v>20.706327766056027</v>
      </c>
      <c r="O324" s="92">
        <v>1.9563437125858174E-2</v>
      </c>
    </row>
    <row r="325" spans="1:16" ht="12.75" customHeight="1" x14ac:dyDescent="0.2">
      <c r="A325" s="184" t="s">
        <v>89</v>
      </c>
      <c r="B325" s="196">
        <v>62</v>
      </c>
      <c r="C325" s="180">
        <v>2232.2064085908323</v>
      </c>
      <c r="D325" s="180">
        <v>65.590823291330494</v>
      </c>
      <c r="E325" s="197" t="s">
        <v>31</v>
      </c>
      <c r="F325" s="184" t="s">
        <v>115</v>
      </c>
      <c r="G325" s="214" t="s">
        <v>43</v>
      </c>
      <c r="H325" s="184" t="s">
        <v>34</v>
      </c>
      <c r="I325" s="211">
        <v>19</v>
      </c>
      <c r="J325" s="180">
        <v>684.5</v>
      </c>
      <c r="K325" s="180">
        <v>238.1</v>
      </c>
      <c r="L325" s="211">
        <v>43</v>
      </c>
      <c r="M325" s="180">
        <v>2916.7064085908323</v>
      </c>
      <c r="N325" s="180">
        <v>238.09797891759439</v>
      </c>
      <c r="O325" s="92">
        <v>3.3748781547160434E-11</v>
      </c>
    </row>
    <row r="326" spans="1:16" ht="12.75" customHeight="1" x14ac:dyDescent="0.2">
      <c r="A326" s="184" t="s">
        <v>91</v>
      </c>
      <c r="B326" s="196">
        <v>60</v>
      </c>
      <c r="C326" s="180">
        <v>1269.8897547880988</v>
      </c>
      <c r="D326" s="180">
        <v>58.66113355863498</v>
      </c>
      <c r="E326" s="197" t="s">
        <v>31</v>
      </c>
      <c r="F326" s="184" t="s">
        <v>115</v>
      </c>
      <c r="G326" s="214" t="s">
        <v>43</v>
      </c>
      <c r="H326" s="184" t="s">
        <v>34</v>
      </c>
      <c r="I326" s="214">
        <v>19</v>
      </c>
      <c r="J326" s="180">
        <v>257.89999999999998</v>
      </c>
      <c r="K326" s="180">
        <v>47.6</v>
      </c>
      <c r="L326" s="211">
        <v>41</v>
      </c>
      <c r="M326" s="180">
        <v>1527.7897547880987</v>
      </c>
      <c r="N326" s="180">
        <v>369.04877811313384</v>
      </c>
      <c r="O326" s="92">
        <v>6.4320086830971235E-4</v>
      </c>
    </row>
    <row r="327" spans="1:16" ht="12.75" customHeight="1" x14ac:dyDescent="0.2">
      <c r="A327" s="184" t="s">
        <v>92</v>
      </c>
      <c r="B327" s="196">
        <v>60</v>
      </c>
      <c r="C327" s="180">
        <v>-7830.9238206974642</v>
      </c>
      <c r="D327" s="180">
        <v>644.08463745052234</v>
      </c>
      <c r="E327" s="197" t="s">
        <v>31</v>
      </c>
      <c r="F327" s="184" t="s">
        <v>115</v>
      </c>
      <c r="G327" s="214" t="s">
        <v>43</v>
      </c>
      <c r="H327" s="184" t="s">
        <v>34</v>
      </c>
      <c r="I327" s="214">
        <v>19</v>
      </c>
      <c r="J327" s="180">
        <v>16112.5</v>
      </c>
      <c r="K327" s="180">
        <v>2422.5</v>
      </c>
      <c r="L327" s="211">
        <v>41</v>
      </c>
      <c r="M327" s="180">
        <v>8281.5761793025358</v>
      </c>
      <c r="N327" s="180">
        <v>2084.4728537907613</v>
      </c>
      <c r="O327" s="92">
        <v>1.4272440898541516E-2</v>
      </c>
    </row>
    <row r="328" spans="1:16" s="216" customFormat="1" ht="12.75" customHeight="1" x14ac:dyDescent="0.2">
      <c r="A328" s="188"/>
      <c r="B328" s="186"/>
      <c r="C328" s="183"/>
      <c r="D328" s="183"/>
      <c r="E328" s="189"/>
      <c r="F328" s="188"/>
      <c r="G328" s="203"/>
      <c r="H328" s="188"/>
      <c r="I328" s="203"/>
      <c r="J328" s="183"/>
      <c r="K328" s="183"/>
      <c r="L328" s="205"/>
      <c r="M328" s="183"/>
      <c r="N328" s="183"/>
      <c r="O328" s="240"/>
      <c r="P328" s="219"/>
    </row>
    <row r="329" spans="1:16" ht="12.75" customHeight="1" x14ac:dyDescent="0.2">
      <c r="A329" s="184"/>
      <c r="B329" s="196"/>
      <c r="C329" s="180"/>
      <c r="D329" s="180"/>
      <c r="E329" s="197"/>
      <c r="F329" s="184"/>
      <c r="G329" s="214"/>
      <c r="H329" s="197"/>
      <c r="I329" s="211"/>
      <c r="J329" s="180"/>
      <c r="K329" s="180"/>
      <c r="L329" s="211"/>
      <c r="M329" s="180"/>
      <c r="N329" s="180"/>
      <c r="O329" s="75"/>
    </row>
    <row r="330" spans="1:16" ht="12.75" customHeight="1" x14ac:dyDescent="0.2">
      <c r="A330" s="184" t="s">
        <v>98</v>
      </c>
      <c r="B330" s="196">
        <v>62</v>
      </c>
      <c r="C330" s="180">
        <v>-5541425.8999999994</v>
      </c>
      <c r="D330" s="180">
        <v>860191.80434640986</v>
      </c>
      <c r="E330" s="213" t="s">
        <v>102</v>
      </c>
      <c r="F330" s="184" t="s">
        <v>118</v>
      </c>
      <c r="G330" s="214" t="s">
        <v>21</v>
      </c>
      <c r="H330" s="184" t="s">
        <v>22</v>
      </c>
      <c r="I330" s="214">
        <v>44</v>
      </c>
      <c r="J330" s="196">
        <v>6181128.2999999998</v>
      </c>
      <c r="K330" s="180">
        <v>5694335.7000000002</v>
      </c>
      <c r="L330" s="209">
        <v>18</v>
      </c>
      <c r="M330" s="196">
        <v>639702.4</v>
      </c>
      <c r="N330" s="180">
        <v>231901.7</v>
      </c>
      <c r="O330" s="92">
        <v>0.33088091172599343</v>
      </c>
    </row>
    <row r="331" spans="1:16" ht="12.75" customHeight="1" x14ac:dyDescent="0.2">
      <c r="A331" s="184" t="s">
        <v>98</v>
      </c>
      <c r="B331" s="196">
        <v>62</v>
      </c>
      <c r="C331" s="180">
        <v>-70827.600000000006</v>
      </c>
      <c r="D331" s="180">
        <v>15805.337151205691</v>
      </c>
      <c r="E331" s="197" t="s">
        <v>119</v>
      </c>
      <c r="F331" s="184" t="s">
        <v>118</v>
      </c>
      <c r="G331" s="214" t="s">
        <v>21</v>
      </c>
      <c r="H331" s="184" t="s">
        <v>22</v>
      </c>
      <c r="I331" s="214">
        <v>44</v>
      </c>
      <c r="J331" s="196">
        <v>167452.70000000001</v>
      </c>
      <c r="K331" s="180">
        <v>24676.2</v>
      </c>
      <c r="L331" s="209">
        <v>18</v>
      </c>
      <c r="M331" s="196">
        <v>96625.1</v>
      </c>
      <c r="N331" s="180">
        <v>65172.5</v>
      </c>
      <c r="O331" s="92">
        <v>0.3094589940615573</v>
      </c>
    </row>
    <row r="332" spans="1:16" ht="12.75" customHeight="1" x14ac:dyDescent="0.2">
      <c r="A332" s="184" t="s">
        <v>120</v>
      </c>
      <c r="B332" s="196">
        <v>62</v>
      </c>
      <c r="C332" s="180">
        <v>-1.5999999999999999</v>
      </c>
      <c r="D332" s="180">
        <v>7.6541399638273278E-2</v>
      </c>
      <c r="E332" s="213" t="s">
        <v>102</v>
      </c>
      <c r="F332" s="184" t="s">
        <v>118</v>
      </c>
      <c r="G332" s="214" t="s">
        <v>21</v>
      </c>
      <c r="H332" s="184" t="s">
        <v>22</v>
      </c>
      <c r="I332" s="214">
        <v>44</v>
      </c>
      <c r="J332" s="196">
        <v>3.3</v>
      </c>
      <c r="K332" s="180">
        <v>0.4</v>
      </c>
      <c r="L332" s="209">
        <v>18</v>
      </c>
      <c r="M332" s="196">
        <v>1.7</v>
      </c>
      <c r="N332" s="180">
        <v>0.2</v>
      </c>
      <c r="O332" s="92">
        <v>3.4661935113455833E-4</v>
      </c>
    </row>
    <row r="333" spans="1:16" ht="12.75" customHeight="1" x14ac:dyDescent="0.2">
      <c r="A333" s="184" t="s">
        <v>120</v>
      </c>
      <c r="B333" s="196">
        <v>62</v>
      </c>
      <c r="C333" s="180">
        <v>-1</v>
      </c>
      <c r="D333" s="180">
        <v>6.5327457991848789E-2</v>
      </c>
      <c r="E333" s="197" t="s">
        <v>119</v>
      </c>
      <c r="F333" s="184" t="s">
        <v>118</v>
      </c>
      <c r="G333" s="214" t="s">
        <v>21</v>
      </c>
      <c r="H333" s="184" t="s">
        <v>22</v>
      </c>
      <c r="I333" s="214">
        <v>44</v>
      </c>
      <c r="J333" s="196">
        <v>2.4</v>
      </c>
      <c r="K333" s="180">
        <v>0.3</v>
      </c>
      <c r="L333" s="209">
        <v>18</v>
      </c>
      <c r="M333" s="196">
        <v>1.4</v>
      </c>
      <c r="N333" s="180">
        <v>0.2</v>
      </c>
      <c r="O333" s="92">
        <v>5.545667315244085E-3</v>
      </c>
    </row>
    <row r="334" spans="1:16" ht="12.75" customHeight="1" x14ac:dyDescent="0.2">
      <c r="A334" s="184" t="s">
        <v>114</v>
      </c>
      <c r="B334" s="196">
        <v>62</v>
      </c>
      <c r="C334" s="180">
        <v>-4</v>
      </c>
      <c r="D334" s="180">
        <v>0.24329389468689755</v>
      </c>
      <c r="E334" s="213" t="s">
        <v>102</v>
      </c>
      <c r="F334" s="184" t="s">
        <v>118</v>
      </c>
      <c r="G334" s="214" t="s">
        <v>21</v>
      </c>
      <c r="H334" s="184" t="s">
        <v>22</v>
      </c>
      <c r="I334" s="214">
        <v>44</v>
      </c>
      <c r="J334" s="196">
        <v>13</v>
      </c>
      <c r="K334" s="180">
        <v>0.4</v>
      </c>
      <c r="L334" s="209">
        <v>18</v>
      </c>
      <c r="M334" s="196">
        <v>9</v>
      </c>
      <c r="N334" s="180">
        <v>1</v>
      </c>
      <c r="O334" s="92">
        <v>2.0408400998039866E-4</v>
      </c>
    </row>
    <row r="335" spans="1:16" ht="12.75" customHeight="1" x14ac:dyDescent="0.2">
      <c r="A335" s="184" t="s">
        <v>114</v>
      </c>
      <c r="B335" s="196">
        <v>62</v>
      </c>
      <c r="C335" s="180">
        <v>0.5</v>
      </c>
      <c r="D335" s="180">
        <v>0.2524626184950432</v>
      </c>
      <c r="E335" s="197" t="s">
        <v>119</v>
      </c>
      <c r="F335" s="184" t="s">
        <v>118</v>
      </c>
      <c r="G335" s="214" t="s">
        <v>21</v>
      </c>
      <c r="H335" s="184" t="s">
        <v>22</v>
      </c>
      <c r="I335" s="214">
        <v>44</v>
      </c>
      <c r="J335" s="196">
        <v>8.3000000000000007</v>
      </c>
      <c r="K335" s="180">
        <v>0.6</v>
      </c>
      <c r="L335" s="209">
        <v>18</v>
      </c>
      <c r="M335" s="196">
        <v>8.8000000000000007</v>
      </c>
      <c r="N335" s="180">
        <v>1</v>
      </c>
      <c r="O335" s="92">
        <v>0.66810774376669402</v>
      </c>
    </row>
    <row r="336" spans="1:16" ht="12.75" customHeight="1" x14ac:dyDescent="0.2">
      <c r="A336" s="184" t="s">
        <v>117</v>
      </c>
      <c r="B336" s="196">
        <v>62</v>
      </c>
      <c r="C336" s="180">
        <v>-76.499999999999986</v>
      </c>
      <c r="D336" s="180">
        <v>3.2386320219712168</v>
      </c>
      <c r="E336" s="213" t="s">
        <v>102</v>
      </c>
      <c r="F336" s="184" t="s">
        <v>118</v>
      </c>
      <c r="G336" s="214" t="s">
        <v>21</v>
      </c>
      <c r="H336" s="184" t="s">
        <v>22</v>
      </c>
      <c r="I336" s="214">
        <v>44</v>
      </c>
      <c r="J336" s="196">
        <v>134.69999999999999</v>
      </c>
      <c r="K336" s="180">
        <v>8.1999999999999993</v>
      </c>
      <c r="L336" s="209">
        <v>18</v>
      </c>
      <c r="M336" s="196">
        <v>58.2</v>
      </c>
      <c r="N336" s="180">
        <v>12.7</v>
      </c>
      <c r="O336" s="92">
        <v>4.1825057039979185E-7</v>
      </c>
    </row>
    <row r="337" spans="1:16" ht="12.75" customHeight="1" x14ac:dyDescent="0.2">
      <c r="A337" s="184" t="s">
        <v>117</v>
      </c>
      <c r="B337" s="196">
        <v>62</v>
      </c>
      <c r="C337" s="180">
        <v>-16.399999999999999</v>
      </c>
      <c r="D337" s="180">
        <v>2.7187526848936008</v>
      </c>
      <c r="E337" s="197" t="s">
        <v>119</v>
      </c>
      <c r="F337" s="184" t="s">
        <v>118</v>
      </c>
      <c r="G337" s="214" t="s">
        <v>21</v>
      </c>
      <c r="H337" s="184" t="s">
        <v>22</v>
      </c>
      <c r="I337" s="214">
        <v>44</v>
      </c>
      <c r="J337" s="196">
        <v>60.4</v>
      </c>
      <c r="K337" s="180">
        <v>7.8</v>
      </c>
      <c r="L337" s="209">
        <v>18</v>
      </c>
      <c r="M337" s="196">
        <v>44</v>
      </c>
      <c r="N337" s="180">
        <v>10.4</v>
      </c>
      <c r="O337" s="92">
        <v>0.20711491183089747</v>
      </c>
    </row>
    <row r="338" spans="1:16" ht="12.75" customHeight="1" x14ac:dyDescent="0.2">
      <c r="A338" s="184" t="s">
        <v>89</v>
      </c>
      <c r="B338" s="196">
        <v>62</v>
      </c>
      <c r="C338" s="180">
        <v>-87.699999999999989</v>
      </c>
      <c r="D338" s="180">
        <v>18.42697366867003</v>
      </c>
      <c r="E338" s="213" t="s">
        <v>102</v>
      </c>
      <c r="F338" s="184" t="s">
        <v>118</v>
      </c>
      <c r="G338" s="214" t="s">
        <v>21</v>
      </c>
      <c r="H338" s="184" t="s">
        <v>22</v>
      </c>
      <c r="I338" s="214">
        <v>44</v>
      </c>
      <c r="J338" s="196">
        <v>380</v>
      </c>
      <c r="K338" s="180">
        <v>32.299999999999997</v>
      </c>
      <c r="L338" s="209">
        <v>18</v>
      </c>
      <c r="M338" s="196">
        <v>292.3</v>
      </c>
      <c r="N338" s="180">
        <v>75.400000000000006</v>
      </c>
      <c r="O338" s="92">
        <v>0.28499827107015463</v>
      </c>
    </row>
    <row r="339" spans="1:16" ht="12.75" customHeight="1" x14ac:dyDescent="0.2">
      <c r="A339" s="184" t="s">
        <v>89</v>
      </c>
      <c r="B339" s="196">
        <v>62</v>
      </c>
      <c r="C339" s="180">
        <v>38.5</v>
      </c>
      <c r="D339" s="180">
        <v>10.899608462989148</v>
      </c>
      <c r="E339" s="197" t="s">
        <v>119</v>
      </c>
      <c r="F339" s="184" t="s">
        <v>118</v>
      </c>
      <c r="G339" s="214" t="s">
        <v>21</v>
      </c>
      <c r="H339" s="184" t="s">
        <v>22</v>
      </c>
      <c r="I339" s="214">
        <v>44</v>
      </c>
      <c r="J339" s="196">
        <v>232.3</v>
      </c>
      <c r="K339" s="180">
        <v>26.2</v>
      </c>
      <c r="L339" s="209">
        <v>18</v>
      </c>
      <c r="M339" s="196">
        <v>270.8</v>
      </c>
      <c r="N339" s="180">
        <v>43.1</v>
      </c>
      <c r="O339" s="92">
        <v>0.44528172940410582</v>
      </c>
    </row>
    <row r="340" spans="1:16" ht="12.75" customHeight="1" x14ac:dyDescent="0.2">
      <c r="A340" s="184" t="s">
        <v>25</v>
      </c>
      <c r="B340" s="196">
        <v>62</v>
      </c>
      <c r="C340" s="180">
        <v>-513.5</v>
      </c>
      <c r="D340" s="180">
        <v>40.664464048646167</v>
      </c>
      <c r="E340" s="213" t="s">
        <v>102</v>
      </c>
      <c r="F340" s="184" t="s">
        <v>118</v>
      </c>
      <c r="G340" s="214" t="s">
        <v>21</v>
      </c>
      <c r="H340" s="184" t="s">
        <v>22</v>
      </c>
      <c r="I340" s="214">
        <v>44</v>
      </c>
      <c r="J340" s="196">
        <v>770.3</v>
      </c>
      <c r="K340" s="180">
        <v>262.2</v>
      </c>
      <c r="L340" s="209">
        <v>18</v>
      </c>
      <c r="M340" s="196">
        <v>256.8</v>
      </c>
      <c r="N340" s="180">
        <v>40.5</v>
      </c>
      <c r="O340" s="92">
        <v>5.2931920727191883E-2</v>
      </c>
    </row>
    <row r="341" spans="1:16" ht="12.75" customHeight="1" x14ac:dyDescent="0.2">
      <c r="A341" s="184" t="s">
        <v>25</v>
      </c>
      <c r="B341" s="196">
        <v>62</v>
      </c>
      <c r="C341" s="180">
        <v>-137.80000000000001</v>
      </c>
      <c r="D341" s="180">
        <v>19.562580235095407</v>
      </c>
      <c r="E341" s="197" t="s">
        <v>119</v>
      </c>
      <c r="F341" s="184" t="s">
        <v>118</v>
      </c>
      <c r="G341" s="214" t="s">
        <v>21</v>
      </c>
      <c r="H341" s="184" t="s">
        <v>22</v>
      </c>
      <c r="I341" s="214">
        <v>44</v>
      </c>
      <c r="J341" s="196">
        <v>408.1</v>
      </c>
      <c r="K341" s="180">
        <v>110.8</v>
      </c>
      <c r="L341" s="209">
        <v>18</v>
      </c>
      <c r="M341" s="196">
        <v>270.3</v>
      </c>
      <c r="N341" s="180">
        <v>43.2</v>
      </c>
      <c r="O341" s="92">
        <v>0.24656839261439067</v>
      </c>
    </row>
    <row r="342" spans="1:16" s="216" customFormat="1" ht="12.75" customHeight="1" x14ac:dyDescent="0.2">
      <c r="A342" s="188"/>
      <c r="B342" s="186"/>
      <c r="C342" s="183"/>
      <c r="D342" s="183"/>
      <c r="E342" s="189"/>
      <c r="F342" s="188"/>
      <c r="G342" s="203"/>
      <c r="H342" s="188"/>
      <c r="I342" s="203"/>
      <c r="J342" s="186"/>
      <c r="K342" s="183"/>
      <c r="L342" s="210"/>
      <c r="M342" s="186"/>
      <c r="N342" s="183"/>
      <c r="O342" s="240"/>
      <c r="P342" s="219"/>
    </row>
    <row r="343" spans="1:16" ht="12.75" customHeight="1" x14ac:dyDescent="0.2">
      <c r="A343" s="184"/>
      <c r="B343" s="196"/>
      <c r="C343" s="180"/>
      <c r="D343" s="180"/>
      <c r="E343" s="197"/>
      <c r="F343" s="184"/>
      <c r="G343" s="214"/>
      <c r="H343" s="197"/>
      <c r="I343" s="211"/>
      <c r="J343" s="180"/>
      <c r="K343" s="180"/>
      <c r="L343" s="211"/>
      <c r="M343" s="180"/>
      <c r="N343" s="180"/>
      <c r="O343" s="75"/>
    </row>
    <row r="344" spans="1:16" ht="12.75" customHeight="1" x14ac:dyDescent="0.2">
      <c r="A344" s="184" t="s">
        <v>87</v>
      </c>
      <c r="B344" s="196">
        <v>34</v>
      </c>
      <c r="C344" s="180">
        <v>-458.95770895770903</v>
      </c>
      <c r="D344" s="180">
        <v>172.38796580771825</v>
      </c>
      <c r="E344" s="197" t="s">
        <v>121</v>
      </c>
      <c r="F344" s="184" t="s">
        <v>122</v>
      </c>
      <c r="G344" s="214" t="s">
        <v>21</v>
      </c>
      <c r="H344" s="197" t="s">
        <v>123</v>
      </c>
      <c r="I344" s="211">
        <v>13</v>
      </c>
      <c r="J344" s="180">
        <v>736.01398601398603</v>
      </c>
      <c r="K344" s="180">
        <v>597.32375346603897</v>
      </c>
      <c r="L344" s="211">
        <v>21</v>
      </c>
      <c r="M344" s="180">
        <v>277.056277056277</v>
      </c>
      <c r="N344" s="180">
        <v>218.42068453987633</v>
      </c>
      <c r="O344" s="75">
        <v>0.47052497822893846</v>
      </c>
    </row>
    <row r="345" spans="1:16" ht="12.75" customHeight="1" x14ac:dyDescent="0.2">
      <c r="A345" s="184" t="s">
        <v>124</v>
      </c>
      <c r="B345" s="196">
        <v>40</v>
      </c>
      <c r="C345" s="180">
        <v>-52.623494219419499</v>
      </c>
      <c r="D345" s="180">
        <v>25.822646507584967</v>
      </c>
      <c r="E345" s="197" t="s">
        <v>121</v>
      </c>
      <c r="F345" s="184" t="s">
        <v>122</v>
      </c>
      <c r="G345" s="214" t="s">
        <v>21</v>
      </c>
      <c r="H345" s="197" t="s">
        <v>123</v>
      </c>
      <c r="I345" s="211">
        <v>21</v>
      </c>
      <c r="J345" s="180">
        <v>146.85099846390167</v>
      </c>
      <c r="K345" s="180">
        <v>95.522110082912448</v>
      </c>
      <c r="L345" s="211">
        <v>19</v>
      </c>
      <c r="M345" s="180">
        <v>94.227504244482176</v>
      </c>
      <c r="N345" s="180">
        <v>66.437160861642667</v>
      </c>
      <c r="O345" s="75">
        <v>0.65107545016443535</v>
      </c>
    </row>
    <row r="346" spans="1:16" ht="12.75" customHeight="1" x14ac:dyDescent="0.2">
      <c r="A346" s="184" t="s">
        <v>68</v>
      </c>
      <c r="B346" s="196">
        <v>43</v>
      </c>
      <c r="C346" s="180">
        <v>9184.2065979997205</v>
      </c>
      <c r="D346" s="180">
        <v>11768.527396746151</v>
      </c>
      <c r="E346" s="197" t="s">
        <v>121</v>
      </c>
      <c r="F346" s="184" t="s">
        <v>122</v>
      </c>
      <c r="G346" s="214" t="s">
        <v>21</v>
      </c>
      <c r="H346" s="197" t="s">
        <v>123</v>
      </c>
      <c r="I346" s="211">
        <v>22</v>
      </c>
      <c r="J346" s="180">
        <v>46316.614420062702</v>
      </c>
      <c r="K346" s="180">
        <v>40888.216968802932</v>
      </c>
      <c r="L346" s="211">
        <v>21</v>
      </c>
      <c r="M346" s="180">
        <v>55500.821018062423</v>
      </c>
      <c r="N346" s="180">
        <v>36229.955906676376</v>
      </c>
      <c r="O346" s="75">
        <v>0.8664920202754236</v>
      </c>
    </row>
    <row r="347" spans="1:16" s="216" customFormat="1" ht="12.75" customHeight="1" x14ac:dyDescent="0.2">
      <c r="A347" s="188"/>
      <c r="B347" s="186"/>
      <c r="C347" s="183"/>
      <c r="D347" s="183"/>
      <c r="E347" s="189"/>
      <c r="F347" s="188"/>
      <c r="G347" s="203"/>
      <c r="H347" s="189"/>
      <c r="I347" s="205"/>
      <c r="J347" s="183"/>
      <c r="K347" s="183"/>
      <c r="L347" s="205"/>
      <c r="M347" s="183"/>
      <c r="N347" s="183"/>
      <c r="O347" s="76"/>
      <c r="P347" s="219"/>
    </row>
    <row r="348" spans="1:16" ht="12.75" customHeight="1" x14ac:dyDescent="0.2">
      <c r="L348" s="211"/>
    </row>
    <row r="349" spans="1:16" ht="12.75" customHeight="1" x14ac:dyDescent="0.2">
      <c r="A349" s="184" t="s">
        <v>120</v>
      </c>
      <c r="B349" s="196">
        <v>37</v>
      </c>
      <c r="C349" s="180">
        <v>1.5999999999999996</v>
      </c>
      <c r="D349" s="180">
        <v>6.7305893748863728</v>
      </c>
      <c r="E349" s="197" t="s">
        <v>44</v>
      </c>
      <c r="F349" s="184" t="s">
        <v>125</v>
      </c>
      <c r="G349" s="214" t="s">
        <v>43</v>
      </c>
      <c r="H349" s="184" t="s">
        <v>126</v>
      </c>
      <c r="I349" s="214">
        <v>25</v>
      </c>
      <c r="J349" s="196">
        <v>12</v>
      </c>
      <c r="K349" s="180">
        <v>18</v>
      </c>
      <c r="L349" s="209">
        <v>12</v>
      </c>
      <c r="M349" s="196">
        <v>13.6</v>
      </c>
      <c r="N349" s="180">
        <v>19.7</v>
      </c>
      <c r="O349" s="92">
        <v>0.95218849169615138</v>
      </c>
    </row>
    <row r="350" spans="1:16" ht="12.75" customHeight="1" x14ac:dyDescent="0.2">
      <c r="A350" s="184" t="s">
        <v>79</v>
      </c>
      <c r="B350" s="196">
        <v>62</v>
      </c>
      <c r="C350" s="180">
        <v>18.399999999999999</v>
      </c>
      <c r="D350" s="180">
        <v>8.820870257567579</v>
      </c>
      <c r="E350" s="197" t="s">
        <v>44</v>
      </c>
      <c r="F350" s="184" t="s">
        <v>125</v>
      </c>
      <c r="G350" s="214" t="s">
        <v>43</v>
      </c>
      <c r="H350" s="184" t="s">
        <v>126</v>
      </c>
      <c r="I350" s="214">
        <v>34</v>
      </c>
      <c r="J350" s="196">
        <v>15</v>
      </c>
      <c r="K350" s="180">
        <v>16.2</v>
      </c>
      <c r="L350" s="209">
        <v>28</v>
      </c>
      <c r="M350" s="196">
        <v>33.4</v>
      </c>
      <c r="N350" s="180">
        <v>44.3</v>
      </c>
      <c r="O350" s="92">
        <v>0.69647343097836178</v>
      </c>
    </row>
    <row r="351" spans="1:16" ht="12.75" customHeight="1" x14ac:dyDescent="0.2">
      <c r="A351" s="184" t="s">
        <v>109</v>
      </c>
      <c r="B351" s="196">
        <v>63</v>
      </c>
      <c r="C351" s="180">
        <v>189.79999999999998</v>
      </c>
      <c r="D351" s="180">
        <v>186.05596335511527</v>
      </c>
      <c r="E351" s="197" t="s">
        <v>44</v>
      </c>
      <c r="F351" s="184" t="s">
        <v>125</v>
      </c>
      <c r="G351" s="214" t="s">
        <v>43</v>
      </c>
      <c r="H351" s="184" t="s">
        <v>126</v>
      </c>
      <c r="I351" s="214">
        <v>35</v>
      </c>
      <c r="J351" s="196">
        <v>88.4</v>
      </c>
      <c r="K351" s="180">
        <v>295.8</v>
      </c>
      <c r="L351" s="209">
        <v>28</v>
      </c>
      <c r="M351" s="196">
        <v>278.2</v>
      </c>
      <c r="N351" s="180">
        <v>948.3</v>
      </c>
      <c r="O351" s="92">
        <v>0.84847226115208185</v>
      </c>
    </row>
    <row r="352" spans="1:16" ht="12.75" customHeight="1" x14ac:dyDescent="0.2">
      <c r="A352" s="184" t="s">
        <v>127</v>
      </c>
      <c r="B352" s="196">
        <v>40</v>
      </c>
      <c r="C352" s="180">
        <v>-18.599999999999994</v>
      </c>
      <c r="D352" s="180">
        <v>99.137856343777983</v>
      </c>
      <c r="E352" s="197" t="s">
        <v>44</v>
      </c>
      <c r="F352" s="184" t="s">
        <v>125</v>
      </c>
      <c r="G352" s="214" t="s">
        <v>43</v>
      </c>
      <c r="H352" s="184" t="s">
        <v>126</v>
      </c>
      <c r="I352" s="214">
        <v>26</v>
      </c>
      <c r="J352" s="196">
        <v>135.5</v>
      </c>
      <c r="K352" s="180">
        <v>419.2</v>
      </c>
      <c r="L352" s="209">
        <v>14</v>
      </c>
      <c r="M352" s="196">
        <v>116.9</v>
      </c>
      <c r="N352" s="180">
        <v>207.3</v>
      </c>
      <c r="O352" s="92">
        <v>0.96827422720127942</v>
      </c>
    </row>
    <row r="353" spans="1:16" ht="12.75" customHeight="1" x14ac:dyDescent="0.2">
      <c r="A353" s="184" t="s">
        <v>30</v>
      </c>
      <c r="B353" s="196">
        <v>39</v>
      </c>
      <c r="C353" s="180">
        <v>-0.70000000000000018</v>
      </c>
      <c r="D353" s="180">
        <v>2.2261909006026248</v>
      </c>
      <c r="E353" s="197" t="s">
        <v>44</v>
      </c>
      <c r="F353" s="184" t="s">
        <v>125</v>
      </c>
      <c r="G353" s="214" t="s">
        <v>43</v>
      </c>
      <c r="H353" s="184" t="s">
        <v>126</v>
      </c>
      <c r="I353" s="214">
        <v>27</v>
      </c>
      <c r="J353" s="196">
        <v>5.7</v>
      </c>
      <c r="K353" s="180">
        <v>9.5</v>
      </c>
      <c r="L353" s="209">
        <v>12</v>
      </c>
      <c r="M353" s="196">
        <v>5</v>
      </c>
      <c r="N353" s="180">
        <v>4.4000000000000004</v>
      </c>
      <c r="O353" s="92">
        <v>0.94669235080570058</v>
      </c>
    </row>
    <row r="354" spans="1:16" ht="12.75" customHeight="1" x14ac:dyDescent="0.2">
      <c r="A354" s="184" t="s">
        <v>75</v>
      </c>
      <c r="B354" s="196">
        <v>67</v>
      </c>
      <c r="C354" s="180">
        <v>7774.5</v>
      </c>
      <c r="D354" s="180">
        <v>3749.107624083324</v>
      </c>
      <c r="E354" s="197" t="s">
        <v>44</v>
      </c>
      <c r="F354" s="184" t="s">
        <v>125</v>
      </c>
      <c r="G354" s="214" t="s">
        <v>43</v>
      </c>
      <c r="H354" s="184" t="s">
        <v>126</v>
      </c>
      <c r="I354" s="214">
        <v>39</v>
      </c>
      <c r="J354" s="196">
        <v>1641.1</v>
      </c>
      <c r="K354" s="180">
        <v>2369</v>
      </c>
      <c r="L354" s="209">
        <v>28</v>
      </c>
      <c r="M354" s="196">
        <v>9415.6</v>
      </c>
      <c r="N354" s="180">
        <v>19736.599999999999</v>
      </c>
      <c r="O354" s="92">
        <v>0.69571925403606216</v>
      </c>
    </row>
    <row r="355" spans="1:16" s="216" customFormat="1" ht="12.75" customHeight="1" x14ac:dyDescent="0.2">
      <c r="A355" s="188"/>
      <c r="B355" s="186"/>
      <c r="C355" s="183"/>
      <c r="D355" s="183"/>
      <c r="E355" s="189"/>
      <c r="F355" s="188"/>
      <c r="G355" s="203"/>
      <c r="H355" s="188"/>
      <c r="I355" s="203"/>
      <c r="J355" s="186"/>
      <c r="K355" s="183"/>
      <c r="L355" s="210"/>
      <c r="M355" s="186"/>
      <c r="N355" s="183"/>
      <c r="O355" s="240"/>
      <c r="P355" s="219"/>
    </row>
    <row r="356" spans="1:16" ht="12.75" customHeight="1" x14ac:dyDescent="0.2">
      <c r="A356" s="184"/>
      <c r="B356" s="196"/>
      <c r="C356" s="180"/>
      <c r="D356" s="180"/>
      <c r="E356" s="197"/>
      <c r="F356" s="184"/>
      <c r="G356" s="214"/>
      <c r="H356" s="197"/>
      <c r="I356" s="211"/>
      <c r="J356" s="180"/>
      <c r="K356" s="180"/>
      <c r="L356" s="211"/>
      <c r="M356" s="180"/>
      <c r="N356" s="180"/>
      <c r="O356" s="75"/>
    </row>
    <row r="357" spans="1:16" ht="12.75" customHeight="1" x14ac:dyDescent="0.2">
      <c r="A357" s="184" t="s">
        <v>117</v>
      </c>
      <c r="B357" s="196">
        <v>211</v>
      </c>
      <c r="C357" s="180">
        <v>1.65</v>
      </c>
      <c r="D357" s="180">
        <v>0.66605688365794691</v>
      </c>
      <c r="E357" s="197" t="s">
        <v>31</v>
      </c>
      <c r="F357" s="184" t="s">
        <v>128</v>
      </c>
      <c r="G357" s="214" t="s">
        <v>21</v>
      </c>
      <c r="H357" s="197" t="s">
        <v>126</v>
      </c>
      <c r="I357" s="211">
        <v>90</v>
      </c>
      <c r="J357" s="180">
        <v>3.36</v>
      </c>
      <c r="K357" s="180">
        <v>3.5</v>
      </c>
      <c r="L357" s="211">
        <v>121</v>
      </c>
      <c r="M357" s="180">
        <v>5.01</v>
      </c>
      <c r="N357" s="180">
        <v>6.1</v>
      </c>
      <c r="O357" s="75">
        <v>0.81450709939440058</v>
      </c>
    </row>
    <row r="358" spans="1:16" s="216" customFormat="1" ht="12.75" customHeight="1" x14ac:dyDescent="0.2">
      <c r="A358" s="188"/>
      <c r="B358" s="186"/>
      <c r="C358" s="183"/>
      <c r="D358" s="183"/>
      <c r="E358" s="189"/>
      <c r="F358" s="188"/>
      <c r="G358" s="203"/>
      <c r="H358" s="189"/>
      <c r="I358" s="205"/>
      <c r="J358" s="183"/>
      <c r="K358" s="183"/>
      <c r="L358" s="205"/>
      <c r="M358" s="183"/>
      <c r="N358" s="183"/>
      <c r="O358" s="76"/>
      <c r="P358" s="219"/>
    </row>
    <row r="359" spans="1:16" ht="12.75" customHeight="1" x14ac:dyDescent="0.2">
      <c r="L359" s="211"/>
    </row>
    <row r="360" spans="1:16" ht="12.75" customHeight="1" x14ac:dyDescent="0.2">
      <c r="A360" s="184" t="s">
        <v>46</v>
      </c>
      <c r="B360" s="196">
        <v>259</v>
      </c>
      <c r="C360" s="180">
        <v>108.20000000000002</v>
      </c>
      <c r="D360" s="180">
        <v>96.186749934768542</v>
      </c>
      <c r="E360" s="197" t="s">
        <v>129</v>
      </c>
      <c r="F360" s="184" t="s">
        <v>130</v>
      </c>
      <c r="G360" s="214" t="s">
        <v>21</v>
      </c>
      <c r="H360" s="197" t="s">
        <v>126</v>
      </c>
      <c r="I360" s="211">
        <v>219</v>
      </c>
      <c r="J360" s="180">
        <v>183.4</v>
      </c>
      <c r="K360" s="180">
        <v>472.8</v>
      </c>
      <c r="L360" s="211">
        <v>40</v>
      </c>
      <c r="M360" s="180">
        <v>291.60000000000002</v>
      </c>
      <c r="N360" s="180">
        <v>573.79999999999995</v>
      </c>
      <c r="O360" s="75">
        <v>0.88429346206293324</v>
      </c>
    </row>
    <row r="361" spans="1:16" ht="12.75" customHeight="1" x14ac:dyDescent="0.2">
      <c r="A361" s="184" t="s">
        <v>82</v>
      </c>
      <c r="B361" s="196">
        <v>64</v>
      </c>
      <c r="C361" s="180">
        <v>29224</v>
      </c>
      <c r="D361" s="180">
        <v>12571.435312925398</v>
      </c>
      <c r="E361" s="197" t="s">
        <v>129</v>
      </c>
      <c r="F361" s="184" t="s">
        <v>130</v>
      </c>
      <c r="G361" s="214" t="s">
        <v>21</v>
      </c>
      <c r="H361" s="197" t="s">
        <v>126</v>
      </c>
      <c r="I361" s="211">
        <v>7</v>
      </c>
      <c r="J361" s="180">
        <v>39783</v>
      </c>
      <c r="K361" s="180">
        <v>26139</v>
      </c>
      <c r="L361" s="211">
        <v>57</v>
      </c>
      <c r="M361" s="180">
        <v>69007</v>
      </c>
      <c r="N361" s="180">
        <v>58692</v>
      </c>
      <c r="O361" s="75">
        <v>0.64921586664622222</v>
      </c>
    </row>
    <row r="362" spans="1:16" ht="12.75" customHeight="1" x14ac:dyDescent="0.2">
      <c r="A362" s="184" t="s">
        <v>35</v>
      </c>
      <c r="B362" s="196">
        <v>78</v>
      </c>
      <c r="C362" s="180">
        <v>18.670000000000002</v>
      </c>
      <c r="D362" s="180">
        <v>45.800731058764136</v>
      </c>
      <c r="E362" s="197" t="s">
        <v>129</v>
      </c>
      <c r="F362" s="184" t="s">
        <v>130</v>
      </c>
      <c r="G362" s="214" t="s">
        <v>21</v>
      </c>
      <c r="H362" s="197" t="s">
        <v>126</v>
      </c>
      <c r="I362" s="211">
        <v>20</v>
      </c>
      <c r="J362" s="180">
        <v>83.33</v>
      </c>
      <c r="K362" s="180">
        <v>167.4</v>
      </c>
      <c r="L362" s="211">
        <v>58</v>
      </c>
      <c r="M362" s="180">
        <v>102</v>
      </c>
      <c r="N362" s="180">
        <v>201</v>
      </c>
      <c r="O362" s="75">
        <v>0.94309999540746414</v>
      </c>
    </row>
    <row r="363" spans="1:16" ht="12.75" customHeight="1" x14ac:dyDescent="0.2">
      <c r="A363" s="184" t="s">
        <v>25</v>
      </c>
      <c r="B363" s="196">
        <v>78</v>
      </c>
      <c r="C363" s="180">
        <v>-94.800000000000011</v>
      </c>
      <c r="D363" s="180">
        <v>84.905752617747908</v>
      </c>
      <c r="E363" s="197" t="s">
        <v>129</v>
      </c>
      <c r="F363" s="184" t="s">
        <v>130</v>
      </c>
      <c r="G363" s="214" t="s">
        <v>21</v>
      </c>
      <c r="H363" s="197" t="s">
        <v>126</v>
      </c>
      <c r="I363" s="211">
        <v>20</v>
      </c>
      <c r="J363" s="180">
        <v>268.8</v>
      </c>
      <c r="K363" s="180">
        <v>346.2</v>
      </c>
      <c r="L363" s="211">
        <v>58</v>
      </c>
      <c r="M363" s="180">
        <v>174</v>
      </c>
      <c r="N363" s="180">
        <v>265.60000000000002</v>
      </c>
      <c r="O363" s="75">
        <v>0.8280066638582726</v>
      </c>
    </row>
    <row r="364" spans="1:16" s="216" customFormat="1" ht="12.75" customHeight="1" x14ac:dyDescent="0.2">
      <c r="A364" s="188"/>
      <c r="B364" s="186"/>
      <c r="C364" s="183"/>
      <c r="D364" s="183"/>
      <c r="E364" s="189"/>
      <c r="F364" s="188"/>
      <c r="G364" s="203"/>
      <c r="H364" s="189"/>
      <c r="I364" s="205"/>
      <c r="J364" s="183"/>
      <c r="K364" s="183"/>
      <c r="L364" s="205"/>
      <c r="M364" s="183"/>
      <c r="N364" s="183"/>
      <c r="O364" s="76"/>
      <c r="P364" s="219"/>
    </row>
    <row r="365" spans="1:16" ht="12.75" customHeight="1" x14ac:dyDescent="0.2">
      <c r="L365" s="211"/>
    </row>
    <row r="366" spans="1:16" ht="12.75" customHeight="1" x14ac:dyDescent="0.2">
      <c r="A366" s="184" t="s">
        <v>79</v>
      </c>
      <c r="B366" s="196">
        <v>30</v>
      </c>
      <c r="C366" s="180">
        <v>2.6096256684491994</v>
      </c>
      <c r="D366" s="180">
        <v>0.65520570663087085</v>
      </c>
      <c r="E366" s="197" t="s">
        <v>31</v>
      </c>
      <c r="F366" s="184" t="s">
        <v>172</v>
      </c>
      <c r="G366" s="214" t="s">
        <v>21</v>
      </c>
      <c r="H366" s="197" t="s">
        <v>126</v>
      </c>
      <c r="I366" s="211">
        <v>22</v>
      </c>
      <c r="J366" s="180">
        <v>5.6256684491978604</v>
      </c>
      <c r="K366" s="180">
        <v>1.9908567346509407</v>
      </c>
      <c r="L366" s="211">
        <v>8</v>
      </c>
      <c r="M366" s="180">
        <v>8.2352941176470598</v>
      </c>
      <c r="N366" s="180">
        <v>1.411764705882353</v>
      </c>
      <c r="O366" s="75">
        <v>0.28495692534735229</v>
      </c>
    </row>
    <row r="367" spans="1:16" ht="12.75" customHeight="1" x14ac:dyDescent="0.2">
      <c r="A367" s="184" t="s">
        <v>52</v>
      </c>
      <c r="B367" s="196">
        <v>30</v>
      </c>
      <c r="C367" s="180">
        <v>-22.933884297520649</v>
      </c>
      <c r="D367" s="180">
        <v>16.014562636767948</v>
      </c>
      <c r="E367" s="197" t="s">
        <v>31</v>
      </c>
      <c r="F367" s="184" t="s">
        <v>172</v>
      </c>
      <c r="G367" s="214" t="s">
        <v>21</v>
      </c>
      <c r="H367" s="197" t="s">
        <v>126</v>
      </c>
      <c r="I367" s="211">
        <v>22</v>
      </c>
      <c r="J367" s="180">
        <v>91.115702479338836</v>
      </c>
      <c r="K367" s="180">
        <v>44.7871982319677</v>
      </c>
      <c r="L367" s="211">
        <v>8</v>
      </c>
      <c r="M367" s="180">
        <v>68.181818181818187</v>
      </c>
      <c r="N367" s="180">
        <v>36.363636363636367</v>
      </c>
      <c r="O367" s="75">
        <v>0.69097495957303967</v>
      </c>
    </row>
    <row r="368" spans="1:16" ht="12.75" customHeight="1" x14ac:dyDescent="0.2">
      <c r="A368" s="184" t="s">
        <v>117</v>
      </c>
      <c r="B368" s="196">
        <v>30</v>
      </c>
      <c r="C368" s="180">
        <v>10.909090909090907</v>
      </c>
      <c r="D368" s="180">
        <v>12.586206498061244</v>
      </c>
      <c r="E368" s="197" t="s">
        <v>31</v>
      </c>
      <c r="F368" s="184" t="s">
        <v>172</v>
      </c>
      <c r="G368" s="214" t="s">
        <v>21</v>
      </c>
      <c r="H368" s="197" t="s">
        <v>126</v>
      </c>
      <c r="I368" s="211">
        <v>22</v>
      </c>
      <c r="J368" s="180">
        <v>43.208556149732622</v>
      </c>
      <c r="K368" s="180">
        <v>22.382895775072537</v>
      </c>
      <c r="L368" s="211">
        <v>8</v>
      </c>
      <c r="M368" s="180">
        <v>54.117647058823529</v>
      </c>
      <c r="N368" s="180">
        <v>32.941176470588239</v>
      </c>
      <c r="O368" s="75">
        <v>0.78414733072775356</v>
      </c>
    </row>
    <row r="369" spans="1:16" ht="12.75" customHeight="1" x14ac:dyDescent="0.2">
      <c r="A369" s="184" t="s">
        <v>30</v>
      </c>
      <c r="B369" s="196">
        <v>30</v>
      </c>
      <c r="C369" s="180">
        <v>8.5858585858585883</v>
      </c>
      <c r="D369" s="180">
        <v>8.3827430220310859</v>
      </c>
      <c r="E369" s="197" t="s">
        <v>31</v>
      </c>
      <c r="F369" s="184" t="s">
        <v>172</v>
      </c>
      <c r="G369" s="214" t="s">
        <v>21</v>
      </c>
      <c r="H369" s="197" t="s">
        <v>126</v>
      </c>
      <c r="I369" s="211">
        <v>22</v>
      </c>
      <c r="J369" s="180">
        <v>43.636363636363633</v>
      </c>
      <c r="K369" s="180">
        <v>21.11748973280298</v>
      </c>
      <c r="L369" s="211">
        <v>8</v>
      </c>
      <c r="M369" s="180">
        <v>52.222222222222221</v>
      </c>
      <c r="N369" s="180">
        <v>20</v>
      </c>
      <c r="O369" s="75">
        <v>0.76784346529374181</v>
      </c>
    </row>
    <row r="370" spans="1:16" ht="12.75" customHeight="1" x14ac:dyDescent="0.2">
      <c r="A370" s="184" t="s">
        <v>53</v>
      </c>
      <c r="B370" s="196">
        <v>30</v>
      </c>
      <c r="C370" s="180">
        <v>1090.909090909091</v>
      </c>
      <c r="D370" s="180">
        <v>719.41780869747333</v>
      </c>
      <c r="E370" s="197" t="s">
        <v>31</v>
      </c>
      <c r="F370" s="184" t="s">
        <v>172</v>
      </c>
      <c r="G370" s="214" t="s">
        <v>21</v>
      </c>
      <c r="H370" s="197" t="s">
        <v>126</v>
      </c>
      <c r="I370" s="211">
        <v>22</v>
      </c>
      <c r="J370" s="180">
        <v>2909.090909090909</v>
      </c>
      <c r="K370" s="180">
        <v>1515.075755681723</v>
      </c>
      <c r="L370" s="211">
        <v>8</v>
      </c>
      <c r="M370" s="180">
        <v>4000</v>
      </c>
      <c r="N370" s="180">
        <v>1818.181818181818</v>
      </c>
      <c r="O370" s="75">
        <v>0.64484006466324173</v>
      </c>
    </row>
    <row r="371" spans="1:16" ht="12.75" customHeight="1" x14ac:dyDescent="0.2">
      <c r="A371" s="184" t="s">
        <v>54</v>
      </c>
      <c r="B371" s="196">
        <v>30</v>
      </c>
      <c r="C371" s="180">
        <v>10721.003134796236</v>
      </c>
      <c r="D371" s="180">
        <v>2632.3890286417063</v>
      </c>
      <c r="E371" s="197" t="s">
        <v>31</v>
      </c>
      <c r="F371" s="184" t="s">
        <v>172</v>
      </c>
      <c r="G371" s="214" t="s">
        <v>21</v>
      </c>
      <c r="H371" s="197" t="s">
        <v>126</v>
      </c>
      <c r="I371" s="211">
        <v>22</v>
      </c>
      <c r="J371" s="180">
        <v>6520.3761755485903</v>
      </c>
      <c r="K371" s="180">
        <v>4653.1401578169571</v>
      </c>
      <c r="L371" s="211">
        <v>8</v>
      </c>
      <c r="M371" s="180">
        <v>17241.379310344826</v>
      </c>
      <c r="N371" s="180">
        <v>6896.5517241379312</v>
      </c>
      <c r="O371" s="75">
        <v>0.19751666074623664</v>
      </c>
    </row>
    <row r="372" spans="1:16" ht="12.75" customHeight="1" x14ac:dyDescent="0.2">
      <c r="A372" s="184" t="s">
        <v>75</v>
      </c>
      <c r="B372" s="196">
        <v>30</v>
      </c>
      <c r="C372" s="180">
        <v>184.71074380165288</v>
      </c>
      <c r="D372" s="180">
        <v>14.930170086994416</v>
      </c>
      <c r="E372" s="197" t="s">
        <v>31</v>
      </c>
      <c r="F372" s="184" t="s">
        <v>172</v>
      </c>
      <c r="G372" s="214" t="s">
        <v>21</v>
      </c>
      <c r="H372" s="197" t="s">
        <v>126</v>
      </c>
      <c r="I372" s="211">
        <v>22</v>
      </c>
      <c r="J372" s="180">
        <v>51.652892561983478</v>
      </c>
      <c r="K372" s="180">
        <v>17.37086085696664</v>
      </c>
      <c r="L372" s="211">
        <v>8</v>
      </c>
      <c r="M372" s="180">
        <v>236.36363636363637</v>
      </c>
      <c r="N372" s="180">
        <v>40.909090909090907</v>
      </c>
      <c r="O372" s="75">
        <v>3.2386743488599379E-5</v>
      </c>
    </row>
    <row r="373" spans="1:16" ht="12.75" customHeight="1" x14ac:dyDescent="0.2">
      <c r="A373" s="184" t="s">
        <v>132</v>
      </c>
      <c r="B373" s="196">
        <v>30</v>
      </c>
      <c r="C373" s="180">
        <v>-19.834710743801665</v>
      </c>
      <c r="D373" s="180">
        <v>9.6157655191901625</v>
      </c>
      <c r="E373" s="197" t="s">
        <v>31</v>
      </c>
      <c r="F373" s="184" t="s">
        <v>172</v>
      </c>
      <c r="G373" s="214" t="s">
        <v>21</v>
      </c>
      <c r="H373" s="197" t="s">
        <v>126</v>
      </c>
      <c r="I373" s="211">
        <v>22</v>
      </c>
      <c r="J373" s="180">
        <v>101.65289256198348</v>
      </c>
      <c r="K373" s="180">
        <v>29.725689926776131</v>
      </c>
      <c r="L373" s="211">
        <v>8</v>
      </c>
      <c r="M373" s="180">
        <v>81.818181818181813</v>
      </c>
      <c r="N373" s="180">
        <v>20.454545454545453</v>
      </c>
      <c r="O373" s="75">
        <v>0.58253054327869802</v>
      </c>
    </row>
    <row r="374" spans="1:16" s="216" customFormat="1" ht="12.75" customHeight="1" x14ac:dyDescent="0.2">
      <c r="A374" s="188"/>
      <c r="B374" s="186"/>
      <c r="C374" s="183"/>
      <c r="D374" s="183"/>
      <c r="E374" s="189"/>
      <c r="F374" s="188"/>
      <c r="G374" s="203"/>
      <c r="H374" s="189"/>
      <c r="I374" s="205"/>
      <c r="J374" s="183"/>
      <c r="K374" s="183"/>
      <c r="L374" s="205"/>
      <c r="M374" s="183"/>
      <c r="N374" s="183"/>
      <c r="O374" s="76"/>
      <c r="P374" s="219"/>
    </row>
    <row r="375" spans="1:16" ht="12.75" customHeight="1" x14ac:dyDescent="0.2">
      <c r="A375" s="184"/>
      <c r="B375" s="196"/>
      <c r="C375" s="180"/>
      <c r="D375" s="180"/>
      <c r="E375" s="197"/>
      <c r="F375" s="184"/>
      <c r="G375" s="214"/>
      <c r="H375" s="197"/>
      <c r="I375" s="211"/>
      <c r="J375" s="180"/>
      <c r="K375" s="180"/>
      <c r="L375" s="211"/>
      <c r="M375" s="180"/>
      <c r="N375" s="180"/>
      <c r="O375" s="75"/>
    </row>
    <row r="376" spans="1:16" ht="12.75" customHeight="1" x14ac:dyDescent="0.2">
      <c r="A376" s="184" t="s">
        <v>30</v>
      </c>
      <c r="B376" s="196">
        <v>61</v>
      </c>
      <c r="C376" s="180">
        <v>-36.271929824561425</v>
      </c>
      <c r="D376" s="180">
        <v>22.465619728458627</v>
      </c>
      <c r="E376" s="197" t="s">
        <v>133</v>
      </c>
      <c r="F376" s="184" t="s">
        <v>134</v>
      </c>
      <c r="G376" s="214" t="s">
        <v>43</v>
      </c>
      <c r="H376" s="197" t="s">
        <v>126</v>
      </c>
      <c r="I376" s="211">
        <v>45</v>
      </c>
      <c r="J376" s="180">
        <v>69.824561403508795</v>
      </c>
      <c r="K376" s="180">
        <v>108.17532659673947</v>
      </c>
      <c r="L376" s="211">
        <v>16</v>
      </c>
      <c r="M376" s="180">
        <v>33.55263157894737</v>
      </c>
      <c r="N376" s="180">
        <v>62.566677267853983</v>
      </c>
      <c r="O376" s="75">
        <v>0.77162155416466449</v>
      </c>
    </row>
    <row r="377" spans="1:16" ht="12.75" customHeight="1" x14ac:dyDescent="0.2">
      <c r="A377" s="184" t="s">
        <v>132</v>
      </c>
      <c r="B377" s="196">
        <v>63</v>
      </c>
      <c r="C377" s="180">
        <v>-432.13399503722093</v>
      </c>
      <c r="D377" s="180">
        <v>87.595914643271584</v>
      </c>
      <c r="E377" s="197" t="s">
        <v>133</v>
      </c>
      <c r="F377" s="184" t="s">
        <v>134</v>
      </c>
      <c r="G377" s="214" t="s">
        <v>43</v>
      </c>
      <c r="H377" s="197" t="s">
        <v>126</v>
      </c>
      <c r="I377" s="211">
        <v>50</v>
      </c>
      <c r="J377" s="180">
        <v>695.16129032258073</v>
      </c>
      <c r="K377" s="180">
        <v>567.05673011950012</v>
      </c>
      <c r="L377" s="211">
        <v>13</v>
      </c>
      <c r="M377" s="180">
        <v>263.0272952853598</v>
      </c>
      <c r="N377" s="180">
        <v>127.06576353720975</v>
      </c>
      <c r="O377" s="75">
        <v>0.45710385568184742</v>
      </c>
    </row>
    <row r="378" spans="1:16" s="216" customFormat="1" ht="12.75" customHeight="1" x14ac:dyDescent="0.2">
      <c r="A378" s="188"/>
      <c r="B378" s="186"/>
      <c r="C378" s="183"/>
      <c r="D378" s="183"/>
      <c r="E378" s="189"/>
      <c r="F378" s="188"/>
      <c r="G378" s="203"/>
      <c r="H378" s="189"/>
      <c r="I378" s="205"/>
      <c r="J378" s="183"/>
      <c r="K378" s="183"/>
      <c r="L378" s="205"/>
      <c r="M378" s="183"/>
      <c r="N378" s="183"/>
      <c r="O378" s="76"/>
      <c r="P378" s="219"/>
    </row>
    <row r="379" spans="1:16" ht="12.75" customHeight="1" x14ac:dyDescent="0.2">
      <c r="A379" s="184"/>
      <c r="B379" s="196"/>
      <c r="C379" s="180"/>
      <c r="D379" s="180"/>
      <c r="E379" s="197"/>
      <c r="F379" s="184"/>
      <c r="G379" s="214"/>
      <c r="H379" s="197"/>
      <c r="I379" s="211"/>
      <c r="J379" s="180"/>
      <c r="K379" s="180"/>
      <c r="L379" s="211"/>
      <c r="M379" s="180"/>
      <c r="N379" s="180"/>
      <c r="O379" s="75"/>
    </row>
    <row r="380" spans="1:16" ht="12.75" customHeight="1" x14ac:dyDescent="0.2">
      <c r="A380" s="184" t="s">
        <v>89</v>
      </c>
      <c r="B380" s="196">
        <v>21</v>
      </c>
      <c r="C380" s="180">
        <v>-19.366666666666667</v>
      </c>
      <c r="D380" s="180">
        <v>22.424518893814593</v>
      </c>
      <c r="E380" s="197" t="s">
        <v>31</v>
      </c>
      <c r="F380" s="184" t="s">
        <v>173</v>
      </c>
      <c r="G380" s="214" t="s">
        <v>21</v>
      </c>
      <c r="H380" s="197" t="s">
        <v>22</v>
      </c>
      <c r="I380" s="211">
        <v>12</v>
      </c>
      <c r="J380" s="180">
        <v>58.3</v>
      </c>
      <c r="K380" s="180">
        <v>71.8</v>
      </c>
      <c r="L380" s="206">
        <v>9</v>
      </c>
      <c r="M380" s="180">
        <v>38.93333333333333</v>
      </c>
      <c r="N380" s="180">
        <v>25.676865629812152</v>
      </c>
      <c r="O380" s="92">
        <v>0.799512082665637</v>
      </c>
    </row>
    <row r="381" spans="1:16" ht="12.75" customHeight="1" x14ac:dyDescent="0.2">
      <c r="A381" s="184" t="s">
        <v>89</v>
      </c>
      <c r="B381" s="196">
        <v>20</v>
      </c>
      <c r="C381" s="180">
        <v>-18</v>
      </c>
      <c r="D381" s="180">
        <v>22.574644700046406</v>
      </c>
      <c r="E381" s="197" t="s">
        <v>31</v>
      </c>
      <c r="F381" s="184" t="s">
        <v>173</v>
      </c>
      <c r="G381" s="214" t="s">
        <v>21</v>
      </c>
      <c r="H381" s="197" t="s">
        <v>33</v>
      </c>
      <c r="I381" s="211">
        <v>12</v>
      </c>
      <c r="J381" s="180">
        <v>58.3</v>
      </c>
      <c r="K381" s="180">
        <v>71.8</v>
      </c>
      <c r="L381" s="211">
        <v>8</v>
      </c>
      <c r="M381" s="174">
        <v>40.299999999999997</v>
      </c>
      <c r="N381" s="174">
        <v>25.3</v>
      </c>
      <c r="O381" s="92">
        <v>0.81308599324981223</v>
      </c>
    </row>
    <row r="382" spans="1:16" ht="12.75" customHeight="1" x14ac:dyDescent="0.2">
      <c r="A382" s="184" t="s">
        <v>89</v>
      </c>
      <c r="B382" s="196">
        <v>13</v>
      </c>
      <c r="C382" s="180">
        <v>-30.299999999999997</v>
      </c>
      <c r="D382" s="180">
        <v>20.726874663907562</v>
      </c>
      <c r="E382" s="197" t="s">
        <v>31</v>
      </c>
      <c r="F382" s="184" t="s">
        <v>173</v>
      </c>
      <c r="G382" s="214" t="s">
        <v>21</v>
      </c>
      <c r="H382" s="197" t="s">
        <v>34</v>
      </c>
      <c r="I382" s="211">
        <v>12</v>
      </c>
      <c r="J382" s="180">
        <v>58.3</v>
      </c>
      <c r="K382" s="180">
        <v>71.8</v>
      </c>
      <c r="L382" s="211">
        <v>1</v>
      </c>
      <c r="M382" s="174">
        <v>28</v>
      </c>
      <c r="N382" s="174">
        <v>0</v>
      </c>
      <c r="O382" s="92">
        <v>0.67302095109994631</v>
      </c>
    </row>
    <row r="383" spans="1:16" s="216" customFormat="1" ht="12.75" customHeight="1" x14ac:dyDescent="0.2">
      <c r="A383" s="188"/>
      <c r="B383" s="186"/>
      <c r="C383" s="183"/>
      <c r="D383" s="183"/>
      <c r="E383" s="189"/>
      <c r="F383" s="188"/>
      <c r="G383" s="203"/>
      <c r="H383" s="189"/>
      <c r="I383" s="205"/>
      <c r="J383" s="183"/>
      <c r="K383" s="183"/>
      <c r="L383" s="205"/>
      <c r="M383" s="178"/>
      <c r="N383" s="178"/>
      <c r="O383" s="240"/>
      <c r="P383" s="219"/>
    </row>
    <row r="384" spans="1:16" ht="12.75" customHeight="1" x14ac:dyDescent="0.2">
      <c r="A384" s="184"/>
      <c r="B384" s="196"/>
      <c r="C384" s="180"/>
      <c r="D384" s="180"/>
      <c r="E384" s="197"/>
      <c r="F384" s="184"/>
      <c r="G384" s="214"/>
      <c r="H384" s="197"/>
      <c r="I384" s="211"/>
      <c r="J384" s="180"/>
      <c r="K384" s="180"/>
      <c r="L384" s="211"/>
      <c r="M384" s="174"/>
      <c r="N384" s="174"/>
      <c r="O384" s="75"/>
    </row>
    <row r="385" spans="1:16" ht="12.75" customHeight="1" x14ac:dyDescent="0.2">
      <c r="A385" s="184" t="s">
        <v>30</v>
      </c>
      <c r="B385" s="196">
        <v>81</v>
      </c>
      <c r="C385" s="180">
        <v>97.344444444444477</v>
      </c>
      <c r="D385" s="180">
        <v>21.052473220027192</v>
      </c>
      <c r="E385" s="197" t="s">
        <v>31</v>
      </c>
      <c r="F385" s="184" t="s">
        <v>174</v>
      </c>
      <c r="G385" s="214" t="s">
        <v>43</v>
      </c>
      <c r="H385" s="197" t="s">
        <v>22</v>
      </c>
      <c r="I385" s="211">
        <v>27</v>
      </c>
      <c r="J385" s="180">
        <v>102.2</v>
      </c>
      <c r="K385" s="180">
        <v>37.4</v>
      </c>
      <c r="L385" s="211">
        <v>54</v>
      </c>
      <c r="M385" s="180">
        <v>199.54444444444448</v>
      </c>
      <c r="N385" s="180">
        <v>145.38100958762789</v>
      </c>
      <c r="O385" s="92">
        <v>0.51668264767471328</v>
      </c>
    </row>
    <row r="386" spans="1:16" ht="12.75" customHeight="1" x14ac:dyDescent="0.2">
      <c r="A386" s="184" t="s">
        <v>25</v>
      </c>
      <c r="B386" s="196">
        <v>81</v>
      </c>
      <c r="C386" s="180">
        <v>-8.2222222222222214</v>
      </c>
      <c r="D386" s="180">
        <v>3.5868613785464141</v>
      </c>
      <c r="E386" s="197" t="s">
        <v>31</v>
      </c>
      <c r="F386" s="184" t="s">
        <v>174</v>
      </c>
      <c r="G386" s="214" t="s">
        <v>43</v>
      </c>
      <c r="H386" s="197" t="s">
        <v>22</v>
      </c>
      <c r="I386" s="211">
        <v>27</v>
      </c>
      <c r="J386" s="180">
        <v>28.3</v>
      </c>
      <c r="K386" s="180">
        <v>18.5</v>
      </c>
      <c r="L386" s="211">
        <v>54</v>
      </c>
      <c r="M386" s="180">
        <v>20.077777777777779</v>
      </c>
      <c r="N386" s="180">
        <v>3.2001602523976249</v>
      </c>
      <c r="O386" s="92">
        <v>0.66142936602842228</v>
      </c>
    </row>
    <row r="387" spans="1:16" ht="12.75" customHeight="1" x14ac:dyDescent="0.2">
      <c r="A387" s="184" t="s">
        <v>30</v>
      </c>
      <c r="B387" s="196">
        <v>57</v>
      </c>
      <c r="C387" s="180">
        <v>46.499999999999986</v>
      </c>
      <c r="D387" s="180">
        <v>20.922028086666437</v>
      </c>
      <c r="E387" s="197" t="s">
        <v>31</v>
      </c>
      <c r="F387" s="184" t="s">
        <v>174</v>
      </c>
      <c r="G387" s="214" t="s">
        <v>43</v>
      </c>
      <c r="H387" s="197" t="s">
        <v>33</v>
      </c>
      <c r="I387" s="211">
        <v>27</v>
      </c>
      <c r="J387" s="180">
        <v>102.2</v>
      </c>
      <c r="K387" s="180">
        <v>37.4</v>
      </c>
      <c r="L387" s="211">
        <v>30</v>
      </c>
      <c r="M387" s="180">
        <v>148.69999999999999</v>
      </c>
      <c r="N387" s="180">
        <v>107.6</v>
      </c>
      <c r="O387" s="92">
        <v>0.68312627388793912</v>
      </c>
    </row>
    <row r="388" spans="1:16" ht="12.75" customHeight="1" x14ac:dyDescent="0.2">
      <c r="A388" s="184" t="s">
        <v>25</v>
      </c>
      <c r="B388" s="196">
        <v>57</v>
      </c>
      <c r="C388" s="180">
        <v>-9.1999999999999993</v>
      </c>
      <c r="D388" s="180">
        <v>3.6022112550384833</v>
      </c>
      <c r="E388" s="197" t="s">
        <v>31</v>
      </c>
      <c r="F388" s="184" t="s">
        <v>174</v>
      </c>
      <c r="G388" s="214" t="s">
        <v>43</v>
      </c>
      <c r="H388" s="197" t="s">
        <v>33</v>
      </c>
      <c r="I388" s="211">
        <v>27</v>
      </c>
      <c r="J388" s="180">
        <v>28.3</v>
      </c>
      <c r="K388" s="180">
        <v>18.5</v>
      </c>
      <c r="L388" s="211">
        <v>30</v>
      </c>
      <c r="M388" s="180">
        <v>19.100000000000001</v>
      </c>
      <c r="N388" s="180">
        <v>3</v>
      </c>
      <c r="O388" s="92">
        <v>0.62350786725795881</v>
      </c>
    </row>
    <row r="389" spans="1:16" ht="12.75" customHeight="1" x14ac:dyDescent="0.2">
      <c r="A389" s="184" t="s">
        <v>30</v>
      </c>
      <c r="B389" s="196">
        <v>51</v>
      </c>
      <c r="C389" s="180">
        <v>160.90000000000003</v>
      </c>
      <c r="D389" s="180">
        <v>33.443573262924417</v>
      </c>
      <c r="E389" s="197" t="s">
        <v>31</v>
      </c>
      <c r="F389" s="184" t="s">
        <v>174</v>
      </c>
      <c r="G389" s="214" t="s">
        <v>43</v>
      </c>
      <c r="H389" s="197" t="s">
        <v>34</v>
      </c>
      <c r="I389" s="211">
        <v>27</v>
      </c>
      <c r="J389" s="180">
        <v>102.2</v>
      </c>
      <c r="K389" s="180">
        <v>37.4</v>
      </c>
      <c r="L389" s="211">
        <v>24</v>
      </c>
      <c r="M389" s="180">
        <v>263.10000000000002</v>
      </c>
      <c r="N389" s="180">
        <v>160</v>
      </c>
      <c r="O389" s="92">
        <v>0.32746698941006036</v>
      </c>
    </row>
    <row r="390" spans="1:16" ht="12.75" customHeight="1" x14ac:dyDescent="0.2">
      <c r="A390" s="184" t="s">
        <v>25</v>
      </c>
      <c r="B390" s="196">
        <v>51</v>
      </c>
      <c r="C390" s="180">
        <v>-7</v>
      </c>
      <c r="D390" s="180">
        <v>3.6126065279692341</v>
      </c>
      <c r="E390" s="197" t="s">
        <v>31</v>
      </c>
      <c r="F390" s="184" t="s">
        <v>174</v>
      </c>
      <c r="G390" s="214" t="s">
        <v>43</v>
      </c>
      <c r="H390" s="197" t="s">
        <v>34</v>
      </c>
      <c r="I390" s="211">
        <v>27</v>
      </c>
      <c r="J390" s="180">
        <v>28.3</v>
      </c>
      <c r="K390" s="180">
        <v>18.5</v>
      </c>
      <c r="L390" s="211">
        <v>24</v>
      </c>
      <c r="M390" s="180">
        <v>21.3</v>
      </c>
      <c r="N390" s="180">
        <v>3</v>
      </c>
      <c r="O390" s="92">
        <v>0.70877681416064053</v>
      </c>
    </row>
    <row r="391" spans="1:16" s="216" customFormat="1" ht="12.75" customHeight="1" x14ac:dyDescent="0.2">
      <c r="A391" s="188"/>
      <c r="B391" s="186"/>
      <c r="C391" s="183"/>
      <c r="D391" s="183"/>
      <c r="E391" s="189"/>
      <c r="F391" s="188"/>
      <c r="G391" s="203"/>
      <c r="H391" s="189"/>
      <c r="I391" s="205"/>
      <c r="J391" s="183"/>
      <c r="K391" s="183"/>
      <c r="L391" s="205"/>
      <c r="M391" s="183"/>
      <c r="N391" s="183"/>
      <c r="O391" s="240"/>
      <c r="P391" s="219"/>
    </row>
    <row r="392" spans="1:16" ht="12.75" customHeight="1" x14ac:dyDescent="0.2">
      <c r="L392" s="211"/>
    </row>
    <row r="393" spans="1:16" ht="12.75" customHeight="1" x14ac:dyDescent="0.2">
      <c r="A393" s="184" t="s">
        <v>138</v>
      </c>
      <c r="B393" s="196">
        <v>152</v>
      </c>
      <c r="C393" s="180">
        <v>-2.9412912561317626</v>
      </c>
      <c r="D393" s="180">
        <v>28.841479028540927</v>
      </c>
      <c r="E393" s="197" t="s">
        <v>65</v>
      </c>
      <c r="F393" s="184" t="s">
        <v>139</v>
      </c>
      <c r="G393" s="214" t="s">
        <v>21</v>
      </c>
      <c r="H393" s="197" t="s">
        <v>22</v>
      </c>
      <c r="I393" s="211">
        <v>103</v>
      </c>
      <c r="J393" s="180">
        <v>145.83553986466609</v>
      </c>
      <c r="K393" s="180">
        <v>229.33673939791279</v>
      </c>
      <c r="L393" s="211">
        <v>49</v>
      </c>
      <c r="M393" s="180">
        <v>142.89424860853433</v>
      </c>
      <c r="N393" s="180">
        <v>125.45369910666555</v>
      </c>
      <c r="O393" s="75">
        <v>0.99102259948123006</v>
      </c>
    </row>
    <row r="394" spans="1:16" ht="12.75" customHeight="1" x14ac:dyDescent="0.2">
      <c r="A394" s="184" t="s">
        <v>138</v>
      </c>
      <c r="B394" s="196">
        <v>89</v>
      </c>
      <c r="C394" s="180">
        <v>-46.50783144344598</v>
      </c>
      <c r="D394" s="180">
        <v>35.015764196111547</v>
      </c>
      <c r="E394" s="213" t="s">
        <v>140</v>
      </c>
      <c r="F394" s="184" t="s">
        <v>139</v>
      </c>
      <c r="G394" s="214" t="s">
        <v>21</v>
      </c>
      <c r="H394" s="197" t="s">
        <v>22</v>
      </c>
      <c r="I394" s="211">
        <v>41</v>
      </c>
      <c r="J394" s="180">
        <v>152.15019255455707</v>
      </c>
      <c r="K394" s="180">
        <v>201.14103480533367</v>
      </c>
      <c r="L394" s="211">
        <v>48</v>
      </c>
      <c r="M394" s="180">
        <v>105.64236111111109</v>
      </c>
      <c r="N394" s="180">
        <v>107.18138288933355</v>
      </c>
      <c r="O394" s="75">
        <v>0.83830882547498309</v>
      </c>
    </row>
    <row r="395" spans="1:16" s="216" customFormat="1" ht="12.75" customHeight="1" x14ac:dyDescent="0.2">
      <c r="A395" s="188"/>
      <c r="B395" s="186"/>
      <c r="C395" s="183"/>
      <c r="D395" s="183"/>
      <c r="E395" s="212"/>
      <c r="F395" s="188"/>
      <c r="G395" s="203"/>
      <c r="H395" s="189"/>
      <c r="I395" s="205"/>
      <c r="J395" s="183"/>
      <c r="K395" s="183"/>
      <c r="L395" s="205"/>
      <c r="M395" s="183"/>
      <c r="N395" s="183"/>
      <c r="O395" s="76"/>
      <c r="P395" s="219"/>
    </row>
    <row r="396" spans="1:16" ht="12.75" customHeight="1" x14ac:dyDescent="0.2">
      <c r="L396" s="211"/>
    </row>
    <row r="397" spans="1:16" ht="12.75" customHeight="1" x14ac:dyDescent="0.2">
      <c r="A397" s="184" t="s">
        <v>98</v>
      </c>
      <c r="B397" s="196">
        <v>108</v>
      </c>
      <c r="C397" s="180">
        <v>1.0558434081750128</v>
      </c>
      <c r="D397" s="180">
        <v>0.44774195646999115</v>
      </c>
      <c r="E397" s="197" t="s">
        <v>65</v>
      </c>
      <c r="F397" s="184" t="s">
        <v>141</v>
      </c>
      <c r="G397" s="214" t="s">
        <v>21</v>
      </c>
      <c r="H397" s="197" t="s">
        <v>22</v>
      </c>
      <c r="I397" s="211">
        <v>63</v>
      </c>
      <c r="J397" s="180">
        <v>2.7662636729994245</v>
      </c>
      <c r="K397" s="180">
        <v>2.1389698414737923</v>
      </c>
      <c r="L397" s="211">
        <v>45</v>
      </c>
      <c r="M397" s="180">
        <v>3.8221070811744373</v>
      </c>
      <c r="N397" s="180">
        <v>2.398600510272431</v>
      </c>
      <c r="O397" s="92">
        <v>0.74250733456596096</v>
      </c>
    </row>
    <row r="398" spans="1:16" ht="12.75" customHeight="1" x14ac:dyDescent="0.2">
      <c r="A398" s="184" t="s">
        <v>86</v>
      </c>
      <c r="B398" s="196">
        <v>111</v>
      </c>
      <c r="C398" s="180">
        <v>102.00467608965499</v>
      </c>
      <c r="D398" s="180">
        <v>42.541730867238847</v>
      </c>
      <c r="E398" s="198" t="s">
        <v>65</v>
      </c>
      <c r="F398" s="184" t="s">
        <v>141</v>
      </c>
      <c r="G398" s="237" t="s">
        <v>21</v>
      </c>
      <c r="H398" s="198" t="s">
        <v>22</v>
      </c>
      <c r="I398" s="202">
        <v>65</v>
      </c>
      <c r="J398" s="185">
        <v>375.13047281208998</v>
      </c>
      <c r="K398" s="185">
        <v>153.63007712139631</v>
      </c>
      <c r="L398" s="202">
        <v>46</v>
      </c>
      <c r="M398" s="185">
        <v>477.13514890174497</v>
      </c>
      <c r="N398" s="185">
        <v>257.96831586781343</v>
      </c>
      <c r="O398" s="92">
        <v>0.73405770422528205</v>
      </c>
    </row>
    <row r="399" spans="1:16" s="216" customFormat="1" ht="12.75" customHeight="1" x14ac:dyDescent="0.2">
      <c r="A399" s="188"/>
      <c r="B399" s="186"/>
      <c r="C399" s="183"/>
      <c r="D399" s="183"/>
      <c r="E399" s="194"/>
      <c r="F399" s="188"/>
      <c r="G399" s="238"/>
      <c r="H399" s="194"/>
      <c r="I399" s="204"/>
      <c r="J399" s="193"/>
      <c r="K399" s="193"/>
      <c r="L399" s="204"/>
      <c r="M399" s="193"/>
      <c r="N399" s="193"/>
      <c r="O399" s="240"/>
      <c r="P399" s="219"/>
    </row>
    <row r="400" spans="1:16" ht="12.75" customHeight="1" x14ac:dyDescent="0.2">
      <c r="A400" s="184"/>
      <c r="B400" s="196"/>
      <c r="C400" s="180"/>
      <c r="D400" s="180"/>
      <c r="E400" s="198"/>
      <c r="F400" s="184"/>
      <c r="G400" s="237"/>
      <c r="H400" s="198"/>
      <c r="I400" s="202"/>
      <c r="J400" s="185"/>
      <c r="K400" s="185"/>
      <c r="L400" s="202"/>
      <c r="M400" s="185"/>
      <c r="N400" s="185"/>
      <c r="O400" s="75"/>
    </row>
    <row r="401" spans="1:15" ht="12.75" customHeight="1" x14ac:dyDescent="0.2">
      <c r="A401" s="184" t="s">
        <v>120</v>
      </c>
      <c r="B401" s="196">
        <v>18</v>
      </c>
      <c r="C401" s="180">
        <v>0.33636363636363631</v>
      </c>
      <c r="D401" s="180">
        <v>0.21262460753829657</v>
      </c>
      <c r="E401" s="197" t="s">
        <v>48</v>
      </c>
      <c r="F401" s="184" t="s">
        <v>142</v>
      </c>
      <c r="G401" s="214" t="s">
        <v>43</v>
      </c>
      <c r="H401" s="197" t="s">
        <v>22</v>
      </c>
      <c r="I401" s="211">
        <v>7</v>
      </c>
      <c r="J401" s="180">
        <v>0.5</v>
      </c>
      <c r="K401" s="180">
        <v>0.2</v>
      </c>
      <c r="L401" s="211">
        <v>11</v>
      </c>
      <c r="M401" s="180">
        <v>0.83636363636363631</v>
      </c>
      <c r="N401" s="180">
        <v>0.65912390199553395</v>
      </c>
      <c r="O401" s="75">
        <v>0.62531371957997273</v>
      </c>
    </row>
    <row r="402" spans="1:15" ht="12.75" customHeight="1" x14ac:dyDescent="0.2">
      <c r="A402" s="184" t="s">
        <v>120</v>
      </c>
      <c r="B402" s="196">
        <v>55</v>
      </c>
      <c r="C402" s="180">
        <v>-1.7105263157894739</v>
      </c>
      <c r="D402" s="180">
        <v>0.67378466674178583</v>
      </c>
      <c r="E402" s="213" t="s">
        <v>49</v>
      </c>
      <c r="F402" s="184" t="s">
        <v>142</v>
      </c>
      <c r="G402" s="214" t="s">
        <v>43</v>
      </c>
      <c r="H402" s="197" t="s">
        <v>22</v>
      </c>
      <c r="I402" s="211">
        <v>17</v>
      </c>
      <c r="J402" s="180">
        <v>2.7</v>
      </c>
      <c r="K402" s="180">
        <v>2.7</v>
      </c>
      <c r="L402" s="211">
        <v>38</v>
      </c>
      <c r="M402" s="180">
        <v>0.98947368421052639</v>
      </c>
      <c r="N402" s="180">
        <v>0.97783710991853567</v>
      </c>
      <c r="O402" s="75">
        <v>0.55139752633179206</v>
      </c>
    </row>
    <row r="403" spans="1:15" ht="12.75" customHeight="1" x14ac:dyDescent="0.2">
      <c r="A403" s="184" t="s">
        <v>120</v>
      </c>
      <c r="B403" s="196">
        <v>101</v>
      </c>
      <c r="C403" s="180">
        <v>-1.0553846153846154</v>
      </c>
      <c r="D403" s="180">
        <v>0.31327140415667964</v>
      </c>
      <c r="E403" s="197" t="s">
        <v>50</v>
      </c>
      <c r="F403" s="184" t="s">
        <v>142</v>
      </c>
      <c r="G403" s="214" t="s">
        <v>43</v>
      </c>
      <c r="H403" s="197" t="s">
        <v>22</v>
      </c>
      <c r="I403" s="211">
        <v>36</v>
      </c>
      <c r="J403" s="180">
        <v>2.1</v>
      </c>
      <c r="K403" s="180">
        <v>1.7</v>
      </c>
      <c r="L403" s="211">
        <v>65</v>
      </c>
      <c r="M403" s="180">
        <v>1.0446153846153847</v>
      </c>
      <c r="N403" s="180">
        <v>1.0774867365744212</v>
      </c>
      <c r="O403" s="75">
        <v>0.60002709771402807</v>
      </c>
    </row>
    <row r="404" spans="1:15" ht="12.75" customHeight="1" x14ac:dyDescent="0.2">
      <c r="A404" s="184" t="s">
        <v>120</v>
      </c>
      <c r="B404" s="196">
        <v>97</v>
      </c>
      <c r="C404" s="180">
        <v>-1.3029850746268656</v>
      </c>
      <c r="D404" s="180">
        <v>0.26571125815642721</v>
      </c>
      <c r="E404" s="197" t="s">
        <v>51</v>
      </c>
      <c r="F404" s="184" t="s">
        <v>142</v>
      </c>
      <c r="G404" s="214" t="s">
        <v>43</v>
      </c>
      <c r="H404" s="197" t="s">
        <v>22</v>
      </c>
      <c r="I404" s="211">
        <v>30</v>
      </c>
      <c r="J404" s="180">
        <v>2.4</v>
      </c>
      <c r="K404" s="180">
        <v>1.2</v>
      </c>
      <c r="L404" s="211">
        <v>67</v>
      </c>
      <c r="M404" s="180">
        <v>1.0970149253731343</v>
      </c>
      <c r="N404" s="180">
        <v>1.2305956572496879</v>
      </c>
      <c r="O404" s="75">
        <v>0.44841116096416522</v>
      </c>
    </row>
    <row r="405" spans="1:15" ht="12.75" customHeight="1" x14ac:dyDescent="0.2">
      <c r="A405" s="184" t="s">
        <v>120</v>
      </c>
      <c r="B405" s="196">
        <v>29</v>
      </c>
      <c r="C405" s="180">
        <v>-1.3631578947368421</v>
      </c>
      <c r="D405" s="180">
        <v>0.49038186827339159</v>
      </c>
      <c r="E405" s="197" t="s">
        <v>78</v>
      </c>
      <c r="F405" s="184" t="s">
        <v>142</v>
      </c>
      <c r="G405" s="214" t="s">
        <v>43</v>
      </c>
      <c r="H405" s="197" t="s">
        <v>22</v>
      </c>
      <c r="I405" s="211">
        <v>10</v>
      </c>
      <c r="J405" s="180">
        <v>2.1</v>
      </c>
      <c r="K405" s="180">
        <v>1.5</v>
      </c>
      <c r="L405" s="211">
        <v>19</v>
      </c>
      <c r="M405" s="180">
        <v>0.73684210526315785</v>
      </c>
      <c r="N405" s="180">
        <v>0.54222980173975788</v>
      </c>
      <c r="O405" s="75">
        <v>0.39274691143871276</v>
      </c>
    </row>
    <row r="406" spans="1:15" ht="12.75" customHeight="1" x14ac:dyDescent="0.2">
      <c r="A406" s="180" t="s">
        <v>46</v>
      </c>
      <c r="B406" s="196">
        <v>18</v>
      </c>
      <c r="C406" s="180">
        <v>-16.854545454545459</v>
      </c>
      <c r="D406" s="180">
        <v>12.734680184357787</v>
      </c>
      <c r="E406" s="197" t="s">
        <v>48</v>
      </c>
      <c r="F406" s="184" t="s">
        <v>142</v>
      </c>
      <c r="G406" s="214" t="s">
        <v>43</v>
      </c>
      <c r="H406" s="197" t="s">
        <v>22</v>
      </c>
      <c r="I406" s="211">
        <v>7</v>
      </c>
      <c r="J406" s="180">
        <v>44</v>
      </c>
      <c r="K406" s="180">
        <v>28.8</v>
      </c>
      <c r="L406" s="211">
        <v>11</v>
      </c>
      <c r="M406" s="180">
        <v>27.145454545454541</v>
      </c>
      <c r="N406" s="180">
        <v>21.920017315023024</v>
      </c>
      <c r="O406" s="75">
        <v>0.64144005261987802</v>
      </c>
    </row>
    <row r="407" spans="1:15" ht="12.75" customHeight="1" x14ac:dyDescent="0.2">
      <c r="A407" s="180" t="s">
        <v>46</v>
      </c>
      <c r="B407" s="196">
        <v>55</v>
      </c>
      <c r="C407" s="180">
        <v>73.668421052631572</v>
      </c>
      <c r="D407" s="180">
        <v>10.889755919214808</v>
      </c>
      <c r="E407" s="213" t="s">
        <v>49</v>
      </c>
      <c r="F407" s="184" t="s">
        <v>142</v>
      </c>
      <c r="G407" s="214" t="s">
        <v>43</v>
      </c>
      <c r="H407" s="197" t="s">
        <v>22</v>
      </c>
      <c r="I407" s="211">
        <v>17</v>
      </c>
      <c r="J407" s="180">
        <v>41.1</v>
      </c>
      <c r="K407" s="180">
        <v>22.9</v>
      </c>
      <c r="L407" s="211">
        <v>38</v>
      </c>
      <c r="M407" s="180">
        <v>114.76842105263158</v>
      </c>
      <c r="N407" s="180">
        <v>57.741555252759838</v>
      </c>
      <c r="O407" s="75">
        <v>0.23563569645301907</v>
      </c>
    </row>
    <row r="408" spans="1:15" ht="12.75" customHeight="1" x14ac:dyDescent="0.2">
      <c r="A408" s="180" t="s">
        <v>46</v>
      </c>
      <c r="B408" s="196">
        <v>101</v>
      </c>
      <c r="C408" s="180">
        <v>-2.2584615384615461</v>
      </c>
      <c r="D408" s="180">
        <v>7.4737833411738261</v>
      </c>
      <c r="E408" s="197" t="s">
        <v>50</v>
      </c>
      <c r="F408" s="184" t="s">
        <v>142</v>
      </c>
      <c r="G408" s="214" t="s">
        <v>43</v>
      </c>
      <c r="H408" s="197" t="s">
        <v>22</v>
      </c>
      <c r="I408" s="211">
        <v>36</v>
      </c>
      <c r="J408" s="180">
        <v>56.7</v>
      </c>
      <c r="K408" s="180">
        <v>37.5</v>
      </c>
      <c r="L408" s="211">
        <v>65</v>
      </c>
      <c r="M408" s="180">
        <v>54.441538461538457</v>
      </c>
      <c r="N408" s="180">
        <v>33.040443898387338</v>
      </c>
      <c r="O408" s="75">
        <v>0.96395743959441482</v>
      </c>
    </row>
    <row r="409" spans="1:15" ht="12.75" customHeight="1" x14ac:dyDescent="0.2">
      <c r="A409" s="180" t="s">
        <v>46</v>
      </c>
      <c r="B409" s="196">
        <v>97</v>
      </c>
      <c r="C409" s="180">
        <v>0.63432835820895406</v>
      </c>
      <c r="D409" s="180">
        <v>4.1791752398282407</v>
      </c>
      <c r="E409" s="197" t="s">
        <v>51</v>
      </c>
      <c r="F409" s="184" t="s">
        <v>142</v>
      </c>
      <c r="G409" s="214" t="s">
        <v>43</v>
      </c>
      <c r="H409" s="197" t="s">
        <v>22</v>
      </c>
      <c r="I409" s="211">
        <v>30</v>
      </c>
      <c r="J409" s="180">
        <v>29</v>
      </c>
      <c r="K409" s="180">
        <v>14.3</v>
      </c>
      <c r="L409" s="211">
        <v>67</v>
      </c>
      <c r="M409" s="180">
        <v>29.634328358208954</v>
      </c>
      <c r="N409" s="180">
        <v>26.711318716503438</v>
      </c>
      <c r="O409" s="75">
        <v>0.98329660399196106</v>
      </c>
    </row>
    <row r="410" spans="1:15" ht="12.75" customHeight="1" x14ac:dyDescent="0.2">
      <c r="A410" s="180" t="s">
        <v>46</v>
      </c>
      <c r="B410" s="196">
        <v>29</v>
      </c>
      <c r="C410" s="180">
        <v>-1.4842105263157919</v>
      </c>
      <c r="D410" s="180">
        <v>3.911315090103586</v>
      </c>
      <c r="E410" s="197" t="s">
        <v>78</v>
      </c>
      <c r="F410" s="184" t="s">
        <v>142</v>
      </c>
      <c r="G410" s="214" t="s">
        <v>43</v>
      </c>
      <c r="H410" s="197" t="s">
        <v>22</v>
      </c>
      <c r="I410" s="211">
        <v>10</v>
      </c>
      <c r="J410" s="180">
        <v>14.4</v>
      </c>
      <c r="K410" s="180">
        <v>10.1</v>
      </c>
      <c r="L410" s="211">
        <v>19</v>
      </c>
      <c r="M410" s="180">
        <v>12.915789473684208</v>
      </c>
      <c r="N410" s="180">
        <v>9.841256471984078</v>
      </c>
      <c r="O410" s="75">
        <v>0.91617756633012171</v>
      </c>
    </row>
    <row r="411" spans="1:15" ht="12.75" customHeight="1" x14ac:dyDescent="0.2">
      <c r="A411" s="184" t="s">
        <v>30</v>
      </c>
      <c r="B411" s="196">
        <v>18</v>
      </c>
      <c r="C411" s="180">
        <v>0.45454545454545414</v>
      </c>
      <c r="D411" s="180">
        <v>0.91006360300322786</v>
      </c>
      <c r="E411" s="197" t="s">
        <v>48</v>
      </c>
      <c r="F411" s="184" t="s">
        <v>142</v>
      </c>
      <c r="G411" s="214" t="s">
        <v>43</v>
      </c>
      <c r="H411" s="197" t="s">
        <v>22</v>
      </c>
      <c r="I411" s="211">
        <v>7</v>
      </c>
      <c r="J411" s="180">
        <v>4</v>
      </c>
      <c r="K411" s="180">
        <v>2</v>
      </c>
      <c r="L411" s="211">
        <v>11</v>
      </c>
      <c r="M411" s="180">
        <v>4.4545454545454541</v>
      </c>
      <c r="N411" s="180">
        <v>1.6806722139992372</v>
      </c>
      <c r="O411" s="75">
        <v>0.86186936976245443</v>
      </c>
    </row>
    <row r="412" spans="1:15" ht="12.75" customHeight="1" x14ac:dyDescent="0.2">
      <c r="A412" s="184" t="s">
        <v>30</v>
      </c>
      <c r="B412" s="196">
        <v>55</v>
      </c>
      <c r="C412" s="180">
        <v>0.51052631578947416</v>
      </c>
      <c r="D412" s="180">
        <v>0.56373950547507978</v>
      </c>
      <c r="E412" s="197" t="s">
        <v>49</v>
      </c>
      <c r="F412" s="184" t="s">
        <v>142</v>
      </c>
      <c r="G412" s="214" t="s">
        <v>43</v>
      </c>
      <c r="H412" s="197" t="s">
        <v>22</v>
      </c>
      <c r="I412" s="211">
        <v>17</v>
      </c>
      <c r="J412" s="180">
        <v>4.0999999999999996</v>
      </c>
      <c r="K412" s="180">
        <v>2</v>
      </c>
      <c r="L412" s="211">
        <v>38</v>
      </c>
      <c r="M412" s="180">
        <v>4.6105263157894738</v>
      </c>
      <c r="N412" s="180">
        <v>1.7706801717635776</v>
      </c>
      <c r="O412" s="75">
        <v>0.84842963898367496</v>
      </c>
    </row>
    <row r="413" spans="1:15" ht="12.75" customHeight="1" x14ac:dyDescent="0.2">
      <c r="A413" s="184" t="s">
        <v>30</v>
      </c>
      <c r="B413" s="196">
        <v>101</v>
      </c>
      <c r="C413" s="180">
        <v>-0.86153846153846159</v>
      </c>
      <c r="D413" s="180">
        <v>0.3700155219728174</v>
      </c>
      <c r="E413" s="213" t="s">
        <v>50</v>
      </c>
      <c r="F413" s="184" t="s">
        <v>142</v>
      </c>
      <c r="G413" s="214" t="s">
        <v>43</v>
      </c>
      <c r="H413" s="197" t="s">
        <v>22</v>
      </c>
      <c r="I413" s="211">
        <v>36</v>
      </c>
      <c r="J413" s="180">
        <v>4.3</v>
      </c>
      <c r="K413" s="180">
        <v>1.9</v>
      </c>
      <c r="L413" s="211">
        <v>65</v>
      </c>
      <c r="M413" s="180">
        <v>3.4384615384615382</v>
      </c>
      <c r="N413" s="180">
        <v>1.5431108408009839</v>
      </c>
      <c r="O413" s="75">
        <v>0.72485320180516077</v>
      </c>
    </row>
    <row r="414" spans="1:15" ht="12.75" customHeight="1" x14ac:dyDescent="0.2">
      <c r="A414" s="184" t="s">
        <v>30</v>
      </c>
      <c r="B414" s="196">
        <v>97</v>
      </c>
      <c r="C414" s="180">
        <v>-0.28358208955223807</v>
      </c>
      <c r="D414" s="180">
        <v>0.34194213892935849</v>
      </c>
      <c r="E414" s="197" t="s">
        <v>51</v>
      </c>
      <c r="F414" s="184" t="s">
        <v>142</v>
      </c>
      <c r="G414" s="214" t="s">
        <v>43</v>
      </c>
      <c r="H414" s="197" t="s">
        <v>22</v>
      </c>
      <c r="I414" s="211">
        <v>30</v>
      </c>
      <c r="J414" s="180">
        <v>3.8</v>
      </c>
      <c r="K414" s="180">
        <v>1.5</v>
      </c>
      <c r="L414" s="211">
        <v>67</v>
      </c>
      <c r="M414" s="180">
        <v>3.5164179104477618</v>
      </c>
      <c r="N414" s="180">
        <v>1.6759882359862119</v>
      </c>
      <c r="O414" s="75">
        <v>0.89966791374326971</v>
      </c>
    </row>
    <row r="415" spans="1:15" ht="12.75" customHeight="1" x14ac:dyDescent="0.2">
      <c r="A415" s="184" t="s">
        <v>30</v>
      </c>
      <c r="B415" s="196">
        <v>29</v>
      </c>
      <c r="C415" s="180">
        <v>-0.4368421052631577</v>
      </c>
      <c r="D415" s="180">
        <v>0.4724662704694399</v>
      </c>
      <c r="E415" s="197" t="s">
        <v>78</v>
      </c>
      <c r="F415" s="184" t="s">
        <v>142</v>
      </c>
      <c r="G415" s="214" t="s">
        <v>43</v>
      </c>
      <c r="H415" s="197" t="s">
        <v>22</v>
      </c>
      <c r="I415" s="211">
        <v>10</v>
      </c>
      <c r="J415" s="180">
        <v>3.5</v>
      </c>
      <c r="K415" s="180">
        <v>1.2</v>
      </c>
      <c r="L415" s="211">
        <v>19</v>
      </c>
      <c r="M415" s="180">
        <v>3.0631578947368423</v>
      </c>
      <c r="N415" s="180">
        <v>1.2268916651011761</v>
      </c>
      <c r="O415" s="75">
        <v>0.7990755087331527</v>
      </c>
    </row>
    <row r="416" spans="1:15" ht="12.75" customHeight="1" x14ac:dyDescent="0.2">
      <c r="A416" s="184" t="s">
        <v>120</v>
      </c>
      <c r="B416" s="196">
        <v>16</v>
      </c>
      <c r="C416" s="180">
        <v>0.38888888888888884</v>
      </c>
      <c r="D416" s="180">
        <v>0.2423066694209125</v>
      </c>
      <c r="E416" s="197" t="s">
        <v>48</v>
      </c>
      <c r="F416" s="184" t="s">
        <v>142</v>
      </c>
      <c r="G416" s="214" t="s">
        <v>43</v>
      </c>
      <c r="H416" s="197" t="s">
        <v>33</v>
      </c>
      <c r="I416" s="211">
        <v>7</v>
      </c>
      <c r="J416" s="180">
        <v>0.5</v>
      </c>
      <c r="K416" s="180">
        <v>0.2</v>
      </c>
      <c r="L416" s="211">
        <v>9</v>
      </c>
      <c r="M416" s="180">
        <v>0.88888888888888884</v>
      </c>
      <c r="N416" s="180">
        <v>0.69064037456850647</v>
      </c>
      <c r="O416" s="92">
        <v>0.58860230920066603</v>
      </c>
    </row>
    <row r="417" spans="1:15" ht="12.75" customHeight="1" x14ac:dyDescent="0.2">
      <c r="A417" s="184" t="s">
        <v>120</v>
      </c>
      <c r="B417" s="196">
        <v>49</v>
      </c>
      <c r="C417" s="180">
        <v>-1.7875000000000001</v>
      </c>
      <c r="D417" s="180">
        <v>0.67814513275436217</v>
      </c>
      <c r="E417" s="213" t="s">
        <v>49</v>
      </c>
      <c r="F417" s="184" t="s">
        <v>142</v>
      </c>
      <c r="G417" s="214" t="s">
        <v>43</v>
      </c>
      <c r="H417" s="197" t="s">
        <v>33</v>
      </c>
      <c r="I417" s="211">
        <v>17</v>
      </c>
      <c r="J417" s="180">
        <v>2.7</v>
      </c>
      <c r="K417" s="180">
        <v>2.7</v>
      </c>
      <c r="L417" s="211">
        <v>32</v>
      </c>
      <c r="M417" s="180">
        <v>0.91250000000000009</v>
      </c>
      <c r="N417" s="180">
        <v>0.99691189848117134</v>
      </c>
      <c r="O417" s="92">
        <v>0.53456314279304262</v>
      </c>
    </row>
    <row r="418" spans="1:15" ht="12.75" customHeight="1" x14ac:dyDescent="0.2">
      <c r="A418" s="184" t="s">
        <v>120</v>
      </c>
      <c r="B418" s="196">
        <v>92</v>
      </c>
      <c r="C418" s="180">
        <v>-1.0482142857142858</v>
      </c>
      <c r="D418" s="180">
        <v>0.31926659374231214</v>
      </c>
      <c r="E418" s="197" t="s">
        <v>50</v>
      </c>
      <c r="F418" s="184" t="s">
        <v>142</v>
      </c>
      <c r="G418" s="214" t="s">
        <v>43</v>
      </c>
      <c r="H418" s="197" t="s">
        <v>33</v>
      </c>
      <c r="I418" s="211">
        <v>36</v>
      </c>
      <c r="J418" s="180">
        <v>2.1</v>
      </c>
      <c r="K418" s="180">
        <v>1.7</v>
      </c>
      <c r="L418" s="211">
        <v>56</v>
      </c>
      <c r="M418" s="180">
        <v>1.0517857142857143</v>
      </c>
      <c r="N418" s="180">
        <v>1.1011763190853161</v>
      </c>
      <c r="O418" s="92">
        <v>0.60479827129501551</v>
      </c>
    </row>
    <row r="419" spans="1:15" ht="12.75" customHeight="1" x14ac:dyDescent="0.2">
      <c r="A419" s="184" t="s">
        <v>120</v>
      </c>
      <c r="B419" s="196">
        <v>86</v>
      </c>
      <c r="C419" s="180">
        <v>-1.2642857142857142</v>
      </c>
      <c r="D419" s="180">
        <v>0.27975126626175745</v>
      </c>
      <c r="E419" s="197" t="s">
        <v>51</v>
      </c>
      <c r="F419" s="184" t="s">
        <v>142</v>
      </c>
      <c r="G419" s="214" t="s">
        <v>43</v>
      </c>
      <c r="H419" s="197" t="s">
        <v>33</v>
      </c>
      <c r="I419" s="211">
        <v>30</v>
      </c>
      <c r="J419" s="180">
        <v>2.4</v>
      </c>
      <c r="K419" s="180">
        <v>1.2</v>
      </c>
      <c r="L419" s="211">
        <v>56</v>
      </c>
      <c r="M419" s="180">
        <v>1.1357142857142857</v>
      </c>
      <c r="N419" s="180">
        <v>1.3017692478328005</v>
      </c>
      <c r="O419" s="92">
        <v>0.47517051772223917</v>
      </c>
    </row>
    <row r="420" spans="1:15" ht="12.75" customHeight="1" x14ac:dyDescent="0.2">
      <c r="A420" s="184" t="s">
        <v>120</v>
      </c>
      <c r="B420" s="196">
        <v>20</v>
      </c>
      <c r="C420" s="180">
        <v>-1.42</v>
      </c>
      <c r="D420" s="180">
        <v>0.51667204298278036</v>
      </c>
      <c r="E420" s="197" t="s">
        <v>78</v>
      </c>
      <c r="F420" s="184" t="s">
        <v>142</v>
      </c>
      <c r="G420" s="214" t="s">
        <v>43</v>
      </c>
      <c r="H420" s="197" t="s">
        <v>33</v>
      </c>
      <c r="I420" s="211">
        <v>10</v>
      </c>
      <c r="J420" s="180">
        <v>2.1</v>
      </c>
      <c r="K420" s="180">
        <v>1.5</v>
      </c>
      <c r="L420" s="211">
        <v>10</v>
      </c>
      <c r="M420" s="180">
        <v>0.68</v>
      </c>
      <c r="N420" s="180">
        <v>0.647688196588451</v>
      </c>
      <c r="O420" s="92">
        <v>0.38478846172800374</v>
      </c>
    </row>
    <row r="421" spans="1:15" ht="12.75" customHeight="1" x14ac:dyDescent="0.2">
      <c r="A421" s="180" t="s">
        <v>46</v>
      </c>
      <c r="B421" s="196">
        <v>16</v>
      </c>
      <c r="C421" s="180">
        <v>-17.288888888888891</v>
      </c>
      <c r="D421" s="180">
        <v>13.317895162887599</v>
      </c>
      <c r="E421" s="197" t="s">
        <v>48</v>
      </c>
      <c r="F421" s="184" t="s">
        <v>142</v>
      </c>
      <c r="G421" s="214" t="s">
        <v>43</v>
      </c>
      <c r="H421" s="197" t="s">
        <v>33</v>
      </c>
      <c r="I421" s="211">
        <v>7</v>
      </c>
      <c r="J421" s="180">
        <v>44</v>
      </c>
      <c r="K421" s="180">
        <v>28.8</v>
      </c>
      <c r="L421" s="211">
        <v>9</v>
      </c>
      <c r="M421" s="180">
        <v>26.711111111111109</v>
      </c>
      <c r="N421" s="180">
        <v>23.018994916896936</v>
      </c>
      <c r="O421" s="92">
        <v>0.63912032776427807</v>
      </c>
    </row>
    <row r="422" spans="1:15" ht="12.75" customHeight="1" x14ac:dyDescent="0.2">
      <c r="A422" s="180" t="s">
        <v>46</v>
      </c>
      <c r="B422" s="196">
        <v>49</v>
      </c>
      <c r="C422" s="180">
        <v>66.387499999999989</v>
      </c>
      <c r="D422" s="180">
        <v>10.918164632108432</v>
      </c>
      <c r="E422" s="213" t="s">
        <v>49</v>
      </c>
      <c r="F422" s="184" t="s">
        <v>142</v>
      </c>
      <c r="G422" s="214" t="s">
        <v>43</v>
      </c>
      <c r="H422" s="197" t="s">
        <v>33</v>
      </c>
      <c r="I422" s="211">
        <v>17</v>
      </c>
      <c r="J422" s="180">
        <v>41.1</v>
      </c>
      <c r="K422" s="180">
        <v>22.9</v>
      </c>
      <c r="L422" s="211">
        <v>32</v>
      </c>
      <c r="M422" s="180">
        <v>107.4875</v>
      </c>
      <c r="N422" s="180">
        <v>53.174030315559101</v>
      </c>
      <c r="O422" s="92">
        <v>0.25151459825506506</v>
      </c>
    </row>
    <row r="423" spans="1:15" ht="12.75" customHeight="1" x14ac:dyDescent="0.2">
      <c r="A423" s="180" t="s">
        <v>46</v>
      </c>
      <c r="B423" s="196">
        <v>92</v>
      </c>
      <c r="C423" s="180">
        <v>-0.19464285714286689</v>
      </c>
      <c r="D423" s="180">
        <v>7.6920870921757496</v>
      </c>
      <c r="E423" s="197" t="s">
        <v>50</v>
      </c>
      <c r="F423" s="184" t="s">
        <v>142</v>
      </c>
      <c r="G423" s="214" t="s">
        <v>43</v>
      </c>
      <c r="H423" s="197" t="s">
        <v>33</v>
      </c>
      <c r="I423" s="211">
        <v>36</v>
      </c>
      <c r="J423" s="180">
        <v>56.7</v>
      </c>
      <c r="K423" s="180">
        <v>37.5</v>
      </c>
      <c r="L423" s="211">
        <v>56</v>
      </c>
      <c r="M423" s="180">
        <v>56.505357142857136</v>
      </c>
      <c r="N423" s="180">
        <v>33.554722688207981</v>
      </c>
      <c r="O423" s="92">
        <v>0.99691375023363404</v>
      </c>
    </row>
    <row r="424" spans="1:15" ht="12.75" customHeight="1" x14ac:dyDescent="0.2">
      <c r="A424" s="180" t="s">
        <v>46</v>
      </c>
      <c r="B424" s="196">
        <v>86</v>
      </c>
      <c r="C424" s="180">
        <v>-7</v>
      </c>
      <c r="D424" s="180">
        <v>3.1408488051689498</v>
      </c>
      <c r="E424" s="197" t="s">
        <v>51</v>
      </c>
      <c r="F424" s="184" t="s">
        <v>142</v>
      </c>
      <c r="G424" s="214" t="s">
        <v>43</v>
      </c>
      <c r="H424" s="197" t="s">
        <v>33</v>
      </c>
      <c r="I424" s="211">
        <v>30</v>
      </c>
      <c r="J424" s="180">
        <v>29</v>
      </c>
      <c r="K424" s="180">
        <v>14.3</v>
      </c>
      <c r="L424" s="211">
        <v>56</v>
      </c>
      <c r="M424" s="180">
        <v>22</v>
      </c>
      <c r="N424" s="180">
        <v>13.066043069019848</v>
      </c>
      <c r="O424" s="92">
        <v>0.71781796759765726</v>
      </c>
    </row>
    <row r="425" spans="1:15" ht="12.75" customHeight="1" x14ac:dyDescent="0.2">
      <c r="A425" s="180" t="s">
        <v>46</v>
      </c>
      <c r="B425" s="196">
        <v>20</v>
      </c>
      <c r="C425" s="180">
        <v>-4.7100000000000009</v>
      </c>
      <c r="D425" s="180">
        <v>3.9212386435920989</v>
      </c>
      <c r="E425" s="197" t="s">
        <v>78</v>
      </c>
      <c r="F425" s="184" t="s">
        <v>142</v>
      </c>
      <c r="G425" s="214" t="s">
        <v>43</v>
      </c>
      <c r="H425" s="197" t="s">
        <v>33</v>
      </c>
      <c r="I425" s="211">
        <v>10</v>
      </c>
      <c r="J425" s="180">
        <v>14.4</v>
      </c>
      <c r="K425" s="180">
        <v>10.1</v>
      </c>
      <c r="L425" s="211">
        <v>10</v>
      </c>
      <c r="M425" s="180">
        <v>9.69</v>
      </c>
      <c r="N425" s="180">
        <v>7.1938254774493968</v>
      </c>
      <c r="O425" s="92">
        <v>0.70406617741968436</v>
      </c>
    </row>
    <row r="426" spans="1:15" ht="12.75" customHeight="1" x14ac:dyDescent="0.2">
      <c r="A426" s="184" t="s">
        <v>30</v>
      </c>
      <c r="B426" s="196">
        <v>16</v>
      </c>
      <c r="C426" s="180">
        <v>0.5333333333333341</v>
      </c>
      <c r="D426" s="180">
        <v>0.93774467706571307</v>
      </c>
      <c r="E426" s="197" t="s">
        <v>48</v>
      </c>
      <c r="F426" s="184" t="s">
        <v>142</v>
      </c>
      <c r="G426" s="214" t="s">
        <v>43</v>
      </c>
      <c r="H426" s="197" t="s">
        <v>33</v>
      </c>
      <c r="I426" s="211">
        <v>7</v>
      </c>
      <c r="J426" s="180">
        <v>4</v>
      </c>
      <c r="K426" s="180">
        <v>2</v>
      </c>
      <c r="L426" s="211">
        <v>9</v>
      </c>
      <c r="M426" s="180">
        <v>4.5333333333333341</v>
      </c>
      <c r="N426" s="180">
        <v>1.6647608150808224</v>
      </c>
      <c r="O426" s="92">
        <v>0.83760726149358122</v>
      </c>
    </row>
    <row r="427" spans="1:15" ht="12.75" customHeight="1" x14ac:dyDescent="0.2">
      <c r="A427" s="184" t="s">
        <v>30</v>
      </c>
      <c r="B427" s="196">
        <v>49</v>
      </c>
      <c r="C427" s="180">
        <v>0.60625000000000018</v>
      </c>
      <c r="D427" s="180">
        <v>0.56135170101318155</v>
      </c>
      <c r="E427" s="197" t="s">
        <v>49</v>
      </c>
      <c r="F427" s="184" t="s">
        <v>142</v>
      </c>
      <c r="G427" s="214" t="s">
        <v>43</v>
      </c>
      <c r="H427" s="197" t="s">
        <v>33</v>
      </c>
      <c r="I427" s="211">
        <v>17</v>
      </c>
      <c r="J427" s="180">
        <v>4.0999999999999996</v>
      </c>
      <c r="K427" s="180">
        <v>2</v>
      </c>
      <c r="L427" s="211">
        <v>32</v>
      </c>
      <c r="M427" s="180">
        <v>4.7062499999999998</v>
      </c>
      <c r="N427" s="180">
        <v>1.5982151503057005</v>
      </c>
      <c r="O427" s="92">
        <v>0.81280891773846942</v>
      </c>
    </row>
    <row r="428" spans="1:15" ht="12.75" customHeight="1" x14ac:dyDescent="0.2">
      <c r="A428" s="184" t="s">
        <v>30</v>
      </c>
      <c r="B428" s="196">
        <v>92</v>
      </c>
      <c r="C428" s="180">
        <v>-0.75892857142857162</v>
      </c>
      <c r="D428" s="180">
        <v>0.37298645295159438</v>
      </c>
      <c r="E428" s="213" t="s">
        <v>50</v>
      </c>
      <c r="F428" s="184" t="s">
        <v>142</v>
      </c>
      <c r="G428" s="214" t="s">
        <v>43</v>
      </c>
      <c r="H428" s="197" t="s">
        <v>33</v>
      </c>
      <c r="I428" s="211">
        <v>36</v>
      </c>
      <c r="J428" s="180">
        <v>4.3</v>
      </c>
      <c r="K428" s="180">
        <v>1.9</v>
      </c>
      <c r="L428" s="211">
        <v>56</v>
      </c>
      <c r="M428" s="180">
        <v>3.5410714285714282</v>
      </c>
      <c r="N428" s="180">
        <v>1.4748228752048542</v>
      </c>
      <c r="O428" s="92">
        <v>0.75235667570429232</v>
      </c>
    </row>
    <row r="429" spans="1:15" ht="12.75" customHeight="1" x14ac:dyDescent="0.2">
      <c r="A429" s="184" t="s">
        <v>30</v>
      </c>
      <c r="B429" s="196">
        <v>86</v>
      </c>
      <c r="C429" s="180">
        <v>-0.53571428571428514</v>
      </c>
      <c r="D429" s="180">
        <v>0.32391892409637801</v>
      </c>
      <c r="E429" s="197" t="s">
        <v>51</v>
      </c>
      <c r="F429" s="184" t="s">
        <v>142</v>
      </c>
      <c r="G429" s="214" t="s">
        <v>43</v>
      </c>
      <c r="H429" s="197" t="s">
        <v>33</v>
      </c>
      <c r="I429" s="211">
        <v>30</v>
      </c>
      <c r="J429" s="180">
        <v>3.8</v>
      </c>
      <c r="K429" s="180">
        <v>1.5</v>
      </c>
      <c r="L429" s="211">
        <v>56</v>
      </c>
      <c r="M429" s="180">
        <v>3.2642857142857147</v>
      </c>
      <c r="N429" s="180">
        <v>1.2944938337876644</v>
      </c>
      <c r="O429" s="92">
        <v>0.78686825073206457</v>
      </c>
    </row>
    <row r="430" spans="1:15" ht="12.75" customHeight="1" x14ac:dyDescent="0.2">
      <c r="A430" s="184" t="s">
        <v>30</v>
      </c>
      <c r="B430" s="196">
        <v>20</v>
      </c>
      <c r="C430" s="180">
        <v>-0.73999999999999977</v>
      </c>
      <c r="D430" s="180">
        <v>0.50179677161177505</v>
      </c>
      <c r="E430" s="197" t="s">
        <v>78</v>
      </c>
      <c r="F430" s="184" t="s">
        <v>142</v>
      </c>
      <c r="G430" s="214" t="s">
        <v>43</v>
      </c>
      <c r="H430" s="197" t="s">
        <v>33</v>
      </c>
      <c r="I430" s="211">
        <v>10</v>
      </c>
      <c r="J430" s="180">
        <v>3.5</v>
      </c>
      <c r="K430" s="180">
        <v>1.2</v>
      </c>
      <c r="L430" s="211">
        <v>10</v>
      </c>
      <c r="M430" s="180">
        <v>2.7600000000000002</v>
      </c>
      <c r="N430" s="180">
        <v>1.0382677881933926</v>
      </c>
      <c r="O430" s="92">
        <v>0.64097123813142365</v>
      </c>
    </row>
    <row r="431" spans="1:15" ht="12.75" customHeight="1" x14ac:dyDescent="0.2">
      <c r="A431" s="184" t="s">
        <v>120</v>
      </c>
      <c r="B431" s="196">
        <v>9</v>
      </c>
      <c r="C431" s="180">
        <v>9.9999999999999978E-2</v>
      </c>
      <c r="D431" s="180">
        <v>7.5922893215984041E-2</v>
      </c>
      <c r="E431" s="197" t="s">
        <v>48</v>
      </c>
      <c r="F431" s="184" t="s">
        <v>142</v>
      </c>
      <c r="G431" s="214" t="s">
        <v>43</v>
      </c>
      <c r="H431" s="197" t="s">
        <v>34</v>
      </c>
      <c r="I431" s="211">
        <v>7</v>
      </c>
      <c r="J431" s="180">
        <v>0.5</v>
      </c>
      <c r="K431" s="180">
        <v>0.2</v>
      </c>
      <c r="L431" s="211">
        <v>2</v>
      </c>
      <c r="M431" s="180">
        <v>0.6</v>
      </c>
      <c r="N431" s="180">
        <v>0.01</v>
      </c>
      <c r="O431" s="92">
        <v>0.61751440415693803</v>
      </c>
    </row>
    <row r="432" spans="1:15" ht="12.75" customHeight="1" x14ac:dyDescent="0.2">
      <c r="A432" s="184" t="s">
        <v>120</v>
      </c>
      <c r="B432" s="196">
        <v>23</v>
      </c>
      <c r="C432" s="180">
        <v>-1.3000000000000003</v>
      </c>
      <c r="D432" s="180">
        <v>0.71448596632714301</v>
      </c>
      <c r="E432" s="197" t="s">
        <v>49</v>
      </c>
      <c r="F432" s="184" t="s">
        <v>142</v>
      </c>
      <c r="G432" s="214" t="s">
        <v>43</v>
      </c>
      <c r="H432" s="197" t="s">
        <v>34</v>
      </c>
      <c r="I432" s="211">
        <v>17</v>
      </c>
      <c r="J432" s="180">
        <v>2.7</v>
      </c>
      <c r="K432" s="180">
        <v>2.7</v>
      </c>
      <c r="L432" s="211">
        <v>6</v>
      </c>
      <c r="M432" s="180">
        <v>1.4</v>
      </c>
      <c r="N432" s="180">
        <v>0.7</v>
      </c>
      <c r="O432" s="92">
        <v>0.64116354901301076</v>
      </c>
    </row>
    <row r="433" spans="1:16" ht="12.75" customHeight="1" x14ac:dyDescent="0.2">
      <c r="A433" s="184" t="s">
        <v>120</v>
      </c>
      <c r="B433" s="196">
        <v>45</v>
      </c>
      <c r="C433" s="180">
        <v>-1.1000000000000001</v>
      </c>
      <c r="D433" s="180">
        <v>0.41264728010466489</v>
      </c>
      <c r="E433" s="197" t="s">
        <v>50</v>
      </c>
      <c r="F433" s="184" t="s">
        <v>142</v>
      </c>
      <c r="G433" s="214" t="s">
        <v>43</v>
      </c>
      <c r="H433" s="197" t="s">
        <v>34</v>
      </c>
      <c r="I433" s="211">
        <v>36</v>
      </c>
      <c r="J433" s="180">
        <v>2.1</v>
      </c>
      <c r="K433" s="180">
        <v>1.7</v>
      </c>
      <c r="L433" s="211">
        <v>9</v>
      </c>
      <c r="M433" s="180">
        <v>1</v>
      </c>
      <c r="N433" s="180">
        <v>0.9</v>
      </c>
      <c r="O433" s="92">
        <v>0.56741494853437779</v>
      </c>
    </row>
    <row r="434" spans="1:16" ht="12.75" customHeight="1" x14ac:dyDescent="0.2">
      <c r="A434" s="184" t="s">
        <v>120</v>
      </c>
      <c r="B434" s="196">
        <v>41</v>
      </c>
      <c r="C434" s="180">
        <v>-1.5</v>
      </c>
      <c r="D434" s="180">
        <v>0.30421284414937932</v>
      </c>
      <c r="E434" s="213" t="s">
        <v>51</v>
      </c>
      <c r="F434" s="184" t="s">
        <v>142</v>
      </c>
      <c r="G434" s="214" t="s">
        <v>43</v>
      </c>
      <c r="H434" s="197" t="s">
        <v>34</v>
      </c>
      <c r="I434" s="211">
        <v>30</v>
      </c>
      <c r="J434" s="180">
        <v>2.4</v>
      </c>
      <c r="K434" s="180">
        <v>1.2</v>
      </c>
      <c r="L434" s="211">
        <v>11</v>
      </c>
      <c r="M434" s="180">
        <v>0.9</v>
      </c>
      <c r="N434" s="180">
        <v>0.7</v>
      </c>
      <c r="O434" s="92">
        <v>0.28026526976651733</v>
      </c>
    </row>
    <row r="435" spans="1:16" ht="12.75" customHeight="1" x14ac:dyDescent="0.2">
      <c r="A435" s="184" t="s">
        <v>120</v>
      </c>
      <c r="B435" s="196">
        <v>19</v>
      </c>
      <c r="C435" s="180">
        <v>-1.3</v>
      </c>
      <c r="D435" s="180">
        <v>0.49272484996981608</v>
      </c>
      <c r="E435" s="197" t="s">
        <v>78</v>
      </c>
      <c r="F435" s="184" t="s">
        <v>142</v>
      </c>
      <c r="G435" s="214" t="s">
        <v>43</v>
      </c>
      <c r="H435" s="197" t="s">
        <v>34</v>
      </c>
      <c r="I435" s="211">
        <v>10</v>
      </c>
      <c r="J435" s="180">
        <v>2.1</v>
      </c>
      <c r="K435" s="180">
        <v>1.5</v>
      </c>
      <c r="L435" s="211">
        <v>9</v>
      </c>
      <c r="M435" s="180">
        <v>0.8</v>
      </c>
      <c r="N435" s="180">
        <v>0.4</v>
      </c>
      <c r="O435" s="92">
        <v>0.40236573483009197</v>
      </c>
    </row>
    <row r="436" spans="1:16" ht="12.75" customHeight="1" x14ac:dyDescent="0.2">
      <c r="A436" s="180" t="s">
        <v>46</v>
      </c>
      <c r="B436" s="196">
        <v>9</v>
      </c>
      <c r="C436" s="180">
        <v>-14.899999999999999</v>
      </c>
      <c r="D436" s="180">
        <v>13.461479434721452</v>
      </c>
      <c r="E436" s="197" t="s">
        <v>48</v>
      </c>
      <c r="F436" s="184" t="s">
        <v>142</v>
      </c>
      <c r="G436" s="214" t="s">
        <v>43</v>
      </c>
      <c r="H436" s="197" t="s">
        <v>34</v>
      </c>
      <c r="I436" s="211">
        <v>7</v>
      </c>
      <c r="J436" s="180">
        <v>44</v>
      </c>
      <c r="K436" s="180">
        <v>28.8</v>
      </c>
      <c r="L436" s="211">
        <v>2</v>
      </c>
      <c r="M436" s="180">
        <v>29.1</v>
      </c>
      <c r="N436" s="180">
        <v>11.2</v>
      </c>
      <c r="O436" s="92">
        <v>0.62967597180231083</v>
      </c>
    </row>
    <row r="437" spans="1:16" ht="12.75" customHeight="1" x14ac:dyDescent="0.2">
      <c r="A437" s="180" t="s">
        <v>46</v>
      </c>
      <c r="B437" s="196">
        <v>23</v>
      </c>
      <c r="C437" s="180">
        <v>112.5</v>
      </c>
      <c r="D437" s="180">
        <v>27.111147407025957</v>
      </c>
      <c r="E437" s="213" t="s">
        <v>49</v>
      </c>
      <c r="F437" s="184" t="s">
        <v>142</v>
      </c>
      <c r="G437" s="214" t="s">
        <v>43</v>
      </c>
      <c r="H437" s="197" t="s">
        <v>34</v>
      </c>
      <c r="I437" s="211">
        <v>17</v>
      </c>
      <c r="J437" s="180">
        <v>41.1</v>
      </c>
      <c r="K437" s="180">
        <v>22.9</v>
      </c>
      <c r="L437" s="211">
        <v>6</v>
      </c>
      <c r="M437" s="180">
        <v>153.6</v>
      </c>
      <c r="N437" s="180">
        <v>65</v>
      </c>
      <c r="O437" s="92">
        <v>0.10259041814363457</v>
      </c>
    </row>
    <row r="438" spans="1:16" ht="12.75" customHeight="1" x14ac:dyDescent="0.2">
      <c r="A438" s="180" t="s">
        <v>46</v>
      </c>
      <c r="B438" s="196">
        <v>45</v>
      </c>
      <c r="C438" s="180">
        <v>-15.100000000000001</v>
      </c>
      <c r="D438" s="180">
        <v>10.523637415097712</v>
      </c>
      <c r="E438" s="197" t="s">
        <v>50</v>
      </c>
      <c r="F438" s="184" t="s">
        <v>142</v>
      </c>
      <c r="G438" s="214" t="s">
        <v>43</v>
      </c>
      <c r="H438" s="197" t="s">
        <v>34</v>
      </c>
      <c r="I438" s="211">
        <v>36</v>
      </c>
      <c r="J438" s="180">
        <v>56.7</v>
      </c>
      <c r="K438" s="180">
        <v>37.5</v>
      </c>
      <c r="L438" s="211">
        <v>9</v>
      </c>
      <c r="M438" s="180">
        <v>41.6</v>
      </c>
      <c r="N438" s="180">
        <v>25.4</v>
      </c>
      <c r="O438" s="92">
        <v>0.73884098595665182</v>
      </c>
    </row>
    <row r="439" spans="1:16" ht="12.75" customHeight="1" x14ac:dyDescent="0.2">
      <c r="A439" s="180" t="s">
        <v>46</v>
      </c>
      <c r="B439" s="196">
        <v>41</v>
      </c>
      <c r="C439" s="180">
        <v>39.5</v>
      </c>
      <c r="D439" s="180">
        <v>12.546168073692197</v>
      </c>
      <c r="E439" s="197" t="s">
        <v>51</v>
      </c>
      <c r="F439" s="184" t="s">
        <v>142</v>
      </c>
      <c r="G439" s="214" t="s">
        <v>43</v>
      </c>
      <c r="H439" s="197" t="s">
        <v>34</v>
      </c>
      <c r="I439" s="211">
        <v>30</v>
      </c>
      <c r="J439" s="180">
        <v>29</v>
      </c>
      <c r="K439" s="180">
        <v>14.3</v>
      </c>
      <c r="L439" s="211">
        <v>11</v>
      </c>
      <c r="M439" s="180">
        <v>68.5</v>
      </c>
      <c r="N439" s="180">
        <v>40.700000000000003</v>
      </c>
      <c r="O439" s="92">
        <v>0.35985410042088151</v>
      </c>
    </row>
    <row r="440" spans="1:16" ht="12.75" customHeight="1" x14ac:dyDescent="0.2">
      <c r="A440" s="180" t="s">
        <v>46</v>
      </c>
      <c r="B440" s="196">
        <v>19</v>
      </c>
      <c r="C440" s="180">
        <v>2.0999999999999996</v>
      </c>
      <c r="D440" s="180">
        <v>4.7877041586872418</v>
      </c>
      <c r="E440" s="197" t="s">
        <v>78</v>
      </c>
      <c r="F440" s="184" t="s">
        <v>142</v>
      </c>
      <c r="G440" s="214" t="s">
        <v>43</v>
      </c>
      <c r="H440" s="197" t="s">
        <v>34</v>
      </c>
      <c r="I440" s="211">
        <v>10</v>
      </c>
      <c r="J440" s="180">
        <v>14.4</v>
      </c>
      <c r="K440" s="180">
        <v>10.1</v>
      </c>
      <c r="L440" s="211">
        <v>9</v>
      </c>
      <c r="M440" s="180">
        <v>16.5</v>
      </c>
      <c r="N440" s="180">
        <v>10.7</v>
      </c>
      <c r="O440" s="92">
        <v>0.88650989126856938</v>
      </c>
    </row>
    <row r="441" spans="1:16" ht="12.75" customHeight="1" x14ac:dyDescent="0.2">
      <c r="A441" s="184" t="s">
        <v>30</v>
      </c>
      <c r="B441" s="196">
        <v>9</v>
      </c>
      <c r="C441" s="180">
        <v>9.9999999999999645E-2</v>
      </c>
      <c r="D441" s="180">
        <v>1.4200100603265358</v>
      </c>
      <c r="E441" s="197" t="s">
        <v>48</v>
      </c>
      <c r="F441" s="184" t="s">
        <v>142</v>
      </c>
      <c r="G441" s="214" t="s">
        <v>43</v>
      </c>
      <c r="H441" s="197" t="s">
        <v>34</v>
      </c>
      <c r="I441" s="211">
        <v>7</v>
      </c>
      <c r="J441" s="180">
        <v>4</v>
      </c>
      <c r="K441" s="180">
        <v>2</v>
      </c>
      <c r="L441" s="211">
        <v>2</v>
      </c>
      <c r="M441" s="180">
        <v>4.0999999999999996</v>
      </c>
      <c r="N441" s="180">
        <v>1.7</v>
      </c>
      <c r="O441" s="92">
        <v>0.96961037042637432</v>
      </c>
    </row>
    <row r="442" spans="1:16" ht="12.75" customHeight="1" x14ac:dyDescent="0.2">
      <c r="A442" s="184" t="s">
        <v>30</v>
      </c>
      <c r="B442" s="196">
        <v>23</v>
      </c>
      <c r="C442" s="180">
        <v>0</v>
      </c>
      <c r="D442" s="180">
        <v>1.1300268953939661</v>
      </c>
      <c r="E442" s="197" t="s">
        <v>49</v>
      </c>
      <c r="F442" s="184" t="s">
        <v>142</v>
      </c>
      <c r="G442" s="214" t="s">
        <v>43</v>
      </c>
      <c r="H442" s="197" t="s">
        <v>34</v>
      </c>
      <c r="I442" s="211">
        <v>17</v>
      </c>
      <c r="J442" s="180">
        <v>4.0999999999999996</v>
      </c>
      <c r="K442" s="180">
        <v>2</v>
      </c>
      <c r="L442" s="211">
        <v>6</v>
      </c>
      <c r="M442" s="180">
        <v>4.0999999999999996</v>
      </c>
      <c r="N442" s="180">
        <v>2.5</v>
      </c>
      <c r="O442" s="92">
        <v>1</v>
      </c>
    </row>
    <row r="443" spans="1:16" ht="12.75" customHeight="1" x14ac:dyDescent="0.2">
      <c r="A443" s="184" t="s">
        <v>30</v>
      </c>
      <c r="B443" s="196">
        <v>45</v>
      </c>
      <c r="C443" s="180">
        <v>-1.5</v>
      </c>
      <c r="D443" s="180">
        <v>0.6784377479015874</v>
      </c>
      <c r="E443" s="213" t="s">
        <v>50</v>
      </c>
      <c r="F443" s="184" t="s">
        <v>142</v>
      </c>
      <c r="G443" s="214" t="s">
        <v>43</v>
      </c>
      <c r="H443" s="197" t="s">
        <v>34</v>
      </c>
      <c r="I443" s="211">
        <v>36</v>
      </c>
      <c r="J443" s="180">
        <v>4.3</v>
      </c>
      <c r="K443" s="180">
        <v>1.9</v>
      </c>
      <c r="L443" s="211">
        <v>9</v>
      </c>
      <c r="M443" s="180">
        <v>2.8</v>
      </c>
      <c r="N443" s="180">
        <v>1.8</v>
      </c>
      <c r="O443" s="92">
        <v>0.5665630808084936</v>
      </c>
    </row>
    <row r="444" spans="1:16" ht="12.75" customHeight="1" x14ac:dyDescent="0.2">
      <c r="A444" s="184" t="s">
        <v>30</v>
      </c>
      <c r="B444" s="196">
        <v>41</v>
      </c>
      <c r="C444" s="180">
        <v>1</v>
      </c>
      <c r="D444" s="180">
        <v>0.83038873700541882</v>
      </c>
      <c r="E444" s="197" t="s">
        <v>51</v>
      </c>
      <c r="F444" s="184" t="s">
        <v>142</v>
      </c>
      <c r="G444" s="214" t="s">
        <v>43</v>
      </c>
      <c r="H444" s="197" t="s">
        <v>34</v>
      </c>
      <c r="I444" s="211">
        <v>30</v>
      </c>
      <c r="J444" s="180">
        <v>3.8</v>
      </c>
      <c r="K444" s="180">
        <v>1.5</v>
      </c>
      <c r="L444" s="211">
        <v>11</v>
      </c>
      <c r="M444" s="180">
        <v>4.8</v>
      </c>
      <c r="N444" s="180">
        <v>2.6</v>
      </c>
      <c r="O444" s="92">
        <v>0.73902233986682697</v>
      </c>
    </row>
    <row r="445" spans="1:16" ht="12.75" customHeight="1" x14ac:dyDescent="0.2">
      <c r="A445" s="184" t="s">
        <v>30</v>
      </c>
      <c r="B445" s="196">
        <v>19</v>
      </c>
      <c r="C445" s="180">
        <v>-0.10000000000000009</v>
      </c>
      <c r="D445" s="180">
        <v>0.57600154320780927</v>
      </c>
      <c r="E445" s="197" t="s">
        <v>78</v>
      </c>
      <c r="F445" s="184" t="s">
        <v>142</v>
      </c>
      <c r="G445" s="214" t="s">
        <v>43</v>
      </c>
      <c r="H445" s="197" t="s">
        <v>34</v>
      </c>
      <c r="I445" s="211">
        <v>10</v>
      </c>
      <c r="J445" s="180">
        <v>3.5</v>
      </c>
      <c r="K445" s="180">
        <v>1.2</v>
      </c>
      <c r="L445" s="211">
        <v>9</v>
      </c>
      <c r="M445" s="180">
        <v>3.4</v>
      </c>
      <c r="N445" s="180">
        <v>1.3</v>
      </c>
      <c r="O445" s="92">
        <v>0.95492490110453665</v>
      </c>
    </row>
    <row r="446" spans="1:16" s="216" customFormat="1" ht="12.75" customHeight="1" x14ac:dyDescent="0.2">
      <c r="A446" s="188"/>
      <c r="B446" s="186"/>
      <c r="C446" s="183"/>
      <c r="D446" s="183"/>
      <c r="E446" s="189"/>
      <c r="F446" s="188"/>
      <c r="G446" s="203"/>
      <c r="H446" s="189"/>
      <c r="I446" s="205"/>
      <c r="J446" s="183"/>
      <c r="K446" s="183"/>
      <c r="L446" s="205"/>
      <c r="M446" s="183"/>
      <c r="N446" s="183"/>
      <c r="O446" s="240"/>
      <c r="P446" s="219"/>
    </row>
    <row r="447" spans="1:16" ht="12.75" customHeight="1" x14ac:dyDescent="0.2">
      <c r="L447" s="211"/>
    </row>
    <row r="448" spans="1:16" ht="12.75" customHeight="1" x14ac:dyDescent="0.2">
      <c r="A448" s="184" t="s">
        <v>98</v>
      </c>
      <c r="B448" s="196">
        <v>9</v>
      </c>
      <c r="C448" s="180">
        <v>9583.5297104372967</v>
      </c>
      <c r="D448" s="180">
        <v>1808.096437537673</v>
      </c>
      <c r="E448" s="213">
        <v>5</v>
      </c>
      <c r="F448" s="184" t="s">
        <v>143</v>
      </c>
      <c r="G448" s="214" t="s">
        <v>43</v>
      </c>
      <c r="H448" s="197" t="s">
        <v>22</v>
      </c>
      <c r="I448" s="211">
        <v>3</v>
      </c>
      <c r="J448" s="180">
        <v>3324.2862149545667</v>
      </c>
      <c r="K448" s="180">
        <v>2636.9791945962525</v>
      </c>
      <c r="L448" s="211">
        <v>6</v>
      </c>
      <c r="M448" s="180">
        <v>12907.815925391864</v>
      </c>
      <c r="N448" s="180">
        <v>2389.133277812593</v>
      </c>
      <c r="O448" s="75">
        <v>7.0753612313987357E-3</v>
      </c>
    </row>
    <row r="449" spans="1:15" ht="12.75" customHeight="1" x14ac:dyDescent="0.2">
      <c r="A449" s="184" t="s">
        <v>98</v>
      </c>
      <c r="B449" s="196">
        <v>11</v>
      </c>
      <c r="C449" s="180">
        <v>3916.9864233986682</v>
      </c>
      <c r="D449" s="180">
        <v>2692.4876600047601</v>
      </c>
      <c r="E449" s="197">
        <v>6</v>
      </c>
      <c r="F449" s="184" t="s">
        <v>143</v>
      </c>
      <c r="G449" s="214" t="s">
        <v>43</v>
      </c>
      <c r="H449" s="197" t="s">
        <v>22</v>
      </c>
      <c r="I449" s="211">
        <v>3</v>
      </c>
      <c r="J449" s="180">
        <v>9456.7025162603259</v>
      </c>
      <c r="K449" s="180">
        <v>3312.9830185449414</v>
      </c>
      <c r="L449" s="211">
        <v>8</v>
      </c>
      <c r="M449" s="180">
        <v>13373.688939658994</v>
      </c>
      <c r="N449" s="180">
        <v>5359.7544512577751</v>
      </c>
      <c r="O449" s="75">
        <v>0.53417634039729078</v>
      </c>
    </row>
    <row r="450" spans="1:15" ht="12.75" customHeight="1" x14ac:dyDescent="0.2">
      <c r="A450" s="184" t="s">
        <v>98</v>
      </c>
      <c r="B450" s="196">
        <v>26</v>
      </c>
      <c r="C450" s="180">
        <v>7455.0551818278982</v>
      </c>
      <c r="D450" s="180">
        <v>1444.7286491321222</v>
      </c>
      <c r="E450" s="197">
        <v>7</v>
      </c>
      <c r="F450" s="184" t="s">
        <v>143</v>
      </c>
      <c r="G450" s="214" t="s">
        <v>43</v>
      </c>
      <c r="H450" s="197" t="s">
        <v>22</v>
      </c>
      <c r="I450" s="211">
        <v>6</v>
      </c>
      <c r="J450" s="180">
        <v>2441.9054190272095</v>
      </c>
      <c r="K450" s="180">
        <v>1600.510773081867</v>
      </c>
      <c r="L450" s="211">
        <v>20</v>
      </c>
      <c r="M450" s="180">
        <v>9896.9606008551073</v>
      </c>
      <c r="N450" s="180">
        <v>5762.4677824081709</v>
      </c>
      <c r="O450" s="75">
        <v>0.21256692940280608</v>
      </c>
    </row>
    <row r="451" spans="1:15" ht="12.75" customHeight="1" x14ac:dyDescent="0.2">
      <c r="A451" s="184" t="s">
        <v>98</v>
      </c>
      <c r="B451" s="196">
        <v>38</v>
      </c>
      <c r="C451" s="180">
        <v>4311.1476588909145</v>
      </c>
      <c r="D451" s="180">
        <v>1816.2347228075694</v>
      </c>
      <c r="E451" s="197">
        <v>8</v>
      </c>
      <c r="F451" s="184" t="s">
        <v>143</v>
      </c>
      <c r="G451" s="214" t="s">
        <v>43</v>
      </c>
      <c r="H451" s="197" t="s">
        <v>22</v>
      </c>
      <c r="I451" s="211">
        <v>11</v>
      </c>
      <c r="J451" s="180">
        <v>5328.1596563255725</v>
      </c>
      <c r="K451" s="180">
        <v>4482.1562870345197</v>
      </c>
      <c r="L451" s="211">
        <v>27</v>
      </c>
      <c r="M451" s="180">
        <v>9639.307315216487</v>
      </c>
      <c r="N451" s="180">
        <v>6305.0763840567224</v>
      </c>
      <c r="O451" s="75">
        <v>0.57732721948304255</v>
      </c>
    </row>
    <row r="452" spans="1:15" ht="12.75" customHeight="1" x14ac:dyDescent="0.2">
      <c r="A452" s="184" t="s">
        <v>98</v>
      </c>
      <c r="B452" s="196">
        <v>19</v>
      </c>
      <c r="C452" s="180">
        <v>5926.750483527253</v>
      </c>
      <c r="D452" s="180">
        <v>1562.3620210876879</v>
      </c>
      <c r="E452" s="197">
        <v>9</v>
      </c>
      <c r="F452" s="184" t="s">
        <v>143</v>
      </c>
      <c r="G452" s="214" t="s">
        <v>43</v>
      </c>
      <c r="H452" s="197" t="s">
        <v>22</v>
      </c>
      <c r="I452" s="211">
        <v>5</v>
      </c>
      <c r="J452" s="180">
        <v>3398.13019846507</v>
      </c>
      <c r="K452" s="180">
        <v>1012.9644504627165</v>
      </c>
      <c r="L452" s="211">
        <v>14</v>
      </c>
      <c r="M452" s="180">
        <v>9324.8806819923229</v>
      </c>
      <c r="N452" s="180">
        <v>5594.6920961745</v>
      </c>
      <c r="O452" s="75">
        <v>0.29722436255959761</v>
      </c>
    </row>
    <row r="453" spans="1:15" ht="12.75" customHeight="1" x14ac:dyDescent="0.2">
      <c r="A453" s="184" t="s">
        <v>98</v>
      </c>
      <c r="B453" s="196">
        <v>24</v>
      </c>
      <c r="C453" s="180">
        <v>3045.1072558751553</v>
      </c>
      <c r="D453" s="180">
        <v>1314.9116145624005</v>
      </c>
      <c r="E453" s="197">
        <v>10</v>
      </c>
      <c r="F453" s="184" t="s">
        <v>143</v>
      </c>
      <c r="G453" s="214" t="s">
        <v>43</v>
      </c>
      <c r="H453" s="197" t="s">
        <v>22</v>
      </c>
      <c r="I453" s="211">
        <v>5</v>
      </c>
      <c r="J453" s="180">
        <v>3314.9015265839785</v>
      </c>
      <c r="K453" s="180">
        <v>1686.7611313461712</v>
      </c>
      <c r="L453" s="211">
        <v>19</v>
      </c>
      <c r="M453" s="180">
        <v>6360.0087824591337</v>
      </c>
      <c r="N453" s="180">
        <v>4694.5967552148777</v>
      </c>
      <c r="O453" s="75">
        <v>0.54157409391498956</v>
      </c>
    </row>
    <row r="454" spans="1:15" ht="12.75" customHeight="1" x14ac:dyDescent="0.2">
      <c r="A454" s="184" t="s">
        <v>98</v>
      </c>
      <c r="B454" s="196">
        <v>17</v>
      </c>
      <c r="C454" s="180">
        <v>1131.2594712319301</v>
      </c>
      <c r="D454" s="180">
        <v>1703.4362603784111</v>
      </c>
      <c r="E454" s="197">
        <v>11</v>
      </c>
      <c r="F454" s="184" t="s">
        <v>143</v>
      </c>
      <c r="G454" s="214" t="s">
        <v>43</v>
      </c>
      <c r="H454" s="197" t="s">
        <v>22</v>
      </c>
      <c r="I454" s="211">
        <v>3</v>
      </c>
      <c r="J454" s="180">
        <v>2904.3883923610215</v>
      </c>
      <c r="K454" s="180">
        <v>1991.2959535473435</v>
      </c>
      <c r="L454" s="211">
        <v>14</v>
      </c>
      <c r="M454" s="180">
        <v>4035.6478635929516</v>
      </c>
      <c r="N454" s="180">
        <v>4703.103934942932</v>
      </c>
      <c r="O454" s="75">
        <v>0.82470405487333176</v>
      </c>
    </row>
    <row r="455" spans="1:15" ht="12.75" customHeight="1" x14ac:dyDescent="0.2">
      <c r="A455" s="184" t="s">
        <v>98</v>
      </c>
      <c r="B455" s="196">
        <v>10</v>
      </c>
      <c r="C455" s="180">
        <v>2739.779484338389</v>
      </c>
      <c r="D455" s="180">
        <v>2530.6036918548702</v>
      </c>
      <c r="E455" s="197">
        <v>12</v>
      </c>
      <c r="F455" s="184" t="s">
        <v>143</v>
      </c>
      <c r="G455" s="214" t="s">
        <v>43</v>
      </c>
      <c r="H455" s="197" t="s">
        <v>22</v>
      </c>
      <c r="I455" s="211">
        <v>4</v>
      </c>
      <c r="J455" s="180">
        <v>1385.2131922237816</v>
      </c>
      <c r="K455" s="180">
        <v>691.38088349219754</v>
      </c>
      <c r="L455" s="211">
        <v>6</v>
      </c>
      <c r="M455" s="180">
        <v>4124.9926765621703</v>
      </c>
      <c r="N455" s="180">
        <v>6140.5796943195282</v>
      </c>
      <c r="O455" s="75">
        <v>0.65749483626531857</v>
      </c>
    </row>
    <row r="456" spans="1:15" ht="12.75" customHeight="1" x14ac:dyDescent="0.2">
      <c r="A456" s="180" t="s">
        <v>46</v>
      </c>
      <c r="B456" s="196">
        <v>15</v>
      </c>
      <c r="C456" s="180">
        <v>1883.93991889892</v>
      </c>
      <c r="D456" s="180">
        <v>848.56600159412994</v>
      </c>
      <c r="E456" s="197">
        <v>5</v>
      </c>
      <c r="F456" s="170" t="s">
        <v>143</v>
      </c>
      <c r="G456" s="214" t="s">
        <v>43</v>
      </c>
      <c r="H456" s="197" t="s">
        <v>22</v>
      </c>
      <c r="I456" s="211">
        <v>7</v>
      </c>
      <c r="J456" s="180">
        <v>594.71311889913943</v>
      </c>
      <c r="K456" s="180">
        <v>689.94467427447512</v>
      </c>
      <c r="L456" s="211">
        <v>8</v>
      </c>
      <c r="M456" s="180">
        <v>2478.6530377980594</v>
      </c>
      <c r="N456" s="180">
        <v>2283.9630119272774</v>
      </c>
      <c r="O456" s="75">
        <v>0.42975293104640855</v>
      </c>
    </row>
    <row r="457" spans="1:15" ht="12.75" customHeight="1" x14ac:dyDescent="0.2">
      <c r="A457" s="180" t="s">
        <v>46</v>
      </c>
      <c r="B457" s="196">
        <v>36</v>
      </c>
      <c r="C457" s="180">
        <v>595.92567898701725</v>
      </c>
      <c r="D457" s="180">
        <v>181.8047179421612</v>
      </c>
      <c r="E457" s="197">
        <v>7</v>
      </c>
      <c r="F457" s="170" t="s">
        <v>143</v>
      </c>
      <c r="G457" s="214" t="s">
        <v>43</v>
      </c>
      <c r="H457" s="197" t="s">
        <v>22</v>
      </c>
      <c r="I457" s="211">
        <v>8</v>
      </c>
      <c r="J457" s="180">
        <v>154.56033844668107</v>
      </c>
      <c r="K457" s="180">
        <v>229.24780508877953</v>
      </c>
      <c r="L457" s="211">
        <v>28</v>
      </c>
      <c r="M457" s="180">
        <v>750.48601743369829</v>
      </c>
      <c r="N457" s="180">
        <v>861.1282172625198</v>
      </c>
      <c r="O457" s="75">
        <v>0.50366311926558516</v>
      </c>
    </row>
    <row r="458" spans="1:15" ht="12.75" customHeight="1" x14ac:dyDescent="0.2">
      <c r="A458" s="180" t="s">
        <v>46</v>
      </c>
      <c r="B458" s="196">
        <v>31</v>
      </c>
      <c r="C458" s="180">
        <v>-2750.1838047415754</v>
      </c>
      <c r="D458" s="180">
        <v>3034.6865877400905</v>
      </c>
      <c r="E458" s="213">
        <v>8</v>
      </c>
      <c r="F458" s="170" t="s">
        <v>143</v>
      </c>
      <c r="G458" s="214" t="s">
        <v>43</v>
      </c>
      <c r="H458" s="197" t="s">
        <v>22</v>
      </c>
      <c r="I458" s="211">
        <v>7</v>
      </c>
      <c r="J458" s="180">
        <v>3410.7766555140188</v>
      </c>
      <c r="K458" s="180">
        <v>8002.0158041033055</v>
      </c>
      <c r="L458" s="211">
        <v>24</v>
      </c>
      <c r="M458" s="180">
        <v>660.59285077244351</v>
      </c>
      <c r="N458" s="180">
        <v>1218.4325362151794</v>
      </c>
      <c r="O458" s="75">
        <v>0.73402960262259476</v>
      </c>
    </row>
    <row r="459" spans="1:15" ht="12.75" customHeight="1" x14ac:dyDescent="0.2">
      <c r="A459" s="180" t="s">
        <v>46</v>
      </c>
      <c r="B459" s="196">
        <v>19</v>
      </c>
      <c r="C459" s="180">
        <v>275.41691251379456</v>
      </c>
      <c r="D459" s="180">
        <v>86.423334961540107</v>
      </c>
      <c r="E459" s="197">
        <v>9</v>
      </c>
      <c r="F459" s="170" t="s">
        <v>143</v>
      </c>
      <c r="G459" s="214" t="s">
        <v>43</v>
      </c>
      <c r="H459" s="197" t="s">
        <v>22</v>
      </c>
      <c r="I459" s="211">
        <v>5</v>
      </c>
      <c r="J459" s="180">
        <v>50.229817102813023</v>
      </c>
      <c r="K459" s="180">
        <v>21.642459693580751</v>
      </c>
      <c r="L459" s="211">
        <v>14</v>
      </c>
      <c r="M459" s="180">
        <v>325.64672961660756</v>
      </c>
      <c r="N459" s="180">
        <v>321.33221218825338</v>
      </c>
      <c r="O459" s="75">
        <v>0.39245588610355941</v>
      </c>
    </row>
    <row r="460" spans="1:15" ht="12.75" customHeight="1" x14ac:dyDescent="0.2">
      <c r="A460" s="180" t="s">
        <v>46</v>
      </c>
      <c r="B460" s="196">
        <v>26</v>
      </c>
      <c r="C460" s="180">
        <v>42.728521081046168</v>
      </c>
      <c r="D460" s="180">
        <v>33.932895416664387</v>
      </c>
      <c r="E460" s="197">
        <v>10</v>
      </c>
      <c r="F460" s="170" t="s">
        <v>143</v>
      </c>
      <c r="G460" s="214" t="s">
        <v>43</v>
      </c>
      <c r="H460" s="197" t="s">
        <v>22</v>
      </c>
      <c r="I460" s="211">
        <v>3</v>
      </c>
      <c r="J460" s="180">
        <v>86.834066399076804</v>
      </c>
      <c r="K460" s="180">
        <v>39.649453598272409</v>
      </c>
      <c r="L460" s="211">
        <v>23</v>
      </c>
      <c r="M460" s="180">
        <v>129.56258748012297</v>
      </c>
      <c r="N460" s="180">
        <v>120.1272035232732</v>
      </c>
      <c r="O460" s="75">
        <v>0.73553582497025882</v>
      </c>
    </row>
    <row r="461" spans="1:15" ht="12.75" customHeight="1" x14ac:dyDescent="0.2">
      <c r="A461" s="180" t="s">
        <v>46</v>
      </c>
      <c r="B461" s="196">
        <v>23</v>
      </c>
      <c r="C461" s="180">
        <v>224.07881095079776</v>
      </c>
      <c r="D461" s="180">
        <v>116.60295911787915</v>
      </c>
      <c r="E461" s="197">
        <v>11</v>
      </c>
      <c r="F461" s="170" t="s">
        <v>143</v>
      </c>
      <c r="G461" s="214" t="s">
        <v>43</v>
      </c>
      <c r="H461" s="197" t="s">
        <v>22</v>
      </c>
      <c r="I461" s="211">
        <v>3</v>
      </c>
      <c r="J461" s="180">
        <v>129.6348743950339</v>
      </c>
      <c r="K461" s="180">
        <v>61.774562705427087</v>
      </c>
      <c r="L461" s="211">
        <v>20</v>
      </c>
      <c r="M461" s="180">
        <v>353.71368534583166</v>
      </c>
      <c r="N461" s="180">
        <v>496.47191009959232</v>
      </c>
      <c r="O461" s="75">
        <v>0.65423362303823485</v>
      </c>
    </row>
    <row r="462" spans="1:15" ht="12.75" customHeight="1" x14ac:dyDescent="0.2">
      <c r="A462" s="180" t="s">
        <v>46</v>
      </c>
      <c r="B462" s="196">
        <v>12</v>
      </c>
      <c r="C462" s="180">
        <v>18.93078940634399</v>
      </c>
      <c r="D462" s="180">
        <v>49.378675645815093</v>
      </c>
      <c r="E462" s="197">
        <v>12</v>
      </c>
      <c r="F462" s="170" t="s">
        <v>143</v>
      </c>
      <c r="G462" s="214" t="s">
        <v>43</v>
      </c>
      <c r="H462" s="197" t="s">
        <v>22</v>
      </c>
      <c r="I462" s="211">
        <v>3</v>
      </c>
      <c r="J462" s="180">
        <v>75.244117012665996</v>
      </c>
      <c r="K462" s="180">
        <v>79.454445595197924</v>
      </c>
      <c r="L462" s="211">
        <v>9</v>
      </c>
      <c r="M462" s="180">
        <v>94.174906419009986</v>
      </c>
      <c r="N462" s="180">
        <v>54.820212534162202</v>
      </c>
      <c r="O462" s="75">
        <v>0.84452355169707349</v>
      </c>
    </row>
    <row r="463" spans="1:15" ht="12.75" customHeight="1" x14ac:dyDescent="0.2">
      <c r="A463" s="180" t="s">
        <v>46</v>
      </c>
      <c r="B463" s="196">
        <v>5</v>
      </c>
      <c r="C463" s="180">
        <v>69.484423323035998</v>
      </c>
      <c r="D463" s="180">
        <v>31.74254143428351</v>
      </c>
      <c r="E463" s="197">
        <v>13</v>
      </c>
      <c r="F463" s="170" t="s">
        <v>143</v>
      </c>
      <c r="G463" s="214" t="s">
        <v>43</v>
      </c>
      <c r="H463" s="197" t="s">
        <v>22</v>
      </c>
      <c r="I463" s="211">
        <v>1</v>
      </c>
      <c r="J463" s="180">
        <v>17.407673833302361</v>
      </c>
      <c r="K463" s="180"/>
      <c r="L463" s="211">
        <v>4</v>
      </c>
      <c r="M463" s="180">
        <v>86.892097156338366</v>
      </c>
      <c r="N463" s="180">
        <v>63.485082868567019</v>
      </c>
      <c r="O463" s="75"/>
    </row>
    <row r="464" spans="1:15" ht="12.75" customHeight="1" x14ac:dyDescent="0.2">
      <c r="A464" s="180" t="s">
        <v>46</v>
      </c>
      <c r="B464" s="196">
        <v>2</v>
      </c>
      <c r="C464" s="180">
        <v>-43.476706401917411</v>
      </c>
      <c r="D464" s="180">
        <v>0</v>
      </c>
      <c r="E464" s="197">
        <v>16</v>
      </c>
      <c r="F464" s="170" t="s">
        <v>143</v>
      </c>
      <c r="G464" s="214" t="s">
        <v>43</v>
      </c>
      <c r="H464" s="197" t="s">
        <v>22</v>
      </c>
      <c r="I464" s="211">
        <v>1</v>
      </c>
      <c r="J464" s="180">
        <v>84.319092928662627</v>
      </c>
      <c r="K464" s="180"/>
      <c r="L464" s="211">
        <v>1</v>
      </c>
      <c r="M464" s="180">
        <v>40.842386526745216</v>
      </c>
      <c r="N464" s="180"/>
      <c r="O464" s="75"/>
    </row>
    <row r="465" spans="1:15" ht="12.75" customHeight="1" x14ac:dyDescent="0.2">
      <c r="A465" s="184" t="s">
        <v>74</v>
      </c>
      <c r="B465" s="196">
        <v>3</v>
      </c>
      <c r="C465" s="180">
        <v>-4.7121243082998356</v>
      </c>
      <c r="D465" s="180">
        <v>4.7412792748013244</v>
      </c>
      <c r="E465" s="197">
        <v>4</v>
      </c>
      <c r="F465" s="170" t="s">
        <v>143</v>
      </c>
      <c r="G465" s="214" t="s">
        <v>43</v>
      </c>
      <c r="H465" s="197" t="s">
        <v>22</v>
      </c>
      <c r="I465" s="211">
        <v>2</v>
      </c>
      <c r="J465" s="180">
        <v>4.841279274801324</v>
      </c>
      <c r="K465" s="180">
        <v>6.7051814534225054</v>
      </c>
      <c r="L465" s="211">
        <v>1</v>
      </c>
      <c r="M465" s="180">
        <v>0.12915496650148833</v>
      </c>
      <c r="N465" s="180"/>
      <c r="O465" s="75"/>
    </row>
    <row r="466" spans="1:15" ht="12.75" customHeight="1" x14ac:dyDescent="0.2">
      <c r="A466" s="184" t="s">
        <v>74</v>
      </c>
      <c r="B466" s="196">
        <v>14</v>
      </c>
      <c r="C466" s="180">
        <v>-19.558088406114702</v>
      </c>
      <c r="D466" s="180">
        <v>7.0575816407384337</v>
      </c>
      <c r="E466" s="197">
        <v>5</v>
      </c>
      <c r="F466" s="170" t="s">
        <v>143</v>
      </c>
      <c r="G466" s="214" t="s">
        <v>43</v>
      </c>
      <c r="H466" s="197" t="s">
        <v>22</v>
      </c>
      <c r="I466" s="211">
        <v>9</v>
      </c>
      <c r="J466" s="180">
        <v>25.634942032967</v>
      </c>
      <c r="K466" s="180">
        <v>19.231549806089372</v>
      </c>
      <c r="L466" s="211">
        <v>5</v>
      </c>
      <c r="M466" s="180">
        <v>6.0768536268522988</v>
      </c>
      <c r="N466" s="180">
        <v>6.601036097003492</v>
      </c>
      <c r="O466" s="75">
        <v>0.33610263146401742</v>
      </c>
    </row>
    <row r="467" spans="1:15" ht="12.75" customHeight="1" x14ac:dyDescent="0.2">
      <c r="A467" s="184" t="s">
        <v>74</v>
      </c>
      <c r="B467" s="196">
        <v>30</v>
      </c>
      <c r="C467" s="180">
        <v>10.574911406817534</v>
      </c>
      <c r="D467" s="180">
        <v>14.200548440762597</v>
      </c>
      <c r="E467" s="197">
        <v>7</v>
      </c>
      <c r="F467" s="170" t="s">
        <v>143</v>
      </c>
      <c r="G467" s="214" t="s">
        <v>43</v>
      </c>
      <c r="H467" s="197" t="s">
        <v>22</v>
      </c>
      <c r="I467" s="211">
        <v>23</v>
      </c>
      <c r="J467" s="180">
        <v>23.08626508655847</v>
      </c>
      <c r="K467" s="180">
        <v>39.337531223325612</v>
      </c>
      <c r="L467" s="211">
        <v>7</v>
      </c>
      <c r="M467" s="180">
        <v>33.661176493376004</v>
      </c>
      <c r="N467" s="180">
        <v>30.669669339272257</v>
      </c>
      <c r="O467" s="75">
        <v>0.83210338549849205</v>
      </c>
    </row>
    <row r="468" spans="1:15" ht="12.75" customHeight="1" x14ac:dyDescent="0.2">
      <c r="A468" s="184" t="s">
        <v>74</v>
      </c>
      <c r="B468" s="196">
        <v>33</v>
      </c>
      <c r="C468" s="180">
        <v>-13.512536345347389</v>
      </c>
      <c r="D468" s="180">
        <v>7.702906292902747</v>
      </c>
      <c r="E468" s="197">
        <v>8</v>
      </c>
      <c r="F468" s="170" t="s">
        <v>143</v>
      </c>
      <c r="G468" s="214" t="s">
        <v>43</v>
      </c>
      <c r="H468" s="197" t="s">
        <v>22</v>
      </c>
      <c r="I468" s="211">
        <v>21</v>
      </c>
      <c r="J468" s="180">
        <v>24.214187936684066</v>
      </c>
      <c r="K468" s="180">
        <v>30.80386333764924</v>
      </c>
      <c r="L468" s="211">
        <v>12</v>
      </c>
      <c r="M468" s="180">
        <v>10.701651591336677</v>
      </c>
      <c r="N468" s="180">
        <v>13.030778421600463</v>
      </c>
      <c r="O468" s="75">
        <v>0.68621085048402941</v>
      </c>
    </row>
    <row r="469" spans="1:15" ht="12.75" customHeight="1" x14ac:dyDescent="0.2">
      <c r="A469" s="184" t="s">
        <v>74</v>
      </c>
      <c r="B469" s="196">
        <v>21</v>
      </c>
      <c r="C469" s="180">
        <v>15.280214985261807</v>
      </c>
      <c r="D469" s="180">
        <v>32.837048507181301</v>
      </c>
      <c r="E469" s="197">
        <v>9</v>
      </c>
      <c r="F469" s="170" t="s">
        <v>143</v>
      </c>
      <c r="G469" s="214" t="s">
        <v>43</v>
      </c>
      <c r="H469" s="197" t="s">
        <v>22</v>
      </c>
      <c r="I469" s="211">
        <v>15</v>
      </c>
      <c r="J469" s="180">
        <v>22.882958448189115</v>
      </c>
      <c r="K469" s="180">
        <v>28.622016241250662</v>
      </c>
      <c r="L469" s="211">
        <v>6</v>
      </c>
      <c r="M469" s="180">
        <v>38.163173433450922</v>
      </c>
      <c r="N469" s="180">
        <v>78.370546779336038</v>
      </c>
      <c r="O469" s="75">
        <v>0.85468639380677214</v>
      </c>
    </row>
    <row r="470" spans="1:15" ht="12.75" customHeight="1" x14ac:dyDescent="0.2">
      <c r="A470" s="184" t="s">
        <v>74</v>
      </c>
      <c r="B470" s="196">
        <v>28</v>
      </c>
      <c r="C470" s="180">
        <v>-6.8411328307368739</v>
      </c>
      <c r="D470" s="180">
        <v>5.4361412628056964</v>
      </c>
      <c r="E470" s="197">
        <v>10</v>
      </c>
      <c r="F470" s="170" t="s">
        <v>143</v>
      </c>
      <c r="G470" s="214" t="s">
        <v>43</v>
      </c>
      <c r="H470" s="197" t="s">
        <v>22</v>
      </c>
      <c r="I470" s="211">
        <v>23</v>
      </c>
      <c r="J470" s="180">
        <v>14.55760784660821</v>
      </c>
      <c r="K470" s="180">
        <v>21.310847967080395</v>
      </c>
      <c r="L470" s="211">
        <v>5</v>
      </c>
      <c r="M470" s="180">
        <v>7.7164750158713362</v>
      </c>
      <c r="N470" s="180">
        <v>7.0021004767062847</v>
      </c>
      <c r="O470" s="75">
        <v>0.76038445241468589</v>
      </c>
    </row>
    <row r="471" spans="1:15" ht="12.75" customHeight="1" x14ac:dyDescent="0.2">
      <c r="A471" s="184" t="s">
        <v>74</v>
      </c>
      <c r="B471" s="196">
        <v>20</v>
      </c>
      <c r="C471" s="180">
        <v>-3.9531488964527099</v>
      </c>
      <c r="D471" s="180">
        <v>12.578197997699235</v>
      </c>
      <c r="E471" s="197">
        <v>11</v>
      </c>
      <c r="F471" s="170" t="s">
        <v>143</v>
      </c>
      <c r="G471" s="214" t="s">
        <v>43</v>
      </c>
      <c r="H471" s="197" t="s">
        <v>22</v>
      </c>
      <c r="I471" s="211">
        <v>17</v>
      </c>
      <c r="J471" s="180">
        <v>25.239667644990565</v>
      </c>
      <c r="K471" s="180">
        <v>26.228024149229118</v>
      </c>
      <c r="L471" s="211">
        <v>3</v>
      </c>
      <c r="M471" s="180">
        <v>21.286518748537855</v>
      </c>
      <c r="N471" s="180">
        <v>18.794612112827533</v>
      </c>
      <c r="O471" s="75">
        <v>0.902491626144176</v>
      </c>
    </row>
    <row r="472" spans="1:15" ht="12.75" customHeight="1" x14ac:dyDescent="0.2">
      <c r="A472" s="184" t="s">
        <v>74</v>
      </c>
      <c r="B472" s="196">
        <v>12</v>
      </c>
      <c r="C472" s="180">
        <v>29.138346538867673</v>
      </c>
      <c r="D472" s="180">
        <v>18.674751323563989</v>
      </c>
      <c r="E472" s="213">
        <v>12</v>
      </c>
      <c r="F472" s="170" t="s">
        <v>143</v>
      </c>
      <c r="G472" s="214" t="s">
        <v>43</v>
      </c>
      <c r="H472" s="197" t="s">
        <v>22</v>
      </c>
      <c r="I472" s="211">
        <v>7</v>
      </c>
      <c r="J472" s="180">
        <v>10.962239925704798</v>
      </c>
      <c r="K472" s="180">
        <v>14.648782205452335</v>
      </c>
      <c r="L472" s="211">
        <v>5</v>
      </c>
      <c r="M472" s="180">
        <v>40.100586464572473</v>
      </c>
      <c r="N472" s="180">
        <v>39.880513849640437</v>
      </c>
      <c r="O472" s="75">
        <v>0.49281559009382558</v>
      </c>
    </row>
    <row r="473" spans="1:15" ht="12.75" customHeight="1" x14ac:dyDescent="0.2">
      <c r="A473" s="184" t="s">
        <v>74</v>
      </c>
      <c r="B473" s="196">
        <v>2</v>
      </c>
      <c r="C473" s="180">
        <v>-27.72559402207127</v>
      </c>
      <c r="D473" s="180">
        <v>0</v>
      </c>
      <c r="E473" s="197">
        <v>13</v>
      </c>
      <c r="F473" s="170" t="s">
        <v>143</v>
      </c>
      <c r="G473" s="214" t="s">
        <v>43</v>
      </c>
      <c r="H473" s="197" t="s">
        <v>22</v>
      </c>
      <c r="I473" s="211">
        <v>1</v>
      </c>
      <c r="J473" s="180">
        <v>27.825594022071272</v>
      </c>
      <c r="K473" s="180"/>
      <c r="L473" s="211">
        <v>1</v>
      </c>
      <c r="M473" s="180">
        <v>0.1</v>
      </c>
      <c r="N473" s="180"/>
      <c r="O473" s="75"/>
    </row>
    <row r="474" spans="1:15" ht="12.75" customHeight="1" x14ac:dyDescent="0.2">
      <c r="A474" s="184" t="s">
        <v>74</v>
      </c>
      <c r="B474" s="196">
        <v>2</v>
      </c>
      <c r="C474" s="180">
        <v>-1.5681005372000574</v>
      </c>
      <c r="D474" s="180">
        <v>0</v>
      </c>
      <c r="E474" s="197">
        <v>16</v>
      </c>
      <c r="F474" s="170" t="s">
        <v>143</v>
      </c>
      <c r="G474" s="214" t="s">
        <v>43</v>
      </c>
      <c r="H474" s="197" t="s">
        <v>22</v>
      </c>
      <c r="I474" s="211">
        <v>1</v>
      </c>
      <c r="J474" s="180">
        <v>1.6681005372000575</v>
      </c>
      <c r="K474" s="180"/>
      <c r="L474" s="211">
        <v>1</v>
      </c>
      <c r="M474" s="180">
        <v>0.1</v>
      </c>
      <c r="N474" s="180"/>
      <c r="O474" s="75"/>
    </row>
    <row r="475" spans="1:15" ht="12.75" customHeight="1" x14ac:dyDescent="0.2">
      <c r="A475" s="184" t="s">
        <v>30</v>
      </c>
      <c r="B475" s="196">
        <v>3</v>
      </c>
      <c r="C475" s="180">
        <v>3.0794213521280884</v>
      </c>
      <c r="D475" s="180">
        <v>6.381598817816629</v>
      </c>
      <c r="E475" s="197">
        <v>4</v>
      </c>
      <c r="F475" s="170" t="s">
        <v>143</v>
      </c>
      <c r="G475" s="214" t="s">
        <v>43</v>
      </c>
      <c r="H475" s="197" t="s">
        <v>22</v>
      </c>
      <c r="I475" s="211">
        <v>1</v>
      </c>
      <c r="J475" s="180">
        <v>11.158839925077487</v>
      </c>
      <c r="K475" s="180"/>
      <c r="L475" s="211">
        <v>2</v>
      </c>
      <c r="M475" s="180">
        <v>14.238261277205575</v>
      </c>
      <c r="N475" s="180">
        <v>9.0249435977803873</v>
      </c>
      <c r="O475" s="75"/>
    </row>
    <row r="476" spans="1:15" ht="12.75" customHeight="1" x14ac:dyDescent="0.2">
      <c r="A476" s="184" t="s">
        <v>30</v>
      </c>
      <c r="B476" s="196">
        <v>13</v>
      </c>
      <c r="C476" s="180">
        <v>17.99132664711129</v>
      </c>
      <c r="D476" s="180">
        <v>9.2563604013930725</v>
      </c>
      <c r="E476" s="197">
        <v>5</v>
      </c>
      <c r="F476" s="170" t="s">
        <v>143</v>
      </c>
      <c r="G476" s="214" t="s">
        <v>43</v>
      </c>
      <c r="H476" s="197" t="s">
        <v>22</v>
      </c>
      <c r="I476" s="211">
        <v>6</v>
      </c>
      <c r="J476" s="180">
        <v>17.393976728819599</v>
      </c>
      <c r="K476" s="180">
        <v>7.170741258143555</v>
      </c>
      <c r="L476" s="211">
        <v>7</v>
      </c>
      <c r="M476" s="180">
        <v>35.385303375930889</v>
      </c>
      <c r="N476" s="180">
        <v>23.232993850848441</v>
      </c>
      <c r="O476" s="75">
        <v>0.4593337340349477</v>
      </c>
    </row>
    <row r="477" spans="1:15" ht="12.75" customHeight="1" x14ac:dyDescent="0.2">
      <c r="A477" s="184" t="s">
        <v>30</v>
      </c>
      <c r="B477" s="196">
        <v>26</v>
      </c>
      <c r="C477" s="180">
        <v>4.1482338752855981</v>
      </c>
      <c r="D477" s="180">
        <v>6.4391516810776848</v>
      </c>
      <c r="E477" s="197">
        <v>7</v>
      </c>
      <c r="F477" s="170" t="s">
        <v>143</v>
      </c>
      <c r="G477" s="214" t="s">
        <v>43</v>
      </c>
      <c r="H477" s="197" t="s">
        <v>22</v>
      </c>
      <c r="I477" s="211">
        <v>7</v>
      </c>
      <c r="J477" s="180">
        <v>17.718299720711052</v>
      </c>
      <c r="K477" s="180">
        <v>13.927976432472317</v>
      </c>
      <c r="L477" s="211">
        <v>19</v>
      </c>
      <c r="M477" s="180">
        <v>21.86653359599665</v>
      </c>
      <c r="N477" s="180">
        <v>16.163246088843131</v>
      </c>
      <c r="O477" s="75">
        <v>0.84584614070512476</v>
      </c>
    </row>
    <row r="478" spans="1:15" ht="12.75" customHeight="1" x14ac:dyDescent="0.2">
      <c r="A478" s="184" t="s">
        <v>30</v>
      </c>
      <c r="B478" s="196">
        <v>35</v>
      </c>
      <c r="C478" s="180">
        <v>40.408838387507629</v>
      </c>
      <c r="D478" s="180">
        <v>32.393863385740282</v>
      </c>
      <c r="E478" s="213">
        <v>8</v>
      </c>
      <c r="F478" s="170" t="s">
        <v>143</v>
      </c>
      <c r="G478" s="214" t="s">
        <v>43</v>
      </c>
      <c r="H478" s="197" t="s">
        <v>22</v>
      </c>
      <c r="I478" s="211">
        <v>13</v>
      </c>
      <c r="J478" s="180">
        <v>22.814742030229617</v>
      </c>
      <c r="K478" s="180">
        <v>15.574651617106955</v>
      </c>
      <c r="L478" s="211">
        <v>22</v>
      </c>
      <c r="M478" s="180">
        <v>63.223580417737246</v>
      </c>
      <c r="N478" s="180">
        <v>150.5837633293464</v>
      </c>
      <c r="O478" s="75">
        <v>0.78952767301879034</v>
      </c>
    </row>
    <row r="479" spans="1:15" ht="12.75" customHeight="1" x14ac:dyDescent="0.2">
      <c r="A479" s="184" t="s">
        <v>30</v>
      </c>
      <c r="B479" s="196">
        <v>19</v>
      </c>
      <c r="C479" s="180">
        <v>-10.053179711631149</v>
      </c>
      <c r="D479" s="180">
        <v>9.7911527928876936</v>
      </c>
      <c r="E479" s="197">
        <v>9</v>
      </c>
      <c r="F479" s="170" t="s">
        <v>143</v>
      </c>
      <c r="G479" s="214" t="s">
        <v>43</v>
      </c>
      <c r="H479" s="197" t="s">
        <v>22</v>
      </c>
      <c r="I479" s="211">
        <v>6</v>
      </c>
      <c r="J479" s="180">
        <v>28.243541614926034</v>
      </c>
      <c r="K479" s="180">
        <v>22.473160424820431</v>
      </c>
      <c r="L479" s="211">
        <v>13</v>
      </c>
      <c r="M479" s="180">
        <v>18.190361903294885</v>
      </c>
      <c r="N479" s="180">
        <v>12.329113795066245</v>
      </c>
      <c r="O479" s="75">
        <v>0.6949126783049655</v>
      </c>
    </row>
    <row r="480" spans="1:15" ht="12.75" customHeight="1" x14ac:dyDescent="0.2">
      <c r="A480" s="184" t="s">
        <v>30</v>
      </c>
      <c r="B480" s="196">
        <v>20</v>
      </c>
      <c r="C480" s="180">
        <v>2.6335033655765105</v>
      </c>
      <c r="D480" s="180">
        <v>3.9382296617320498</v>
      </c>
      <c r="E480" s="197">
        <v>10</v>
      </c>
      <c r="F480" s="170" t="s">
        <v>143</v>
      </c>
      <c r="G480" s="214" t="s">
        <v>43</v>
      </c>
      <c r="H480" s="197" t="s">
        <v>22</v>
      </c>
      <c r="I480" s="211">
        <v>3</v>
      </c>
      <c r="J480" s="180">
        <v>15.442891432869777</v>
      </c>
      <c r="K480" s="180">
        <v>3.6006290078804652</v>
      </c>
      <c r="L480" s="211">
        <v>17</v>
      </c>
      <c r="M480" s="180">
        <v>18.076394798446287</v>
      </c>
      <c r="N480" s="180">
        <v>13.791244795222056</v>
      </c>
      <c r="O480" s="75">
        <v>0.85341606305250628</v>
      </c>
    </row>
    <row r="481" spans="1:15" ht="12.75" customHeight="1" x14ac:dyDescent="0.2">
      <c r="A481" s="184" t="s">
        <v>30</v>
      </c>
      <c r="B481" s="196">
        <v>22</v>
      </c>
      <c r="C481" s="180">
        <v>4.1086515234011109</v>
      </c>
      <c r="D481" s="180">
        <v>6.4384504849012885</v>
      </c>
      <c r="E481" s="197">
        <v>11</v>
      </c>
      <c r="F481" s="170" t="s">
        <v>143</v>
      </c>
      <c r="G481" s="214" t="s">
        <v>43</v>
      </c>
      <c r="H481" s="197" t="s">
        <v>22</v>
      </c>
      <c r="I481" s="211">
        <v>3</v>
      </c>
      <c r="J481" s="180">
        <v>20.03028486785399</v>
      </c>
      <c r="K481" s="180">
        <v>5.684698788395762</v>
      </c>
      <c r="L481" s="211">
        <v>19</v>
      </c>
      <c r="M481" s="180">
        <v>24.1389363912551</v>
      </c>
      <c r="N481" s="180">
        <v>24.144409559088306</v>
      </c>
      <c r="O481" s="75">
        <v>0.86843972286819016</v>
      </c>
    </row>
    <row r="482" spans="1:15" ht="12.75" customHeight="1" x14ac:dyDescent="0.2">
      <c r="A482" s="184" t="s">
        <v>30</v>
      </c>
      <c r="B482" s="196">
        <v>15</v>
      </c>
      <c r="C482" s="180">
        <v>-21.779444101339315</v>
      </c>
      <c r="D482" s="180">
        <v>14.294356181669935</v>
      </c>
      <c r="E482" s="197">
        <v>12</v>
      </c>
      <c r="F482" s="170" t="s">
        <v>143</v>
      </c>
      <c r="G482" s="214" t="s">
        <v>43</v>
      </c>
      <c r="H482" s="197" t="s">
        <v>22</v>
      </c>
      <c r="I482" s="211">
        <v>5</v>
      </c>
      <c r="J482" s="180">
        <v>39.741107797906281</v>
      </c>
      <c r="K482" s="180">
        <v>30.12131027841626</v>
      </c>
      <c r="L482" s="211">
        <v>10</v>
      </c>
      <c r="M482" s="180">
        <v>17.961663696566966</v>
      </c>
      <c r="N482" s="180">
        <v>15.122814576235619</v>
      </c>
      <c r="O482" s="75">
        <v>0.51815751148815781</v>
      </c>
    </row>
    <row r="483" spans="1:15" ht="12.75" customHeight="1" x14ac:dyDescent="0.2">
      <c r="A483" s="184" t="s">
        <v>30</v>
      </c>
      <c r="B483" s="196">
        <v>5</v>
      </c>
      <c r="C483" s="180">
        <v>6.4976297577476938</v>
      </c>
      <c r="D483" s="180">
        <v>2.8359641317550355</v>
      </c>
      <c r="E483" s="197">
        <v>13</v>
      </c>
      <c r="F483" s="170" t="s">
        <v>143</v>
      </c>
      <c r="G483" s="214" t="s">
        <v>43</v>
      </c>
      <c r="H483" s="197" t="s">
        <v>22</v>
      </c>
      <c r="I483" s="211">
        <v>1</v>
      </c>
      <c r="J483" s="180">
        <v>4.6415888336127793</v>
      </c>
      <c r="K483" s="180"/>
      <c r="L483" s="211">
        <v>4</v>
      </c>
      <c r="M483" s="180">
        <v>11.139218591360473</v>
      </c>
      <c r="N483" s="180">
        <v>5.671928263510071</v>
      </c>
      <c r="O483" s="75"/>
    </row>
    <row r="484" spans="1:15" ht="12.75" customHeight="1" x14ac:dyDescent="0.2">
      <c r="A484" s="184" t="s">
        <v>30</v>
      </c>
      <c r="B484" s="196">
        <v>2</v>
      </c>
      <c r="C484" s="180">
        <v>1.7967995901326947</v>
      </c>
      <c r="D484" s="180">
        <v>0</v>
      </c>
      <c r="E484" s="197">
        <v>16</v>
      </c>
      <c r="F484" s="170" t="s">
        <v>143</v>
      </c>
      <c r="G484" s="214" t="s">
        <v>43</v>
      </c>
      <c r="H484" s="197" t="s">
        <v>22</v>
      </c>
      <c r="I484" s="211">
        <v>1</v>
      </c>
      <c r="J484" s="180">
        <v>15.505157798326254</v>
      </c>
      <c r="K484" s="180"/>
      <c r="L484" s="211">
        <v>1</v>
      </c>
      <c r="M484" s="180">
        <v>17.301957388458948</v>
      </c>
      <c r="N484" s="180"/>
      <c r="O484" s="75"/>
    </row>
    <row r="485" spans="1:15" ht="12.75" customHeight="1" x14ac:dyDescent="0.2">
      <c r="A485" s="184" t="s">
        <v>82</v>
      </c>
      <c r="B485" s="196">
        <v>2</v>
      </c>
      <c r="C485" s="180">
        <v>-10109.451896062626</v>
      </c>
      <c r="D485" s="180">
        <v>0</v>
      </c>
      <c r="E485" s="213">
        <v>4</v>
      </c>
      <c r="F485" s="170" t="s">
        <v>143</v>
      </c>
      <c r="G485" s="214" t="s">
        <v>43</v>
      </c>
      <c r="H485" s="197" t="s">
        <v>22</v>
      </c>
      <c r="I485" s="211">
        <v>1</v>
      </c>
      <c r="J485" s="180">
        <v>16259.646938814836</v>
      </c>
      <c r="K485" s="180"/>
      <c r="L485" s="211">
        <v>1</v>
      </c>
      <c r="M485" s="180">
        <v>6150.1950427522106</v>
      </c>
      <c r="N485" s="180"/>
      <c r="O485" s="75"/>
    </row>
    <row r="486" spans="1:15" ht="12.75" customHeight="1" x14ac:dyDescent="0.2">
      <c r="A486" s="184" t="s">
        <v>82</v>
      </c>
      <c r="B486" s="196">
        <v>17</v>
      </c>
      <c r="C486" s="180">
        <v>4955.750371493993</v>
      </c>
      <c r="D486" s="180">
        <v>4956.44459933078</v>
      </c>
      <c r="E486" s="197">
        <v>5</v>
      </c>
      <c r="F486" s="170" t="s">
        <v>143</v>
      </c>
      <c r="G486" s="214" t="s">
        <v>43</v>
      </c>
      <c r="H486" s="197" t="s">
        <v>22</v>
      </c>
      <c r="I486" s="211">
        <v>9</v>
      </c>
      <c r="J486" s="180">
        <v>7637.8351111976272</v>
      </c>
      <c r="K486" s="180">
        <v>5900.1235304716665</v>
      </c>
      <c r="L486" s="211">
        <v>8</v>
      </c>
      <c r="M486" s="180">
        <v>12593.58548269162</v>
      </c>
      <c r="N486" s="180">
        <v>12868.070041645869</v>
      </c>
      <c r="O486" s="75">
        <v>0.72628187285705104</v>
      </c>
    </row>
    <row r="487" spans="1:15" ht="12.75" customHeight="1" x14ac:dyDescent="0.2">
      <c r="A487" s="184" t="s">
        <v>82</v>
      </c>
      <c r="B487" s="196">
        <v>27</v>
      </c>
      <c r="C487" s="180">
        <v>2408.0722818418617</v>
      </c>
      <c r="D487" s="180">
        <v>5775.6912896264057</v>
      </c>
      <c r="E487" s="197">
        <v>7</v>
      </c>
      <c r="F487" s="170" t="s">
        <v>143</v>
      </c>
      <c r="G487" s="214" t="s">
        <v>43</v>
      </c>
      <c r="H487" s="197" t="s">
        <v>22</v>
      </c>
      <c r="I487" s="211">
        <v>21</v>
      </c>
      <c r="J487" s="180">
        <v>9602.0167510617812</v>
      </c>
      <c r="K487" s="180">
        <v>6074.0206798640702</v>
      </c>
      <c r="L487" s="211">
        <v>6</v>
      </c>
      <c r="M487" s="180">
        <v>12010.089032903643</v>
      </c>
      <c r="N487" s="180">
        <v>13769.916278560473</v>
      </c>
      <c r="O487" s="75">
        <v>0.87287779770370655</v>
      </c>
    </row>
    <row r="488" spans="1:15" ht="12.75" customHeight="1" x14ac:dyDescent="0.2">
      <c r="A488" s="184" t="s">
        <v>82</v>
      </c>
      <c r="B488" s="196">
        <v>30</v>
      </c>
      <c r="C488" s="180">
        <v>-2528.4812238010036</v>
      </c>
      <c r="D488" s="180">
        <v>2277.5460142500015</v>
      </c>
      <c r="E488" s="197">
        <v>8</v>
      </c>
      <c r="F488" s="170" t="s">
        <v>143</v>
      </c>
      <c r="G488" s="214" t="s">
        <v>43</v>
      </c>
      <c r="H488" s="197" t="s">
        <v>22</v>
      </c>
      <c r="I488" s="211">
        <v>18</v>
      </c>
      <c r="J488" s="180">
        <v>10754.075335313772</v>
      </c>
      <c r="K488" s="180">
        <v>8645.2207977670296</v>
      </c>
      <c r="L488" s="211">
        <v>12</v>
      </c>
      <c r="M488" s="180">
        <v>8225.594111512768</v>
      </c>
      <c r="N488" s="180">
        <v>3524.2060670289638</v>
      </c>
      <c r="O488" s="75">
        <v>0.78651954344200181</v>
      </c>
    </row>
    <row r="489" spans="1:15" ht="12.75" customHeight="1" x14ac:dyDescent="0.2">
      <c r="A489" s="184" t="s">
        <v>82</v>
      </c>
      <c r="B489" s="196">
        <v>21</v>
      </c>
      <c r="C489" s="180">
        <v>-4170.9852095714159</v>
      </c>
      <c r="D489" s="180">
        <v>2588.8170552499441</v>
      </c>
      <c r="E489" s="197">
        <v>9</v>
      </c>
      <c r="F489" s="170" t="s">
        <v>143</v>
      </c>
      <c r="G489" s="214" t="s">
        <v>43</v>
      </c>
      <c r="H489" s="197" t="s">
        <v>22</v>
      </c>
      <c r="I489" s="211">
        <v>16</v>
      </c>
      <c r="J489" s="180">
        <v>11520.175157069891</v>
      </c>
      <c r="K489" s="180">
        <v>9157.6844248566103</v>
      </c>
      <c r="L489" s="211">
        <v>5</v>
      </c>
      <c r="M489" s="180">
        <v>7349.1899474984748</v>
      </c>
      <c r="N489" s="180">
        <v>2702.3367147472186</v>
      </c>
      <c r="O489" s="75">
        <v>0.66222719865730406</v>
      </c>
    </row>
    <row r="490" spans="1:15" ht="12.75" customHeight="1" x14ac:dyDescent="0.2">
      <c r="A490" s="184" t="s">
        <v>82</v>
      </c>
      <c r="B490" s="196">
        <v>25</v>
      </c>
      <c r="C490" s="180">
        <v>-943.53277256948786</v>
      </c>
      <c r="D490" s="180">
        <v>2793.3717310688135</v>
      </c>
      <c r="E490" s="197">
        <v>10</v>
      </c>
      <c r="F490" s="170" t="s">
        <v>143</v>
      </c>
      <c r="G490" s="214" t="s">
        <v>43</v>
      </c>
      <c r="H490" s="197" t="s">
        <v>22</v>
      </c>
      <c r="I490" s="211">
        <v>19</v>
      </c>
      <c r="J490" s="180">
        <v>9181.5032696085673</v>
      </c>
      <c r="K490" s="180">
        <v>8166.5846579081499</v>
      </c>
      <c r="L490" s="211">
        <v>6</v>
      </c>
      <c r="M490" s="180">
        <v>8237.9704970390794</v>
      </c>
      <c r="N490" s="180">
        <v>5075.0934227119851</v>
      </c>
      <c r="O490" s="75">
        <v>0.9218286194075187</v>
      </c>
    </row>
    <row r="491" spans="1:15" ht="12.75" customHeight="1" x14ac:dyDescent="0.2">
      <c r="A491" s="184" t="s">
        <v>82</v>
      </c>
      <c r="B491" s="196">
        <v>15</v>
      </c>
      <c r="C491" s="180">
        <v>9933.4014854093275</v>
      </c>
      <c r="D491" s="180">
        <v>10434.674210552152</v>
      </c>
      <c r="E491" s="197">
        <v>11</v>
      </c>
      <c r="F491" s="170" t="s">
        <v>143</v>
      </c>
      <c r="G491" s="214" t="s">
        <v>43</v>
      </c>
      <c r="H491" s="197" t="s">
        <v>22</v>
      </c>
      <c r="I491" s="211">
        <v>12</v>
      </c>
      <c r="J491" s="180">
        <v>9083.1325683045379</v>
      </c>
      <c r="K491" s="180">
        <v>6225.6182636827325</v>
      </c>
      <c r="L491" s="211">
        <v>3</v>
      </c>
      <c r="M491" s="180">
        <v>19016.534053713865</v>
      </c>
      <c r="N491" s="180">
        <v>17803.305787123118</v>
      </c>
      <c r="O491" s="75">
        <v>0.59841628981771788</v>
      </c>
    </row>
    <row r="492" spans="1:15" ht="12.75" customHeight="1" x14ac:dyDescent="0.2">
      <c r="A492" s="184" t="s">
        <v>82</v>
      </c>
      <c r="B492" s="196">
        <v>11</v>
      </c>
      <c r="C492" s="180">
        <v>2872.5272101234968</v>
      </c>
      <c r="D492" s="180">
        <v>7461.3878008330466</v>
      </c>
      <c r="E492" s="197">
        <v>12</v>
      </c>
      <c r="F492" s="170" t="s">
        <v>143</v>
      </c>
      <c r="G492" s="214" t="s">
        <v>43</v>
      </c>
      <c r="H492" s="197" t="s">
        <v>22</v>
      </c>
      <c r="I492" s="211">
        <v>6</v>
      </c>
      <c r="J492" s="180">
        <v>12637.475013959314</v>
      </c>
      <c r="K492" s="180">
        <v>10408.120553900733</v>
      </c>
      <c r="L492" s="211">
        <v>5</v>
      </c>
      <c r="M492" s="180">
        <v>15510.002224082811</v>
      </c>
      <c r="N492" s="180">
        <v>13714.495798910191</v>
      </c>
      <c r="O492" s="75">
        <v>0.86749205119016537</v>
      </c>
    </row>
    <row r="493" spans="1:15" ht="12.75" customHeight="1" x14ac:dyDescent="0.2">
      <c r="A493" s="184" t="s">
        <v>25</v>
      </c>
      <c r="B493" s="196">
        <v>15</v>
      </c>
      <c r="C493" s="180">
        <v>7.3549194641829629</v>
      </c>
      <c r="D493" s="180">
        <v>25.091684188677746</v>
      </c>
      <c r="E493" s="197">
        <v>5</v>
      </c>
      <c r="F493" s="170" t="s">
        <v>143</v>
      </c>
      <c r="G493" s="214" t="s">
        <v>43</v>
      </c>
      <c r="H493" s="197" t="s">
        <v>22</v>
      </c>
      <c r="I493" s="211">
        <v>8</v>
      </c>
      <c r="J493" s="180">
        <v>36.20720463471104</v>
      </c>
      <c r="K493" s="180">
        <v>61.383938748357856</v>
      </c>
      <c r="L493" s="211">
        <v>7</v>
      </c>
      <c r="M493" s="180">
        <v>43.562124098894003</v>
      </c>
      <c r="N493" s="180">
        <v>33.319046561103832</v>
      </c>
      <c r="O493" s="75">
        <v>0.91613350771912039</v>
      </c>
    </row>
    <row r="494" spans="1:15" ht="12.75" customHeight="1" x14ac:dyDescent="0.2">
      <c r="A494" s="184" t="s">
        <v>25</v>
      </c>
      <c r="B494" s="196">
        <v>36</v>
      </c>
      <c r="C494" s="180">
        <v>3.6896425851275083</v>
      </c>
      <c r="D494" s="180">
        <v>9.4843446642013838</v>
      </c>
      <c r="E494" s="197">
        <v>7</v>
      </c>
      <c r="F494" s="170" t="s">
        <v>143</v>
      </c>
      <c r="G494" s="214" t="s">
        <v>43</v>
      </c>
      <c r="H494" s="197" t="s">
        <v>22</v>
      </c>
      <c r="I494" s="211">
        <v>7</v>
      </c>
      <c r="J494" s="180">
        <v>17.700273761892358</v>
      </c>
      <c r="K494" s="180">
        <v>19.885456808321354</v>
      </c>
      <c r="L494" s="211">
        <v>29</v>
      </c>
      <c r="M494" s="180">
        <v>21.389916347019867</v>
      </c>
      <c r="N494" s="180">
        <v>31.151488708311327</v>
      </c>
      <c r="O494" s="75">
        <v>0.92047522844500707</v>
      </c>
    </row>
    <row r="495" spans="1:15" ht="12.75" customHeight="1" x14ac:dyDescent="0.2">
      <c r="A495" s="184" t="s">
        <v>25</v>
      </c>
      <c r="B495" s="196">
        <v>34</v>
      </c>
      <c r="C495" s="180">
        <v>13.222534970957909</v>
      </c>
      <c r="D495" s="180">
        <v>29.267321789302514</v>
      </c>
      <c r="E495" s="197">
        <v>8</v>
      </c>
      <c r="F495" s="170" t="s">
        <v>143</v>
      </c>
      <c r="G495" s="214" t="s">
        <v>43</v>
      </c>
      <c r="H495" s="197" t="s">
        <v>22</v>
      </c>
      <c r="I495" s="211">
        <v>13</v>
      </c>
      <c r="J495" s="180">
        <v>48.484364617525621</v>
      </c>
      <c r="K495" s="180">
        <v>85.072372599390334</v>
      </c>
      <c r="L495" s="211">
        <v>21</v>
      </c>
      <c r="M495" s="180">
        <v>61.70689958848353</v>
      </c>
      <c r="N495" s="180">
        <v>79.354027513849076</v>
      </c>
      <c r="O495" s="75">
        <v>0.90950980244329882</v>
      </c>
    </row>
    <row r="496" spans="1:15" ht="12.75" customHeight="1" x14ac:dyDescent="0.2">
      <c r="A496" s="184" t="s">
        <v>25</v>
      </c>
      <c r="B496" s="196">
        <v>19</v>
      </c>
      <c r="C496" s="180">
        <v>41.221615239291395</v>
      </c>
      <c r="D496" s="180">
        <v>23.36832181119518</v>
      </c>
      <c r="E496" s="213">
        <v>9</v>
      </c>
      <c r="F496" s="170" t="s">
        <v>143</v>
      </c>
      <c r="G496" s="214" t="s">
        <v>43</v>
      </c>
      <c r="H496" s="197" t="s">
        <v>22</v>
      </c>
      <c r="I496" s="211">
        <v>5</v>
      </c>
      <c r="J496" s="180">
        <v>8.21252874282027</v>
      </c>
      <c r="K496" s="180">
        <v>6.7620910349662777</v>
      </c>
      <c r="L496" s="211">
        <v>14</v>
      </c>
      <c r="M496" s="180">
        <v>49.434143982111664</v>
      </c>
      <c r="N496" s="180">
        <v>86.701015272830844</v>
      </c>
      <c r="O496" s="75">
        <v>0.63549555828641724</v>
      </c>
    </row>
    <row r="497" spans="1:16" ht="12.75" customHeight="1" x14ac:dyDescent="0.2">
      <c r="A497" s="184" t="s">
        <v>25</v>
      </c>
      <c r="B497" s="196">
        <v>27</v>
      </c>
      <c r="C497" s="180">
        <v>32.890642231682797</v>
      </c>
      <c r="D497" s="180">
        <v>16.700830975262196</v>
      </c>
      <c r="E497" s="197">
        <v>10</v>
      </c>
      <c r="F497" s="170" t="s">
        <v>143</v>
      </c>
      <c r="G497" s="214" t="s">
        <v>43</v>
      </c>
      <c r="H497" s="197" t="s">
        <v>22</v>
      </c>
      <c r="I497" s="211">
        <v>5</v>
      </c>
      <c r="J497" s="180">
        <v>7.1531335888809782</v>
      </c>
      <c r="K497" s="180">
        <v>6.2581202196902339</v>
      </c>
      <c r="L497" s="211">
        <v>22</v>
      </c>
      <c r="M497" s="180">
        <v>40.043775820563773</v>
      </c>
      <c r="N497" s="180">
        <v>77.226088296663562</v>
      </c>
      <c r="O497" s="75">
        <v>0.67119457604813171</v>
      </c>
    </row>
    <row r="498" spans="1:16" ht="12.75" customHeight="1" x14ac:dyDescent="0.2">
      <c r="A498" s="184" t="s">
        <v>25</v>
      </c>
      <c r="B498" s="196">
        <v>22</v>
      </c>
      <c r="C498" s="180">
        <v>37.087426134179708</v>
      </c>
      <c r="D498" s="180">
        <v>18.244730933976818</v>
      </c>
      <c r="E498" s="197">
        <v>11</v>
      </c>
      <c r="F498" s="170" t="s">
        <v>143</v>
      </c>
      <c r="G498" s="214" t="s">
        <v>43</v>
      </c>
      <c r="H498" s="197" t="s">
        <v>22</v>
      </c>
      <c r="I498" s="211">
        <v>4</v>
      </c>
      <c r="J498" s="180">
        <v>11.195932465085223</v>
      </c>
      <c r="K498" s="180">
        <v>10.419166184408395</v>
      </c>
      <c r="L498" s="211">
        <v>18</v>
      </c>
      <c r="M498" s="180">
        <v>48.283358599264929</v>
      </c>
      <c r="N498" s="180">
        <v>74.18320642473843</v>
      </c>
      <c r="O498" s="75">
        <v>0.62054058276035562</v>
      </c>
    </row>
    <row r="499" spans="1:16" ht="12.75" customHeight="1" x14ac:dyDescent="0.2">
      <c r="A499" s="184" t="s">
        <v>25</v>
      </c>
      <c r="B499" s="196">
        <v>12</v>
      </c>
      <c r="C499" s="180">
        <v>5.210982299884197</v>
      </c>
      <c r="D499" s="180">
        <v>4.2411891775982333</v>
      </c>
      <c r="E499" s="197">
        <v>12</v>
      </c>
      <c r="F499" s="170" t="s">
        <v>143</v>
      </c>
      <c r="G499" s="214" t="s">
        <v>43</v>
      </c>
      <c r="H499" s="197" t="s">
        <v>22</v>
      </c>
      <c r="I499" s="211">
        <v>6</v>
      </c>
      <c r="J499" s="180">
        <v>3.3088857082000822</v>
      </c>
      <c r="K499" s="180">
        <v>4.7199848958874728</v>
      </c>
      <c r="L499" s="211">
        <v>6</v>
      </c>
      <c r="M499" s="180">
        <v>8.5198680080842788</v>
      </c>
      <c r="N499" s="180">
        <v>9.2546127106244906</v>
      </c>
      <c r="O499" s="75">
        <v>0.61594989416077173</v>
      </c>
    </row>
    <row r="500" spans="1:16" ht="12.75" customHeight="1" x14ac:dyDescent="0.2">
      <c r="A500" s="184" t="s">
        <v>25</v>
      </c>
      <c r="B500" s="196">
        <v>3</v>
      </c>
      <c r="C500" s="180">
        <v>5.0174997195667999</v>
      </c>
      <c r="D500" s="180">
        <v>1.6991859083730079</v>
      </c>
      <c r="E500" s="197">
        <v>13</v>
      </c>
      <c r="F500" s="170" t="s">
        <v>143</v>
      </c>
      <c r="G500" s="214" t="s">
        <v>43</v>
      </c>
      <c r="H500" s="197" t="s">
        <v>22</v>
      </c>
      <c r="I500" s="211">
        <v>1</v>
      </c>
      <c r="J500" s="180">
        <v>9.6235062639808855E-2</v>
      </c>
      <c r="K500" s="180"/>
      <c r="L500" s="211">
        <v>2</v>
      </c>
      <c r="M500" s="180">
        <v>5.1137347822066088</v>
      </c>
      <c r="N500" s="180">
        <v>2.403011756614355</v>
      </c>
      <c r="O500" s="75"/>
    </row>
    <row r="501" spans="1:16" ht="12.75" customHeight="1" x14ac:dyDescent="0.2">
      <c r="A501" s="184" t="s">
        <v>25</v>
      </c>
      <c r="B501" s="196">
        <v>2</v>
      </c>
      <c r="C501" s="180">
        <v>0.82988366548898485</v>
      </c>
      <c r="D501" s="180">
        <v>0</v>
      </c>
      <c r="E501" s="197">
        <v>16</v>
      </c>
      <c r="F501" s="170" t="s">
        <v>143</v>
      </c>
      <c r="G501" s="214" t="s">
        <v>43</v>
      </c>
      <c r="H501" s="197" t="s">
        <v>22</v>
      </c>
      <c r="I501" s="211">
        <v>1</v>
      </c>
      <c r="J501" s="180">
        <v>9.6235062639808855E-2</v>
      </c>
      <c r="K501" s="180"/>
      <c r="L501" s="211">
        <v>1</v>
      </c>
      <c r="M501" s="180">
        <v>0.9261187281287937</v>
      </c>
      <c r="N501" s="180"/>
      <c r="O501" s="75"/>
    </row>
    <row r="502" spans="1:16" s="216" customFormat="1" ht="12.75" customHeight="1" x14ac:dyDescent="0.2">
      <c r="A502" s="188"/>
      <c r="B502" s="186"/>
      <c r="C502" s="183"/>
      <c r="D502" s="183"/>
      <c r="E502" s="189"/>
      <c r="F502" s="177"/>
      <c r="G502" s="203"/>
      <c r="H502" s="189"/>
      <c r="I502" s="205"/>
      <c r="J502" s="183"/>
      <c r="K502" s="183"/>
      <c r="L502" s="205"/>
      <c r="M502" s="183"/>
      <c r="N502" s="183"/>
      <c r="O502" s="76"/>
      <c r="P502" s="219"/>
    </row>
    <row r="503" spans="1:16" ht="12.75" customHeight="1" x14ac:dyDescent="0.2">
      <c r="A503" s="184"/>
      <c r="B503" s="196"/>
      <c r="C503" s="180"/>
      <c r="D503" s="180"/>
      <c r="E503" s="197"/>
      <c r="F503" s="170"/>
      <c r="G503" s="214"/>
      <c r="H503" s="197"/>
      <c r="I503" s="211"/>
      <c r="J503" s="180"/>
      <c r="K503" s="180"/>
      <c r="L503" s="211"/>
      <c r="M503" s="180"/>
      <c r="N503" s="180"/>
      <c r="O503" s="75"/>
    </row>
    <row r="504" spans="1:16" ht="12.75" customHeight="1" x14ac:dyDescent="0.2">
      <c r="A504" s="184" t="s">
        <v>200</v>
      </c>
      <c r="B504" s="196">
        <f>SUM(I504,L504)</f>
        <v>77</v>
      </c>
      <c r="C504" s="180">
        <f>M504-J504</f>
        <v>83.838472407560204</v>
      </c>
      <c r="D504" s="180">
        <f>SQRT(K504^2/I504+N504^2/L504)</f>
        <v>71.4274883413552</v>
      </c>
      <c r="E504" s="197" t="s">
        <v>31</v>
      </c>
      <c r="F504" s="220" t="s">
        <v>249</v>
      </c>
      <c r="G504" s="214" t="s">
        <v>43</v>
      </c>
      <c r="H504" s="197" t="s">
        <v>126</v>
      </c>
      <c r="I504" s="211">
        <v>65</v>
      </c>
      <c r="J504" s="180">
        <v>187.52428421505479</v>
      </c>
      <c r="K504" s="180">
        <v>121.11404412632466</v>
      </c>
      <c r="L504" s="211">
        <v>12</v>
      </c>
      <c r="M504" s="180">
        <v>271.362756622615</v>
      </c>
      <c r="N504" s="180">
        <v>241.8978745279108</v>
      </c>
      <c r="O504" s="75">
        <f>2*(1-_xlfn.NORM.S.DIST((M504-J504)/SQRT((N504^2)+(K504^2)),TRUE))</f>
        <v>0.75662826472226019</v>
      </c>
    </row>
    <row r="505" spans="1:16" ht="12.75" customHeight="1" x14ac:dyDescent="0.2">
      <c r="A505" s="184" t="s">
        <v>372</v>
      </c>
      <c r="B505" s="196">
        <f>SUM(I505,L505)</f>
        <v>76</v>
      </c>
      <c r="C505" s="180">
        <f>M505-J505</f>
        <v>-2.2905680070314229</v>
      </c>
      <c r="D505" s="180">
        <f>SQRT(K505^2/I505+N505^2/L505)</f>
        <v>2.6767799799848704</v>
      </c>
      <c r="E505" s="197" t="s">
        <v>31</v>
      </c>
      <c r="F505" s="220" t="s">
        <v>249</v>
      </c>
      <c r="G505" s="214" t="s">
        <v>43</v>
      </c>
      <c r="H505" s="197" t="s">
        <v>126</v>
      </c>
      <c r="I505" s="211">
        <v>64</v>
      </c>
      <c r="J505" s="180">
        <v>18.221518733631456</v>
      </c>
      <c r="K505" s="180">
        <v>8.2311122884316301</v>
      </c>
      <c r="L505" s="211">
        <v>12</v>
      </c>
      <c r="M505" s="180">
        <v>15.930950726600033</v>
      </c>
      <c r="N505" s="180">
        <v>8.5602839294517103</v>
      </c>
      <c r="O505" s="75">
        <f>2*(1-_xlfn.NORM.S.DIST((J505-M505)/SQRT((N505^2)+(K505^2)),TRUE))</f>
        <v>0.84705268856671978</v>
      </c>
    </row>
    <row r="506" spans="1:16" ht="12.75" customHeight="1" x14ac:dyDescent="0.2">
      <c r="A506" s="184" t="s">
        <v>373</v>
      </c>
      <c r="B506" s="196">
        <f>SUM(I506,L506)</f>
        <v>74</v>
      </c>
      <c r="C506" s="180">
        <f>M506-J506</f>
        <v>37.214657011579419</v>
      </c>
      <c r="D506" s="180">
        <f>SQRT(K506^2/I506+N506^2/L506)</f>
        <v>23.949391819608461</v>
      </c>
      <c r="E506" s="197" t="s">
        <v>31</v>
      </c>
      <c r="F506" s="220" t="s">
        <v>249</v>
      </c>
      <c r="G506" s="214" t="s">
        <v>43</v>
      </c>
      <c r="H506" s="197" t="s">
        <v>126</v>
      </c>
      <c r="I506" s="211">
        <v>62</v>
      </c>
      <c r="J506" s="180">
        <v>65.663749233817484</v>
      </c>
      <c r="K506" s="180">
        <v>42.977979313493428</v>
      </c>
      <c r="L506" s="211">
        <v>12</v>
      </c>
      <c r="M506" s="180">
        <v>102.8784062453969</v>
      </c>
      <c r="N506" s="180">
        <v>80.779798827631168</v>
      </c>
      <c r="O506" s="75">
        <f>2*(1-_xlfn.NORM.S.DIST((M506-J506)/SQRT((N506^2)+(K506^2)),TRUE))</f>
        <v>0.68421958964341023</v>
      </c>
    </row>
    <row r="507" spans="1:16" s="216" customFormat="1" ht="12.75" customHeight="1" x14ac:dyDescent="0.2">
      <c r="A507" s="188"/>
      <c r="B507" s="186"/>
      <c r="C507" s="183"/>
      <c r="D507" s="183"/>
      <c r="E507" s="189"/>
      <c r="F507" s="177"/>
      <c r="G507" s="203"/>
      <c r="H507" s="189"/>
      <c r="I507" s="205"/>
      <c r="J507" s="183"/>
      <c r="K507" s="183"/>
      <c r="L507" s="205"/>
      <c r="M507" s="183"/>
      <c r="N507" s="183"/>
      <c r="O507" s="76"/>
      <c r="P507" s="219"/>
    </row>
    <row r="508" spans="1:16" ht="12.75" customHeight="1" x14ac:dyDescent="0.2">
      <c r="A508" s="184"/>
      <c r="B508" s="196"/>
      <c r="C508" s="180"/>
      <c r="D508" s="180"/>
      <c r="E508" s="197"/>
      <c r="F508" s="170"/>
      <c r="G508" s="214"/>
      <c r="H508" s="197"/>
      <c r="I508" s="211"/>
      <c r="J508" s="180"/>
      <c r="K508" s="180"/>
      <c r="L508" s="211"/>
      <c r="M508" s="180"/>
      <c r="N508" s="180"/>
      <c r="O508" s="75"/>
    </row>
    <row r="509" spans="1:16" ht="12.75" customHeight="1" x14ac:dyDescent="0.2">
      <c r="A509" s="184" t="s">
        <v>109</v>
      </c>
      <c r="B509" s="196">
        <v>51</v>
      </c>
      <c r="C509" s="180">
        <v>283.63636363636368</v>
      </c>
      <c r="D509" s="180">
        <v>61.180020299963736</v>
      </c>
      <c r="E509" s="213" t="s">
        <v>47</v>
      </c>
      <c r="F509" s="184" t="s">
        <v>144</v>
      </c>
      <c r="G509" s="214" t="s">
        <v>21</v>
      </c>
      <c r="H509" s="197" t="s">
        <v>126</v>
      </c>
      <c r="I509" s="211">
        <v>30</v>
      </c>
      <c r="J509" s="180">
        <v>189.09090909090907</v>
      </c>
      <c r="K509" s="180">
        <v>180.21861314582097</v>
      </c>
      <c r="L509" s="211">
        <v>21</v>
      </c>
      <c r="M509" s="180">
        <v>472.72727272727275</v>
      </c>
      <c r="N509" s="180">
        <v>236.36363636363637</v>
      </c>
      <c r="O509" s="75">
        <v>0.33995152460829425</v>
      </c>
    </row>
    <row r="510" spans="1:16" ht="12.75" customHeight="1" x14ac:dyDescent="0.2">
      <c r="A510" s="184" t="s">
        <v>109</v>
      </c>
      <c r="B510" s="196">
        <v>71</v>
      </c>
      <c r="C510" s="180">
        <v>234.60410557184747</v>
      </c>
      <c r="D510" s="180">
        <v>46.770429834586118</v>
      </c>
      <c r="E510" s="197" t="s">
        <v>48</v>
      </c>
      <c r="F510" s="184" t="s">
        <v>144</v>
      </c>
      <c r="G510" s="214" t="s">
        <v>21</v>
      </c>
      <c r="H510" s="197" t="s">
        <v>126</v>
      </c>
      <c r="I510" s="211">
        <v>31</v>
      </c>
      <c r="J510" s="180">
        <v>219.94134897360703</v>
      </c>
      <c r="K510" s="180">
        <v>145.32555712585329</v>
      </c>
      <c r="L510" s="211">
        <v>40</v>
      </c>
      <c r="M510" s="180">
        <v>454.5454545454545</v>
      </c>
      <c r="N510" s="180">
        <v>245.45454545454547</v>
      </c>
      <c r="O510" s="75">
        <v>0.41082002829398667</v>
      </c>
    </row>
    <row r="511" spans="1:16" ht="12.75" customHeight="1" x14ac:dyDescent="0.2">
      <c r="A511" s="184" t="s">
        <v>109</v>
      </c>
      <c r="B511" s="196">
        <v>62</v>
      </c>
      <c r="C511" s="180">
        <v>182.95454545454547</v>
      </c>
      <c r="D511" s="180">
        <v>37.812528135486986</v>
      </c>
      <c r="E511" s="197" t="s">
        <v>49</v>
      </c>
      <c r="F511" s="184" t="s">
        <v>144</v>
      </c>
      <c r="G511" s="214" t="s">
        <v>21</v>
      </c>
      <c r="H511" s="197" t="s">
        <v>126</v>
      </c>
      <c r="I511" s="211">
        <v>24</v>
      </c>
      <c r="J511" s="180">
        <v>180.68181818181816</v>
      </c>
      <c r="K511" s="180">
        <v>124.38617129454667</v>
      </c>
      <c r="L511" s="211">
        <v>38</v>
      </c>
      <c r="M511" s="180">
        <v>363.63636363636363</v>
      </c>
      <c r="N511" s="180">
        <v>172.72727272727272</v>
      </c>
      <c r="O511" s="75">
        <v>0.39004677575241331</v>
      </c>
    </row>
    <row r="512" spans="1:16" ht="12.75" customHeight="1" x14ac:dyDescent="0.2">
      <c r="A512" s="184" t="s">
        <v>109</v>
      </c>
      <c r="B512" s="196">
        <v>27</v>
      </c>
      <c r="C512" s="180">
        <v>50.909090909090878</v>
      </c>
      <c r="D512" s="180">
        <v>70.058470803535457</v>
      </c>
      <c r="E512" s="197" t="s">
        <v>50</v>
      </c>
      <c r="F512" s="184" t="s">
        <v>144</v>
      </c>
      <c r="G512" s="214" t="s">
        <v>21</v>
      </c>
      <c r="H512" s="197" t="s">
        <v>126</v>
      </c>
      <c r="I512" s="211">
        <v>5</v>
      </c>
      <c r="J512" s="180">
        <v>203.63636363636365</v>
      </c>
      <c r="K512" s="180">
        <v>144.4281971508037</v>
      </c>
      <c r="L512" s="211">
        <v>22</v>
      </c>
      <c r="M512" s="180">
        <v>254.54545454545453</v>
      </c>
      <c r="N512" s="180">
        <v>127.27272727272727</v>
      </c>
      <c r="O512" s="75">
        <v>0.79142772049505838</v>
      </c>
    </row>
    <row r="513" spans="1:16" ht="12.75" customHeight="1" x14ac:dyDescent="0.2">
      <c r="A513" s="180" t="s">
        <v>46</v>
      </c>
      <c r="B513" s="196">
        <v>51</v>
      </c>
      <c r="C513" s="180">
        <v>-3.3333333333333144</v>
      </c>
      <c r="D513" s="180">
        <v>45.064071083796939</v>
      </c>
      <c r="E513" s="197" t="s">
        <v>47</v>
      </c>
      <c r="F513" s="184" t="s">
        <v>144</v>
      </c>
      <c r="G513" s="214" t="s">
        <v>21</v>
      </c>
      <c r="H513" s="197" t="s">
        <v>126</v>
      </c>
      <c r="I513" s="211">
        <v>30</v>
      </c>
      <c r="J513" s="180">
        <v>103.33333333333333</v>
      </c>
      <c r="K513" s="180">
        <v>169.64745190101721</v>
      </c>
      <c r="L513" s="211">
        <v>21</v>
      </c>
      <c r="M513" s="180">
        <v>100.00000000000001</v>
      </c>
      <c r="N513" s="180">
        <v>150.00000000000003</v>
      </c>
      <c r="O513" s="75">
        <v>0.98825567602359365</v>
      </c>
    </row>
    <row r="514" spans="1:16" ht="12.75" customHeight="1" x14ac:dyDescent="0.2">
      <c r="A514" s="180" t="s">
        <v>46</v>
      </c>
      <c r="B514" s="196">
        <v>71</v>
      </c>
      <c r="C514" s="180">
        <v>-47.31182795698922</v>
      </c>
      <c r="D514" s="180">
        <v>65.353828845366394</v>
      </c>
      <c r="E514" s="197" t="s">
        <v>48</v>
      </c>
      <c r="F514" s="184" t="s">
        <v>144</v>
      </c>
      <c r="G514" s="214" t="s">
        <v>21</v>
      </c>
      <c r="H514" s="197" t="s">
        <v>126</v>
      </c>
      <c r="I514" s="211">
        <v>31</v>
      </c>
      <c r="J514" s="180">
        <v>280.64516129032256</v>
      </c>
      <c r="K514" s="180">
        <v>295.19935384322065</v>
      </c>
      <c r="L514" s="211">
        <v>40</v>
      </c>
      <c r="M514" s="180">
        <v>233.33333333333334</v>
      </c>
      <c r="N514" s="180">
        <v>241.66666666666669</v>
      </c>
      <c r="O514" s="75">
        <v>0.90130425441438167</v>
      </c>
    </row>
    <row r="515" spans="1:16" ht="12.75" customHeight="1" x14ac:dyDescent="0.2">
      <c r="A515" s="180" t="s">
        <v>46</v>
      </c>
      <c r="B515" s="196">
        <v>62</v>
      </c>
      <c r="C515" s="180">
        <v>-102.08333333333334</v>
      </c>
      <c r="D515" s="180">
        <v>67.946471682733872</v>
      </c>
      <c r="E515" s="213" t="s">
        <v>49</v>
      </c>
      <c r="F515" s="184" t="s">
        <v>144</v>
      </c>
      <c r="G515" s="214" t="s">
        <v>21</v>
      </c>
      <c r="H515" s="197" t="s">
        <v>126</v>
      </c>
      <c r="I515" s="211">
        <v>24</v>
      </c>
      <c r="J515" s="180">
        <v>302.08333333333337</v>
      </c>
      <c r="K515" s="180">
        <v>292.46913417392358</v>
      </c>
      <c r="L515" s="211">
        <v>38</v>
      </c>
      <c r="M515" s="180">
        <v>200.00000000000003</v>
      </c>
      <c r="N515" s="180">
        <v>200.00000000000003</v>
      </c>
      <c r="O515" s="75">
        <v>0.77325818570926774</v>
      </c>
    </row>
    <row r="516" spans="1:16" ht="12.75" customHeight="1" x14ac:dyDescent="0.2">
      <c r="A516" s="180" t="s">
        <v>46</v>
      </c>
      <c r="B516" s="196">
        <v>27</v>
      </c>
      <c r="C516" s="180">
        <v>61.666666666666686</v>
      </c>
      <c r="D516" s="180">
        <v>119.63961034555557</v>
      </c>
      <c r="E516" s="197" t="s">
        <v>50</v>
      </c>
      <c r="F516" s="184" t="s">
        <v>144</v>
      </c>
      <c r="G516" s="214" t="s">
        <v>21</v>
      </c>
      <c r="H516" s="197" t="s">
        <v>126</v>
      </c>
      <c r="I516" s="211">
        <v>5</v>
      </c>
      <c r="J516" s="180">
        <v>163.33333333333334</v>
      </c>
      <c r="K516" s="180">
        <v>220.85691697969929</v>
      </c>
      <c r="L516" s="211">
        <v>22</v>
      </c>
      <c r="M516" s="180">
        <v>225.00000000000003</v>
      </c>
      <c r="N516" s="180">
        <v>316.66666666666669</v>
      </c>
      <c r="O516" s="75">
        <v>0.87309669453174821</v>
      </c>
    </row>
    <row r="517" spans="1:16" ht="12.75" customHeight="1" x14ac:dyDescent="0.2">
      <c r="A517" s="184" t="s">
        <v>37</v>
      </c>
      <c r="B517" s="196">
        <v>51</v>
      </c>
      <c r="C517" s="180">
        <v>-24.848484848484844</v>
      </c>
      <c r="D517" s="180">
        <v>9.4174170149355589</v>
      </c>
      <c r="E517" s="197" t="s">
        <v>47</v>
      </c>
      <c r="F517" s="184" t="s">
        <v>144</v>
      </c>
      <c r="G517" s="214" t="s">
        <v>21</v>
      </c>
      <c r="H517" s="197" t="s">
        <v>126</v>
      </c>
      <c r="I517" s="211">
        <v>30</v>
      </c>
      <c r="J517" s="180">
        <v>52.121212121212118</v>
      </c>
      <c r="K517" s="180">
        <v>39.975723972798995</v>
      </c>
      <c r="L517" s="211">
        <v>21</v>
      </c>
      <c r="M517" s="180">
        <v>27.272727272727273</v>
      </c>
      <c r="N517" s="180">
        <v>27.272727272727273</v>
      </c>
      <c r="O517" s="75">
        <v>0.60761898688984806</v>
      </c>
    </row>
    <row r="518" spans="1:16" ht="12.75" customHeight="1" x14ac:dyDescent="0.2">
      <c r="A518" s="184" t="s">
        <v>37</v>
      </c>
      <c r="B518" s="196">
        <v>71</v>
      </c>
      <c r="C518" s="180">
        <v>-29.960899315738025</v>
      </c>
      <c r="D518" s="180">
        <v>10.100879121204878</v>
      </c>
      <c r="E518" s="197" t="s">
        <v>48</v>
      </c>
      <c r="F518" s="184" t="s">
        <v>144</v>
      </c>
      <c r="G518" s="214" t="s">
        <v>21</v>
      </c>
      <c r="H518" s="197" t="s">
        <v>126</v>
      </c>
      <c r="I518" s="211">
        <v>31</v>
      </c>
      <c r="J518" s="180">
        <v>66.324535679374392</v>
      </c>
      <c r="K518" s="180">
        <v>44.273599609729153</v>
      </c>
      <c r="L518" s="211">
        <v>40</v>
      </c>
      <c r="M518" s="180">
        <v>36.363636363636367</v>
      </c>
      <c r="N518" s="180">
        <v>39.393939393939398</v>
      </c>
      <c r="O518" s="75">
        <v>0.61316329640190959</v>
      </c>
    </row>
    <row r="519" spans="1:16" ht="12.75" customHeight="1" x14ac:dyDescent="0.2">
      <c r="A519" s="184" t="s">
        <v>37</v>
      </c>
      <c r="B519" s="196">
        <v>62</v>
      </c>
      <c r="C519" s="180">
        <v>-8.1439393939394051</v>
      </c>
      <c r="D519" s="180">
        <v>12.471884465909524</v>
      </c>
      <c r="E519" s="197" t="s">
        <v>49</v>
      </c>
      <c r="F519" s="184" t="s">
        <v>144</v>
      </c>
      <c r="G519" s="214" t="s">
        <v>21</v>
      </c>
      <c r="H519" s="197" t="s">
        <v>126</v>
      </c>
      <c r="I519" s="211">
        <v>24</v>
      </c>
      <c r="J519" s="180">
        <v>71.780303030303045</v>
      </c>
      <c r="K519" s="180">
        <v>41.811824535741017</v>
      </c>
      <c r="L519" s="211">
        <v>38</v>
      </c>
      <c r="M519" s="180">
        <v>63.63636363636364</v>
      </c>
      <c r="N519" s="180">
        <v>56.060606060606069</v>
      </c>
      <c r="O519" s="75">
        <v>0.90729690703526433</v>
      </c>
    </row>
    <row r="520" spans="1:16" ht="12.75" customHeight="1" x14ac:dyDescent="0.2">
      <c r="A520" s="184" t="s">
        <v>37</v>
      </c>
      <c r="B520" s="196">
        <v>27</v>
      </c>
      <c r="C520" s="180">
        <v>30.909090909090907</v>
      </c>
      <c r="D520" s="180">
        <v>33.810591220699898</v>
      </c>
      <c r="E520" s="213" t="s">
        <v>50</v>
      </c>
      <c r="F520" s="184" t="s">
        <v>144</v>
      </c>
      <c r="G520" s="214" t="s">
        <v>21</v>
      </c>
      <c r="H520" s="197" t="s">
        <v>126</v>
      </c>
      <c r="I520" s="211">
        <v>5</v>
      </c>
      <c r="J520" s="180">
        <v>84.242424242424249</v>
      </c>
      <c r="K520" s="180">
        <v>75.104253630378267</v>
      </c>
      <c r="L520" s="211">
        <v>22</v>
      </c>
      <c r="M520" s="180">
        <v>115.15151515151516</v>
      </c>
      <c r="N520" s="180">
        <v>18.181818181818183</v>
      </c>
      <c r="O520" s="75">
        <v>0.68916029238810328</v>
      </c>
    </row>
    <row r="521" spans="1:16" ht="12.75" customHeight="1" x14ac:dyDescent="0.2">
      <c r="A521" s="184" t="s">
        <v>25</v>
      </c>
      <c r="B521" s="196">
        <v>51</v>
      </c>
      <c r="C521" s="180">
        <v>18</v>
      </c>
      <c r="D521" s="180">
        <v>16.318263212907013</v>
      </c>
      <c r="E521" s="197" t="s">
        <v>47</v>
      </c>
      <c r="F521" s="184" t="s">
        <v>144</v>
      </c>
      <c r="G521" s="214" t="s">
        <v>21</v>
      </c>
      <c r="H521" s="197" t="s">
        <v>126</v>
      </c>
      <c r="I521" s="211">
        <v>30</v>
      </c>
      <c r="J521" s="180">
        <v>44.5</v>
      </c>
      <c r="K521" s="180">
        <v>60.556938967742227</v>
      </c>
      <c r="L521" s="211">
        <v>21</v>
      </c>
      <c r="M521" s="180">
        <v>62.5</v>
      </c>
      <c r="N521" s="180">
        <v>55.000000000000007</v>
      </c>
      <c r="O521" s="75">
        <v>0.82584463210404557</v>
      </c>
    </row>
    <row r="522" spans="1:16" ht="12.75" customHeight="1" x14ac:dyDescent="0.2">
      <c r="A522" s="184" t="s">
        <v>25</v>
      </c>
      <c r="B522" s="196">
        <v>71</v>
      </c>
      <c r="C522" s="180">
        <v>35.887096774193552</v>
      </c>
      <c r="D522" s="180">
        <v>21.725323665331537</v>
      </c>
      <c r="E522" s="213" t="s">
        <v>48</v>
      </c>
      <c r="F522" s="184" t="s">
        <v>144</v>
      </c>
      <c r="G522" s="214" t="s">
        <v>21</v>
      </c>
      <c r="H522" s="197" t="s">
        <v>126</v>
      </c>
      <c r="I522" s="211">
        <v>31</v>
      </c>
      <c r="J522" s="180">
        <v>76.612903225806448</v>
      </c>
      <c r="K522" s="180">
        <v>78.021185195213818</v>
      </c>
      <c r="L522" s="211">
        <v>40</v>
      </c>
      <c r="M522" s="180">
        <v>112.5</v>
      </c>
      <c r="N522" s="180">
        <v>105</v>
      </c>
      <c r="O522" s="75">
        <v>0.78382580810599412</v>
      </c>
    </row>
    <row r="523" spans="1:16" ht="12.75" customHeight="1" x14ac:dyDescent="0.2">
      <c r="A523" s="184" t="s">
        <v>25</v>
      </c>
      <c r="B523" s="196">
        <v>62</v>
      </c>
      <c r="C523" s="180">
        <v>22.5</v>
      </c>
      <c r="D523" s="180">
        <v>17.243542639468568</v>
      </c>
      <c r="E523" s="197" t="s">
        <v>49</v>
      </c>
      <c r="F523" s="184" t="s">
        <v>144</v>
      </c>
      <c r="G523" s="214" t="s">
        <v>21</v>
      </c>
      <c r="H523" s="197" t="s">
        <v>126</v>
      </c>
      <c r="I523" s="211">
        <v>24</v>
      </c>
      <c r="J523" s="180">
        <v>47.5</v>
      </c>
      <c r="K523" s="180">
        <v>59.862531914986086</v>
      </c>
      <c r="L523" s="211">
        <v>38</v>
      </c>
      <c r="M523" s="180">
        <v>70</v>
      </c>
      <c r="N523" s="180">
        <v>75</v>
      </c>
      <c r="O523" s="75">
        <v>0.81462001480496848</v>
      </c>
    </row>
    <row r="524" spans="1:16" ht="12.75" customHeight="1" x14ac:dyDescent="0.2">
      <c r="A524" s="184" t="s">
        <v>25</v>
      </c>
      <c r="B524" s="196">
        <v>27</v>
      </c>
      <c r="C524" s="180">
        <v>4.5</v>
      </c>
      <c r="D524" s="180">
        <v>13.389191706202975</v>
      </c>
      <c r="E524" s="197" t="s">
        <v>50</v>
      </c>
      <c r="F524" s="184" t="s">
        <v>144</v>
      </c>
      <c r="G524" s="214" t="s">
        <v>21</v>
      </c>
      <c r="H524" s="197" t="s">
        <v>126</v>
      </c>
      <c r="I524" s="211">
        <v>5</v>
      </c>
      <c r="J524" s="180">
        <v>30.5</v>
      </c>
      <c r="K524" s="180">
        <v>28.75326068465975</v>
      </c>
      <c r="L524" s="211">
        <v>22</v>
      </c>
      <c r="M524" s="180">
        <v>35</v>
      </c>
      <c r="N524" s="180">
        <v>17.5</v>
      </c>
      <c r="O524" s="75">
        <v>0.89364804516485785</v>
      </c>
    </row>
    <row r="525" spans="1:16" s="216" customFormat="1" ht="12.75" customHeight="1" x14ac:dyDescent="0.2">
      <c r="A525" s="188"/>
      <c r="B525" s="186"/>
      <c r="C525" s="183"/>
      <c r="D525" s="183"/>
      <c r="E525" s="189"/>
      <c r="F525" s="188"/>
      <c r="G525" s="203"/>
      <c r="H525" s="189"/>
      <c r="I525" s="205"/>
      <c r="J525" s="183"/>
      <c r="K525" s="183"/>
      <c r="L525" s="205"/>
      <c r="M525" s="183"/>
      <c r="N525" s="183"/>
      <c r="O525" s="76"/>
      <c r="P525" s="219"/>
    </row>
    <row r="526" spans="1:16" ht="12.75" customHeight="1" x14ac:dyDescent="0.2">
      <c r="L526" s="211"/>
    </row>
    <row r="527" spans="1:16" ht="12.75" customHeight="1" x14ac:dyDescent="0.2">
      <c r="A527" s="184" t="s">
        <v>109</v>
      </c>
      <c r="B527" s="196">
        <v>40</v>
      </c>
      <c r="C527" s="180">
        <v>246.7</v>
      </c>
      <c r="D527" s="180">
        <v>5.726819159031546</v>
      </c>
      <c r="E527" s="197" t="s">
        <v>31</v>
      </c>
      <c r="F527" s="184" t="s">
        <v>145</v>
      </c>
      <c r="G527" s="214" t="s">
        <v>21</v>
      </c>
      <c r="H527" s="197" t="s">
        <v>33</v>
      </c>
      <c r="I527" s="211">
        <v>29</v>
      </c>
      <c r="J527" s="180">
        <v>147</v>
      </c>
      <c r="K527" s="180">
        <v>16.100000000000001</v>
      </c>
      <c r="L527" s="211">
        <v>11</v>
      </c>
      <c r="M527" s="180">
        <v>393.7</v>
      </c>
      <c r="N527" s="180">
        <v>16.2</v>
      </c>
      <c r="O527" s="92">
        <v>0</v>
      </c>
    </row>
    <row r="528" spans="1:16" s="216" customFormat="1" ht="12.75" customHeight="1" x14ac:dyDescent="0.2">
      <c r="A528" s="188"/>
      <c r="B528" s="186"/>
      <c r="C528" s="183"/>
      <c r="D528" s="183"/>
      <c r="E528" s="189"/>
      <c r="F528" s="188"/>
      <c r="G528" s="203"/>
      <c r="H528" s="189"/>
      <c r="I528" s="205"/>
      <c r="J528" s="183"/>
      <c r="K528" s="183"/>
      <c r="L528" s="205"/>
      <c r="M528" s="183"/>
      <c r="N528" s="183"/>
      <c r="O528" s="240"/>
      <c r="P528" s="219"/>
    </row>
    <row r="529" spans="1:16" ht="12.75" customHeight="1" x14ac:dyDescent="0.2">
      <c r="L529" s="211"/>
    </row>
    <row r="530" spans="1:16" ht="12.75" customHeight="1" x14ac:dyDescent="0.2">
      <c r="A530" s="184" t="s">
        <v>79</v>
      </c>
      <c r="B530" s="196">
        <v>83</v>
      </c>
      <c r="C530" s="180">
        <v>-7.3999999999999986</v>
      </c>
      <c r="D530" s="180">
        <v>3.6321978910306969</v>
      </c>
      <c r="E530" s="197" t="s">
        <v>146</v>
      </c>
      <c r="F530" s="184" t="s">
        <v>147</v>
      </c>
      <c r="G530" s="214" t="s">
        <v>21</v>
      </c>
      <c r="H530" s="197" t="s">
        <v>22</v>
      </c>
      <c r="I530" s="211">
        <v>51</v>
      </c>
      <c r="J530" s="180">
        <v>36.4</v>
      </c>
      <c r="K530" s="180">
        <v>23</v>
      </c>
      <c r="L530" s="211">
        <v>32</v>
      </c>
      <c r="M530" s="180">
        <v>29</v>
      </c>
      <c r="N530" s="180">
        <v>9.5</v>
      </c>
      <c r="O530" s="92">
        <v>0.76618322981220022</v>
      </c>
    </row>
    <row r="531" spans="1:16" ht="12.75" customHeight="1" x14ac:dyDescent="0.2">
      <c r="A531" s="184" t="s">
        <v>79</v>
      </c>
      <c r="B531" s="196">
        <v>88</v>
      </c>
      <c r="C531" s="180">
        <v>-22.200000000000003</v>
      </c>
      <c r="D531" s="180">
        <v>20.151864482108429</v>
      </c>
      <c r="E531" s="213" t="s">
        <v>148</v>
      </c>
      <c r="F531" s="184" t="s">
        <v>147</v>
      </c>
      <c r="G531" s="214" t="s">
        <v>21</v>
      </c>
      <c r="H531" s="197" t="s">
        <v>22</v>
      </c>
      <c r="I531" s="211">
        <v>50</v>
      </c>
      <c r="J531" s="180">
        <v>49.6</v>
      </c>
      <c r="K531" s="180">
        <v>142.30000000000001</v>
      </c>
      <c r="L531" s="211">
        <v>38</v>
      </c>
      <c r="M531" s="180">
        <v>27.4</v>
      </c>
      <c r="N531" s="180">
        <v>6.5</v>
      </c>
      <c r="O531" s="92">
        <v>0.8761544645133692</v>
      </c>
    </row>
    <row r="532" spans="1:16" ht="12.75" customHeight="1" x14ac:dyDescent="0.2">
      <c r="A532" s="184" t="s">
        <v>109</v>
      </c>
      <c r="B532" s="196">
        <v>83</v>
      </c>
      <c r="C532" s="180">
        <v>-75.599999999999994</v>
      </c>
      <c r="D532" s="180">
        <v>42.429683107212</v>
      </c>
      <c r="E532" s="213" t="s">
        <v>146</v>
      </c>
      <c r="F532" s="184" t="s">
        <v>147</v>
      </c>
      <c r="G532" s="214" t="s">
        <v>21</v>
      </c>
      <c r="H532" s="197" t="s">
        <v>22</v>
      </c>
      <c r="I532" s="211">
        <v>51</v>
      </c>
      <c r="J532" s="180">
        <v>104.7</v>
      </c>
      <c r="K532" s="180">
        <v>302.5</v>
      </c>
      <c r="L532" s="211">
        <v>32</v>
      </c>
      <c r="M532" s="180">
        <v>29.1</v>
      </c>
      <c r="N532" s="180">
        <v>13.9</v>
      </c>
      <c r="O532" s="92">
        <v>0.80285498895167184</v>
      </c>
    </row>
    <row r="533" spans="1:16" ht="12.75" customHeight="1" x14ac:dyDescent="0.2">
      <c r="A533" s="184" t="s">
        <v>109</v>
      </c>
      <c r="B533" s="196">
        <v>88</v>
      </c>
      <c r="C533" s="180">
        <v>-30</v>
      </c>
      <c r="D533" s="180">
        <v>26.619366910894822</v>
      </c>
      <c r="E533" s="197" t="s">
        <v>148</v>
      </c>
      <c r="F533" s="184" t="s">
        <v>147</v>
      </c>
      <c r="G533" s="214" t="s">
        <v>21</v>
      </c>
      <c r="H533" s="197" t="s">
        <v>22</v>
      </c>
      <c r="I533" s="211">
        <v>50</v>
      </c>
      <c r="J533" s="180">
        <v>65.5</v>
      </c>
      <c r="K533" s="180">
        <v>183.3</v>
      </c>
      <c r="L533" s="211">
        <v>38</v>
      </c>
      <c r="M533" s="180">
        <v>35.5</v>
      </c>
      <c r="N533" s="180">
        <v>37.299999999999997</v>
      </c>
      <c r="O533" s="92">
        <v>0.87258233756799353</v>
      </c>
    </row>
    <row r="534" spans="1:16" ht="12.75" customHeight="1" x14ac:dyDescent="0.2">
      <c r="A534" s="184" t="s">
        <v>52</v>
      </c>
      <c r="B534" s="196">
        <v>83</v>
      </c>
      <c r="C534" s="180">
        <v>-1.1999999999999993</v>
      </c>
      <c r="D534" s="180">
        <v>0.9787791264791933</v>
      </c>
      <c r="E534" s="197" t="s">
        <v>146</v>
      </c>
      <c r="F534" s="184" t="s">
        <v>147</v>
      </c>
      <c r="G534" s="214" t="s">
        <v>21</v>
      </c>
      <c r="H534" s="197" t="s">
        <v>22</v>
      </c>
      <c r="I534" s="211">
        <v>51</v>
      </c>
      <c r="J534" s="180">
        <v>27.4</v>
      </c>
      <c r="K534" s="180">
        <v>5.2</v>
      </c>
      <c r="L534" s="211">
        <v>32</v>
      </c>
      <c r="M534" s="180">
        <v>26.2</v>
      </c>
      <c r="N534" s="180">
        <v>3.7</v>
      </c>
      <c r="O534" s="92">
        <v>0.8508541878326763</v>
      </c>
    </row>
    <row r="535" spans="1:16" ht="12.75" customHeight="1" x14ac:dyDescent="0.2">
      <c r="A535" s="184" t="s">
        <v>52</v>
      </c>
      <c r="B535" s="196">
        <v>88</v>
      </c>
      <c r="C535" s="180">
        <v>1.7999999999999972</v>
      </c>
      <c r="D535" s="180">
        <v>1.2043736087583803</v>
      </c>
      <c r="E535" s="213" t="s">
        <v>148</v>
      </c>
      <c r="F535" s="184" t="s">
        <v>147</v>
      </c>
      <c r="G535" s="214" t="s">
        <v>21</v>
      </c>
      <c r="H535" s="197" t="s">
        <v>22</v>
      </c>
      <c r="I535" s="211">
        <v>50</v>
      </c>
      <c r="J535" s="180">
        <v>25.6</v>
      </c>
      <c r="K535" s="180">
        <v>3.9</v>
      </c>
      <c r="L535" s="211">
        <v>38</v>
      </c>
      <c r="M535" s="180">
        <v>27.4</v>
      </c>
      <c r="N535" s="180">
        <v>6.6</v>
      </c>
      <c r="O535" s="92">
        <v>0.81436540830611581</v>
      </c>
    </row>
    <row r="536" spans="1:16" ht="12.75" customHeight="1" x14ac:dyDescent="0.2">
      <c r="A536" s="184" t="s">
        <v>30</v>
      </c>
      <c r="B536" s="196">
        <v>83</v>
      </c>
      <c r="C536" s="180">
        <v>-0.69999999999999973</v>
      </c>
      <c r="D536" s="180">
        <v>0.52699201913814042</v>
      </c>
      <c r="E536" s="197" t="s">
        <v>146</v>
      </c>
      <c r="F536" s="184" t="s">
        <v>147</v>
      </c>
      <c r="G536" s="214" t="s">
        <v>21</v>
      </c>
      <c r="H536" s="197" t="s">
        <v>22</v>
      </c>
      <c r="I536" s="211">
        <v>51</v>
      </c>
      <c r="J536" s="180">
        <v>3.9</v>
      </c>
      <c r="K536" s="180">
        <v>3</v>
      </c>
      <c r="L536" s="211">
        <v>32</v>
      </c>
      <c r="M536" s="180">
        <v>3.2</v>
      </c>
      <c r="N536" s="180">
        <v>1.8</v>
      </c>
      <c r="O536" s="92">
        <v>0.84141669882394288</v>
      </c>
    </row>
    <row r="537" spans="1:16" ht="12.75" customHeight="1" x14ac:dyDescent="0.2">
      <c r="A537" s="184" t="s">
        <v>30</v>
      </c>
      <c r="B537" s="196">
        <v>88</v>
      </c>
      <c r="C537" s="180">
        <v>0.80000000000000027</v>
      </c>
      <c r="D537" s="180">
        <v>0.5206878042298323</v>
      </c>
      <c r="E537" s="213" t="s">
        <v>148</v>
      </c>
      <c r="F537" s="184" t="s">
        <v>147</v>
      </c>
      <c r="G537" s="214" t="s">
        <v>21</v>
      </c>
      <c r="H537" s="197" t="s">
        <v>22</v>
      </c>
      <c r="I537" s="211">
        <v>50</v>
      </c>
      <c r="J537" s="180">
        <v>2.8</v>
      </c>
      <c r="K537" s="180">
        <v>1.8</v>
      </c>
      <c r="L537" s="211">
        <v>38</v>
      </c>
      <c r="M537" s="180">
        <v>3.6</v>
      </c>
      <c r="N537" s="180">
        <v>2.8</v>
      </c>
      <c r="O537" s="92">
        <v>0.81006924050639362</v>
      </c>
    </row>
    <row r="538" spans="1:16" ht="12.75" customHeight="1" x14ac:dyDescent="0.2">
      <c r="A538" s="184" t="s">
        <v>25</v>
      </c>
      <c r="B538" s="196">
        <v>83</v>
      </c>
      <c r="C538" s="180">
        <v>8.5999999999999943</v>
      </c>
      <c r="D538" s="180">
        <v>3.9500271468414381</v>
      </c>
      <c r="E538" s="213" t="s">
        <v>146</v>
      </c>
      <c r="F538" s="184" t="s">
        <v>147</v>
      </c>
      <c r="G538" s="214" t="s">
        <v>21</v>
      </c>
      <c r="H538" s="197" t="s">
        <v>22</v>
      </c>
      <c r="I538" s="211">
        <v>51</v>
      </c>
      <c r="J538" s="180">
        <v>45.7</v>
      </c>
      <c r="K538" s="180">
        <v>5.6</v>
      </c>
      <c r="L538" s="211">
        <v>32</v>
      </c>
      <c r="M538" s="180">
        <v>54.3</v>
      </c>
      <c r="N538" s="180">
        <v>21.9</v>
      </c>
      <c r="O538" s="92">
        <v>0.70360934974034794</v>
      </c>
    </row>
    <row r="539" spans="1:16" ht="12.75" customHeight="1" x14ac:dyDescent="0.2">
      <c r="A539" s="184" t="s">
        <v>25</v>
      </c>
      <c r="B539" s="196">
        <v>88</v>
      </c>
      <c r="C539" s="180">
        <v>2.6999999999999957</v>
      </c>
      <c r="D539" s="180">
        <v>3.7056145168336685</v>
      </c>
      <c r="E539" s="197" t="s">
        <v>148</v>
      </c>
      <c r="F539" s="184" t="s">
        <v>147</v>
      </c>
      <c r="G539" s="214" t="s">
        <v>21</v>
      </c>
      <c r="H539" s="197" t="s">
        <v>22</v>
      </c>
      <c r="I539" s="211">
        <v>50</v>
      </c>
      <c r="J539" s="180">
        <v>50.1</v>
      </c>
      <c r="K539" s="180">
        <v>18</v>
      </c>
      <c r="L539" s="211">
        <v>38</v>
      </c>
      <c r="M539" s="180">
        <v>52.8</v>
      </c>
      <c r="N539" s="180">
        <v>16.600000000000001</v>
      </c>
      <c r="O539" s="92">
        <v>0.91219724934011737</v>
      </c>
    </row>
    <row r="540" spans="1:16" s="216" customFormat="1" ht="12.75" customHeight="1" x14ac:dyDescent="0.2">
      <c r="A540" s="188"/>
      <c r="B540" s="186"/>
      <c r="C540" s="183"/>
      <c r="D540" s="183"/>
      <c r="E540" s="189"/>
      <c r="F540" s="188"/>
      <c r="G540" s="203"/>
      <c r="H540" s="189"/>
      <c r="I540" s="205"/>
      <c r="J540" s="183"/>
      <c r="K540" s="183"/>
      <c r="L540" s="205"/>
      <c r="M540" s="183"/>
      <c r="N540" s="183"/>
      <c r="O540" s="240"/>
      <c r="P540" s="219"/>
    </row>
    <row r="541" spans="1:16" ht="12.75" customHeight="1" x14ac:dyDescent="0.2">
      <c r="A541" s="184"/>
      <c r="B541" s="196"/>
      <c r="C541" s="180"/>
      <c r="D541" s="180"/>
      <c r="E541" s="197"/>
      <c r="F541" s="184"/>
      <c r="G541" s="214"/>
      <c r="H541" s="197"/>
      <c r="I541" s="211"/>
      <c r="J541" s="180"/>
      <c r="K541" s="180"/>
      <c r="L541" s="211"/>
      <c r="M541" s="180"/>
      <c r="N541" s="180"/>
      <c r="O541" s="75"/>
    </row>
    <row r="542" spans="1:16" ht="12.75" customHeight="1" x14ac:dyDescent="0.2">
      <c r="A542" s="184" t="s">
        <v>79</v>
      </c>
      <c r="B542" s="196">
        <v>44</v>
      </c>
      <c r="C542" s="180">
        <v>-4.9600000000000009</v>
      </c>
      <c r="D542" s="180">
        <v>7.8337642080079659</v>
      </c>
      <c r="E542" s="227">
        <v>3</v>
      </c>
      <c r="F542" s="184" t="s">
        <v>150</v>
      </c>
      <c r="G542" s="214" t="s">
        <v>5</v>
      </c>
      <c r="H542" s="197" t="s">
        <v>126</v>
      </c>
      <c r="I542" s="211">
        <v>20</v>
      </c>
      <c r="J542" s="180">
        <v>19.170000000000002</v>
      </c>
      <c r="K542" s="180">
        <v>30.47</v>
      </c>
      <c r="L542" s="211">
        <v>24</v>
      </c>
      <c r="M542" s="180">
        <v>14.21</v>
      </c>
      <c r="N542" s="180">
        <v>18.940000000000001</v>
      </c>
      <c r="O542" s="92">
        <v>0.89004211464961003</v>
      </c>
    </row>
    <row r="543" spans="1:16" ht="12.75" customHeight="1" x14ac:dyDescent="0.2">
      <c r="A543" s="184" t="s">
        <v>79</v>
      </c>
      <c r="B543" s="196">
        <v>44</v>
      </c>
      <c r="C543" s="180">
        <v>6.2600000000000007</v>
      </c>
      <c r="D543" s="180">
        <v>3.0599810729262145</v>
      </c>
      <c r="E543" s="230">
        <v>5</v>
      </c>
      <c r="F543" s="184" t="s">
        <v>150</v>
      </c>
      <c r="G543" s="214" t="s">
        <v>5</v>
      </c>
      <c r="H543" s="197" t="s">
        <v>126</v>
      </c>
      <c r="I543" s="211">
        <v>20</v>
      </c>
      <c r="J543" s="180">
        <v>3.54</v>
      </c>
      <c r="K543" s="180">
        <v>2.34</v>
      </c>
      <c r="L543" s="211">
        <v>24</v>
      </c>
      <c r="M543" s="180">
        <v>9.8000000000000007</v>
      </c>
      <c r="N543" s="180">
        <v>14.77</v>
      </c>
      <c r="O543" s="92">
        <v>0.67550036346386277</v>
      </c>
    </row>
    <row r="544" spans="1:16" s="216" customFormat="1" ht="12.75" customHeight="1" x14ac:dyDescent="0.2">
      <c r="A544" s="188"/>
      <c r="B544" s="186"/>
      <c r="C544" s="183"/>
      <c r="D544" s="183"/>
      <c r="E544" s="189"/>
      <c r="F544" s="188"/>
      <c r="G544" s="203"/>
      <c r="H544" s="189"/>
      <c r="I544" s="205"/>
      <c r="J544" s="183"/>
      <c r="K544" s="183"/>
      <c r="L544" s="205"/>
      <c r="M544" s="183"/>
      <c r="N544" s="183"/>
      <c r="O544" s="240"/>
      <c r="P544" s="219"/>
    </row>
    <row r="545" spans="1:16" ht="12.75" customHeight="1" x14ac:dyDescent="0.2">
      <c r="A545" s="184"/>
      <c r="B545" s="196"/>
      <c r="C545" s="180"/>
      <c r="D545" s="180"/>
      <c r="E545" s="197"/>
      <c r="F545" s="184"/>
      <c r="G545" s="214"/>
      <c r="H545" s="197"/>
      <c r="I545" s="211"/>
      <c r="J545" s="180"/>
      <c r="K545" s="180"/>
      <c r="L545" s="211"/>
      <c r="M545" s="180"/>
      <c r="N545" s="180"/>
      <c r="O545" s="75"/>
    </row>
    <row r="546" spans="1:16" ht="12.75" customHeight="1" x14ac:dyDescent="0.2">
      <c r="A546" s="184" t="s">
        <v>46</v>
      </c>
      <c r="B546" s="196">
        <v>40</v>
      </c>
      <c r="C546" s="180">
        <v>-4.5999999999999996</v>
      </c>
      <c r="D546" s="180">
        <v>0.65999999999999992</v>
      </c>
      <c r="E546" s="227">
        <v>3</v>
      </c>
      <c r="F546" s="184" t="s">
        <v>151</v>
      </c>
      <c r="G546" s="214" t="s">
        <v>21</v>
      </c>
      <c r="H546" s="197" t="s">
        <v>126</v>
      </c>
      <c r="I546" s="211">
        <v>25</v>
      </c>
      <c r="J546" s="180">
        <v>14.4</v>
      </c>
      <c r="K546" s="180">
        <v>3.3</v>
      </c>
      <c r="L546" s="211">
        <v>15</v>
      </c>
      <c r="M546" s="180">
        <v>9.8000000000000007</v>
      </c>
      <c r="O546" s="92">
        <v>0.16333590696422551</v>
      </c>
    </row>
    <row r="547" spans="1:16" ht="12.75" customHeight="1" x14ac:dyDescent="0.2">
      <c r="A547" s="184" t="s">
        <v>46</v>
      </c>
      <c r="B547" s="196">
        <v>40</v>
      </c>
      <c r="C547" s="180">
        <v>14.7</v>
      </c>
      <c r="D547" s="180">
        <v>2.3812321740365148</v>
      </c>
      <c r="E547" s="227">
        <v>4</v>
      </c>
      <c r="F547" s="184" t="s">
        <v>151</v>
      </c>
      <c r="G547" s="214" t="s">
        <v>21</v>
      </c>
      <c r="H547" s="197" t="s">
        <v>126</v>
      </c>
      <c r="I547" s="211">
        <v>25</v>
      </c>
      <c r="J547" s="180">
        <v>27.2</v>
      </c>
      <c r="K547" s="180">
        <v>4.3</v>
      </c>
      <c r="L547" s="211">
        <v>15</v>
      </c>
      <c r="M547" s="180">
        <v>41.9</v>
      </c>
      <c r="N547" s="180">
        <v>8.6</v>
      </c>
      <c r="O547" s="92">
        <v>0.12630250726422876</v>
      </c>
    </row>
    <row r="548" spans="1:16" ht="12.75" customHeight="1" x14ac:dyDescent="0.2">
      <c r="A548" s="184" t="s">
        <v>46</v>
      </c>
      <c r="B548" s="196">
        <v>40</v>
      </c>
      <c r="C548" s="180">
        <v>16.400000000000002</v>
      </c>
      <c r="D548" s="180">
        <v>1.7916472867168918</v>
      </c>
      <c r="E548" s="230">
        <v>5</v>
      </c>
      <c r="F548" s="184" t="s">
        <v>151</v>
      </c>
      <c r="G548" s="214" t="s">
        <v>21</v>
      </c>
      <c r="H548" s="197" t="s">
        <v>126</v>
      </c>
      <c r="I548" s="211">
        <v>25</v>
      </c>
      <c r="J548" s="180">
        <v>26.7</v>
      </c>
      <c r="K548" s="180">
        <v>4.5</v>
      </c>
      <c r="L548" s="211">
        <v>15</v>
      </c>
      <c r="M548" s="180">
        <v>43.1</v>
      </c>
      <c r="N548" s="180">
        <v>6</v>
      </c>
      <c r="O548" s="92">
        <v>2.8766866687075288E-2</v>
      </c>
    </row>
    <row r="549" spans="1:16" ht="12.75" customHeight="1" x14ac:dyDescent="0.2">
      <c r="A549" s="184" t="s">
        <v>46</v>
      </c>
      <c r="B549" s="196">
        <v>14</v>
      </c>
      <c r="C549" s="180">
        <v>4.2000000000000028</v>
      </c>
      <c r="D549" s="180">
        <v>2.268259244442751</v>
      </c>
      <c r="E549" s="227">
        <v>6</v>
      </c>
      <c r="F549" s="184" t="s">
        <v>151</v>
      </c>
      <c r="G549" s="214" t="s">
        <v>21</v>
      </c>
      <c r="H549" s="197" t="s">
        <v>126</v>
      </c>
      <c r="I549" s="211">
        <v>8</v>
      </c>
      <c r="J549" s="180">
        <v>16.899999999999999</v>
      </c>
      <c r="K549" s="180">
        <v>4.2</v>
      </c>
      <c r="L549" s="211">
        <v>6</v>
      </c>
      <c r="M549" s="180">
        <v>21.1</v>
      </c>
      <c r="N549" s="180">
        <v>4.2</v>
      </c>
      <c r="O549" s="92">
        <v>0.47950012218695326</v>
      </c>
    </row>
    <row r="550" spans="1:16" ht="12.75" customHeight="1" x14ac:dyDescent="0.2">
      <c r="A550" s="184" t="s">
        <v>46</v>
      </c>
      <c r="B550" s="196">
        <v>14</v>
      </c>
      <c r="C550" s="180">
        <v>0.69999999999999929</v>
      </c>
      <c r="D550" s="180">
        <v>1.1879604370516721</v>
      </c>
      <c r="E550" s="227">
        <v>7</v>
      </c>
      <c r="F550" s="184" t="s">
        <v>151</v>
      </c>
      <c r="G550" s="214" t="s">
        <v>21</v>
      </c>
      <c r="H550" s="197" t="s">
        <v>126</v>
      </c>
      <c r="I550" s="211">
        <v>8</v>
      </c>
      <c r="J550" s="180">
        <v>8.8000000000000007</v>
      </c>
      <c r="K550" s="180">
        <v>1.9</v>
      </c>
      <c r="L550" s="211">
        <v>6</v>
      </c>
      <c r="M550" s="180">
        <v>9.5</v>
      </c>
      <c r="N550" s="180">
        <v>2.4</v>
      </c>
      <c r="O550" s="92">
        <v>0.8191176156246085</v>
      </c>
    </row>
    <row r="551" spans="1:16" ht="12.75" customHeight="1" x14ac:dyDescent="0.2">
      <c r="A551" s="184" t="s">
        <v>46</v>
      </c>
      <c r="B551" s="196">
        <v>14</v>
      </c>
      <c r="C551" s="180">
        <v>-2.7</v>
      </c>
      <c r="D551" s="180">
        <v>1.2381101189581913</v>
      </c>
      <c r="E551" s="227">
        <v>8</v>
      </c>
      <c r="F551" s="184" t="s">
        <v>151</v>
      </c>
      <c r="G551" s="214" t="s">
        <v>21</v>
      </c>
      <c r="H551" s="197" t="s">
        <v>126</v>
      </c>
      <c r="I551" s="211">
        <v>8</v>
      </c>
      <c r="J551" s="180">
        <v>6.4</v>
      </c>
      <c r="K551" s="180">
        <v>2.9</v>
      </c>
      <c r="L551" s="211">
        <v>6</v>
      </c>
      <c r="M551" s="180">
        <v>3.7</v>
      </c>
      <c r="N551" s="180">
        <v>1.7</v>
      </c>
      <c r="O551" s="92">
        <v>0.42185824493888813</v>
      </c>
    </row>
    <row r="552" spans="1:16" ht="12.75" customHeight="1" x14ac:dyDescent="0.2">
      <c r="A552" s="184" t="s">
        <v>117</v>
      </c>
      <c r="B552" s="196">
        <v>40</v>
      </c>
      <c r="C552" s="180">
        <v>44.6</v>
      </c>
      <c r="D552" s="180">
        <v>13.572658791359439</v>
      </c>
      <c r="E552" s="213">
        <v>3</v>
      </c>
      <c r="F552" s="184" t="s">
        <v>151</v>
      </c>
      <c r="G552" s="214" t="s">
        <v>21</v>
      </c>
      <c r="H552" s="197" t="s">
        <v>126</v>
      </c>
      <c r="I552" s="211">
        <v>25</v>
      </c>
      <c r="J552" s="180">
        <v>7.6</v>
      </c>
      <c r="K552" s="180">
        <v>5.4</v>
      </c>
      <c r="L552" s="211">
        <v>15</v>
      </c>
      <c r="M552" s="180">
        <v>52.2</v>
      </c>
      <c r="N552" s="180">
        <v>52.4</v>
      </c>
      <c r="O552" s="92">
        <v>0.39718402663639085</v>
      </c>
    </row>
    <row r="553" spans="1:16" ht="12.75" customHeight="1" x14ac:dyDescent="0.2">
      <c r="A553" s="184" t="s">
        <v>117</v>
      </c>
      <c r="B553" s="196">
        <v>40</v>
      </c>
      <c r="C553" s="180">
        <v>29.999999999999996</v>
      </c>
      <c r="D553" s="180">
        <v>3.9807536974799129</v>
      </c>
      <c r="E553" s="197">
        <v>4</v>
      </c>
      <c r="F553" s="184" t="s">
        <v>151</v>
      </c>
      <c r="G553" s="214" t="s">
        <v>21</v>
      </c>
      <c r="H553" s="197" t="s">
        <v>126</v>
      </c>
      <c r="I553" s="211">
        <v>25</v>
      </c>
      <c r="J553" s="180">
        <v>13.3</v>
      </c>
      <c r="K553" s="180">
        <v>4.5999999999999996</v>
      </c>
      <c r="L553" s="211">
        <v>15</v>
      </c>
      <c r="M553" s="180">
        <v>43.3</v>
      </c>
      <c r="N553" s="180">
        <v>15</v>
      </c>
      <c r="O553" s="92">
        <v>5.5862289556376288E-2</v>
      </c>
    </row>
    <row r="554" spans="1:16" ht="12.75" customHeight="1" x14ac:dyDescent="0.2">
      <c r="A554" s="184" t="s">
        <v>117</v>
      </c>
      <c r="B554" s="196">
        <v>40</v>
      </c>
      <c r="C554" s="180">
        <v>19.8</v>
      </c>
      <c r="D554" s="180">
        <v>2.5683198139380283</v>
      </c>
      <c r="E554" s="197">
        <v>5</v>
      </c>
      <c r="F554" s="184" t="s">
        <v>151</v>
      </c>
      <c r="G554" s="214" t="s">
        <v>21</v>
      </c>
      <c r="H554" s="197" t="s">
        <v>126</v>
      </c>
      <c r="I554" s="211">
        <v>25</v>
      </c>
      <c r="J554" s="180">
        <v>7.8</v>
      </c>
      <c r="K554" s="180">
        <v>2.2000000000000002</v>
      </c>
      <c r="L554" s="211">
        <v>15</v>
      </c>
      <c r="M554" s="180">
        <v>27.6</v>
      </c>
      <c r="N554" s="180">
        <v>9.8000000000000007</v>
      </c>
      <c r="O554" s="92">
        <v>4.8684418221179193E-2</v>
      </c>
    </row>
    <row r="555" spans="1:16" ht="12.75" customHeight="1" x14ac:dyDescent="0.2">
      <c r="A555" s="184" t="s">
        <v>117</v>
      </c>
      <c r="B555" s="196">
        <v>14</v>
      </c>
      <c r="C555" s="180">
        <v>4.1000000000000014</v>
      </c>
      <c r="D555" s="180">
        <v>4.8849684407032425</v>
      </c>
      <c r="E555" s="197">
        <v>6</v>
      </c>
      <c r="F555" s="184" t="s">
        <v>151</v>
      </c>
      <c r="G555" s="214" t="s">
        <v>21</v>
      </c>
      <c r="H555" s="197" t="s">
        <v>126</v>
      </c>
      <c r="I555" s="211">
        <v>8</v>
      </c>
      <c r="J555" s="180">
        <v>20.7</v>
      </c>
      <c r="K555" s="180">
        <v>5.7</v>
      </c>
      <c r="L555" s="211">
        <v>6</v>
      </c>
      <c r="M555" s="180">
        <v>24.8</v>
      </c>
      <c r="N555" s="180">
        <v>10.9</v>
      </c>
      <c r="O555" s="92">
        <v>0.73889099475340259</v>
      </c>
    </row>
    <row r="556" spans="1:16" ht="12.75" customHeight="1" x14ac:dyDescent="0.2">
      <c r="A556" s="184" t="s">
        <v>117</v>
      </c>
      <c r="B556" s="196">
        <v>14</v>
      </c>
      <c r="C556" s="180">
        <v>7.8000000000000007</v>
      </c>
      <c r="D556" s="180">
        <v>4.1317369228933245</v>
      </c>
      <c r="E556" s="197">
        <v>7</v>
      </c>
      <c r="F556" s="184" t="s">
        <v>151</v>
      </c>
      <c r="G556" s="214" t="s">
        <v>21</v>
      </c>
      <c r="H556" s="197" t="s">
        <v>126</v>
      </c>
      <c r="I556" s="211">
        <v>8</v>
      </c>
      <c r="J556" s="180">
        <v>8.3000000000000007</v>
      </c>
      <c r="K556" s="180">
        <v>3.7</v>
      </c>
      <c r="L556" s="211">
        <v>6</v>
      </c>
      <c r="M556" s="180">
        <v>16.100000000000001</v>
      </c>
      <c r="N556" s="180">
        <v>9.6</v>
      </c>
      <c r="O556" s="92">
        <v>0.44836742595200896</v>
      </c>
    </row>
    <row r="557" spans="1:16" ht="12.75" customHeight="1" x14ac:dyDescent="0.2">
      <c r="A557" s="184" t="s">
        <v>117</v>
      </c>
      <c r="B557" s="196">
        <v>14</v>
      </c>
      <c r="C557" s="180">
        <v>16.700000000000003</v>
      </c>
      <c r="D557" s="180">
        <v>5.1789236333431292</v>
      </c>
      <c r="E557" s="197">
        <v>8</v>
      </c>
      <c r="F557" s="184" t="s">
        <v>151</v>
      </c>
      <c r="G557" s="214" t="s">
        <v>21</v>
      </c>
      <c r="H557" s="197" t="s">
        <v>126</v>
      </c>
      <c r="I557" s="211">
        <v>8</v>
      </c>
      <c r="J557" s="180">
        <v>2.4</v>
      </c>
      <c r="K557" s="180">
        <v>1.7</v>
      </c>
      <c r="L557" s="211">
        <v>6</v>
      </c>
      <c r="M557" s="180">
        <v>19.100000000000001</v>
      </c>
      <c r="N557" s="180">
        <v>12.6</v>
      </c>
      <c r="O557" s="92">
        <v>0.1890160083275283</v>
      </c>
    </row>
    <row r="558" spans="1:16" s="216" customFormat="1" ht="12.75" customHeight="1" x14ac:dyDescent="0.2">
      <c r="A558" s="188"/>
      <c r="B558" s="186"/>
      <c r="C558" s="183"/>
      <c r="D558" s="183"/>
      <c r="E558" s="189"/>
      <c r="F558" s="188"/>
      <c r="G558" s="203"/>
      <c r="H558" s="189"/>
      <c r="I558" s="205"/>
      <c r="J558" s="183"/>
      <c r="K558" s="183"/>
      <c r="L558" s="205"/>
      <c r="M558" s="183"/>
      <c r="N558" s="183"/>
      <c r="O558" s="240"/>
      <c r="P558" s="219"/>
    </row>
    <row r="559" spans="1:16" ht="12.75" customHeight="1" x14ac:dyDescent="0.2">
      <c r="L559" s="211"/>
    </row>
    <row r="560" spans="1:16" ht="12.75" customHeight="1" x14ac:dyDescent="0.2">
      <c r="A560" s="184" t="s">
        <v>120</v>
      </c>
      <c r="B560" s="196">
        <v>36</v>
      </c>
      <c r="C560" s="180">
        <v>-0.7</v>
      </c>
      <c r="D560" s="180">
        <v>0.24120907566221092</v>
      </c>
      <c r="E560" s="197">
        <v>4</v>
      </c>
      <c r="F560" s="195" t="s">
        <v>154</v>
      </c>
      <c r="G560" s="214" t="s">
        <v>21</v>
      </c>
      <c r="H560" s="197" t="s">
        <v>22</v>
      </c>
      <c r="I560" s="211">
        <v>11</v>
      </c>
      <c r="J560" s="180">
        <v>0.9</v>
      </c>
      <c r="K560" s="180">
        <v>0.8</v>
      </c>
      <c r="L560" s="211">
        <v>25</v>
      </c>
      <c r="M560" s="180">
        <v>0.2</v>
      </c>
      <c r="N560" s="180">
        <v>0</v>
      </c>
      <c r="O560" s="92">
        <v>0.38157390570502114</v>
      </c>
    </row>
    <row r="561" spans="1:16" ht="12.75" customHeight="1" x14ac:dyDescent="0.2">
      <c r="A561" s="184" t="s">
        <v>120</v>
      </c>
      <c r="B561" s="196">
        <v>36</v>
      </c>
      <c r="C561" s="180">
        <v>2.8</v>
      </c>
      <c r="D561" s="180">
        <v>0.27999999999999997</v>
      </c>
      <c r="E561" s="197">
        <v>4.5</v>
      </c>
      <c r="F561" s="195" t="s">
        <v>154</v>
      </c>
      <c r="G561" s="214" t="s">
        <v>21</v>
      </c>
      <c r="H561" s="197" t="s">
        <v>22</v>
      </c>
      <c r="I561" s="211">
        <v>11</v>
      </c>
      <c r="J561" s="180">
        <v>0</v>
      </c>
      <c r="K561" s="180">
        <v>0</v>
      </c>
      <c r="L561" s="211">
        <v>25</v>
      </c>
      <c r="M561" s="180">
        <v>2.8</v>
      </c>
      <c r="N561" s="180">
        <v>1.4</v>
      </c>
      <c r="O561" s="92">
        <v>4.5500263896358417E-2</v>
      </c>
    </row>
    <row r="562" spans="1:16" ht="12.75" customHeight="1" x14ac:dyDescent="0.2">
      <c r="A562" s="184" t="s">
        <v>120</v>
      </c>
      <c r="B562" s="196">
        <v>36</v>
      </c>
      <c r="C562" s="180">
        <v>-1.2</v>
      </c>
      <c r="D562" s="180">
        <v>0.86088749132931008</v>
      </c>
      <c r="E562" s="197">
        <v>5</v>
      </c>
      <c r="F562" s="195" t="s">
        <v>154</v>
      </c>
      <c r="G562" s="214" t="s">
        <v>21</v>
      </c>
      <c r="H562" s="197" t="s">
        <v>22</v>
      </c>
      <c r="I562" s="211">
        <v>11</v>
      </c>
      <c r="J562" s="180">
        <v>3</v>
      </c>
      <c r="K562" s="180">
        <v>2.7</v>
      </c>
      <c r="L562" s="211">
        <v>25</v>
      </c>
      <c r="M562" s="180">
        <v>1.8</v>
      </c>
      <c r="N562" s="180">
        <v>1.4</v>
      </c>
      <c r="O562" s="92">
        <v>0.69316943266141173</v>
      </c>
    </row>
    <row r="563" spans="1:16" ht="12.75" customHeight="1" x14ac:dyDescent="0.2">
      <c r="A563" s="184" t="s">
        <v>120</v>
      </c>
      <c r="B563" s="196">
        <v>36</v>
      </c>
      <c r="C563" s="180">
        <v>3.9</v>
      </c>
      <c r="D563" s="180">
        <v>0.26</v>
      </c>
      <c r="E563" s="197">
        <v>5.5</v>
      </c>
      <c r="F563" s="195" t="s">
        <v>154</v>
      </c>
      <c r="G563" s="214" t="s">
        <v>21</v>
      </c>
      <c r="H563" s="197" t="s">
        <v>22</v>
      </c>
      <c r="I563" s="211">
        <v>11</v>
      </c>
      <c r="J563" s="180">
        <v>0</v>
      </c>
      <c r="K563" s="180">
        <v>0</v>
      </c>
      <c r="L563" s="211">
        <v>25</v>
      </c>
      <c r="M563" s="180">
        <v>3.9</v>
      </c>
      <c r="N563" s="180">
        <v>1.3</v>
      </c>
      <c r="O563" s="92">
        <v>2.6997960632602069E-3</v>
      </c>
    </row>
    <row r="564" spans="1:16" ht="12.75" customHeight="1" x14ac:dyDescent="0.2">
      <c r="A564" s="184" t="s">
        <v>120</v>
      </c>
      <c r="B564" s="196">
        <v>36</v>
      </c>
      <c r="C564" s="180">
        <v>3.4</v>
      </c>
      <c r="D564" s="180">
        <v>0.38</v>
      </c>
      <c r="E564" s="197">
        <v>6</v>
      </c>
      <c r="F564" s="195" t="s">
        <v>154</v>
      </c>
      <c r="G564" s="214" t="s">
        <v>21</v>
      </c>
      <c r="H564" s="197" t="s">
        <v>22</v>
      </c>
      <c r="I564" s="211">
        <v>11</v>
      </c>
      <c r="J564" s="180">
        <v>0</v>
      </c>
      <c r="K564" s="180">
        <v>0</v>
      </c>
      <c r="L564" s="211">
        <v>25</v>
      </c>
      <c r="M564" s="180">
        <v>3.4</v>
      </c>
      <c r="N564" s="180">
        <v>1.9</v>
      </c>
      <c r="O564" s="92">
        <v>7.3538561903239597E-2</v>
      </c>
    </row>
    <row r="565" spans="1:16" ht="12.75" customHeight="1" x14ac:dyDescent="0.2">
      <c r="A565" s="184" t="s">
        <v>120</v>
      </c>
      <c r="B565" s="196">
        <v>36</v>
      </c>
      <c r="C565" s="180">
        <v>8.4</v>
      </c>
      <c r="D565" s="180">
        <v>0.93301076677018624</v>
      </c>
      <c r="E565" s="213">
        <v>6.5</v>
      </c>
      <c r="F565" s="195" t="s">
        <v>154</v>
      </c>
      <c r="G565" s="214" t="s">
        <v>21</v>
      </c>
      <c r="H565" s="197" t="s">
        <v>22</v>
      </c>
      <c r="I565" s="211">
        <v>11</v>
      </c>
      <c r="J565" s="180">
        <v>1.5</v>
      </c>
      <c r="K565" s="180">
        <v>1.2</v>
      </c>
      <c r="L565" s="211">
        <v>25</v>
      </c>
      <c r="M565" s="180">
        <v>9.9</v>
      </c>
      <c r="N565" s="180">
        <v>4.3</v>
      </c>
      <c r="O565" s="92">
        <v>5.9891328000054811E-2</v>
      </c>
    </row>
    <row r="566" spans="1:16" ht="12.75" customHeight="1" x14ac:dyDescent="0.2">
      <c r="A566" s="184" t="s">
        <v>120</v>
      </c>
      <c r="B566" s="196">
        <v>36</v>
      </c>
      <c r="C566" s="180">
        <v>0.8</v>
      </c>
      <c r="D566" s="180">
        <v>0.13999999999999999</v>
      </c>
      <c r="E566" s="197">
        <v>7</v>
      </c>
      <c r="F566" s="195" t="s">
        <v>154</v>
      </c>
      <c r="G566" s="214" t="s">
        <v>21</v>
      </c>
      <c r="H566" s="197" t="s">
        <v>22</v>
      </c>
      <c r="I566" s="211">
        <v>11</v>
      </c>
      <c r="J566" s="180">
        <v>0</v>
      </c>
      <c r="K566" s="180">
        <v>0</v>
      </c>
      <c r="L566" s="211">
        <v>25</v>
      </c>
      <c r="M566" s="180">
        <v>0.8</v>
      </c>
      <c r="N566" s="180">
        <v>0.7</v>
      </c>
      <c r="O566" s="92">
        <v>0.25309790894711548</v>
      </c>
    </row>
    <row r="567" spans="1:16" ht="12.75" customHeight="1" x14ac:dyDescent="0.2">
      <c r="A567" s="184" t="s">
        <v>30</v>
      </c>
      <c r="B567" s="196">
        <v>36</v>
      </c>
      <c r="C567" s="180">
        <v>8.6999999999999993</v>
      </c>
      <c r="D567" s="180">
        <v>1.0927197095487771</v>
      </c>
      <c r="E567" s="197">
        <v>4</v>
      </c>
      <c r="F567" s="195" t="s">
        <v>154</v>
      </c>
      <c r="G567" s="214" t="s">
        <v>21</v>
      </c>
      <c r="H567" s="197" t="s">
        <v>22</v>
      </c>
      <c r="I567" s="211">
        <v>11</v>
      </c>
      <c r="J567" s="180">
        <v>1.8</v>
      </c>
      <c r="K567" s="180">
        <v>1.3</v>
      </c>
      <c r="L567" s="211">
        <v>25</v>
      </c>
      <c r="M567" s="180">
        <v>10.5</v>
      </c>
      <c r="N567" s="180">
        <v>5.0999999999999996</v>
      </c>
      <c r="O567" s="92">
        <v>9.832581730433354E-2</v>
      </c>
    </row>
    <row r="568" spans="1:16" ht="12.75" customHeight="1" x14ac:dyDescent="0.2">
      <c r="A568" s="184" t="s">
        <v>30</v>
      </c>
      <c r="B568" s="196">
        <v>36</v>
      </c>
      <c r="C568" s="180">
        <v>27.900000000000002</v>
      </c>
      <c r="D568" s="180">
        <v>2.6388702816994178</v>
      </c>
      <c r="E568" s="197">
        <v>4.5</v>
      </c>
      <c r="F568" s="195" t="s">
        <v>154</v>
      </c>
      <c r="G568" s="214" t="s">
        <v>21</v>
      </c>
      <c r="H568" s="197" t="s">
        <v>22</v>
      </c>
      <c r="I568" s="211">
        <v>11</v>
      </c>
      <c r="J568" s="180">
        <v>6.8</v>
      </c>
      <c r="K568" s="180">
        <v>5.3</v>
      </c>
      <c r="L568" s="211">
        <v>25</v>
      </c>
      <c r="M568" s="180">
        <v>34.700000000000003</v>
      </c>
      <c r="N568" s="180">
        <v>10.5</v>
      </c>
      <c r="O568" s="92">
        <v>1.7688002625719568E-2</v>
      </c>
    </row>
    <row r="569" spans="1:16" ht="12.75" customHeight="1" x14ac:dyDescent="0.2">
      <c r="A569" s="184" t="s">
        <v>30</v>
      </c>
      <c r="B569" s="196">
        <v>36</v>
      </c>
      <c r="C569" s="180">
        <v>13.399999999999999</v>
      </c>
      <c r="D569" s="180">
        <v>2.6410672773779096</v>
      </c>
      <c r="E569" s="197">
        <v>5</v>
      </c>
      <c r="F569" s="195" t="s">
        <v>154</v>
      </c>
      <c r="G569" s="214" t="s">
        <v>21</v>
      </c>
      <c r="H569" s="197" t="s">
        <v>22</v>
      </c>
      <c r="I569" s="211">
        <v>11</v>
      </c>
      <c r="J569" s="180">
        <v>1.8</v>
      </c>
      <c r="K569" s="180">
        <v>2.4</v>
      </c>
      <c r="L569" s="211">
        <v>25</v>
      </c>
      <c r="M569" s="180">
        <v>15.2</v>
      </c>
      <c r="N569" s="180">
        <v>12.7</v>
      </c>
      <c r="O569" s="92">
        <v>0.29984402100594609</v>
      </c>
    </row>
    <row r="570" spans="1:16" ht="12.75" customHeight="1" x14ac:dyDescent="0.2">
      <c r="A570" s="184" t="s">
        <v>30</v>
      </c>
      <c r="B570" s="196">
        <v>36</v>
      </c>
      <c r="C570" s="180">
        <v>36.700000000000003</v>
      </c>
      <c r="D570" s="180">
        <v>2.02</v>
      </c>
      <c r="E570" s="197">
        <v>5.5</v>
      </c>
      <c r="F570" s="195" t="s">
        <v>154</v>
      </c>
      <c r="G570" s="214" t="s">
        <v>21</v>
      </c>
      <c r="H570" s="197" t="s">
        <v>22</v>
      </c>
      <c r="I570" s="211">
        <v>11</v>
      </c>
      <c r="J570" s="180">
        <v>0.9</v>
      </c>
      <c r="L570" s="211">
        <v>25</v>
      </c>
      <c r="M570" s="180">
        <v>37.6</v>
      </c>
      <c r="N570" s="180">
        <v>10.1</v>
      </c>
      <c r="O570" s="92">
        <v>2.7942538484948543E-4</v>
      </c>
    </row>
    <row r="571" spans="1:16" ht="12.75" customHeight="1" x14ac:dyDescent="0.2">
      <c r="A571" s="184" t="s">
        <v>30</v>
      </c>
      <c r="B571" s="196">
        <v>36</v>
      </c>
      <c r="C571" s="180">
        <v>38.9</v>
      </c>
      <c r="D571" s="180">
        <v>3.7735394525564452</v>
      </c>
      <c r="E571" s="213">
        <v>6</v>
      </c>
      <c r="F571" s="195" t="s">
        <v>154</v>
      </c>
      <c r="G571" s="214" t="s">
        <v>21</v>
      </c>
      <c r="H571" s="197" t="s">
        <v>22</v>
      </c>
      <c r="I571" s="211">
        <v>11</v>
      </c>
      <c r="J571" s="180">
        <v>5.0999999999999996</v>
      </c>
      <c r="K571" s="180">
        <v>3.3</v>
      </c>
      <c r="L571" s="211">
        <v>25</v>
      </c>
      <c r="M571" s="180">
        <v>44</v>
      </c>
      <c r="N571" s="180">
        <v>18.2</v>
      </c>
      <c r="O571" s="92">
        <v>3.5459526353630588E-2</v>
      </c>
    </row>
    <row r="572" spans="1:16" ht="12.75" customHeight="1" x14ac:dyDescent="0.2">
      <c r="A572" s="184" t="s">
        <v>30</v>
      </c>
      <c r="B572" s="196">
        <v>36</v>
      </c>
      <c r="C572" s="180">
        <v>22.200000000000003</v>
      </c>
      <c r="D572" s="180">
        <v>2.2843260394579086</v>
      </c>
      <c r="E572" s="197">
        <v>6.5</v>
      </c>
      <c r="F572" s="195" t="s">
        <v>154</v>
      </c>
      <c r="G572" s="214" t="s">
        <v>21</v>
      </c>
      <c r="H572" s="197" t="s">
        <v>22</v>
      </c>
      <c r="I572" s="211">
        <v>11</v>
      </c>
      <c r="J572" s="180">
        <v>4.5999999999999996</v>
      </c>
      <c r="K572" s="180">
        <v>4</v>
      </c>
      <c r="L572" s="211">
        <v>25</v>
      </c>
      <c r="M572" s="180">
        <v>26.8</v>
      </c>
      <c r="N572" s="180">
        <v>9.6999999999999993</v>
      </c>
      <c r="O572" s="92">
        <v>3.4359986559928002E-2</v>
      </c>
    </row>
    <row r="573" spans="1:16" ht="12.75" customHeight="1" x14ac:dyDescent="0.2">
      <c r="A573" s="184" t="s">
        <v>30</v>
      </c>
      <c r="B573" s="196">
        <v>36</v>
      </c>
      <c r="C573" s="180">
        <v>34.5</v>
      </c>
      <c r="D573" s="180">
        <v>7.5861021252383267</v>
      </c>
      <c r="E573" s="197">
        <v>7</v>
      </c>
      <c r="F573" s="195" t="s">
        <v>154</v>
      </c>
      <c r="G573" s="214" t="s">
        <v>21</v>
      </c>
      <c r="H573" s="197" t="s">
        <v>22</v>
      </c>
      <c r="I573" s="211">
        <v>11</v>
      </c>
      <c r="J573" s="180">
        <v>16.7</v>
      </c>
      <c r="K573" s="180">
        <v>16.899999999999999</v>
      </c>
      <c r="L573" s="211">
        <v>25</v>
      </c>
      <c r="M573" s="180">
        <v>51.2</v>
      </c>
      <c r="N573" s="180">
        <v>28.1</v>
      </c>
      <c r="O573" s="92">
        <v>0.29273877185449937</v>
      </c>
    </row>
    <row r="574" spans="1:16" s="216" customFormat="1" ht="12.75" customHeight="1" x14ac:dyDescent="0.2">
      <c r="A574" s="188"/>
      <c r="B574" s="186"/>
      <c r="C574" s="183"/>
      <c r="D574" s="183"/>
      <c r="E574" s="189"/>
      <c r="F574" s="187"/>
      <c r="G574" s="203"/>
      <c r="H574" s="189"/>
      <c r="I574" s="205"/>
      <c r="J574" s="183"/>
      <c r="K574" s="183"/>
      <c r="L574" s="205"/>
      <c r="M574" s="183"/>
      <c r="N574" s="183"/>
      <c r="O574" s="240"/>
      <c r="P574" s="219"/>
    </row>
    <row r="575" spans="1:16" ht="12.75" customHeight="1" x14ac:dyDescent="0.2">
      <c r="F575" s="195"/>
      <c r="L575" s="211"/>
    </row>
    <row r="576" spans="1:16" ht="12.75" customHeight="1" x14ac:dyDescent="0.2">
      <c r="A576" s="184" t="s">
        <v>292</v>
      </c>
      <c r="B576" s="196">
        <v>71</v>
      </c>
      <c r="C576" s="180">
        <v>1.5000000000000002</v>
      </c>
      <c r="D576" s="180">
        <v>0.64906044501222016</v>
      </c>
      <c r="E576" s="197" t="s">
        <v>58</v>
      </c>
      <c r="F576" s="195" t="s">
        <v>155</v>
      </c>
      <c r="G576" s="214" t="s">
        <v>5</v>
      </c>
      <c r="H576" s="197" t="s">
        <v>22</v>
      </c>
      <c r="I576" s="211">
        <v>44</v>
      </c>
      <c r="J576" s="180">
        <v>1.7</v>
      </c>
      <c r="K576" s="180">
        <v>2.4</v>
      </c>
      <c r="L576" s="211">
        <v>27</v>
      </c>
      <c r="M576" s="180">
        <v>3.2</v>
      </c>
      <c r="N576" s="180">
        <v>2.8</v>
      </c>
      <c r="O576" s="92">
        <v>0.6841955735786811</v>
      </c>
    </row>
    <row r="577" spans="1:16" ht="12.75" customHeight="1" x14ac:dyDescent="0.2">
      <c r="A577" s="184" t="s">
        <v>110</v>
      </c>
      <c r="B577" s="196">
        <v>77</v>
      </c>
      <c r="C577" s="180">
        <v>-3.1000000000000014</v>
      </c>
      <c r="D577" s="180">
        <v>10.850261831779997</v>
      </c>
      <c r="E577" s="197" t="s">
        <v>58</v>
      </c>
      <c r="F577" s="195" t="s">
        <v>155</v>
      </c>
      <c r="G577" s="214" t="s">
        <v>5</v>
      </c>
      <c r="H577" s="197" t="s">
        <v>22</v>
      </c>
      <c r="I577" s="211">
        <v>44</v>
      </c>
      <c r="J577" s="180">
        <v>52.2</v>
      </c>
      <c r="K577" s="180">
        <v>49.8</v>
      </c>
      <c r="L577" s="211">
        <v>33</v>
      </c>
      <c r="M577" s="180">
        <v>49.1</v>
      </c>
      <c r="N577" s="180">
        <v>45</v>
      </c>
      <c r="O577" s="92">
        <v>0.96316182999075917</v>
      </c>
    </row>
    <row r="578" spans="1:16" s="216" customFormat="1" ht="12.75" customHeight="1" x14ac:dyDescent="0.2">
      <c r="A578" s="188"/>
      <c r="B578" s="186"/>
      <c r="C578" s="183"/>
      <c r="D578" s="183"/>
      <c r="E578" s="189"/>
      <c r="F578" s="187"/>
      <c r="G578" s="203"/>
      <c r="H578" s="189"/>
      <c r="I578" s="205"/>
      <c r="J578" s="183"/>
      <c r="K578" s="183"/>
      <c r="L578" s="205"/>
      <c r="M578" s="183"/>
      <c r="N578" s="183"/>
      <c r="O578" s="240"/>
      <c r="P578" s="219"/>
    </row>
    <row r="579" spans="1:16" ht="12.75" customHeight="1" x14ac:dyDescent="0.2">
      <c r="F579" s="195"/>
      <c r="L579" s="211"/>
    </row>
    <row r="580" spans="1:16" ht="12.75" customHeight="1" x14ac:dyDescent="0.2">
      <c r="A580" s="184" t="s">
        <v>18</v>
      </c>
      <c r="B580" s="196">
        <v>67</v>
      </c>
      <c r="C580" s="180">
        <v>107.22999999999999</v>
      </c>
      <c r="D580" s="180">
        <v>58.943571434627138</v>
      </c>
      <c r="E580" s="197" t="s">
        <v>148</v>
      </c>
      <c r="F580" s="184" t="s">
        <v>156</v>
      </c>
      <c r="G580" s="214" t="s">
        <v>43</v>
      </c>
      <c r="H580" s="197" t="s">
        <v>22</v>
      </c>
      <c r="I580" s="211">
        <v>24</v>
      </c>
      <c r="J580" s="180">
        <v>59.68</v>
      </c>
      <c r="K580" s="180">
        <v>101.05</v>
      </c>
      <c r="L580" s="211">
        <v>43</v>
      </c>
      <c r="M580" s="180">
        <v>166.91</v>
      </c>
      <c r="N580" s="180">
        <v>362.08</v>
      </c>
      <c r="O580" s="92">
        <v>0.77545284259746006</v>
      </c>
    </row>
    <row r="581" spans="1:16" ht="12.75" customHeight="1" x14ac:dyDescent="0.2">
      <c r="A581" s="184" t="s">
        <v>30</v>
      </c>
      <c r="B581" s="196">
        <v>67</v>
      </c>
      <c r="C581" s="180">
        <v>44.41</v>
      </c>
      <c r="D581" s="180">
        <v>29.598087702409675</v>
      </c>
      <c r="E581" s="197" t="s">
        <v>148</v>
      </c>
      <c r="F581" s="184" t="s">
        <v>156</v>
      </c>
      <c r="G581" s="214" t="s">
        <v>43</v>
      </c>
      <c r="H581" s="197" t="s">
        <v>22</v>
      </c>
      <c r="I581" s="211">
        <v>24</v>
      </c>
      <c r="J581" s="180">
        <v>51.78</v>
      </c>
      <c r="K581" s="180">
        <v>17.37</v>
      </c>
      <c r="L581" s="211">
        <v>43</v>
      </c>
      <c r="M581" s="180">
        <v>96.19</v>
      </c>
      <c r="N581" s="180">
        <v>192.69</v>
      </c>
      <c r="O581" s="92">
        <v>0.81844685529322048</v>
      </c>
    </row>
    <row r="582" spans="1:16" s="216" customFormat="1" ht="12.75" customHeight="1" x14ac:dyDescent="0.2">
      <c r="A582" s="188"/>
      <c r="B582" s="186"/>
      <c r="C582" s="183"/>
      <c r="D582" s="183"/>
      <c r="E582" s="189"/>
      <c r="F582" s="188"/>
      <c r="G582" s="203"/>
      <c r="H582" s="189"/>
      <c r="I582" s="205"/>
      <c r="J582" s="183"/>
      <c r="K582" s="183"/>
      <c r="L582" s="205"/>
      <c r="M582" s="183"/>
      <c r="N582" s="183"/>
      <c r="O582" s="240"/>
      <c r="P582" s="219"/>
    </row>
    <row r="583" spans="1:16" ht="12.75" customHeight="1" x14ac:dyDescent="0.2">
      <c r="L583" s="211"/>
    </row>
    <row r="584" spans="1:16" ht="12.75" customHeight="1" x14ac:dyDescent="0.2">
      <c r="A584" s="184" t="s">
        <v>87</v>
      </c>
      <c r="B584" s="196">
        <v>30</v>
      </c>
      <c r="C584" s="180">
        <v>260.86956521739125</v>
      </c>
      <c r="D584" s="180">
        <v>645.97848660285592</v>
      </c>
      <c r="E584" s="197" t="s">
        <v>69</v>
      </c>
      <c r="F584" s="184" t="s">
        <v>157</v>
      </c>
      <c r="G584" s="214" t="s">
        <v>43</v>
      </c>
      <c r="H584" s="197" t="s">
        <v>126</v>
      </c>
      <c r="I584" s="211">
        <v>20</v>
      </c>
      <c r="J584" s="180">
        <v>851.08695652173924</v>
      </c>
      <c r="K584" s="180">
        <v>651.87922403928201</v>
      </c>
      <c r="L584" s="211">
        <v>10</v>
      </c>
      <c r="M584" s="180">
        <v>1111.9565217391305</v>
      </c>
      <c r="N584" s="180">
        <v>1990.0775839575031</v>
      </c>
      <c r="O584" s="92">
        <v>0.9008622638581687</v>
      </c>
    </row>
    <row r="585" spans="1:16" ht="12.75" customHeight="1" x14ac:dyDescent="0.2">
      <c r="A585" s="184" t="s">
        <v>87</v>
      </c>
      <c r="B585" s="196">
        <v>43</v>
      </c>
      <c r="C585" s="180">
        <v>450.28703180877085</v>
      </c>
      <c r="D585" s="180">
        <v>467.59690383962379</v>
      </c>
      <c r="E585" s="213" t="s">
        <v>158</v>
      </c>
      <c r="F585" s="184" t="s">
        <v>157</v>
      </c>
      <c r="G585" s="214" t="s">
        <v>43</v>
      </c>
      <c r="H585" s="197" t="s">
        <v>126</v>
      </c>
      <c r="I585" s="211">
        <v>22</v>
      </c>
      <c r="J585" s="180">
        <v>613.63636363636385</v>
      </c>
      <c r="K585" s="180">
        <v>431.24501915828085</v>
      </c>
      <c r="L585" s="211">
        <v>21</v>
      </c>
      <c r="M585" s="180">
        <v>1063.9233954451347</v>
      </c>
      <c r="N585" s="180">
        <v>2100.9676752350933</v>
      </c>
      <c r="O585" s="92">
        <v>0.8337093848498951</v>
      </c>
    </row>
    <row r="586" spans="1:16" ht="12.75" customHeight="1" x14ac:dyDescent="0.2">
      <c r="A586" s="184" t="s">
        <v>87</v>
      </c>
      <c r="B586" s="196">
        <v>12</v>
      </c>
      <c r="C586" s="180">
        <v>278.98550724637704</v>
      </c>
      <c r="D586" s="180">
        <v>578.85466769993366</v>
      </c>
      <c r="E586" s="197" t="s">
        <v>159</v>
      </c>
      <c r="F586" s="184" t="s">
        <v>157</v>
      </c>
      <c r="G586" s="214" t="s">
        <v>43</v>
      </c>
      <c r="H586" s="197" t="s">
        <v>126</v>
      </c>
      <c r="I586" s="211">
        <v>3</v>
      </c>
      <c r="J586" s="180">
        <v>485.50724637681157</v>
      </c>
      <c r="K586" s="180">
        <v>232.44949177312219</v>
      </c>
      <c r="L586" s="211">
        <v>9</v>
      </c>
      <c r="M586" s="180">
        <v>764.49275362318861</v>
      </c>
      <c r="N586" s="180">
        <v>1689.2472400999379</v>
      </c>
      <c r="O586" s="92">
        <v>0.87003660310617281</v>
      </c>
    </row>
    <row r="587" spans="1:16" ht="12.75" customHeight="1" x14ac:dyDescent="0.2">
      <c r="A587" s="184" t="s">
        <v>79</v>
      </c>
      <c r="B587" s="196">
        <v>32</v>
      </c>
      <c r="C587" s="180">
        <v>126.26555023923449</v>
      </c>
      <c r="D587" s="180">
        <v>100.23835781620681</v>
      </c>
      <c r="E587" s="213" t="s">
        <v>69</v>
      </c>
      <c r="F587" s="184" t="s">
        <v>157</v>
      </c>
      <c r="G587" s="214" t="s">
        <v>43</v>
      </c>
      <c r="H587" s="197" t="s">
        <v>126</v>
      </c>
      <c r="I587" s="211">
        <v>22</v>
      </c>
      <c r="J587" s="180">
        <v>5.2870813397129135</v>
      </c>
      <c r="K587" s="180">
        <v>7.3311396139506559</v>
      </c>
      <c r="L587" s="211">
        <v>10</v>
      </c>
      <c r="M587" s="180">
        <v>131.5526315789474</v>
      </c>
      <c r="N587" s="180">
        <v>316.9429821830152</v>
      </c>
      <c r="O587" s="92">
        <v>0.69042441824859813</v>
      </c>
    </row>
    <row r="588" spans="1:16" ht="12.75" customHeight="1" x14ac:dyDescent="0.2">
      <c r="A588" s="184" t="s">
        <v>79</v>
      </c>
      <c r="B588" s="196">
        <v>42</v>
      </c>
      <c r="C588" s="180">
        <v>43.696741854636606</v>
      </c>
      <c r="D588" s="180">
        <v>24.238008292211845</v>
      </c>
      <c r="E588" s="197" t="s">
        <v>158</v>
      </c>
      <c r="F588" s="184" t="s">
        <v>157</v>
      </c>
      <c r="G588" s="214" t="s">
        <v>43</v>
      </c>
      <c r="H588" s="197" t="s">
        <v>126</v>
      </c>
      <c r="I588" s="211">
        <v>21</v>
      </c>
      <c r="J588" s="180">
        <v>2.681704260651629</v>
      </c>
      <c r="K588" s="180">
        <v>2.5671306179371158</v>
      </c>
      <c r="L588" s="211">
        <v>21</v>
      </c>
      <c r="M588" s="180">
        <v>46.378446115288234</v>
      </c>
      <c r="N588" s="180">
        <v>111.04283770613205</v>
      </c>
      <c r="O588" s="92">
        <v>0.6940186356212199</v>
      </c>
    </row>
    <row r="589" spans="1:16" ht="12.75" customHeight="1" x14ac:dyDescent="0.2">
      <c r="A589" s="184" t="s">
        <v>79</v>
      </c>
      <c r="B589" s="196">
        <v>10</v>
      </c>
      <c r="C589" s="180">
        <v>12.543859649122757</v>
      </c>
      <c r="D589" s="180">
        <v>5.4739533061544838</v>
      </c>
      <c r="E589" s="197" t="s">
        <v>159</v>
      </c>
      <c r="F589" s="184" t="s">
        <v>157</v>
      </c>
      <c r="G589" s="214" t="s">
        <v>43</v>
      </c>
      <c r="H589" s="197" t="s">
        <v>126</v>
      </c>
      <c r="I589" s="211">
        <v>3</v>
      </c>
      <c r="J589" s="180">
        <v>4.8245614035087723</v>
      </c>
      <c r="K589" s="180">
        <v>4.130265742804756</v>
      </c>
      <c r="L589" s="211">
        <v>7</v>
      </c>
      <c r="M589" s="180">
        <v>17.368421052631529</v>
      </c>
      <c r="N589" s="180">
        <v>13.03628008052714</v>
      </c>
      <c r="O589" s="92">
        <v>0.35899132125634692</v>
      </c>
    </row>
    <row r="590" spans="1:16" ht="12.75" customHeight="1" x14ac:dyDescent="0.2">
      <c r="A590" s="184" t="s">
        <v>160</v>
      </c>
      <c r="B590" s="196">
        <v>32</v>
      </c>
      <c r="C590" s="180">
        <v>-7.4238664561245233</v>
      </c>
      <c r="D590" s="180">
        <v>2.0046894068128829</v>
      </c>
      <c r="E590" s="213" t="s">
        <v>69</v>
      </c>
      <c r="F590" s="195" t="s">
        <v>157</v>
      </c>
      <c r="G590" s="214" t="s">
        <v>43</v>
      </c>
      <c r="H590" s="197" t="s">
        <v>126</v>
      </c>
      <c r="I590" s="211">
        <v>22</v>
      </c>
      <c r="J590" s="180">
        <v>10.569027746447103</v>
      </c>
      <c r="K590" s="180">
        <v>8.9287971571892637</v>
      </c>
      <c r="L590" s="211">
        <v>10</v>
      </c>
      <c r="M590" s="180">
        <v>3.1451612903225805</v>
      </c>
      <c r="N590" s="180">
        <v>1.9874301493843574</v>
      </c>
      <c r="O590" s="92">
        <v>0.41702690756159777</v>
      </c>
    </row>
    <row r="591" spans="1:16" ht="12.75" customHeight="1" x14ac:dyDescent="0.2">
      <c r="A591" s="184" t="s">
        <v>160</v>
      </c>
      <c r="B591" s="196">
        <v>51</v>
      </c>
      <c r="C591" s="180">
        <v>-3.6798268472350779</v>
      </c>
      <c r="D591" s="180">
        <v>1.4995865676487286</v>
      </c>
      <c r="E591" s="197" t="s">
        <v>158</v>
      </c>
      <c r="F591" s="195" t="s">
        <v>157</v>
      </c>
      <c r="G591" s="214" t="s">
        <v>43</v>
      </c>
      <c r="H591" s="197" t="s">
        <v>126</v>
      </c>
      <c r="I591" s="211">
        <v>22</v>
      </c>
      <c r="J591" s="180">
        <v>6.8277690051883591</v>
      </c>
      <c r="K591" s="180">
        <v>6.4614042198488342</v>
      </c>
      <c r="L591" s="211">
        <v>29</v>
      </c>
      <c r="M591" s="180">
        <v>3.1479421579532811</v>
      </c>
      <c r="N591" s="180">
        <v>3.1906554559904969</v>
      </c>
      <c r="O591" s="92">
        <v>0.60960046112828126</v>
      </c>
    </row>
    <row r="592" spans="1:16" ht="12.75" customHeight="1" x14ac:dyDescent="0.2">
      <c r="A592" s="184" t="s">
        <v>160</v>
      </c>
      <c r="B592" s="196">
        <v>12</v>
      </c>
      <c r="C592" s="180">
        <v>-3.2437275985663074</v>
      </c>
      <c r="D592" s="180">
        <v>3.5188481223650432</v>
      </c>
      <c r="E592" s="197" t="s">
        <v>159</v>
      </c>
      <c r="F592" s="195" t="s">
        <v>157</v>
      </c>
      <c r="G592" s="214" t="s">
        <v>43</v>
      </c>
      <c r="H592" s="197" t="s">
        <v>126</v>
      </c>
      <c r="I592" s="211">
        <v>3</v>
      </c>
      <c r="J592" s="180">
        <v>5.1075268817204291</v>
      </c>
      <c r="K592" s="180">
        <v>6.052865725375109</v>
      </c>
      <c r="L592" s="211">
        <v>9</v>
      </c>
      <c r="M592" s="180">
        <v>1.8637992831541217</v>
      </c>
      <c r="N592" s="180">
        <v>1.2365591397849462</v>
      </c>
      <c r="O592" s="92">
        <v>0.59954515585424151</v>
      </c>
    </row>
    <row r="593" spans="1:22" ht="12.75" customHeight="1" x14ac:dyDescent="0.2">
      <c r="A593" s="184" t="s">
        <v>109</v>
      </c>
      <c r="B593" s="196">
        <v>31</v>
      </c>
      <c r="C593" s="180">
        <v>66.430952380952391</v>
      </c>
      <c r="D593" s="180">
        <v>32.946591868080141</v>
      </c>
      <c r="E593" s="213" t="s">
        <v>69</v>
      </c>
      <c r="F593" s="195" t="s">
        <v>157</v>
      </c>
      <c r="G593" s="214" t="s">
        <v>43</v>
      </c>
      <c r="H593" s="197" t="s">
        <v>126</v>
      </c>
      <c r="I593" s="211">
        <v>21</v>
      </c>
      <c r="J593" s="180">
        <v>15.119047619047619</v>
      </c>
      <c r="K593" s="180">
        <v>12.391993703053114</v>
      </c>
      <c r="L593" s="211">
        <v>10</v>
      </c>
      <c r="M593" s="180">
        <v>81.550000000000011</v>
      </c>
      <c r="N593" s="180">
        <v>103.83474673552024</v>
      </c>
      <c r="O593" s="92">
        <v>0.52525381805093696</v>
      </c>
    </row>
    <row r="594" spans="1:22" ht="12.75" customHeight="1" x14ac:dyDescent="0.2">
      <c r="A594" s="184" t="s">
        <v>109</v>
      </c>
      <c r="B594" s="196">
        <v>49</v>
      </c>
      <c r="C594" s="180">
        <v>32.053232998885179</v>
      </c>
      <c r="D594" s="180">
        <v>11.14486965927547</v>
      </c>
      <c r="E594" s="197" t="s">
        <v>158</v>
      </c>
      <c r="F594" s="195" t="s">
        <v>157</v>
      </c>
      <c r="G594" s="214" t="s">
        <v>43</v>
      </c>
      <c r="H594" s="197" t="s">
        <v>126</v>
      </c>
      <c r="I594" s="211">
        <v>23</v>
      </c>
      <c r="J594" s="180">
        <v>18.260869565217391</v>
      </c>
      <c r="K594" s="180">
        <v>16.849214387386507</v>
      </c>
      <c r="L594" s="211">
        <v>26</v>
      </c>
      <c r="M594" s="180">
        <v>50.314102564102569</v>
      </c>
      <c r="N594" s="180">
        <v>53.930373361772411</v>
      </c>
      <c r="O594" s="92">
        <v>0.57050888199489402</v>
      </c>
    </row>
    <row r="595" spans="1:22" ht="12.75" customHeight="1" x14ac:dyDescent="0.2">
      <c r="A595" s="184" t="s">
        <v>109</v>
      </c>
      <c r="B595" s="196">
        <v>11</v>
      </c>
      <c r="C595" s="180">
        <v>34.409722222222229</v>
      </c>
      <c r="D595" s="180">
        <v>20.382451455255275</v>
      </c>
      <c r="E595" s="197" t="s">
        <v>159</v>
      </c>
      <c r="F595" s="195" t="s">
        <v>157</v>
      </c>
      <c r="G595" s="214" t="s">
        <v>43</v>
      </c>
      <c r="H595" s="197" t="s">
        <v>126</v>
      </c>
      <c r="I595" s="211">
        <v>3</v>
      </c>
      <c r="J595" s="180">
        <v>11.944444444444445</v>
      </c>
      <c r="K595" s="180">
        <v>1.9245008972987503</v>
      </c>
      <c r="L595" s="211">
        <v>8</v>
      </c>
      <c r="M595" s="180">
        <v>46.354166666666671</v>
      </c>
      <c r="N595" s="180">
        <v>57.564555721353621</v>
      </c>
      <c r="O595" s="92">
        <v>0.55022362351940801</v>
      </c>
    </row>
    <row r="596" spans="1:22" ht="12.75" customHeight="1" x14ac:dyDescent="0.2">
      <c r="A596" s="184" t="s">
        <v>46</v>
      </c>
      <c r="B596" s="196">
        <v>32</v>
      </c>
      <c r="C596" s="180">
        <v>137.49002310438982</v>
      </c>
      <c r="D596" s="180">
        <v>98.319207132697471</v>
      </c>
      <c r="E596" s="197" t="s">
        <v>69</v>
      </c>
      <c r="F596" s="184" t="s">
        <v>157</v>
      </c>
      <c r="G596" s="214" t="s">
        <v>43</v>
      </c>
      <c r="H596" s="197" t="s">
        <v>126</v>
      </c>
      <c r="I596" s="211">
        <v>23</v>
      </c>
      <c r="J596" s="180">
        <v>123.79017013232522</v>
      </c>
      <c r="K596" s="180">
        <v>297.54041163304919</v>
      </c>
      <c r="L596" s="211">
        <v>9</v>
      </c>
      <c r="M596" s="180">
        <v>261.28019323671504</v>
      </c>
      <c r="N596" s="180">
        <v>228.81806848369354</v>
      </c>
      <c r="O596" s="92">
        <v>0.71414295606588363</v>
      </c>
    </row>
    <row r="597" spans="1:22" ht="12.75" customHeight="1" x14ac:dyDescent="0.2">
      <c r="A597" s="184" t="s">
        <v>46</v>
      </c>
      <c r="B597" s="196">
        <v>42</v>
      </c>
      <c r="C597" s="180">
        <v>25.968062879315454</v>
      </c>
      <c r="D597" s="180">
        <v>80.281357804092124</v>
      </c>
      <c r="E597" s="197" t="s">
        <v>158</v>
      </c>
      <c r="F597" s="184" t="s">
        <v>157</v>
      </c>
      <c r="G597" s="214" t="s">
        <v>43</v>
      </c>
      <c r="H597" s="197" t="s">
        <v>126</v>
      </c>
      <c r="I597" s="211">
        <v>23</v>
      </c>
      <c r="J597" s="180">
        <v>185.57655954631392</v>
      </c>
      <c r="K597" s="180">
        <v>242.8180331421149</v>
      </c>
      <c r="L597" s="211">
        <v>19</v>
      </c>
      <c r="M597" s="180">
        <v>211.54462242562937</v>
      </c>
      <c r="N597" s="180">
        <v>271.56997531971842</v>
      </c>
      <c r="O597" s="92">
        <v>0.94317247628006928</v>
      </c>
    </row>
    <row r="598" spans="1:22" ht="12.75" customHeight="1" x14ac:dyDescent="0.2">
      <c r="A598" s="184" t="s">
        <v>46</v>
      </c>
      <c r="B598" s="196">
        <v>12</v>
      </c>
      <c r="C598" s="180">
        <v>173.04347826086973</v>
      </c>
      <c r="D598" s="180">
        <v>118.17331006589548</v>
      </c>
      <c r="E598" s="213" t="s">
        <v>159</v>
      </c>
      <c r="F598" s="184" t="s">
        <v>157</v>
      </c>
      <c r="G598" s="214" t="s">
        <v>43</v>
      </c>
      <c r="H598" s="197" t="s">
        <v>126</v>
      </c>
      <c r="I598" s="211">
        <v>3</v>
      </c>
      <c r="J598" s="180">
        <v>23.478260869565219</v>
      </c>
      <c r="K598" s="180">
        <v>11.503266569846064</v>
      </c>
      <c r="L598" s="211">
        <v>9</v>
      </c>
      <c r="M598" s="180">
        <v>196.52173913043495</v>
      </c>
      <c r="N598" s="180">
        <v>353.95960995859633</v>
      </c>
      <c r="O598" s="92">
        <v>0.62510990255691157</v>
      </c>
    </row>
    <row r="599" spans="1:22" ht="12.75" customHeight="1" x14ac:dyDescent="0.2">
      <c r="A599" s="184" t="s">
        <v>30</v>
      </c>
      <c r="B599" s="196">
        <v>30</v>
      </c>
      <c r="C599" s="180">
        <v>-9.7760416666666679</v>
      </c>
      <c r="D599" s="180">
        <v>7.2234930803644009</v>
      </c>
      <c r="E599" s="197" t="s">
        <v>69</v>
      </c>
      <c r="F599" s="195" t="s">
        <v>157</v>
      </c>
      <c r="G599" s="214" t="s">
        <v>43</v>
      </c>
      <c r="H599" s="197" t="s">
        <v>126</v>
      </c>
      <c r="I599" s="211">
        <v>20</v>
      </c>
      <c r="J599" s="180">
        <v>23.182291666666668</v>
      </c>
      <c r="K599" s="180">
        <v>29.887350082384408</v>
      </c>
      <c r="L599" s="211">
        <v>10</v>
      </c>
      <c r="M599" s="180">
        <v>13.40625</v>
      </c>
      <c r="N599" s="180">
        <v>8.6695833433459892</v>
      </c>
      <c r="O599" s="92">
        <v>0.75340978408226089</v>
      </c>
    </row>
    <row r="600" spans="1:22" ht="12.75" customHeight="1" x14ac:dyDescent="0.2">
      <c r="A600" s="184" t="s">
        <v>30</v>
      </c>
      <c r="B600" s="196">
        <v>50</v>
      </c>
      <c r="C600" s="180">
        <v>10.638419216317768</v>
      </c>
      <c r="D600" s="180">
        <v>9.6296564817344468</v>
      </c>
      <c r="E600" s="213" t="s">
        <v>158</v>
      </c>
      <c r="F600" s="195" t="s">
        <v>157</v>
      </c>
      <c r="G600" s="214" t="s">
        <v>43</v>
      </c>
      <c r="H600" s="197" t="s">
        <v>126</v>
      </c>
      <c r="I600" s="211">
        <v>23</v>
      </c>
      <c r="J600" s="180">
        <v>20.430253623188406</v>
      </c>
      <c r="K600" s="180">
        <v>12.007636801962837</v>
      </c>
      <c r="L600" s="211">
        <v>27</v>
      </c>
      <c r="M600" s="180">
        <v>31.068672839506174</v>
      </c>
      <c r="N600" s="180">
        <v>48.316239107559824</v>
      </c>
      <c r="O600" s="92">
        <v>0.83079419284154321</v>
      </c>
    </row>
    <row r="601" spans="1:22" ht="12.75" customHeight="1" x14ac:dyDescent="0.2">
      <c r="A601" s="184" t="s">
        <v>30</v>
      </c>
      <c r="B601" s="196">
        <v>12</v>
      </c>
      <c r="C601" s="180">
        <v>9.1087962962962905</v>
      </c>
      <c r="D601" s="180">
        <v>14.984601301320989</v>
      </c>
      <c r="E601" s="197" t="s">
        <v>159</v>
      </c>
      <c r="F601" s="195" t="s">
        <v>157</v>
      </c>
      <c r="G601" s="214" t="s">
        <v>43</v>
      </c>
      <c r="H601" s="197" t="s">
        <v>126</v>
      </c>
      <c r="I601" s="211">
        <v>3</v>
      </c>
      <c r="J601" s="180">
        <v>16.875</v>
      </c>
      <c r="K601" s="180">
        <v>6.0353774736962391</v>
      </c>
      <c r="L601" s="211">
        <v>9</v>
      </c>
      <c r="M601" s="180">
        <v>25.983796296296291</v>
      </c>
      <c r="N601" s="180">
        <v>43.721472318369564</v>
      </c>
      <c r="O601" s="92">
        <v>0.83649420567757615</v>
      </c>
    </row>
    <row r="602" spans="1:22" ht="12.75" customHeight="1" x14ac:dyDescent="0.2">
      <c r="A602" s="184" t="s">
        <v>89</v>
      </c>
      <c r="B602" s="196">
        <v>34</v>
      </c>
      <c r="C602" s="180">
        <v>-8.9642857142857011</v>
      </c>
      <c r="D602" s="180">
        <v>15.921640563189628</v>
      </c>
      <c r="E602" s="197" t="s">
        <v>69</v>
      </c>
      <c r="F602" s="184" t="s">
        <v>157</v>
      </c>
      <c r="G602" s="214" t="s">
        <v>43</v>
      </c>
      <c r="H602" s="197" t="s">
        <v>126</v>
      </c>
      <c r="I602" s="211">
        <v>24</v>
      </c>
      <c r="J602" s="180">
        <v>46.249999999999993</v>
      </c>
      <c r="K602" s="180">
        <v>65.893709280961744</v>
      </c>
      <c r="L602" s="211">
        <v>10</v>
      </c>
      <c r="M602" s="180">
        <v>37.285714285714292</v>
      </c>
      <c r="N602" s="180">
        <v>26.941188993789666</v>
      </c>
      <c r="O602" s="92">
        <v>0.89979275531577385</v>
      </c>
    </row>
    <row r="603" spans="1:22" ht="12.75" customHeight="1" x14ac:dyDescent="0.2">
      <c r="A603" s="184" t="s">
        <v>89</v>
      </c>
      <c r="B603" s="196">
        <v>53</v>
      </c>
      <c r="C603" s="180">
        <v>12.583435083435084</v>
      </c>
      <c r="D603" s="180">
        <v>17.225468225485994</v>
      </c>
      <c r="E603" s="197" t="s">
        <v>158</v>
      </c>
      <c r="F603" s="184" t="s">
        <v>157</v>
      </c>
      <c r="G603" s="214" t="s">
        <v>43</v>
      </c>
      <c r="H603" s="197" t="s">
        <v>126</v>
      </c>
      <c r="I603" s="211">
        <v>26</v>
      </c>
      <c r="J603" s="180">
        <v>40.247252747252752</v>
      </c>
      <c r="K603" s="180">
        <v>60.608459808132167</v>
      </c>
      <c r="L603" s="211">
        <v>27</v>
      </c>
      <c r="M603" s="180">
        <v>52.830687830687836</v>
      </c>
      <c r="N603" s="180">
        <v>64.781810307237819</v>
      </c>
      <c r="O603" s="92">
        <v>0.88720348871640398</v>
      </c>
    </row>
    <row r="604" spans="1:22" ht="12.75" customHeight="1" x14ac:dyDescent="0.2">
      <c r="A604" s="184" t="s">
        <v>89</v>
      </c>
      <c r="B604" s="196">
        <v>12</v>
      </c>
      <c r="C604" s="180">
        <v>44.761904761904752</v>
      </c>
      <c r="D604" s="180">
        <v>39.089879860176005</v>
      </c>
      <c r="E604" s="213" t="s">
        <v>159</v>
      </c>
      <c r="F604" s="184" t="s">
        <v>157</v>
      </c>
      <c r="G604" s="214" t="s">
        <v>43</v>
      </c>
      <c r="H604" s="197" t="s">
        <v>126</v>
      </c>
      <c r="I604" s="211">
        <v>3</v>
      </c>
      <c r="J604" s="180">
        <v>50.952380952380956</v>
      </c>
      <c r="K604" s="180">
        <v>52.548972947367197</v>
      </c>
      <c r="L604" s="211">
        <v>9</v>
      </c>
      <c r="M604" s="180">
        <v>95.714285714285708</v>
      </c>
      <c r="N604" s="180">
        <v>73.945822693899032</v>
      </c>
      <c r="O604" s="92">
        <v>0.62170921492089071</v>
      </c>
    </row>
    <row r="605" spans="1:22" ht="12.75" customHeight="1" x14ac:dyDescent="0.2">
      <c r="A605" s="184" t="s">
        <v>35</v>
      </c>
      <c r="B605" s="196">
        <v>34</v>
      </c>
      <c r="C605" s="180">
        <v>-26.885167464114843</v>
      </c>
      <c r="D605" s="180">
        <v>27.649331952171874</v>
      </c>
      <c r="E605" s="213" t="s">
        <v>69</v>
      </c>
      <c r="F605" s="184" t="s">
        <v>157</v>
      </c>
      <c r="G605" s="214" t="s">
        <v>43</v>
      </c>
      <c r="H605" s="197" t="s">
        <v>126</v>
      </c>
      <c r="I605" s="211">
        <v>24</v>
      </c>
      <c r="J605" s="180">
        <v>71.05263157894737</v>
      </c>
      <c r="K605" s="180">
        <v>90.977707235311641</v>
      </c>
      <c r="L605" s="211">
        <v>10</v>
      </c>
      <c r="M605" s="180">
        <v>44.167464114832526</v>
      </c>
      <c r="N605" s="180">
        <v>64.777536499415135</v>
      </c>
      <c r="O605" s="92">
        <v>0.80976618713255322</v>
      </c>
    </row>
    <row r="606" spans="1:22" ht="12.75" customHeight="1" x14ac:dyDescent="0.2">
      <c r="A606" s="184" t="s">
        <v>35</v>
      </c>
      <c r="B606" s="196">
        <v>31</v>
      </c>
      <c r="C606" s="180">
        <v>-17.40809409888357</v>
      </c>
      <c r="D606" s="180">
        <v>15.403464342367508</v>
      </c>
      <c r="E606" s="197" t="s">
        <v>158</v>
      </c>
      <c r="F606" s="184" t="s">
        <v>157</v>
      </c>
      <c r="G606" s="214" t="s">
        <v>43</v>
      </c>
      <c r="H606" s="197" t="s">
        <v>126</v>
      </c>
      <c r="I606" s="211">
        <v>16</v>
      </c>
      <c r="J606" s="180">
        <v>40.074760765550238</v>
      </c>
      <c r="K606" s="180">
        <v>55.694147027267924</v>
      </c>
      <c r="L606" s="211">
        <v>15</v>
      </c>
      <c r="M606" s="180">
        <v>22.666666666666668</v>
      </c>
      <c r="N606" s="180">
        <v>25.515241894254224</v>
      </c>
      <c r="O606" s="92">
        <v>0.77628436988904159</v>
      </c>
    </row>
    <row r="607" spans="1:22" ht="12.75" customHeight="1" x14ac:dyDescent="0.2">
      <c r="A607" s="184" t="s">
        <v>35</v>
      </c>
      <c r="B607" s="196">
        <v>12</v>
      </c>
      <c r="C607" s="180">
        <v>-9.5906432748538037</v>
      </c>
      <c r="D607" s="180">
        <v>23.328789368335315</v>
      </c>
      <c r="E607" s="197" t="s">
        <v>159</v>
      </c>
      <c r="F607" s="184" t="s">
        <v>157</v>
      </c>
      <c r="G607" s="214" t="s">
        <v>43</v>
      </c>
      <c r="H607" s="197" t="s">
        <v>126</v>
      </c>
      <c r="I607" s="211">
        <v>3</v>
      </c>
      <c r="J607" s="180">
        <v>28.070175438596493</v>
      </c>
      <c r="K607" s="180">
        <v>36.952216406086563</v>
      </c>
      <c r="L607" s="211">
        <v>9</v>
      </c>
      <c r="M607" s="180">
        <v>18.479532163742689</v>
      </c>
      <c r="N607" s="180">
        <v>28.314180697357898</v>
      </c>
      <c r="O607" s="92">
        <v>0.83677789943767267</v>
      </c>
      <c r="V607" s="199"/>
    </row>
    <row r="608" spans="1:22" ht="12.75" customHeight="1" x14ac:dyDescent="0.2">
      <c r="A608" s="184" t="s">
        <v>25</v>
      </c>
      <c r="B608" s="196">
        <v>31</v>
      </c>
      <c r="C608" s="180">
        <v>-9.4411375661375736</v>
      </c>
      <c r="D608" s="180">
        <v>5.1123485160265005</v>
      </c>
      <c r="E608" s="213" t="s">
        <v>69</v>
      </c>
      <c r="F608" s="184" t="s">
        <v>157</v>
      </c>
      <c r="G608" s="214" t="s">
        <v>43</v>
      </c>
      <c r="H608" s="197" t="s">
        <v>126</v>
      </c>
      <c r="I608" s="211">
        <v>21</v>
      </c>
      <c r="J608" s="180">
        <v>16.802248677248684</v>
      </c>
      <c r="K608" s="180">
        <v>21.371480968340261</v>
      </c>
      <c r="L608" s="211">
        <v>10</v>
      </c>
      <c r="M608" s="180">
        <v>7.3611111111111116</v>
      </c>
      <c r="N608" s="180">
        <v>6.6231216764257557</v>
      </c>
      <c r="O608" s="92">
        <v>0.67305063759586758</v>
      </c>
    </row>
    <row r="609" spans="1:22" ht="12.75" customHeight="1" x14ac:dyDescent="0.2">
      <c r="A609" s="184" t="s">
        <v>25</v>
      </c>
      <c r="B609" s="196">
        <v>50</v>
      </c>
      <c r="C609" s="180">
        <v>1.1319444444444393</v>
      </c>
      <c r="D609" s="180">
        <v>8.3176709488209575</v>
      </c>
      <c r="E609" s="197" t="s">
        <v>158</v>
      </c>
      <c r="F609" s="184" t="s">
        <v>157</v>
      </c>
      <c r="G609" s="214" t="s">
        <v>43</v>
      </c>
      <c r="H609" s="197" t="s">
        <v>126</v>
      </c>
      <c r="I609" s="211">
        <v>25</v>
      </c>
      <c r="J609" s="180">
        <v>14.763888888888896</v>
      </c>
      <c r="K609" s="180">
        <v>17.696119607895827</v>
      </c>
      <c r="L609" s="211">
        <v>25</v>
      </c>
      <c r="M609" s="180">
        <v>15.895833333333336</v>
      </c>
      <c r="N609" s="180">
        <v>37.635602840190401</v>
      </c>
      <c r="O609" s="92">
        <v>0.97828600092270879</v>
      </c>
      <c r="V609" s="199"/>
    </row>
    <row r="610" spans="1:22" ht="12.75" customHeight="1" x14ac:dyDescent="0.2">
      <c r="A610" s="184" t="s">
        <v>25</v>
      </c>
      <c r="B610" s="196">
        <v>11</v>
      </c>
      <c r="C610" s="180">
        <v>0.26620370370370328</v>
      </c>
      <c r="D610" s="180">
        <v>2.1024576006944846</v>
      </c>
      <c r="E610" s="197" t="s">
        <v>159</v>
      </c>
      <c r="F610" s="184" t="s">
        <v>157</v>
      </c>
      <c r="G610" s="214" t="s">
        <v>43</v>
      </c>
      <c r="H610" s="197" t="s">
        <v>126</v>
      </c>
      <c r="I610" s="211">
        <v>3</v>
      </c>
      <c r="J610" s="180">
        <v>3.5185185185185186</v>
      </c>
      <c r="K610" s="180">
        <v>2.9701879504343407</v>
      </c>
      <c r="L610" s="211">
        <v>8</v>
      </c>
      <c r="M610" s="180">
        <v>3.7847222222222219</v>
      </c>
      <c r="N610" s="180">
        <v>3.440529969737677</v>
      </c>
      <c r="O610" s="92">
        <v>0.9532965979220811</v>
      </c>
      <c r="V610" s="199"/>
    </row>
    <row r="611" spans="1:22" s="216" customFormat="1" ht="12.75" customHeight="1" x14ac:dyDescent="0.2">
      <c r="G611" s="219"/>
      <c r="I611" s="219"/>
      <c r="L611" s="219"/>
      <c r="O611" s="219"/>
      <c r="P611" s="219"/>
    </row>
    <row r="613" spans="1:22" ht="12.75" customHeight="1" x14ac:dyDescent="0.2">
      <c r="A613" s="184" t="s">
        <v>89</v>
      </c>
      <c r="B613" s="196">
        <v>106</v>
      </c>
      <c r="C613" s="180">
        <v>137.76300000000003</v>
      </c>
      <c r="D613" s="180">
        <v>39.151739554320066</v>
      </c>
      <c r="E613" s="197" t="s">
        <v>162</v>
      </c>
      <c r="F613" s="184" t="s">
        <v>163</v>
      </c>
      <c r="G613" s="214" t="s">
        <v>21</v>
      </c>
      <c r="H613" s="197" t="s">
        <v>126</v>
      </c>
      <c r="I613" s="211">
        <v>58</v>
      </c>
      <c r="J613" s="180">
        <v>290.40699999999998</v>
      </c>
      <c r="K613" s="180">
        <v>167.17</v>
      </c>
      <c r="L613" s="211">
        <v>48</v>
      </c>
      <c r="M613" s="174">
        <v>428.17</v>
      </c>
      <c r="N613" s="174">
        <v>224.61</v>
      </c>
      <c r="O613" s="92">
        <v>0.62270170045014139</v>
      </c>
    </row>
    <row r="614" spans="1:22" s="216" customFormat="1" ht="12.75" customHeight="1" x14ac:dyDescent="0.2">
      <c r="A614" s="188"/>
      <c r="B614" s="186"/>
      <c r="C614" s="183"/>
      <c r="D614" s="183"/>
      <c r="E614" s="189"/>
      <c r="F614" s="188"/>
      <c r="G614" s="203"/>
      <c r="H614" s="189"/>
      <c r="I614" s="205"/>
      <c r="J614" s="183"/>
      <c r="K614" s="183"/>
      <c r="L614" s="205"/>
      <c r="M614" s="178"/>
      <c r="N614" s="178"/>
      <c r="O614" s="240"/>
      <c r="P614" s="219"/>
    </row>
    <row r="615" spans="1:22" ht="12.75" customHeight="1" x14ac:dyDescent="0.2">
      <c r="L615" s="211"/>
      <c r="M615" s="174"/>
      <c r="N615" s="174"/>
    </row>
    <row r="616" spans="1:22" ht="12.75" customHeight="1" x14ac:dyDescent="0.2">
      <c r="A616" s="184" t="s">
        <v>87</v>
      </c>
      <c r="B616" s="196">
        <v>13</v>
      </c>
      <c r="C616" s="180">
        <v>419.1</v>
      </c>
      <c r="D616" s="180">
        <v>157.21247830033511</v>
      </c>
      <c r="E616" s="213" t="s">
        <v>148</v>
      </c>
      <c r="F616" s="184" t="s">
        <v>164</v>
      </c>
      <c r="G616" s="214" t="s">
        <v>43</v>
      </c>
      <c r="H616" s="197" t="s">
        <v>126</v>
      </c>
      <c r="I616" s="211">
        <v>10</v>
      </c>
      <c r="J616" s="180">
        <v>658.9</v>
      </c>
      <c r="L616" s="211">
        <v>3</v>
      </c>
      <c r="M616" s="180">
        <v>1078</v>
      </c>
      <c r="N616" s="180">
        <v>272.3</v>
      </c>
      <c r="O616" s="92">
        <v>0.12377713309922522</v>
      </c>
    </row>
    <row r="617" spans="1:22" ht="12.75" customHeight="1" x14ac:dyDescent="0.2">
      <c r="A617" s="184" t="s">
        <v>87</v>
      </c>
      <c r="B617" s="196">
        <v>27</v>
      </c>
      <c r="C617" s="180">
        <v>51.399999999999977</v>
      </c>
      <c r="D617" s="180">
        <v>27.900000000000002</v>
      </c>
      <c r="E617" s="197" t="s">
        <v>165</v>
      </c>
      <c r="F617" s="184" t="s">
        <v>164</v>
      </c>
      <c r="G617" s="214" t="s">
        <v>43</v>
      </c>
      <c r="H617" s="197" t="s">
        <v>126</v>
      </c>
      <c r="I617" s="211">
        <v>18</v>
      </c>
      <c r="J617" s="180">
        <v>534.9</v>
      </c>
      <c r="L617" s="211">
        <v>9</v>
      </c>
      <c r="M617" s="180">
        <v>586.29999999999995</v>
      </c>
      <c r="N617" s="180">
        <v>83.7</v>
      </c>
      <c r="O617" s="92">
        <v>0.53915059032701707</v>
      </c>
    </row>
    <row r="618" spans="1:22" ht="12.75" customHeight="1" x14ac:dyDescent="0.2">
      <c r="A618" s="184" t="s">
        <v>87</v>
      </c>
      <c r="B618" s="196">
        <v>30</v>
      </c>
      <c r="C618" s="180">
        <v>331.20000000000005</v>
      </c>
      <c r="D618" s="180">
        <v>50.835992975628805</v>
      </c>
      <c r="E618" s="197" t="s">
        <v>140</v>
      </c>
      <c r="F618" s="184" t="s">
        <v>164</v>
      </c>
      <c r="G618" s="214" t="s">
        <v>43</v>
      </c>
      <c r="H618" s="197" t="s">
        <v>126</v>
      </c>
      <c r="I618" s="211">
        <v>19</v>
      </c>
      <c r="J618" s="180">
        <v>367.4</v>
      </c>
      <c r="K618" s="180">
        <v>178.6</v>
      </c>
      <c r="L618" s="211">
        <v>11</v>
      </c>
      <c r="M618" s="180">
        <v>698.6</v>
      </c>
      <c r="N618" s="180">
        <v>99.8</v>
      </c>
      <c r="O618" s="92">
        <v>0.10548396799170479</v>
      </c>
    </row>
    <row r="619" spans="1:22" ht="12.75" customHeight="1" x14ac:dyDescent="0.2">
      <c r="A619" s="184" t="s">
        <v>87</v>
      </c>
      <c r="B619" s="196">
        <v>11</v>
      </c>
      <c r="C619" s="180">
        <v>214</v>
      </c>
      <c r="D619" s="180">
        <v>71.080438002777299</v>
      </c>
      <c r="E619" s="197" t="s">
        <v>166</v>
      </c>
      <c r="F619" s="184" t="s">
        <v>164</v>
      </c>
      <c r="G619" s="214" t="s">
        <v>43</v>
      </c>
      <c r="H619" s="197" t="s">
        <v>126</v>
      </c>
      <c r="I619" s="211">
        <v>6</v>
      </c>
      <c r="J619" s="180">
        <v>269.89999999999998</v>
      </c>
      <c r="K619" s="180">
        <v>63.2</v>
      </c>
      <c r="L619" s="211">
        <v>5</v>
      </c>
      <c r="M619" s="180">
        <v>483.9</v>
      </c>
      <c r="N619" s="180">
        <v>148.1</v>
      </c>
      <c r="O619" s="92">
        <v>0.18384237711287454</v>
      </c>
    </row>
    <row r="620" spans="1:22" ht="12.75" customHeight="1" x14ac:dyDescent="0.2">
      <c r="A620" s="184" t="s">
        <v>68</v>
      </c>
      <c r="B620" s="196">
        <v>13</v>
      </c>
      <c r="C620" s="180">
        <v>-94.700000000000017</v>
      </c>
      <c r="D620" s="180">
        <v>44.782221174628368</v>
      </c>
      <c r="E620" s="197" t="s">
        <v>148</v>
      </c>
      <c r="F620" s="184" t="s">
        <v>164</v>
      </c>
      <c r="G620" s="214" t="s">
        <v>43</v>
      </c>
      <c r="H620" s="197" t="s">
        <v>126</v>
      </c>
      <c r="I620" s="211">
        <v>10</v>
      </c>
      <c r="J620" s="180">
        <v>282.10000000000002</v>
      </c>
      <c r="K620" s="180">
        <v>107.8</v>
      </c>
      <c r="L620" s="211">
        <v>3</v>
      </c>
      <c r="M620" s="180">
        <v>187.4</v>
      </c>
      <c r="N620" s="180">
        <v>50.3</v>
      </c>
      <c r="O620" s="92">
        <v>0.42598471298710816</v>
      </c>
    </row>
    <row r="621" spans="1:22" ht="12.75" customHeight="1" x14ac:dyDescent="0.2">
      <c r="A621" s="184" t="s">
        <v>68</v>
      </c>
      <c r="B621" s="196">
        <v>27</v>
      </c>
      <c r="C621" s="180">
        <v>-181.1</v>
      </c>
      <c r="D621" s="180">
        <v>17.197189692892653</v>
      </c>
      <c r="E621" s="197" t="s">
        <v>165</v>
      </c>
      <c r="F621" s="184" t="s">
        <v>164</v>
      </c>
      <c r="G621" s="214" t="s">
        <v>43</v>
      </c>
      <c r="H621" s="197" t="s">
        <v>126</v>
      </c>
      <c r="I621" s="211">
        <v>18</v>
      </c>
      <c r="J621" s="180">
        <v>298.7</v>
      </c>
      <c r="K621" s="180">
        <v>52.4</v>
      </c>
      <c r="L621" s="211">
        <v>9</v>
      </c>
      <c r="M621" s="180">
        <v>117.6</v>
      </c>
      <c r="N621" s="180">
        <v>35.9</v>
      </c>
      <c r="O621" s="92">
        <v>4.3561633212436668E-3</v>
      </c>
    </row>
    <row r="622" spans="1:22" ht="12.75" customHeight="1" x14ac:dyDescent="0.2">
      <c r="A622" s="184" t="s">
        <v>68</v>
      </c>
      <c r="B622" s="196">
        <v>30</v>
      </c>
      <c r="C622" s="180">
        <v>-171.29999999999998</v>
      </c>
      <c r="D622" s="180">
        <v>17.272352551966563</v>
      </c>
      <c r="E622" s="197" t="s">
        <v>140</v>
      </c>
      <c r="F622" s="184" t="s">
        <v>164</v>
      </c>
      <c r="G622" s="214" t="s">
        <v>43</v>
      </c>
      <c r="H622" s="197" t="s">
        <v>126</v>
      </c>
      <c r="I622" s="211">
        <v>19</v>
      </c>
      <c r="J622" s="180">
        <v>274.2</v>
      </c>
      <c r="K622" s="180">
        <v>51.2</v>
      </c>
      <c r="L622" s="211">
        <v>11</v>
      </c>
      <c r="M622" s="180">
        <v>102.9</v>
      </c>
      <c r="N622" s="180">
        <v>42</v>
      </c>
      <c r="O622" s="92">
        <v>9.689202394150831E-3</v>
      </c>
    </row>
    <row r="623" spans="1:22" ht="12.75" customHeight="1" x14ac:dyDescent="0.2">
      <c r="A623" s="184" t="s">
        <v>68</v>
      </c>
      <c r="B623" s="196">
        <v>11</v>
      </c>
      <c r="C623" s="180">
        <v>-310.40000000000003</v>
      </c>
      <c r="D623" s="180">
        <v>89.446307917096277</v>
      </c>
      <c r="E623" s="213" t="s">
        <v>166</v>
      </c>
      <c r="F623" s="184" t="s">
        <v>164</v>
      </c>
      <c r="G623" s="214" t="s">
        <v>43</v>
      </c>
      <c r="H623" s="197" t="s">
        <v>126</v>
      </c>
      <c r="I623" s="211">
        <v>6</v>
      </c>
      <c r="J623" s="180">
        <v>528.6</v>
      </c>
      <c r="K623" s="180">
        <v>135.6</v>
      </c>
      <c r="L623" s="211">
        <v>5</v>
      </c>
      <c r="M623" s="180">
        <v>218.2</v>
      </c>
      <c r="N623" s="180">
        <v>157.1</v>
      </c>
      <c r="O623" s="92">
        <v>0.13473092874406856</v>
      </c>
    </row>
    <row r="624" spans="1:22" ht="12.75" customHeight="1" x14ac:dyDescent="0.2">
      <c r="A624" s="184" t="s">
        <v>167</v>
      </c>
      <c r="B624" s="196">
        <v>13</v>
      </c>
      <c r="C624" s="180">
        <v>-10.200000000000003</v>
      </c>
      <c r="D624" s="180">
        <v>25.114736709748719</v>
      </c>
      <c r="E624" s="197" t="s">
        <v>148</v>
      </c>
      <c r="F624" s="184" t="s">
        <v>164</v>
      </c>
      <c r="G624" s="214" t="s">
        <v>43</v>
      </c>
      <c r="H624" s="197" t="s">
        <v>126</v>
      </c>
      <c r="I624" s="211">
        <v>10</v>
      </c>
      <c r="J624" s="180">
        <v>114.9</v>
      </c>
      <c r="L624" s="211">
        <v>3</v>
      </c>
      <c r="M624" s="180">
        <v>104.7</v>
      </c>
      <c r="N624" s="180">
        <v>43.5</v>
      </c>
      <c r="O624" s="92">
        <v>0.81461021675794654</v>
      </c>
    </row>
    <row r="625" spans="1:15" ht="12.75" customHeight="1" x14ac:dyDescent="0.2">
      <c r="A625" s="184" t="s">
        <v>167</v>
      </c>
      <c r="B625" s="196">
        <v>27</v>
      </c>
      <c r="C625" s="180">
        <v>39.900000000000006</v>
      </c>
      <c r="D625" s="180">
        <v>6.0666666666666664</v>
      </c>
      <c r="E625" s="213" t="s">
        <v>165</v>
      </c>
      <c r="F625" s="184" t="s">
        <v>164</v>
      </c>
      <c r="G625" s="214" t="s">
        <v>43</v>
      </c>
      <c r="H625" s="197" t="s">
        <v>126</v>
      </c>
      <c r="I625" s="211">
        <v>18</v>
      </c>
      <c r="J625" s="180">
        <v>100.9</v>
      </c>
      <c r="L625" s="211">
        <v>9</v>
      </c>
      <c r="M625" s="180">
        <v>140.80000000000001</v>
      </c>
      <c r="N625" s="180">
        <v>18.2</v>
      </c>
      <c r="O625" s="92">
        <v>2.83572966980008E-2</v>
      </c>
    </row>
    <row r="626" spans="1:15" ht="12.75" customHeight="1" x14ac:dyDescent="0.2">
      <c r="A626" s="184" t="s">
        <v>167</v>
      </c>
      <c r="B626" s="196">
        <v>30</v>
      </c>
      <c r="C626" s="180">
        <v>14.700000000000003</v>
      </c>
      <c r="D626" s="180">
        <v>0</v>
      </c>
      <c r="E626" s="197" t="s">
        <v>140</v>
      </c>
      <c r="F626" s="184" t="s">
        <v>164</v>
      </c>
      <c r="G626" s="214" t="s">
        <v>43</v>
      </c>
      <c r="H626" s="197" t="s">
        <v>126</v>
      </c>
      <c r="I626" s="211">
        <v>19</v>
      </c>
      <c r="J626" s="180">
        <v>124.8</v>
      </c>
      <c r="L626" s="211">
        <v>11</v>
      </c>
      <c r="M626" s="180">
        <v>139.5</v>
      </c>
      <c r="O626" s="92"/>
    </row>
    <row r="627" spans="1:15" ht="12.75" customHeight="1" x14ac:dyDescent="0.2">
      <c r="A627" s="184" t="s">
        <v>167</v>
      </c>
      <c r="B627" s="196">
        <v>11</v>
      </c>
      <c r="C627" s="180">
        <v>33.5</v>
      </c>
      <c r="D627" s="180">
        <v>14.454653230015586</v>
      </c>
      <c r="E627" s="197" t="s">
        <v>166</v>
      </c>
      <c r="F627" s="184" t="s">
        <v>164</v>
      </c>
      <c r="G627" s="214" t="s">
        <v>43</v>
      </c>
      <c r="H627" s="197" t="s">
        <v>126</v>
      </c>
      <c r="I627" s="211">
        <v>6</v>
      </c>
      <c r="J627" s="180">
        <v>93.7</v>
      </c>
      <c r="K627" s="180">
        <v>12.9</v>
      </c>
      <c r="L627" s="211">
        <v>5</v>
      </c>
      <c r="M627" s="180">
        <v>127.2</v>
      </c>
      <c r="N627" s="180">
        <v>30.1</v>
      </c>
      <c r="O627" s="92">
        <v>0.30632263510672386</v>
      </c>
    </row>
    <row r="628" spans="1:15" ht="12.75" customHeight="1" x14ac:dyDescent="0.2">
      <c r="A628" s="184" t="s">
        <v>98</v>
      </c>
      <c r="B628" s="196">
        <v>13</v>
      </c>
      <c r="C628" s="180">
        <v>1081.0999999999985</v>
      </c>
      <c r="D628" s="180">
        <v>153.84480816719164</v>
      </c>
      <c r="E628" s="197" t="s">
        <v>148</v>
      </c>
      <c r="F628" s="184" t="s">
        <v>164</v>
      </c>
      <c r="G628" s="214" t="s">
        <v>43</v>
      </c>
      <c r="H628" s="197" t="s">
        <v>126</v>
      </c>
      <c r="I628" s="211">
        <v>10</v>
      </c>
      <c r="J628" s="180">
        <v>9270.2000000000007</v>
      </c>
      <c r="K628" s="180">
        <v>486.5</v>
      </c>
      <c r="L628" s="211">
        <v>3</v>
      </c>
      <c r="M628" s="180">
        <v>10351.299999999999</v>
      </c>
      <c r="O628" s="92">
        <v>2.6269834125361102E-2</v>
      </c>
    </row>
    <row r="629" spans="1:15" ht="12.75" customHeight="1" x14ac:dyDescent="0.2">
      <c r="A629" s="184" t="s">
        <v>98</v>
      </c>
      <c r="B629" s="196">
        <v>27</v>
      </c>
      <c r="C629" s="180">
        <v>729.79999999999927</v>
      </c>
      <c r="D629" s="180">
        <v>268.90791794466247</v>
      </c>
      <c r="E629" s="197" t="s">
        <v>165</v>
      </c>
      <c r="F629" s="184" t="s">
        <v>164</v>
      </c>
      <c r="G629" s="214" t="s">
        <v>43</v>
      </c>
      <c r="H629" s="197" t="s">
        <v>126</v>
      </c>
      <c r="I629" s="211">
        <v>18</v>
      </c>
      <c r="J629" s="180">
        <v>8243.2000000000007</v>
      </c>
      <c r="K629" s="180">
        <v>486.5</v>
      </c>
      <c r="L629" s="211">
        <v>9</v>
      </c>
      <c r="M629" s="180">
        <v>8973</v>
      </c>
      <c r="N629" s="180">
        <v>729.7</v>
      </c>
      <c r="O629" s="92">
        <v>0.40532610199848174</v>
      </c>
    </row>
    <row r="630" spans="1:15" ht="12.75" customHeight="1" x14ac:dyDescent="0.2">
      <c r="A630" s="184" t="s">
        <v>98</v>
      </c>
      <c r="B630" s="196">
        <v>30</v>
      </c>
      <c r="C630" s="180">
        <v>3972.8999999999996</v>
      </c>
      <c r="D630" s="180">
        <v>269.89560519458126</v>
      </c>
      <c r="E630" s="213" t="s">
        <v>140</v>
      </c>
      <c r="F630" s="184" t="s">
        <v>164</v>
      </c>
      <c r="G630" s="214" t="s">
        <v>43</v>
      </c>
      <c r="H630" s="197" t="s">
        <v>126</v>
      </c>
      <c r="I630" s="211">
        <v>19</v>
      </c>
      <c r="J630" s="180">
        <v>5891.9</v>
      </c>
      <c r="K630" s="180">
        <v>810.8</v>
      </c>
      <c r="L630" s="211">
        <v>11</v>
      </c>
      <c r="M630" s="180">
        <v>9864.7999999999993</v>
      </c>
      <c r="N630" s="180">
        <v>648.6</v>
      </c>
      <c r="O630" s="92">
        <v>1.3006790828007375E-4</v>
      </c>
    </row>
    <row r="631" spans="1:15" ht="12.75" customHeight="1" x14ac:dyDescent="0.2">
      <c r="A631" s="184" t="s">
        <v>98</v>
      </c>
      <c r="B631" s="196">
        <v>11</v>
      </c>
      <c r="C631" s="180">
        <v>3243.2000000000003</v>
      </c>
      <c r="D631" s="180">
        <v>761.4705890577784</v>
      </c>
      <c r="E631" s="197" t="s">
        <v>166</v>
      </c>
      <c r="F631" s="184" t="s">
        <v>164</v>
      </c>
      <c r="G631" s="214" t="s">
        <v>43</v>
      </c>
      <c r="H631" s="197" t="s">
        <v>126</v>
      </c>
      <c r="I631" s="211">
        <v>6</v>
      </c>
      <c r="J631" s="180">
        <v>1081.0999999999999</v>
      </c>
      <c r="L631" s="211">
        <v>5</v>
      </c>
      <c r="M631" s="180">
        <v>4324.3</v>
      </c>
      <c r="N631" s="180">
        <v>1702.7</v>
      </c>
      <c r="O631" s="92">
        <v>5.681393762040865E-2</v>
      </c>
    </row>
    <row r="632" spans="1:15" ht="12.75" customHeight="1" x14ac:dyDescent="0.2">
      <c r="A632" s="184" t="s">
        <v>168</v>
      </c>
      <c r="B632" s="196">
        <v>13</v>
      </c>
      <c r="C632" s="180">
        <v>-79.804927435899742</v>
      </c>
      <c r="D632" s="180">
        <v>22.208514302960793</v>
      </c>
      <c r="E632" s="197" t="s">
        <v>148</v>
      </c>
      <c r="F632" s="195" t="s">
        <v>164</v>
      </c>
      <c r="G632" s="214" t="s">
        <v>43</v>
      </c>
      <c r="H632" s="197" t="s">
        <v>126</v>
      </c>
      <c r="I632" s="211">
        <v>10</v>
      </c>
      <c r="J632" s="180">
        <v>279.45119438646839</v>
      </c>
      <c r="K632" s="180">
        <v>70.229488645782851</v>
      </c>
      <c r="L632" s="211">
        <v>3</v>
      </c>
      <c r="M632" s="180">
        <v>199.64626695056864</v>
      </c>
      <c r="O632" s="92">
        <v>0.25581220945962113</v>
      </c>
    </row>
    <row r="633" spans="1:15" ht="12.75" customHeight="1" x14ac:dyDescent="0.2">
      <c r="A633" s="184" t="s">
        <v>168</v>
      </c>
      <c r="B633" s="196">
        <v>27</v>
      </c>
      <c r="C633" s="180">
        <v>56.928078707985804</v>
      </c>
      <c r="D633" s="180">
        <v>0</v>
      </c>
      <c r="E633" s="197" t="s">
        <v>165</v>
      </c>
      <c r="F633" s="195" t="s">
        <v>164</v>
      </c>
      <c r="G633" s="214" t="s">
        <v>43</v>
      </c>
      <c r="H633" s="197" t="s">
        <v>126</v>
      </c>
      <c r="I633" s="211">
        <v>18</v>
      </c>
      <c r="J633" s="180">
        <v>166.39844126687098</v>
      </c>
      <c r="L633" s="211">
        <v>9</v>
      </c>
      <c r="M633" s="180">
        <v>223.32651997485678</v>
      </c>
      <c r="O633" s="92"/>
    </row>
    <row r="634" spans="1:15" ht="12.75" customHeight="1" x14ac:dyDescent="0.2">
      <c r="A634" s="184" t="s">
        <v>168</v>
      </c>
      <c r="B634" s="196">
        <v>30</v>
      </c>
      <c r="C634" s="180">
        <v>78.122709793110431</v>
      </c>
      <c r="D634" s="180">
        <v>24.632240261399065</v>
      </c>
      <c r="E634" s="197" t="s">
        <v>140</v>
      </c>
      <c r="F634" s="195" t="s">
        <v>164</v>
      </c>
      <c r="G634" s="214" t="s">
        <v>43</v>
      </c>
      <c r="H634" s="197" t="s">
        <v>126</v>
      </c>
      <c r="I634" s="211">
        <v>19</v>
      </c>
      <c r="J634" s="180">
        <v>131.81208371028177</v>
      </c>
      <c r="K634" s="180">
        <v>76.994995427305611</v>
      </c>
      <c r="L634" s="211">
        <v>11</v>
      </c>
      <c r="M634" s="180">
        <v>209.9347935033922</v>
      </c>
      <c r="N634" s="180">
        <v>56.939328223514195</v>
      </c>
      <c r="O634" s="92">
        <v>0.41461298869340424</v>
      </c>
    </row>
    <row r="635" spans="1:15" ht="12.75" customHeight="1" x14ac:dyDescent="0.2">
      <c r="A635" s="184" t="s">
        <v>168</v>
      </c>
      <c r="B635" s="196">
        <v>11</v>
      </c>
      <c r="C635" s="180">
        <v>81.405020794943511</v>
      </c>
      <c r="D635" s="180">
        <v>51.292111943587038</v>
      </c>
      <c r="E635" s="213" t="s">
        <v>166</v>
      </c>
      <c r="F635" s="195" t="s">
        <v>164</v>
      </c>
      <c r="G635" s="214" t="s">
        <v>43</v>
      </c>
      <c r="H635" s="197" t="s">
        <v>126</v>
      </c>
      <c r="I635" s="211">
        <v>6</v>
      </c>
      <c r="J635" s="180">
        <v>75.922960487461324</v>
      </c>
      <c r="K635" s="180">
        <v>33.179159972667499</v>
      </c>
      <c r="L635" s="211">
        <v>5</v>
      </c>
      <c r="M635" s="180">
        <v>157.32798128240483</v>
      </c>
      <c r="N635" s="180">
        <v>110.62107932528397</v>
      </c>
      <c r="O635" s="92">
        <v>0.48089238951432711</v>
      </c>
    </row>
    <row r="636" spans="1:15" ht="12.75" customHeight="1" x14ac:dyDescent="0.2">
      <c r="A636" s="184" t="s">
        <v>169</v>
      </c>
      <c r="B636" s="196">
        <v>13</v>
      </c>
      <c r="C636" s="180">
        <v>56.2</v>
      </c>
      <c r="D636" s="180">
        <v>16.885713882845856</v>
      </c>
      <c r="E636" s="213" t="s">
        <v>148</v>
      </c>
      <c r="F636" s="184" t="s">
        <v>164</v>
      </c>
      <c r="G636" s="214" t="s">
        <v>43</v>
      </c>
      <c r="H636" s="197" t="s">
        <v>126</v>
      </c>
      <c r="I636" s="211">
        <v>10</v>
      </c>
      <c r="J636" s="180">
        <v>55.5</v>
      </c>
      <c r="K636" s="180">
        <v>8.1999999999999993</v>
      </c>
      <c r="L636" s="211">
        <v>3</v>
      </c>
      <c r="M636" s="180">
        <v>111.7</v>
      </c>
      <c r="N636" s="180">
        <v>28.9</v>
      </c>
      <c r="O636" s="92">
        <v>6.1374372743436156E-2</v>
      </c>
    </row>
    <row r="637" spans="1:15" ht="12.75" customHeight="1" x14ac:dyDescent="0.2">
      <c r="A637" s="184" t="s">
        <v>169</v>
      </c>
      <c r="B637" s="196">
        <v>27</v>
      </c>
      <c r="C637" s="180">
        <v>-27.899999999999991</v>
      </c>
      <c r="D637" s="180">
        <v>11.831619594215418</v>
      </c>
      <c r="E637" s="197" t="s">
        <v>165</v>
      </c>
      <c r="F637" s="184" t="s">
        <v>164</v>
      </c>
      <c r="G637" s="214" t="s">
        <v>43</v>
      </c>
      <c r="H637" s="197" t="s">
        <v>126</v>
      </c>
      <c r="I637" s="211">
        <v>18</v>
      </c>
      <c r="J637" s="180">
        <v>140.6</v>
      </c>
      <c r="K637" s="180">
        <v>22.3</v>
      </c>
      <c r="L637" s="211">
        <v>9</v>
      </c>
      <c r="M637" s="180">
        <v>112.7</v>
      </c>
      <c r="N637" s="180">
        <v>31.8</v>
      </c>
      <c r="O637" s="92">
        <v>0.47255055040617489</v>
      </c>
    </row>
    <row r="638" spans="1:15" ht="12.75" customHeight="1" x14ac:dyDescent="0.2">
      <c r="A638" s="184" t="s">
        <v>169</v>
      </c>
      <c r="B638" s="196">
        <v>30</v>
      </c>
      <c r="C638" s="180">
        <v>33.5</v>
      </c>
      <c r="D638" s="180">
        <v>7.3002785553460861</v>
      </c>
      <c r="E638" s="197" t="s">
        <v>140</v>
      </c>
      <c r="F638" s="184" t="s">
        <v>164</v>
      </c>
      <c r="G638" s="214" t="s">
        <v>43</v>
      </c>
      <c r="H638" s="197" t="s">
        <v>126</v>
      </c>
      <c r="I638" s="211">
        <v>19</v>
      </c>
      <c r="J638" s="180">
        <v>82.4</v>
      </c>
      <c r="K638" s="180">
        <v>18.5</v>
      </c>
      <c r="L638" s="211">
        <v>11</v>
      </c>
      <c r="M638" s="180">
        <v>115.9</v>
      </c>
      <c r="N638" s="180">
        <v>19.7</v>
      </c>
      <c r="O638" s="92">
        <v>0.21512264564046202</v>
      </c>
    </row>
    <row r="639" spans="1:15" ht="12.75" customHeight="1" x14ac:dyDescent="0.2">
      <c r="A639" s="184" t="s">
        <v>169</v>
      </c>
      <c r="B639" s="196">
        <v>11</v>
      </c>
      <c r="C639" s="180">
        <v>5.7000000000000028</v>
      </c>
      <c r="D639" s="180">
        <v>15.299989106749935</v>
      </c>
      <c r="E639" s="197" t="s">
        <v>166</v>
      </c>
      <c r="F639" s="184" t="s">
        <v>164</v>
      </c>
      <c r="G639" s="214" t="s">
        <v>43</v>
      </c>
      <c r="H639" s="197" t="s">
        <v>126</v>
      </c>
      <c r="I639" s="211">
        <v>6</v>
      </c>
      <c r="J639" s="180">
        <v>100</v>
      </c>
      <c r="K639" s="180">
        <v>24.1</v>
      </c>
      <c r="L639" s="211">
        <v>5</v>
      </c>
      <c r="M639" s="180">
        <v>105.7</v>
      </c>
      <c r="N639" s="180">
        <v>26.2</v>
      </c>
      <c r="O639" s="92">
        <v>0.8727870914695155</v>
      </c>
    </row>
    <row r="640" spans="1:15" ht="12.75" customHeight="1" x14ac:dyDescent="0.2">
      <c r="A640" s="184" t="s">
        <v>79</v>
      </c>
      <c r="B640" s="196">
        <v>13</v>
      </c>
      <c r="C640" s="180">
        <v>3.0380249434287268</v>
      </c>
      <c r="D640" s="180">
        <v>1.6744490536993033</v>
      </c>
      <c r="E640" s="213" t="s">
        <v>148</v>
      </c>
      <c r="F640" s="184" t="s">
        <v>164</v>
      </c>
      <c r="G640" s="214" t="s">
        <v>43</v>
      </c>
      <c r="H640" s="197" t="s">
        <v>126</v>
      </c>
      <c r="I640" s="211">
        <v>10</v>
      </c>
      <c r="J640" s="180">
        <v>2.4227979946907294</v>
      </c>
      <c r="K640" s="180">
        <v>0.50587506633191603</v>
      </c>
      <c r="L640" s="211">
        <v>3</v>
      </c>
      <c r="M640" s="180">
        <v>5.4608229381194562</v>
      </c>
      <c r="N640" s="180">
        <v>2.8869648465962623</v>
      </c>
      <c r="O640" s="92">
        <v>0.29995400017167606</v>
      </c>
    </row>
    <row r="641" spans="1:15" ht="12.75" customHeight="1" x14ac:dyDescent="0.2">
      <c r="A641" s="184" t="s">
        <v>79</v>
      </c>
      <c r="B641" s="196">
        <v>27</v>
      </c>
      <c r="C641" s="180">
        <v>1.5266480791130412</v>
      </c>
      <c r="D641" s="180">
        <v>0.27784171403659547</v>
      </c>
      <c r="E641" s="197" t="s">
        <v>165</v>
      </c>
      <c r="F641" s="184" t="s">
        <v>164</v>
      </c>
      <c r="G641" s="214" t="s">
        <v>43</v>
      </c>
      <c r="H641" s="197" t="s">
        <v>126</v>
      </c>
      <c r="I641" s="211">
        <v>18</v>
      </c>
      <c r="J641" s="180">
        <v>2.0780176817664664</v>
      </c>
      <c r="K641" s="180">
        <v>0.36674899076813716</v>
      </c>
      <c r="L641" s="211">
        <v>9</v>
      </c>
      <c r="M641" s="180">
        <v>3.6046657608795076</v>
      </c>
      <c r="N641" s="180">
        <v>0.79215639328002396</v>
      </c>
      <c r="O641" s="92">
        <v>8.0314051009396037E-2</v>
      </c>
    </row>
    <row r="642" spans="1:15" ht="12.75" customHeight="1" x14ac:dyDescent="0.2">
      <c r="A642" s="184" t="s">
        <v>79</v>
      </c>
      <c r="B642" s="196">
        <v>30</v>
      </c>
      <c r="C642" s="180">
        <v>0.34000914850382791</v>
      </c>
      <c r="D642" s="180">
        <v>0.12265294940887886</v>
      </c>
      <c r="E642" s="197" t="s">
        <v>140</v>
      </c>
      <c r="F642" s="184" t="s">
        <v>164</v>
      </c>
      <c r="G642" s="214" t="s">
        <v>43</v>
      </c>
      <c r="H642" s="197" t="s">
        <v>126</v>
      </c>
      <c r="I642" s="211">
        <v>19</v>
      </c>
      <c r="J642" s="180">
        <v>1.6284128987513307</v>
      </c>
      <c r="K642" s="180">
        <v>0.35231291000775489</v>
      </c>
      <c r="L642" s="211">
        <v>11</v>
      </c>
      <c r="M642" s="180">
        <v>1.9684220472551586</v>
      </c>
      <c r="N642" s="180">
        <v>0.30597339595291406</v>
      </c>
      <c r="O642" s="92">
        <v>0.46621739711140631</v>
      </c>
    </row>
    <row r="643" spans="1:15" ht="12.75" customHeight="1" x14ac:dyDescent="0.2">
      <c r="A643" s="184" t="s">
        <v>79</v>
      </c>
      <c r="B643" s="196">
        <v>11</v>
      </c>
      <c r="C643" s="180">
        <v>-0.67511689564236144</v>
      </c>
      <c r="D643" s="180">
        <v>0.48127421993056818</v>
      </c>
      <c r="E643" s="197" t="s">
        <v>166</v>
      </c>
      <c r="F643" s="184" t="s">
        <v>164</v>
      </c>
      <c r="G643" s="214" t="s">
        <v>43</v>
      </c>
      <c r="H643" s="197" t="s">
        <v>126</v>
      </c>
      <c r="I643" s="211">
        <v>6</v>
      </c>
      <c r="J643" s="180">
        <v>2.2743954432080726</v>
      </c>
      <c r="K643" s="180">
        <v>1.0790678843710815</v>
      </c>
      <c r="L643" s="211">
        <v>5</v>
      </c>
      <c r="M643" s="180">
        <v>1.5992785475657112</v>
      </c>
      <c r="N643" s="180">
        <v>0.43336065574528471</v>
      </c>
      <c r="O643" s="92">
        <v>0.56152516493571358</v>
      </c>
    </row>
    <row r="644" spans="1:15" ht="12.75" customHeight="1" x14ac:dyDescent="0.2">
      <c r="A644" s="184" t="s">
        <v>109</v>
      </c>
      <c r="B644" s="196">
        <v>13</v>
      </c>
      <c r="C644" s="180">
        <v>21.599999999999998</v>
      </c>
      <c r="D644" s="180">
        <v>10.402611851517548</v>
      </c>
      <c r="E644" s="213" t="s">
        <v>148</v>
      </c>
      <c r="F644" s="195" t="s">
        <v>164</v>
      </c>
      <c r="G644" s="214" t="s">
        <v>43</v>
      </c>
      <c r="H644" s="197" t="s">
        <v>126</v>
      </c>
      <c r="I644" s="211">
        <v>10</v>
      </c>
      <c r="J644" s="180">
        <v>15.3</v>
      </c>
      <c r="K644" s="180">
        <v>5.0999999999999996</v>
      </c>
      <c r="L644" s="211">
        <v>3</v>
      </c>
      <c r="M644" s="180">
        <v>36.9</v>
      </c>
      <c r="N644" s="180">
        <v>17.8</v>
      </c>
      <c r="O644" s="92">
        <v>0.24339397279872177</v>
      </c>
    </row>
    <row r="645" spans="1:15" ht="12.75" customHeight="1" x14ac:dyDescent="0.2">
      <c r="A645" s="184" t="s">
        <v>109</v>
      </c>
      <c r="B645" s="196">
        <v>27</v>
      </c>
      <c r="C645" s="180">
        <v>13.600000000000001</v>
      </c>
      <c r="D645" s="180">
        <v>3.2092747536545461</v>
      </c>
      <c r="E645" s="197" t="s">
        <v>165</v>
      </c>
      <c r="F645" s="195" t="s">
        <v>164</v>
      </c>
      <c r="G645" s="214" t="s">
        <v>43</v>
      </c>
      <c r="H645" s="197" t="s">
        <v>126</v>
      </c>
      <c r="I645" s="211">
        <v>18</v>
      </c>
      <c r="J645" s="180">
        <v>15.7</v>
      </c>
      <c r="K645" s="180">
        <v>6.9</v>
      </c>
      <c r="L645" s="211">
        <v>9</v>
      </c>
      <c r="M645" s="180">
        <v>29.3</v>
      </c>
      <c r="N645" s="180">
        <v>8.3000000000000007</v>
      </c>
      <c r="O645" s="92">
        <v>0.20766370999107209</v>
      </c>
    </row>
    <row r="646" spans="1:15" ht="12.75" customHeight="1" x14ac:dyDescent="0.2">
      <c r="A646" s="184" t="s">
        <v>109</v>
      </c>
      <c r="B646" s="196">
        <v>30</v>
      </c>
      <c r="C646" s="180">
        <v>8.1</v>
      </c>
      <c r="D646" s="180">
        <v>1.024835148372514</v>
      </c>
      <c r="E646" s="197" t="s">
        <v>140</v>
      </c>
      <c r="F646" s="195" t="s">
        <v>164</v>
      </c>
      <c r="G646" s="214" t="s">
        <v>43</v>
      </c>
      <c r="H646" s="197" t="s">
        <v>126</v>
      </c>
      <c r="I646" s="211">
        <v>19</v>
      </c>
      <c r="J646" s="180">
        <v>7.6</v>
      </c>
      <c r="K646" s="180">
        <v>2.1</v>
      </c>
      <c r="L646" s="211">
        <v>11</v>
      </c>
      <c r="M646" s="180">
        <v>15.7</v>
      </c>
      <c r="N646" s="180">
        <v>3</v>
      </c>
      <c r="O646" s="92">
        <v>2.6971765618930554E-2</v>
      </c>
    </row>
    <row r="647" spans="1:15" ht="12.75" customHeight="1" x14ac:dyDescent="0.2">
      <c r="A647" s="184" t="s">
        <v>109</v>
      </c>
      <c r="B647" s="196">
        <v>11</v>
      </c>
      <c r="C647" s="180">
        <v>10.199999999999999</v>
      </c>
      <c r="D647" s="180">
        <v>3.738939243511008</v>
      </c>
      <c r="E647" s="197" t="s">
        <v>166</v>
      </c>
      <c r="F647" s="195" t="s">
        <v>164</v>
      </c>
      <c r="G647" s="214" t="s">
        <v>43</v>
      </c>
      <c r="H647" s="197" t="s">
        <v>126</v>
      </c>
      <c r="I647" s="211">
        <v>6</v>
      </c>
      <c r="J647" s="180">
        <v>3.9</v>
      </c>
      <c r="K647" s="180">
        <v>1.1000000000000001</v>
      </c>
      <c r="L647" s="211">
        <v>5</v>
      </c>
      <c r="M647" s="180">
        <v>14.1</v>
      </c>
      <c r="N647" s="180">
        <v>8.3000000000000007</v>
      </c>
      <c r="O647" s="92">
        <v>0.22312393019752608</v>
      </c>
    </row>
    <row r="648" spans="1:15" ht="12.75" customHeight="1" x14ac:dyDescent="0.2">
      <c r="A648" s="184" t="s">
        <v>46</v>
      </c>
      <c r="B648" s="196">
        <v>13</v>
      </c>
      <c r="C648" s="180">
        <v>69.099999999999994</v>
      </c>
      <c r="D648" s="180">
        <v>83.107406408815336</v>
      </c>
      <c r="E648" s="197" t="s">
        <v>148</v>
      </c>
      <c r="F648" s="184" t="s">
        <v>164</v>
      </c>
      <c r="G648" s="214" t="s">
        <v>43</v>
      </c>
      <c r="H648" s="197" t="s">
        <v>126</v>
      </c>
      <c r="I648" s="211">
        <v>10</v>
      </c>
      <c r="J648" s="180">
        <v>137.1</v>
      </c>
      <c r="K648" s="180">
        <v>33.1</v>
      </c>
      <c r="L648" s="211">
        <v>3</v>
      </c>
      <c r="M648" s="180">
        <v>206.2</v>
      </c>
      <c r="N648" s="180">
        <v>142.80000000000001</v>
      </c>
      <c r="O648" s="92">
        <v>0.63735819293993501</v>
      </c>
    </row>
    <row r="649" spans="1:15" ht="12.75" customHeight="1" x14ac:dyDescent="0.2">
      <c r="A649" s="184" t="s">
        <v>46</v>
      </c>
      <c r="B649" s="196">
        <v>27</v>
      </c>
      <c r="C649" s="180">
        <v>35.599999999999994</v>
      </c>
      <c r="D649" s="180">
        <v>36.379489031901237</v>
      </c>
      <c r="E649" s="197" t="s">
        <v>165</v>
      </c>
      <c r="F649" s="184" t="s">
        <v>164</v>
      </c>
      <c r="G649" s="214" t="s">
        <v>43</v>
      </c>
      <c r="H649" s="197" t="s">
        <v>126</v>
      </c>
      <c r="I649" s="211">
        <v>18</v>
      </c>
      <c r="J649" s="180">
        <v>190.5</v>
      </c>
      <c r="K649" s="180">
        <v>42.1</v>
      </c>
      <c r="L649" s="211">
        <v>9</v>
      </c>
      <c r="M649" s="180">
        <v>226.1</v>
      </c>
      <c r="N649" s="180">
        <v>105</v>
      </c>
      <c r="O649" s="92">
        <v>0.75299372884996085</v>
      </c>
    </row>
    <row r="650" spans="1:15" ht="12.75" customHeight="1" x14ac:dyDescent="0.2">
      <c r="A650" s="184" t="s">
        <v>46</v>
      </c>
      <c r="B650" s="196">
        <v>30</v>
      </c>
      <c r="C650" s="180">
        <v>350.8</v>
      </c>
      <c r="D650" s="180">
        <v>43.792164644037932</v>
      </c>
      <c r="E650" s="213" t="s">
        <v>140</v>
      </c>
      <c r="F650" s="184" t="s">
        <v>164</v>
      </c>
      <c r="G650" s="214" t="s">
        <v>43</v>
      </c>
      <c r="H650" s="197" t="s">
        <v>126</v>
      </c>
      <c r="I650" s="211">
        <v>19</v>
      </c>
      <c r="J650" s="180">
        <v>22</v>
      </c>
      <c r="K650" s="180">
        <v>4.5999999999999996</v>
      </c>
      <c r="L650" s="211">
        <v>11</v>
      </c>
      <c r="M650" s="180">
        <v>372.8</v>
      </c>
      <c r="N650" s="180">
        <v>145.19999999999999</v>
      </c>
      <c r="O650" s="92">
        <v>1.5745300935517292E-2</v>
      </c>
    </row>
    <row r="651" spans="1:15" ht="12.75" customHeight="1" x14ac:dyDescent="0.2">
      <c r="A651" s="184" t="s">
        <v>46</v>
      </c>
      <c r="B651" s="196">
        <v>11</v>
      </c>
      <c r="C651" s="180">
        <v>6.3000000000000007</v>
      </c>
      <c r="D651" s="180">
        <v>2.1147103820618085</v>
      </c>
      <c r="E651" s="197" t="s">
        <v>166</v>
      </c>
      <c r="F651" s="184" t="s">
        <v>164</v>
      </c>
      <c r="G651" s="214" t="s">
        <v>43</v>
      </c>
      <c r="H651" s="197" t="s">
        <v>126</v>
      </c>
      <c r="I651" s="211">
        <v>6</v>
      </c>
      <c r="J651" s="180">
        <v>4</v>
      </c>
      <c r="K651" s="180">
        <v>1.2</v>
      </c>
      <c r="L651" s="211">
        <v>5</v>
      </c>
      <c r="M651" s="180">
        <v>10.3</v>
      </c>
      <c r="N651" s="180">
        <v>4.5999999999999996</v>
      </c>
      <c r="O651" s="92">
        <v>0.18509986489707342</v>
      </c>
    </row>
    <row r="652" spans="1:15" ht="12.75" customHeight="1" x14ac:dyDescent="0.2">
      <c r="A652" s="184" t="s">
        <v>30</v>
      </c>
      <c r="B652" s="196">
        <v>13</v>
      </c>
      <c r="C652" s="180">
        <v>13.950617283950614</v>
      </c>
      <c r="D652" s="180">
        <v>2.8535170525460969</v>
      </c>
      <c r="E652" s="213" t="s">
        <v>148</v>
      </c>
      <c r="F652" s="195" t="s">
        <v>164</v>
      </c>
      <c r="G652" s="214" t="s">
        <v>43</v>
      </c>
      <c r="H652" s="197" t="s">
        <v>126</v>
      </c>
      <c r="I652" s="211">
        <v>10</v>
      </c>
      <c r="J652" s="180">
        <v>27.160493827160494</v>
      </c>
      <c r="K652" s="180">
        <v>2.8395061728395059</v>
      </c>
      <c r="L652" s="211">
        <v>3</v>
      </c>
      <c r="M652" s="180">
        <v>41.111111111111107</v>
      </c>
      <c r="N652" s="180">
        <v>4.6913580246913575</v>
      </c>
      <c r="O652" s="92">
        <v>1.0959513916440455E-2</v>
      </c>
    </row>
    <row r="653" spans="1:15" ht="12.75" customHeight="1" x14ac:dyDescent="0.2">
      <c r="A653" s="184" t="s">
        <v>30</v>
      </c>
      <c r="B653" s="196">
        <v>27</v>
      </c>
      <c r="C653" s="180">
        <v>12.839506172839506</v>
      </c>
      <c r="D653" s="180">
        <v>1.0608188275432295</v>
      </c>
      <c r="E653" s="197" t="s">
        <v>165</v>
      </c>
      <c r="F653" s="195" t="s">
        <v>164</v>
      </c>
      <c r="G653" s="214" t="s">
        <v>43</v>
      </c>
      <c r="H653" s="197" t="s">
        <v>126</v>
      </c>
      <c r="I653" s="211">
        <v>18</v>
      </c>
      <c r="J653" s="180">
        <v>25.802469135802468</v>
      </c>
      <c r="K653" s="180">
        <v>2.3456790123456788</v>
      </c>
      <c r="L653" s="211">
        <v>9</v>
      </c>
      <c r="M653" s="180">
        <v>38.641975308641975</v>
      </c>
      <c r="N653" s="180">
        <v>2.716049382716049</v>
      </c>
      <c r="O653" s="92">
        <v>3.4661935113455833E-4</v>
      </c>
    </row>
    <row r="654" spans="1:15" ht="12.75" customHeight="1" x14ac:dyDescent="0.2">
      <c r="A654" s="184" t="s">
        <v>30</v>
      </c>
      <c r="B654" s="196">
        <v>30</v>
      </c>
      <c r="C654" s="180">
        <v>9.2592592592592595</v>
      </c>
      <c r="D654" s="180">
        <v>1.6279022522815125</v>
      </c>
      <c r="E654" s="197" t="s">
        <v>140</v>
      </c>
      <c r="F654" s="195" t="s">
        <v>164</v>
      </c>
      <c r="G654" s="214" t="s">
        <v>43</v>
      </c>
      <c r="H654" s="197" t="s">
        <v>126</v>
      </c>
      <c r="I654" s="211">
        <v>19</v>
      </c>
      <c r="J654" s="180">
        <v>26.543209876543209</v>
      </c>
      <c r="K654" s="180">
        <v>2.4691358024691357</v>
      </c>
      <c r="L654" s="211">
        <v>11</v>
      </c>
      <c r="M654" s="180">
        <v>35.802469135802468</v>
      </c>
      <c r="N654" s="180">
        <v>5.0617283950617278</v>
      </c>
      <c r="O654" s="92">
        <v>0.10015789825447552</v>
      </c>
    </row>
    <row r="655" spans="1:15" ht="12.75" customHeight="1" x14ac:dyDescent="0.2">
      <c r="A655" s="184" t="s">
        <v>30</v>
      </c>
      <c r="B655" s="196">
        <v>11</v>
      </c>
      <c r="C655" s="180">
        <v>8.0246913580246932</v>
      </c>
      <c r="D655" s="180">
        <v>4.3401105363297869</v>
      </c>
      <c r="E655" s="197" t="s">
        <v>166</v>
      </c>
      <c r="F655" s="195" t="s">
        <v>164</v>
      </c>
      <c r="G655" s="214" t="s">
        <v>43</v>
      </c>
      <c r="H655" s="197" t="s">
        <v>126</v>
      </c>
      <c r="I655" s="211">
        <v>6</v>
      </c>
      <c r="J655" s="180">
        <v>16.666666666666664</v>
      </c>
      <c r="K655" s="180">
        <v>2.716049382716049</v>
      </c>
      <c r="L655" s="211">
        <v>5</v>
      </c>
      <c r="M655" s="180">
        <v>24.691358024691358</v>
      </c>
      <c r="N655" s="180">
        <v>9.3827160493827151</v>
      </c>
      <c r="O655" s="92">
        <v>0.41134146762720869</v>
      </c>
    </row>
    <row r="656" spans="1:15" ht="12.75" customHeight="1" x14ac:dyDescent="0.2">
      <c r="A656" s="184" t="s">
        <v>82</v>
      </c>
      <c r="B656" s="196">
        <v>13</v>
      </c>
      <c r="C656" s="180">
        <v>82.9</v>
      </c>
      <c r="D656" s="180">
        <v>42.088834623923724</v>
      </c>
      <c r="E656" s="213" t="s">
        <v>148</v>
      </c>
      <c r="F656" s="184" t="s">
        <v>164</v>
      </c>
      <c r="G656" s="214" t="s">
        <v>43</v>
      </c>
      <c r="H656" s="197" t="s">
        <v>126</v>
      </c>
      <c r="I656" s="211">
        <v>10</v>
      </c>
      <c r="J656" s="180">
        <v>75.599999999999994</v>
      </c>
      <c r="L656" s="211">
        <v>3</v>
      </c>
      <c r="M656" s="180">
        <v>158.5</v>
      </c>
      <c r="N656" s="180">
        <v>72.900000000000006</v>
      </c>
      <c r="O656" s="92">
        <v>0.25546546543734161</v>
      </c>
    </row>
    <row r="657" spans="1:22" ht="12.75" customHeight="1" x14ac:dyDescent="0.2">
      <c r="A657" s="184" t="s">
        <v>82</v>
      </c>
      <c r="B657" s="196">
        <v>27</v>
      </c>
      <c r="C657" s="180">
        <v>27</v>
      </c>
      <c r="D657" s="180">
        <v>10.9</v>
      </c>
      <c r="E657" s="197" t="s">
        <v>165</v>
      </c>
      <c r="F657" s="184" t="s">
        <v>164</v>
      </c>
      <c r="G657" s="214" t="s">
        <v>43</v>
      </c>
      <c r="H657" s="197" t="s">
        <v>126</v>
      </c>
      <c r="I657" s="211">
        <v>18</v>
      </c>
      <c r="J657" s="180">
        <v>89.9</v>
      </c>
      <c r="L657" s="211">
        <v>9</v>
      </c>
      <c r="M657" s="180">
        <v>116.9</v>
      </c>
      <c r="N657" s="180">
        <v>32.700000000000003</v>
      </c>
      <c r="O657" s="92">
        <v>0.40898105953424402</v>
      </c>
    </row>
    <row r="658" spans="1:22" ht="12.75" customHeight="1" x14ac:dyDescent="0.2">
      <c r="A658" s="184" t="s">
        <v>82</v>
      </c>
      <c r="B658" s="196">
        <v>30</v>
      </c>
      <c r="C658" s="180">
        <v>54.700000000000017</v>
      </c>
      <c r="D658" s="180">
        <v>9.075491471790686</v>
      </c>
      <c r="E658" s="197" t="s">
        <v>140</v>
      </c>
      <c r="F658" s="184" t="s">
        <v>164</v>
      </c>
      <c r="G658" s="214" t="s">
        <v>43</v>
      </c>
      <c r="H658" s="197" t="s">
        <v>126</v>
      </c>
      <c r="I658" s="211">
        <v>19</v>
      </c>
      <c r="J658" s="180">
        <v>105.1</v>
      </c>
      <c r="L658" s="211">
        <v>11</v>
      </c>
      <c r="M658" s="180">
        <v>159.80000000000001</v>
      </c>
      <c r="N658" s="180">
        <v>30.1</v>
      </c>
      <c r="O658" s="92">
        <v>6.9174901569045266E-2</v>
      </c>
    </row>
    <row r="659" spans="1:22" ht="12.75" customHeight="1" x14ac:dyDescent="0.2">
      <c r="A659" s="184" t="s">
        <v>82</v>
      </c>
      <c r="B659" s="196">
        <v>11</v>
      </c>
      <c r="C659" s="180">
        <v>71.400000000000006</v>
      </c>
      <c r="D659" s="180">
        <v>29.471375943447232</v>
      </c>
      <c r="E659" s="197" t="s">
        <v>166</v>
      </c>
      <c r="F659" s="184" t="s">
        <v>164</v>
      </c>
      <c r="G659" s="214" t="s">
        <v>43</v>
      </c>
      <c r="H659" s="197" t="s">
        <v>126</v>
      </c>
      <c r="I659" s="211">
        <v>6</v>
      </c>
      <c r="J659" s="180">
        <v>88.4</v>
      </c>
      <c r="L659" s="211">
        <v>5</v>
      </c>
      <c r="M659" s="180">
        <v>159.80000000000001</v>
      </c>
      <c r="N659" s="180">
        <v>65.900000000000006</v>
      </c>
      <c r="O659" s="92">
        <v>0.27860439045847163</v>
      </c>
    </row>
    <row r="660" spans="1:22" ht="12.75" customHeight="1" x14ac:dyDescent="0.2">
      <c r="A660" s="184" t="s">
        <v>35</v>
      </c>
      <c r="B660" s="196">
        <v>13</v>
      </c>
      <c r="C660" s="180">
        <v>85.579184210346824</v>
      </c>
      <c r="D660" s="180">
        <v>31.193808416695806</v>
      </c>
      <c r="E660" s="213" t="s">
        <v>148</v>
      </c>
      <c r="F660" s="184" t="s">
        <v>164</v>
      </c>
      <c r="G660" s="214" t="s">
        <v>43</v>
      </c>
      <c r="H660" s="197" t="s">
        <v>126</v>
      </c>
      <c r="I660" s="211">
        <v>10</v>
      </c>
      <c r="J660" s="180">
        <v>53.208528326391097</v>
      </c>
      <c r="K660" s="180">
        <v>8.4561149908953084</v>
      </c>
      <c r="L660" s="211">
        <v>3</v>
      </c>
      <c r="M660" s="180">
        <v>138.78771253673793</v>
      </c>
      <c r="N660" s="180">
        <v>53.830375127717559</v>
      </c>
      <c r="O660" s="92">
        <v>0.11629096087532598</v>
      </c>
    </row>
    <row r="661" spans="1:22" ht="12.75" customHeight="1" x14ac:dyDescent="0.2">
      <c r="A661" s="184" t="s">
        <v>35</v>
      </c>
      <c r="B661" s="196">
        <v>27</v>
      </c>
      <c r="C661" s="180">
        <v>-6.8039389818631975</v>
      </c>
      <c r="D661" s="180">
        <v>0</v>
      </c>
      <c r="E661" s="197" t="s">
        <v>165</v>
      </c>
      <c r="F661" s="184" t="s">
        <v>164</v>
      </c>
      <c r="G661" s="214" t="s">
        <v>43</v>
      </c>
      <c r="H661" s="197" t="s">
        <v>126</v>
      </c>
      <c r="I661" s="211">
        <v>18</v>
      </c>
      <c r="J661" s="180">
        <v>72.646004408653269</v>
      </c>
      <c r="L661" s="211">
        <v>9</v>
      </c>
      <c r="M661" s="180">
        <v>65.842065426790072</v>
      </c>
      <c r="O661" s="92"/>
    </row>
    <row r="662" spans="1:22" ht="12.75" customHeight="1" x14ac:dyDescent="0.2">
      <c r="A662" s="184" t="s">
        <v>35</v>
      </c>
      <c r="B662" s="196">
        <v>30</v>
      </c>
      <c r="C662" s="180">
        <v>28.005555949425052</v>
      </c>
      <c r="D662" s="180">
        <v>0</v>
      </c>
      <c r="E662" s="197" t="s">
        <v>140</v>
      </c>
      <c r="F662" s="184" t="s">
        <v>164</v>
      </c>
      <c r="G662" s="214" t="s">
        <v>43</v>
      </c>
      <c r="H662" s="197" t="s">
        <v>126</v>
      </c>
      <c r="I662" s="211">
        <v>19</v>
      </c>
      <c r="J662" s="180">
        <v>51.492639180210226</v>
      </c>
      <c r="L662" s="211">
        <v>11</v>
      </c>
      <c r="M662" s="180">
        <v>79.498195129635278</v>
      </c>
      <c r="O662" s="92"/>
    </row>
    <row r="663" spans="1:22" ht="12.75" customHeight="1" x14ac:dyDescent="0.2">
      <c r="A663" s="184" t="s">
        <v>35</v>
      </c>
      <c r="B663" s="196">
        <v>11</v>
      </c>
      <c r="C663" s="180">
        <v>8.5069347426312731</v>
      </c>
      <c r="D663" s="180">
        <v>19.817825781956248</v>
      </c>
      <c r="E663" s="197" t="s">
        <v>166</v>
      </c>
      <c r="F663" s="184" t="s">
        <v>164</v>
      </c>
      <c r="G663" s="214" t="s">
        <v>43</v>
      </c>
      <c r="H663" s="197" t="s">
        <v>126</v>
      </c>
      <c r="I663" s="211">
        <v>6</v>
      </c>
      <c r="J663" s="180">
        <v>75.684267141517154</v>
      </c>
      <c r="K663" s="180">
        <v>21.888058161678117</v>
      </c>
      <c r="L663" s="211">
        <v>5</v>
      </c>
      <c r="M663" s="180">
        <v>84.191201884148427</v>
      </c>
      <c r="N663" s="180">
        <v>39.553657882413503</v>
      </c>
      <c r="O663" s="92">
        <v>0.85073421602204236</v>
      </c>
    </row>
    <row r="664" spans="1:22" ht="12.75" customHeight="1" x14ac:dyDescent="0.2">
      <c r="A664" s="184" t="s">
        <v>25</v>
      </c>
      <c r="B664" s="196">
        <v>13</v>
      </c>
      <c r="C664" s="180">
        <v>-14.070879719780052</v>
      </c>
      <c r="D664" s="180">
        <v>16.105755465555603</v>
      </c>
      <c r="E664" s="197" t="s">
        <v>148</v>
      </c>
      <c r="F664" s="184" t="s">
        <v>164</v>
      </c>
      <c r="G664" s="214" t="s">
        <v>43</v>
      </c>
      <c r="H664" s="197" t="s">
        <v>126</v>
      </c>
      <c r="I664" s="211">
        <v>10</v>
      </c>
      <c r="J664" s="180">
        <v>70.696047844470741</v>
      </c>
      <c r="K664" s="180">
        <v>30.70039347508272</v>
      </c>
      <c r="L664" s="211">
        <v>3</v>
      </c>
      <c r="M664" s="180">
        <v>56.625168124690688</v>
      </c>
      <c r="N664" s="180">
        <v>22.258297991790663</v>
      </c>
      <c r="O664" s="92">
        <v>0.71058913709666349</v>
      </c>
    </row>
    <row r="665" spans="1:22" ht="12.75" customHeight="1" x14ac:dyDescent="0.2">
      <c r="A665" s="184" t="s">
        <v>25</v>
      </c>
      <c r="B665" s="196">
        <v>27</v>
      </c>
      <c r="C665" s="180">
        <v>14.010692110673507</v>
      </c>
      <c r="D665" s="180">
        <v>5.6864601479456356</v>
      </c>
      <c r="E665" s="197" t="s">
        <v>165</v>
      </c>
      <c r="F665" s="184" t="s">
        <v>164</v>
      </c>
      <c r="G665" s="214" t="s">
        <v>43</v>
      </c>
      <c r="H665" s="197" t="s">
        <v>126</v>
      </c>
      <c r="I665" s="211">
        <v>18</v>
      </c>
      <c r="J665" s="180">
        <v>27.147612241717471</v>
      </c>
      <c r="L665" s="211">
        <v>9</v>
      </c>
      <c r="M665" s="180">
        <v>41.158304352390978</v>
      </c>
      <c r="N665" s="180">
        <v>17.059380443836908</v>
      </c>
      <c r="O665" s="92">
        <v>0.4114813178296397</v>
      </c>
    </row>
    <row r="666" spans="1:22" ht="12.75" customHeight="1" x14ac:dyDescent="0.2">
      <c r="A666" s="184" t="s">
        <v>25</v>
      </c>
      <c r="B666" s="196">
        <v>30</v>
      </c>
      <c r="C666" s="180">
        <v>18.537569348413498</v>
      </c>
      <c r="D666" s="180">
        <v>6.7904724703219257</v>
      </c>
      <c r="E666" s="213" t="s">
        <v>140</v>
      </c>
      <c r="F666" s="184" t="s">
        <v>164</v>
      </c>
      <c r="G666" s="214" t="s">
        <v>43</v>
      </c>
      <c r="H666" s="197" t="s">
        <v>126</v>
      </c>
      <c r="I666" s="211">
        <v>19</v>
      </c>
      <c r="J666" s="180">
        <v>13.197038487667035</v>
      </c>
      <c r="K666" s="180">
        <v>3.5094366087904216</v>
      </c>
      <c r="L666" s="211">
        <v>11</v>
      </c>
      <c r="M666" s="180">
        <v>31.734607836080531</v>
      </c>
      <c r="N666" s="180">
        <v>22.362586615935918</v>
      </c>
      <c r="O666" s="92">
        <v>0.41282544543586863</v>
      </c>
    </row>
    <row r="667" spans="1:22" ht="12.75" customHeight="1" x14ac:dyDescent="0.2">
      <c r="A667" s="184" t="s">
        <v>25</v>
      </c>
      <c r="B667" s="196">
        <v>11</v>
      </c>
      <c r="C667" s="180">
        <v>4.9148018923722763</v>
      </c>
      <c r="D667" s="180">
        <v>3.296122249731436</v>
      </c>
      <c r="E667" s="197" t="s">
        <v>166</v>
      </c>
      <c r="F667" s="184" t="s">
        <v>164</v>
      </c>
      <c r="G667" s="214" t="s">
        <v>43</v>
      </c>
      <c r="H667" s="197" t="s">
        <v>126</v>
      </c>
      <c r="I667" s="211">
        <v>6</v>
      </c>
      <c r="J667" s="180">
        <v>8.4665254936939025</v>
      </c>
      <c r="K667" s="180">
        <v>1.7785160750712272</v>
      </c>
      <c r="L667" s="211">
        <v>5</v>
      </c>
      <c r="M667" s="180">
        <v>13.381327386066179</v>
      </c>
      <c r="N667" s="180">
        <v>7.1893098812148963</v>
      </c>
      <c r="O667" s="92">
        <v>0.50693255383275093</v>
      </c>
    </row>
    <row r="668" spans="1:22" ht="12.75" customHeight="1" x14ac:dyDescent="0.2">
      <c r="A668" s="184" t="s">
        <v>63</v>
      </c>
      <c r="B668" s="196">
        <v>13</v>
      </c>
      <c r="C668" s="180">
        <v>28.199999999999989</v>
      </c>
      <c r="D668" s="180">
        <v>13.67103995068895</v>
      </c>
      <c r="E668" s="197" t="s">
        <v>148</v>
      </c>
      <c r="F668" s="184" t="s">
        <v>164</v>
      </c>
      <c r="G668" s="214" t="s">
        <v>43</v>
      </c>
      <c r="H668" s="197" t="s">
        <v>126</v>
      </c>
      <c r="I668" s="211">
        <v>10</v>
      </c>
      <c r="J668" s="180">
        <v>219</v>
      </c>
      <c r="K668" s="180">
        <v>25.8</v>
      </c>
      <c r="L668" s="211">
        <v>3</v>
      </c>
      <c r="M668" s="180">
        <v>247.2</v>
      </c>
      <c r="N668" s="180">
        <v>19</v>
      </c>
      <c r="O668" s="92">
        <v>0.37879636100596037</v>
      </c>
    </row>
    <row r="669" spans="1:22" ht="12.75" customHeight="1" x14ac:dyDescent="0.2">
      <c r="A669" s="184" t="s">
        <v>63</v>
      </c>
      <c r="B669" s="196">
        <v>27</v>
      </c>
      <c r="C669" s="180">
        <v>23.300000000000011</v>
      </c>
      <c r="D669" s="180">
        <v>5.8390923952271896</v>
      </c>
      <c r="E669" s="197" t="s">
        <v>165</v>
      </c>
      <c r="F669" s="184" t="s">
        <v>164</v>
      </c>
      <c r="G669" s="214" t="s">
        <v>43</v>
      </c>
      <c r="H669" s="197" t="s">
        <v>126</v>
      </c>
      <c r="I669" s="211">
        <v>18</v>
      </c>
      <c r="J669" s="180">
        <v>221.5</v>
      </c>
      <c r="K669" s="180">
        <v>14.7</v>
      </c>
      <c r="L669" s="211">
        <v>9</v>
      </c>
      <c r="M669" s="180">
        <v>244.8</v>
      </c>
      <c r="N669" s="180">
        <v>14.1</v>
      </c>
      <c r="O669" s="92">
        <v>0.25266932399766007</v>
      </c>
    </row>
    <row r="670" spans="1:22" ht="12.75" customHeight="1" x14ac:dyDescent="0.2">
      <c r="A670" s="184" t="s">
        <v>63</v>
      </c>
      <c r="B670" s="196">
        <v>30</v>
      </c>
      <c r="C670" s="180">
        <v>66.299999999999983</v>
      </c>
      <c r="D670" s="180">
        <v>6.2529878025892662</v>
      </c>
      <c r="E670" s="197" t="s">
        <v>140</v>
      </c>
      <c r="F670" s="184" t="s">
        <v>164</v>
      </c>
      <c r="G670" s="214" t="s">
        <v>43</v>
      </c>
      <c r="H670" s="197" t="s">
        <v>126</v>
      </c>
      <c r="I670" s="211">
        <v>19</v>
      </c>
      <c r="J670" s="180">
        <v>177.3</v>
      </c>
      <c r="K670" s="180">
        <v>18.399999999999999</v>
      </c>
      <c r="L670" s="211">
        <v>11</v>
      </c>
      <c r="M670" s="180">
        <v>243.6</v>
      </c>
      <c r="N670" s="180">
        <v>15.3</v>
      </c>
      <c r="O670" s="92">
        <v>5.5958524493275874E-3</v>
      </c>
    </row>
    <row r="671" spans="1:22" ht="12.75" customHeight="1" x14ac:dyDescent="0.2">
      <c r="A671" s="184" t="s">
        <v>63</v>
      </c>
      <c r="B671" s="196">
        <v>11</v>
      </c>
      <c r="C671" s="180">
        <v>72.400000000000006</v>
      </c>
      <c r="D671" s="180">
        <v>14.534441853748634</v>
      </c>
      <c r="E671" s="213" t="s">
        <v>166</v>
      </c>
      <c r="F671" s="184" t="s">
        <v>164</v>
      </c>
      <c r="G671" s="214" t="s">
        <v>43</v>
      </c>
      <c r="H671" s="197" t="s">
        <v>126</v>
      </c>
      <c r="I671" s="211">
        <v>6</v>
      </c>
      <c r="J671" s="180">
        <v>52.8</v>
      </c>
      <c r="L671" s="211">
        <v>5</v>
      </c>
      <c r="M671" s="180">
        <v>125.2</v>
      </c>
      <c r="N671" s="180">
        <v>32.5</v>
      </c>
      <c r="O671" s="92">
        <v>2.5901040330765346E-2</v>
      </c>
      <c r="V671" s="199"/>
    </row>
    <row r="672" spans="1:22" ht="12.75" customHeight="1" x14ac:dyDescent="0.2">
      <c r="A672" s="184" t="s">
        <v>86</v>
      </c>
      <c r="B672" s="196">
        <v>13</v>
      </c>
      <c r="C672" s="180">
        <v>11.900000000000002</v>
      </c>
      <c r="D672" s="180">
        <v>9.3371480299571843</v>
      </c>
      <c r="E672" s="197" t="s">
        <v>148</v>
      </c>
      <c r="F672" s="184" t="s">
        <v>164</v>
      </c>
      <c r="G672" s="214" t="s">
        <v>43</v>
      </c>
      <c r="H672" s="197" t="s">
        <v>126</v>
      </c>
      <c r="I672" s="202">
        <v>10</v>
      </c>
      <c r="J672" s="185">
        <v>21.2</v>
      </c>
      <c r="K672" s="185">
        <v>6.3</v>
      </c>
      <c r="L672" s="202">
        <v>3</v>
      </c>
      <c r="M672" s="185">
        <v>33.1</v>
      </c>
      <c r="N672" s="185">
        <v>15.8</v>
      </c>
      <c r="O672" s="92">
        <v>0.48417671280550723</v>
      </c>
    </row>
    <row r="673" spans="1:16" ht="12.75" customHeight="1" x14ac:dyDescent="0.2">
      <c r="A673" s="184" t="s">
        <v>86</v>
      </c>
      <c r="B673" s="196">
        <v>27</v>
      </c>
      <c r="C673" s="180">
        <v>-5.1000000000000014</v>
      </c>
      <c r="D673" s="180">
        <v>3.6340213415871832</v>
      </c>
      <c r="E673" s="197" t="s">
        <v>165</v>
      </c>
      <c r="F673" s="184" t="s">
        <v>164</v>
      </c>
      <c r="G673" s="214" t="s">
        <v>43</v>
      </c>
      <c r="H673" s="197" t="s">
        <v>126</v>
      </c>
      <c r="I673" s="202">
        <v>18</v>
      </c>
      <c r="J673" s="185">
        <v>35</v>
      </c>
      <c r="K673" s="185">
        <v>11.7</v>
      </c>
      <c r="L673" s="202">
        <v>9</v>
      </c>
      <c r="M673" s="185">
        <v>29.9</v>
      </c>
      <c r="N673" s="185">
        <v>7.1</v>
      </c>
      <c r="O673" s="92">
        <v>0.70940885092993389</v>
      </c>
    </row>
    <row r="674" spans="1:16" ht="12.75" customHeight="1" x14ac:dyDescent="0.2">
      <c r="A674" s="184" t="s">
        <v>86</v>
      </c>
      <c r="B674" s="196">
        <v>30</v>
      </c>
      <c r="C674" s="180">
        <v>2.3999999999999986</v>
      </c>
      <c r="D674" s="180">
        <v>2.9105565984736765</v>
      </c>
      <c r="E674" s="197" t="s">
        <v>140</v>
      </c>
      <c r="F674" s="184" t="s">
        <v>164</v>
      </c>
      <c r="G674" s="214" t="s">
        <v>43</v>
      </c>
      <c r="H674" s="197" t="s">
        <v>126</v>
      </c>
      <c r="I674" s="202">
        <v>19</v>
      </c>
      <c r="J674" s="185">
        <v>31</v>
      </c>
      <c r="K674" s="185">
        <v>7.1</v>
      </c>
      <c r="L674" s="202">
        <v>11</v>
      </c>
      <c r="M674" s="185">
        <v>33.4</v>
      </c>
      <c r="N674" s="185">
        <v>8</v>
      </c>
      <c r="O674" s="92">
        <v>0.82246359925679524</v>
      </c>
    </row>
    <row r="675" spans="1:16" ht="12.75" customHeight="1" x14ac:dyDescent="0.2">
      <c r="A675" s="184" t="s">
        <v>86</v>
      </c>
      <c r="B675" s="196">
        <v>11</v>
      </c>
      <c r="C675" s="180">
        <v>33.5</v>
      </c>
      <c r="D675" s="180">
        <v>6.519176839652892</v>
      </c>
      <c r="E675" s="213" t="s">
        <v>166</v>
      </c>
      <c r="F675" s="184" t="s">
        <v>164</v>
      </c>
      <c r="G675" s="214" t="s">
        <v>43</v>
      </c>
      <c r="H675" s="197" t="s">
        <v>126</v>
      </c>
      <c r="I675" s="202">
        <v>6</v>
      </c>
      <c r="J675" s="185">
        <v>12.8</v>
      </c>
      <c r="K675" s="185">
        <v>3.1</v>
      </c>
      <c r="L675" s="202">
        <v>5</v>
      </c>
      <c r="M675" s="185">
        <v>46.3</v>
      </c>
      <c r="N675" s="185">
        <v>14.3</v>
      </c>
      <c r="O675" s="92">
        <v>2.2051595118512735E-2</v>
      </c>
    </row>
    <row r="676" spans="1:16" s="216" customFormat="1" ht="12.75" customHeight="1" x14ac:dyDescent="0.2">
      <c r="G676" s="219"/>
      <c r="I676" s="219"/>
      <c r="L676" s="219"/>
      <c r="O676" s="219"/>
      <c r="P676" s="219"/>
    </row>
  </sheetData>
  <mergeCells count="11">
    <mergeCell ref="A1:A2"/>
    <mergeCell ref="B1:B2"/>
    <mergeCell ref="C1:C2"/>
    <mergeCell ref="D1:D2"/>
    <mergeCell ref="E1:E2"/>
    <mergeCell ref="F1:F2"/>
    <mergeCell ref="I1:K1"/>
    <mergeCell ref="L1:N1"/>
    <mergeCell ref="O1:O2"/>
    <mergeCell ref="G1:G2"/>
    <mergeCell ref="H1: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zoomScale="80" zoomScaleNormal="80" workbookViewId="0"/>
  </sheetViews>
  <sheetFormatPr defaultRowHeight="12.75" x14ac:dyDescent="0.25"/>
  <cols>
    <col min="1" max="1" width="13.140625" style="312" bestFit="1" customWidth="1"/>
    <col min="2" max="2" width="7.42578125" style="312" customWidth="1"/>
    <col min="3" max="3" width="13.5703125" style="312" bestFit="1" customWidth="1"/>
    <col min="4" max="4" width="13" style="312" bestFit="1" customWidth="1"/>
    <col min="5" max="5" width="7.42578125" style="312" customWidth="1"/>
    <col min="6" max="6" width="19.42578125" style="312" bestFit="1" customWidth="1"/>
    <col min="7" max="7" width="9.28515625" style="312" bestFit="1" customWidth="1"/>
    <col min="8" max="9" width="13" style="312" bestFit="1" customWidth="1"/>
    <col min="10" max="10" width="6.7109375" style="312" customWidth="1"/>
    <col min="11" max="12" width="14.85546875" style="312" bestFit="1" customWidth="1"/>
    <col min="13" max="13" width="10" style="312" bestFit="1" customWidth="1"/>
    <col min="14" max="14" width="7.140625" style="312" bestFit="1" customWidth="1"/>
    <col min="15" max="15" width="9.28515625" style="312" bestFit="1" customWidth="1"/>
    <col min="16" max="16" width="12.7109375" style="312" bestFit="1" customWidth="1"/>
    <col min="17" max="17" width="9.85546875" style="312" bestFit="1" customWidth="1"/>
    <col min="18" max="18" width="10" style="312" bestFit="1" customWidth="1"/>
    <col min="19" max="19" width="13" style="312" customWidth="1"/>
    <col min="20" max="20" width="13.5703125" style="312" customWidth="1"/>
    <col min="21" max="16384" width="9.140625" style="312"/>
  </cols>
  <sheetData>
    <row r="1" spans="1:25" x14ac:dyDescent="0.25">
      <c r="A1" s="331" t="s">
        <v>2015</v>
      </c>
    </row>
    <row r="2" spans="1:25" ht="12.75" customHeight="1" x14ac:dyDescent="0.25">
      <c r="A2" s="367" t="s">
        <v>2027</v>
      </c>
      <c r="B2" s="391" t="s">
        <v>2004</v>
      </c>
      <c r="C2" s="358"/>
      <c r="D2" s="358"/>
      <c r="E2" s="358"/>
      <c r="F2" s="358"/>
      <c r="G2" s="358"/>
      <c r="H2" s="391" t="s">
        <v>2010</v>
      </c>
      <c r="I2" s="358"/>
      <c r="J2" s="358"/>
      <c r="K2" s="358"/>
      <c r="L2" s="358"/>
      <c r="M2" s="358"/>
      <c r="N2" s="358"/>
      <c r="O2" s="358"/>
      <c r="P2" s="408" t="s">
        <v>2014</v>
      </c>
      <c r="Q2" s="371"/>
      <c r="R2" s="371"/>
      <c r="S2" s="329"/>
      <c r="T2" s="315"/>
      <c r="U2" s="315"/>
    </row>
    <row r="3" spans="1:25" x14ac:dyDescent="0.25">
      <c r="A3" s="367"/>
      <c r="B3" s="391"/>
      <c r="C3" s="358"/>
      <c r="D3" s="358"/>
      <c r="E3" s="358"/>
      <c r="F3" s="358"/>
      <c r="G3" s="358"/>
      <c r="H3" s="391"/>
      <c r="I3" s="358"/>
      <c r="J3" s="358"/>
      <c r="K3" s="358"/>
      <c r="L3" s="358"/>
      <c r="M3" s="358"/>
      <c r="N3" s="358"/>
      <c r="O3" s="358"/>
      <c r="P3" s="408"/>
      <c r="Q3" s="371"/>
      <c r="R3" s="371"/>
      <c r="S3" s="329"/>
      <c r="T3" s="315"/>
      <c r="U3" s="315"/>
    </row>
    <row r="4" spans="1:25" ht="15" customHeight="1" x14ac:dyDescent="0.25">
      <c r="A4" s="367"/>
      <c r="B4" s="391">
        <v>1997</v>
      </c>
      <c r="C4" s="358"/>
      <c r="D4" s="358"/>
      <c r="E4" s="358">
        <v>2009</v>
      </c>
      <c r="F4" s="358"/>
      <c r="G4" s="358"/>
      <c r="H4" s="391">
        <v>1997</v>
      </c>
      <c r="I4" s="358"/>
      <c r="J4" s="358"/>
      <c r="K4" s="358"/>
      <c r="L4" s="369">
        <v>2009</v>
      </c>
      <c r="M4" s="369"/>
      <c r="N4" s="369"/>
      <c r="O4" s="369"/>
      <c r="P4" s="327">
        <v>1997</v>
      </c>
      <c r="Q4" s="314">
        <v>2009</v>
      </c>
      <c r="R4" s="371" t="s">
        <v>2013</v>
      </c>
      <c r="S4" s="329"/>
      <c r="T4" s="315"/>
      <c r="U4" s="315"/>
    </row>
    <row r="5" spans="1:25" s="313" customFormat="1" ht="25.5" x14ac:dyDescent="0.25">
      <c r="A5" s="368"/>
      <c r="B5" s="322" t="s">
        <v>2001</v>
      </c>
      <c r="C5" s="317" t="s">
        <v>2002</v>
      </c>
      <c r="D5" s="313" t="s">
        <v>180</v>
      </c>
      <c r="E5" s="317" t="s">
        <v>2001</v>
      </c>
      <c r="F5" s="317" t="s">
        <v>2003</v>
      </c>
      <c r="G5" s="313" t="s">
        <v>180</v>
      </c>
      <c r="H5" s="322" t="s">
        <v>2001</v>
      </c>
      <c r="I5" s="317" t="s">
        <v>2005</v>
      </c>
      <c r="J5" s="317" t="s">
        <v>2006</v>
      </c>
      <c r="K5" s="323" t="s">
        <v>180</v>
      </c>
      <c r="L5" s="316" t="s">
        <v>2007</v>
      </c>
      <c r="M5" s="316" t="s">
        <v>2008</v>
      </c>
      <c r="N5" s="316" t="s">
        <v>2009</v>
      </c>
      <c r="O5" s="323" t="s">
        <v>180</v>
      </c>
      <c r="P5" s="311" t="s">
        <v>2011</v>
      </c>
      <c r="Q5" s="316" t="s">
        <v>2012</v>
      </c>
      <c r="R5" s="372"/>
      <c r="S5" s="210"/>
      <c r="T5" s="323"/>
      <c r="V5" s="317"/>
      <c r="W5" s="317"/>
      <c r="X5" s="317"/>
      <c r="Y5" s="317"/>
    </row>
    <row r="6" spans="1:25" x14ac:dyDescent="0.25">
      <c r="A6" s="312" t="s">
        <v>87</v>
      </c>
      <c r="B6" s="328" t="s">
        <v>191</v>
      </c>
      <c r="C6" s="312" t="s">
        <v>190</v>
      </c>
      <c r="D6" s="312" t="s">
        <v>190</v>
      </c>
      <c r="E6" s="312" t="s">
        <v>190</v>
      </c>
      <c r="F6" s="312" t="s">
        <v>190</v>
      </c>
      <c r="G6" s="312" t="s">
        <v>190</v>
      </c>
      <c r="H6" s="328" t="s">
        <v>191</v>
      </c>
      <c r="I6" s="312" t="s">
        <v>189</v>
      </c>
      <c r="J6" s="312" t="s">
        <v>189</v>
      </c>
      <c r="K6" s="326" t="s">
        <v>189</v>
      </c>
      <c r="L6" s="326" t="s">
        <v>193</v>
      </c>
      <c r="M6" s="326" t="s">
        <v>193</v>
      </c>
      <c r="N6" s="326" t="s">
        <v>193</v>
      </c>
      <c r="O6" s="326" t="s">
        <v>189</v>
      </c>
      <c r="P6" s="281" t="s">
        <v>191</v>
      </c>
      <c r="Q6" s="326" t="s">
        <v>190</v>
      </c>
      <c r="R6" s="326" t="s">
        <v>190</v>
      </c>
      <c r="S6" s="281"/>
      <c r="T6" s="326"/>
    </row>
    <row r="7" spans="1:25" x14ac:dyDescent="0.25">
      <c r="A7" s="312" t="s">
        <v>124</v>
      </c>
      <c r="B7" s="328" t="s">
        <v>191</v>
      </c>
      <c r="C7" s="312" t="s">
        <v>191</v>
      </c>
      <c r="D7" s="312" t="s">
        <v>191</v>
      </c>
      <c r="E7" s="312" t="s">
        <v>189</v>
      </c>
      <c r="F7" s="312" t="s">
        <v>189</v>
      </c>
      <c r="G7" s="312" t="s">
        <v>189</v>
      </c>
      <c r="H7" s="328" t="s">
        <v>191</v>
      </c>
      <c r="I7" s="312" t="s">
        <v>193</v>
      </c>
      <c r="J7" s="312" t="s">
        <v>193</v>
      </c>
      <c r="K7" s="326" t="s">
        <v>189</v>
      </c>
      <c r="L7" s="326" t="s">
        <v>193</v>
      </c>
      <c r="M7" s="326" t="s">
        <v>193</v>
      </c>
      <c r="N7" s="326" t="s">
        <v>193</v>
      </c>
      <c r="O7" s="326" t="s">
        <v>189</v>
      </c>
      <c r="P7" s="328" t="s">
        <v>191</v>
      </c>
      <c r="Q7" s="312" t="s">
        <v>189</v>
      </c>
      <c r="R7" s="312" t="s">
        <v>190</v>
      </c>
      <c r="S7" s="328"/>
    </row>
    <row r="8" spans="1:25" x14ac:dyDescent="0.25">
      <c r="A8" s="312" t="s">
        <v>68</v>
      </c>
      <c r="B8" s="328" t="s">
        <v>190</v>
      </c>
      <c r="C8" s="312" t="s">
        <v>193</v>
      </c>
      <c r="D8" s="312" t="s">
        <v>189</v>
      </c>
      <c r="E8" s="312" t="s">
        <v>190</v>
      </c>
      <c r="F8" s="312" t="s">
        <v>191</v>
      </c>
      <c r="G8" s="312" t="s">
        <v>190</v>
      </c>
      <c r="H8" s="328" t="s">
        <v>190</v>
      </c>
      <c r="I8" s="312" t="s">
        <v>193</v>
      </c>
      <c r="J8" s="312" t="s">
        <v>193</v>
      </c>
      <c r="K8" s="326" t="s">
        <v>189</v>
      </c>
      <c r="L8" s="326" t="s">
        <v>193</v>
      </c>
      <c r="M8" s="326" t="s">
        <v>193</v>
      </c>
      <c r="N8" s="326" t="s">
        <v>193</v>
      </c>
      <c r="O8" s="326" t="s">
        <v>189</v>
      </c>
      <c r="P8" s="281" t="s">
        <v>190</v>
      </c>
      <c r="Q8" s="326" t="s">
        <v>190</v>
      </c>
      <c r="R8" s="326" t="s">
        <v>190</v>
      </c>
      <c r="S8" s="281"/>
      <c r="T8" s="326"/>
    </row>
    <row r="9" spans="1:25" x14ac:dyDescent="0.25">
      <c r="A9" s="312" t="s">
        <v>167</v>
      </c>
      <c r="B9" s="328" t="s">
        <v>190</v>
      </c>
      <c r="C9" s="310" t="s">
        <v>193</v>
      </c>
      <c r="D9" s="312" t="s">
        <v>189</v>
      </c>
      <c r="E9" s="312" t="s">
        <v>189</v>
      </c>
      <c r="F9" s="312" t="s">
        <v>189</v>
      </c>
      <c r="G9" s="312" t="s">
        <v>189</v>
      </c>
      <c r="H9" s="328" t="s">
        <v>190</v>
      </c>
      <c r="I9" s="312" t="s">
        <v>193</v>
      </c>
      <c r="J9" s="312" t="s">
        <v>193</v>
      </c>
      <c r="K9" s="312" t="s">
        <v>189</v>
      </c>
      <c r="L9" s="326" t="s">
        <v>193</v>
      </c>
      <c r="M9" s="326" t="s">
        <v>193</v>
      </c>
      <c r="N9" s="326" t="s">
        <v>193</v>
      </c>
      <c r="O9" s="326" t="s">
        <v>189</v>
      </c>
      <c r="P9" s="281" t="s">
        <v>190</v>
      </c>
      <c r="Q9" s="326" t="s">
        <v>189</v>
      </c>
      <c r="R9" s="326" t="s">
        <v>190</v>
      </c>
      <c r="S9" s="281"/>
      <c r="T9" s="326"/>
    </row>
    <row r="10" spans="1:25" x14ac:dyDescent="0.25">
      <c r="A10" s="312" t="s">
        <v>195</v>
      </c>
      <c r="B10" s="328" t="s">
        <v>190</v>
      </c>
      <c r="C10" s="312" t="s">
        <v>193</v>
      </c>
      <c r="D10" s="312" t="s">
        <v>189</v>
      </c>
      <c r="E10" s="312" t="s">
        <v>193</v>
      </c>
      <c r="F10" s="312" t="s">
        <v>193</v>
      </c>
      <c r="G10" s="312" t="s">
        <v>189</v>
      </c>
      <c r="H10" s="328" t="s">
        <v>190</v>
      </c>
      <c r="I10" s="312" t="s">
        <v>193</v>
      </c>
      <c r="J10" s="312" t="s">
        <v>193</v>
      </c>
      <c r="K10" s="312" t="s">
        <v>189</v>
      </c>
      <c r="L10" s="326" t="s">
        <v>193</v>
      </c>
      <c r="M10" s="326" t="s">
        <v>193</v>
      </c>
      <c r="N10" s="326" t="s">
        <v>193</v>
      </c>
      <c r="O10" s="326" t="s">
        <v>189</v>
      </c>
      <c r="P10" s="281" t="s">
        <v>190</v>
      </c>
      <c r="Q10" s="312" t="s">
        <v>193</v>
      </c>
      <c r="R10" s="312" t="s">
        <v>190</v>
      </c>
      <c r="S10" s="328"/>
    </row>
    <row r="11" spans="1:25" x14ac:dyDescent="0.25">
      <c r="A11" s="312" t="s">
        <v>97</v>
      </c>
      <c r="B11" s="328" t="s">
        <v>193</v>
      </c>
      <c r="C11" s="312" t="s">
        <v>189</v>
      </c>
      <c r="D11" s="312" t="s">
        <v>189</v>
      </c>
      <c r="E11" s="312" t="s">
        <v>193</v>
      </c>
      <c r="F11" s="312" t="s">
        <v>193</v>
      </c>
      <c r="G11" s="312" t="s">
        <v>189</v>
      </c>
      <c r="H11" s="328" t="s">
        <v>193</v>
      </c>
      <c r="I11" s="312" t="s">
        <v>193</v>
      </c>
      <c r="J11" s="312" t="s">
        <v>193</v>
      </c>
      <c r="K11" s="312" t="s">
        <v>189</v>
      </c>
      <c r="L11" s="326" t="s">
        <v>193</v>
      </c>
      <c r="M11" s="326" t="s">
        <v>193</v>
      </c>
      <c r="N11" s="326" t="s">
        <v>193</v>
      </c>
      <c r="O11" s="326" t="s">
        <v>189</v>
      </c>
      <c r="P11" s="328" t="s">
        <v>193</v>
      </c>
      <c r="Q11" s="326" t="s">
        <v>193</v>
      </c>
      <c r="R11" s="326" t="s">
        <v>190</v>
      </c>
      <c r="S11" s="328"/>
    </row>
    <row r="12" spans="1:25" x14ac:dyDescent="0.25">
      <c r="A12" s="312" t="s">
        <v>98</v>
      </c>
      <c r="B12" s="328" t="s">
        <v>191</v>
      </c>
      <c r="C12" s="312" t="s">
        <v>190</v>
      </c>
      <c r="D12" s="312" t="s">
        <v>190</v>
      </c>
      <c r="E12" s="312" t="s">
        <v>191</v>
      </c>
      <c r="F12" s="312" t="s">
        <v>190</v>
      </c>
      <c r="G12" s="312" t="s">
        <v>190</v>
      </c>
      <c r="H12" s="328" t="s">
        <v>191</v>
      </c>
      <c r="I12" s="312" t="s">
        <v>193</v>
      </c>
      <c r="J12" s="312" t="s">
        <v>193</v>
      </c>
      <c r="K12" s="326" t="s">
        <v>189</v>
      </c>
      <c r="L12" s="326" t="s">
        <v>193</v>
      </c>
      <c r="M12" s="326" t="s">
        <v>193</v>
      </c>
      <c r="N12" s="326" t="s">
        <v>193</v>
      </c>
      <c r="O12" s="326" t="s">
        <v>189</v>
      </c>
      <c r="P12" s="281" t="s">
        <v>191</v>
      </c>
      <c r="Q12" s="326" t="s">
        <v>191</v>
      </c>
      <c r="R12" s="326" t="s">
        <v>191</v>
      </c>
      <c r="S12" s="281"/>
      <c r="T12" s="326"/>
    </row>
    <row r="13" spans="1:25" x14ac:dyDescent="0.25">
      <c r="A13" s="312" t="s">
        <v>99</v>
      </c>
      <c r="B13" s="328" t="s">
        <v>193</v>
      </c>
      <c r="C13" s="312" t="s">
        <v>189</v>
      </c>
      <c r="D13" s="312" t="s">
        <v>189</v>
      </c>
      <c r="E13" s="312" t="s">
        <v>193</v>
      </c>
      <c r="F13" s="312" t="s">
        <v>193</v>
      </c>
      <c r="G13" s="312" t="s">
        <v>189</v>
      </c>
      <c r="H13" s="328" t="s">
        <v>193</v>
      </c>
      <c r="I13" s="312" t="s">
        <v>193</v>
      </c>
      <c r="J13" s="312" t="s">
        <v>193</v>
      </c>
      <c r="K13" s="312" t="s">
        <v>189</v>
      </c>
      <c r="L13" s="326" t="s">
        <v>193</v>
      </c>
      <c r="M13" s="326" t="s">
        <v>193</v>
      </c>
      <c r="N13" s="326" t="s">
        <v>193</v>
      </c>
      <c r="O13" s="326" t="s">
        <v>189</v>
      </c>
      <c r="P13" s="328" t="s">
        <v>193</v>
      </c>
      <c r="Q13" s="326" t="s">
        <v>193</v>
      </c>
      <c r="R13" s="326" t="s">
        <v>190</v>
      </c>
      <c r="S13" s="328"/>
    </row>
    <row r="14" spans="1:25" x14ac:dyDescent="0.25">
      <c r="A14" s="312" t="s">
        <v>196</v>
      </c>
      <c r="B14" s="328" t="s">
        <v>190</v>
      </c>
      <c r="C14" s="312" t="s">
        <v>193</v>
      </c>
      <c r="D14" s="312" t="s">
        <v>189</v>
      </c>
      <c r="E14" s="312" t="s">
        <v>193</v>
      </c>
      <c r="F14" s="312" t="s">
        <v>193</v>
      </c>
      <c r="G14" s="312" t="s">
        <v>189</v>
      </c>
      <c r="H14" s="328" t="s">
        <v>190</v>
      </c>
      <c r="I14" s="312" t="s">
        <v>193</v>
      </c>
      <c r="J14" s="312" t="s">
        <v>193</v>
      </c>
      <c r="K14" s="312" t="s">
        <v>189</v>
      </c>
      <c r="L14" s="326" t="s">
        <v>193</v>
      </c>
      <c r="M14" s="326" t="s">
        <v>193</v>
      </c>
      <c r="N14" s="326" t="s">
        <v>193</v>
      </c>
      <c r="O14" s="326" t="s">
        <v>189</v>
      </c>
      <c r="P14" s="281" t="s">
        <v>190</v>
      </c>
      <c r="Q14" s="312" t="s">
        <v>193</v>
      </c>
      <c r="R14" s="312" t="s">
        <v>190</v>
      </c>
      <c r="S14" s="328"/>
    </row>
    <row r="15" spans="1:25" x14ac:dyDescent="0.25">
      <c r="A15" s="312" t="s">
        <v>168</v>
      </c>
      <c r="B15" s="328" t="s">
        <v>190</v>
      </c>
      <c r="C15" s="312" t="s">
        <v>193</v>
      </c>
      <c r="D15" s="312" t="s">
        <v>189</v>
      </c>
      <c r="E15" s="312" t="s">
        <v>191</v>
      </c>
      <c r="F15" s="312" t="s">
        <v>190</v>
      </c>
      <c r="G15" s="312" t="s">
        <v>190</v>
      </c>
      <c r="H15" s="328" t="s">
        <v>190</v>
      </c>
      <c r="I15" s="312" t="s">
        <v>193</v>
      </c>
      <c r="J15" s="312" t="s">
        <v>193</v>
      </c>
      <c r="K15" s="312" t="s">
        <v>189</v>
      </c>
      <c r="L15" s="326" t="s">
        <v>193</v>
      </c>
      <c r="M15" s="326" t="s">
        <v>193</v>
      </c>
      <c r="N15" s="326" t="s">
        <v>193</v>
      </c>
      <c r="O15" s="326" t="s">
        <v>189</v>
      </c>
      <c r="P15" s="281" t="s">
        <v>190</v>
      </c>
      <c r="Q15" s="326" t="s">
        <v>191</v>
      </c>
      <c r="R15" s="326" t="s">
        <v>190</v>
      </c>
      <c r="S15" s="281"/>
      <c r="T15" s="326"/>
    </row>
    <row r="16" spans="1:25" x14ac:dyDescent="0.25">
      <c r="A16" s="312" t="s">
        <v>120</v>
      </c>
      <c r="B16" s="328" t="s">
        <v>190</v>
      </c>
      <c r="C16" s="312" t="s">
        <v>190</v>
      </c>
      <c r="D16" s="312" t="s">
        <v>190</v>
      </c>
      <c r="E16" s="312" t="s">
        <v>189</v>
      </c>
      <c r="F16" s="312" t="s">
        <v>189</v>
      </c>
      <c r="G16" s="312" t="s">
        <v>189</v>
      </c>
      <c r="H16" s="328" t="s">
        <v>190</v>
      </c>
      <c r="I16" s="312" t="s">
        <v>190</v>
      </c>
      <c r="J16" s="312" t="s">
        <v>190</v>
      </c>
      <c r="K16" s="326" t="s">
        <v>190</v>
      </c>
      <c r="L16" s="326" t="s">
        <v>189</v>
      </c>
      <c r="M16" s="326" t="s">
        <v>189</v>
      </c>
      <c r="N16" s="326" t="s">
        <v>189</v>
      </c>
      <c r="O16" s="326" t="s">
        <v>189</v>
      </c>
      <c r="P16" s="281" t="s">
        <v>190</v>
      </c>
      <c r="Q16" s="326" t="s">
        <v>189</v>
      </c>
      <c r="R16" s="326" t="s">
        <v>190</v>
      </c>
      <c r="S16" s="281"/>
      <c r="T16" s="326"/>
    </row>
    <row r="17" spans="1:20" x14ac:dyDescent="0.25">
      <c r="A17" s="312" t="s">
        <v>169</v>
      </c>
      <c r="B17" s="328" t="s">
        <v>190</v>
      </c>
      <c r="C17" s="312" t="s">
        <v>193</v>
      </c>
      <c r="D17" s="312" t="s">
        <v>189</v>
      </c>
      <c r="E17" s="312" t="s">
        <v>190</v>
      </c>
      <c r="F17" s="312" t="s">
        <v>190</v>
      </c>
      <c r="G17" s="312" t="s">
        <v>190</v>
      </c>
      <c r="H17" s="328" t="s">
        <v>190</v>
      </c>
      <c r="I17" s="312" t="s">
        <v>193</v>
      </c>
      <c r="J17" s="312" t="s">
        <v>193</v>
      </c>
      <c r="K17" s="326" t="s">
        <v>189</v>
      </c>
      <c r="L17" s="326" t="s">
        <v>193</v>
      </c>
      <c r="M17" s="326" t="s">
        <v>193</v>
      </c>
      <c r="N17" s="326" t="s">
        <v>193</v>
      </c>
      <c r="O17" s="326" t="s">
        <v>189</v>
      </c>
      <c r="P17" s="281" t="s">
        <v>190</v>
      </c>
      <c r="Q17" s="326" t="s">
        <v>190</v>
      </c>
      <c r="R17" s="326" t="s">
        <v>190</v>
      </c>
      <c r="S17" s="281"/>
      <c r="T17" s="326"/>
    </row>
    <row r="18" spans="1:20" x14ac:dyDescent="0.25">
      <c r="A18" s="312" t="s">
        <v>18</v>
      </c>
      <c r="B18" s="328" t="s">
        <v>191</v>
      </c>
      <c r="C18" s="312" t="s">
        <v>191</v>
      </c>
      <c r="D18" s="312" t="s">
        <v>191</v>
      </c>
      <c r="E18" s="312" t="s">
        <v>193</v>
      </c>
      <c r="F18" s="312" t="s">
        <v>193</v>
      </c>
      <c r="G18" s="312" t="s">
        <v>189</v>
      </c>
      <c r="H18" s="328" t="s">
        <v>191</v>
      </c>
      <c r="I18" s="312" t="s">
        <v>191</v>
      </c>
      <c r="J18" s="312" t="s">
        <v>190</v>
      </c>
      <c r="K18" s="326" t="s">
        <v>190</v>
      </c>
      <c r="L18" s="326" t="s">
        <v>193</v>
      </c>
      <c r="M18" s="326" t="s">
        <v>193</v>
      </c>
      <c r="N18" s="326" t="s">
        <v>193</v>
      </c>
      <c r="O18" s="326" t="s">
        <v>189</v>
      </c>
      <c r="P18" s="281" t="s">
        <v>191</v>
      </c>
      <c r="Q18" s="312" t="s">
        <v>193</v>
      </c>
      <c r="R18" s="312" t="s">
        <v>190</v>
      </c>
      <c r="S18" s="328"/>
    </row>
    <row r="19" spans="1:20" x14ac:dyDescent="0.25">
      <c r="A19" s="312" t="s">
        <v>24</v>
      </c>
      <c r="B19" s="328" t="s">
        <v>191</v>
      </c>
      <c r="C19" s="312" t="s">
        <v>190</v>
      </c>
      <c r="D19" s="312" t="s">
        <v>190</v>
      </c>
      <c r="E19" s="312" t="s">
        <v>193</v>
      </c>
      <c r="F19" s="312" t="s">
        <v>193</v>
      </c>
      <c r="G19" s="312" t="s">
        <v>189</v>
      </c>
      <c r="H19" s="328" t="s">
        <v>191</v>
      </c>
      <c r="I19" s="312" t="s">
        <v>191</v>
      </c>
      <c r="J19" s="312" t="s">
        <v>190</v>
      </c>
      <c r="K19" s="326" t="s">
        <v>190</v>
      </c>
      <c r="L19" s="326" t="s">
        <v>193</v>
      </c>
      <c r="M19" s="326" t="s">
        <v>193</v>
      </c>
      <c r="N19" s="326" t="s">
        <v>193</v>
      </c>
      <c r="O19" s="326" t="s">
        <v>189</v>
      </c>
      <c r="P19" s="281" t="s">
        <v>191</v>
      </c>
      <c r="Q19" s="326" t="s">
        <v>193</v>
      </c>
      <c r="R19" s="326" t="s">
        <v>190</v>
      </c>
      <c r="S19" s="281"/>
      <c r="T19" s="326"/>
    </row>
    <row r="20" spans="1:20" x14ac:dyDescent="0.25">
      <c r="A20" s="312" t="s">
        <v>197</v>
      </c>
      <c r="B20" s="328" t="s">
        <v>191</v>
      </c>
      <c r="C20" s="312" t="s">
        <v>193</v>
      </c>
      <c r="D20" s="312" t="s">
        <v>189</v>
      </c>
      <c r="E20" s="312" t="s">
        <v>193</v>
      </c>
      <c r="F20" s="312" t="s">
        <v>193</v>
      </c>
      <c r="G20" s="312" t="s">
        <v>189</v>
      </c>
      <c r="H20" s="328" t="s">
        <v>191</v>
      </c>
      <c r="I20" s="312" t="s">
        <v>193</v>
      </c>
      <c r="J20" s="312" t="s">
        <v>193</v>
      </c>
      <c r="K20" s="312" t="s">
        <v>189</v>
      </c>
      <c r="L20" s="326" t="s">
        <v>193</v>
      </c>
      <c r="M20" s="326" t="s">
        <v>193</v>
      </c>
      <c r="N20" s="326" t="s">
        <v>193</v>
      </c>
      <c r="O20" s="326" t="s">
        <v>189</v>
      </c>
      <c r="P20" s="281" t="s">
        <v>191</v>
      </c>
      <c r="Q20" s="312" t="s">
        <v>193</v>
      </c>
      <c r="R20" s="312" t="s">
        <v>190</v>
      </c>
      <c r="S20" s="328"/>
    </row>
    <row r="21" spans="1:20" x14ac:dyDescent="0.25">
      <c r="A21" s="312" t="s">
        <v>114</v>
      </c>
      <c r="B21" s="328" t="s">
        <v>189</v>
      </c>
      <c r="C21" s="312" t="s">
        <v>190</v>
      </c>
      <c r="D21" s="312" t="s">
        <v>189</v>
      </c>
      <c r="E21" s="312" t="s">
        <v>193</v>
      </c>
      <c r="F21" s="312" t="s">
        <v>193</v>
      </c>
      <c r="G21" s="312" t="s">
        <v>189</v>
      </c>
      <c r="H21" s="328" t="s">
        <v>189</v>
      </c>
      <c r="I21" s="312" t="s">
        <v>189</v>
      </c>
      <c r="J21" s="312" t="s">
        <v>190</v>
      </c>
      <c r="K21" s="326" t="s">
        <v>189</v>
      </c>
      <c r="L21" s="326" t="s">
        <v>193</v>
      </c>
      <c r="M21" s="326" t="s">
        <v>193</v>
      </c>
      <c r="N21" s="326" t="s">
        <v>193</v>
      </c>
      <c r="O21" s="326" t="s">
        <v>189</v>
      </c>
      <c r="P21" s="281" t="s">
        <v>189</v>
      </c>
      <c r="Q21" s="312" t="s">
        <v>193</v>
      </c>
      <c r="R21" s="312" t="s">
        <v>190</v>
      </c>
      <c r="S21" s="328"/>
    </row>
    <row r="22" spans="1:20" x14ac:dyDescent="0.25">
      <c r="A22" s="312" t="s">
        <v>79</v>
      </c>
      <c r="B22" s="328" t="s">
        <v>191</v>
      </c>
      <c r="C22" s="312" t="s">
        <v>190</v>
      </c>
      <c r="D22" s="312" t="s">
        <v>190</v>
      </c>
      <c r="E22" s="312" t="s">
        <v>190</v>
      </c>
      <c r="F22" s="312" t="s">
        <v>191</v>
      </c>
      <c r="G22" s="312" t="s">
        <v>190</v>
      </c>
      <c r="H22" s="328" t="s">
        <v>191</v>
      </c>
      <c r="I22" s="312" t="s">
        <v>189</v>
      </c>
      <c r="J22" s="312" t="s">
        <v>189</v>
      </c>
      <c r="K22" s="326" t="s">
        <v>189</v>
      </c>
      <c r="L22" s="326" t="s">
        <v>190</v>
      </c>
      <c r="M22" s="326" t="s">
        <v>190</v>
      </c>
      <c r="N22" s="326" t="s">
        <v>190</v>
      </c>
      <c r="O22" s="326" t="s">
        <v>190</v>
      </c>
      <c r="P22" s="281" t="s">
        <v>191</v>
      </c>
      <c r="Q22" s="326" t="s">
        <v>190</v>
      </c>
      <c r="R22" s="326" t="s">
        <v>190</v>
      </c>
      <c r="S22" s="281"/>
      <c r="T22" s="326"/>
    </row>
    <row r="23" spans="1:20" x14ac:dyDescent="0.25">
      <c r="A23" s="312" t="s">
        <v>160</v>
      </c>
      <c r="B23" s="328" t="s">
        <v>190</v>
      </c>
      <c r="C23" s="312" t="s">
        <v>193</v>
      </c>
      <c r="D23" s="312" t="s">
        <v>189</v>
      </c>
      <c r="E23" s="312" t="s">
        <v>193</v>
      </c>
      <c r="F23" s="312" t="s">
        <v>191</v>
      </c>
      <c r="G23" s="312" t="s">
        <v>189</v>
      </c>
      <c r="H23" s="328" t="s">
        <v>190</v>
      </c>
      <c r="I23" s="312" t="s">
        <v>193</v>
      </c>
      <c r="J23" s="312" t="s">
        <v>193</v>
      </c>
      <c r="K23" s="312" t="s">
        <v>189</v>
      </c>
      <c r="L23" s="326" t="s">
        <v>193</v>
      </c>
      <c r="M23" s="326" t="s">
        <v>193</v>
      </c>
      <c r="N23" s="326" t="s">
        <v>193</v>
      </c>
      <c r="O23" s="326" t="s">
        <v>189</v>
      </c>
      <c r="P23" s="281" t="s">
        <v>190</v>
      </c>
      <c r="Q23" s="326" t="s">
        <v>193</v>
      </c>
      <c r="R23" s="326" t="s">
        <v>190</v>
      </c>
      <c r="S23" s="281"/>
      <c r="T23" s="326"/>
    </row>
    <row r="24" spans="1:20" x14ac:dyDescent="0.25">
      <c r="A24" s="312" t="s">
        <v>109</v>
      </c>
      <c r="B24" s="328" t="s">
        <v>190</v>
      </c>
      <c r="C24" s="312" t="s">
        <v>190</v>
      </c>
      <c r="D24" s="312" t="s">
        <v>190</v>
      </c>
      <c r="E24" s="312" t="s">
        <v>190</v>
      </c>
      <c r="F24" s="312" t="s">
        <v>191</v>
      </c>
      <c r="G24" s="312" t="s">
        <v>190</v>
      </c>
      <c r="H24" s="328" t="s">
        <v>190</v>
      </c>
      <c r="I24" s="312" t="s">
        <v>189</v>
      </c>
      <c r="J24" s="312" t="s">
        <v>193</v>
      </c>
      <c r="K24" s="326" t="s">
        <v>189</v>
      </c>
      <c r="L24" s="326" t="s">
        <v>190</v>
      </c>
      <c r="M24" s="326" t="s">
        <v>191</v>
      </c>
      <c r="N24" s="326" t="s">
        <v>191</v>
      </c>
      <c r="O24" s="326" t="s">
        <v>190</v>
      </c>
      <c r="P24" s="281" t="s">
        <v>190</v>
      </c>
      <c r="Q24" s="326" t="s">
        <v>190</v>
      </c>
      <c r="R24" s="326" t="s">
        <v>190</v>
      </c>
      <c r="S24" s="281"/>
      <c r="T24" s="326"/>
    </row>
    <row r="25" spans="1:20" x14ac:dyDescent="0.25">
      <c r="A25" s="312" t="s">
        <v>116</v>
      </c>
      <c r="B25" s="328" t="s">
        <v>189</v>
      </c>
      <c r="C25" s="312" t="s">
        <v>189</v>
      </c>
      <c r="D25" s="312" t="s">
        <v>189</v>
      </c>
      <c r="E25" s="312" t="s">
        <v>193</v>
      </c>
      <c r="F25" s="312" t="s">
        <v>193</v>
      </c>
      <c r="G25" s="312" t="s">
        <v>189</v>
      </c>
      <c r="H25" s="328" t="s">
        <v>189</v>
      </c>
      <c r="I25" s="312" t="s">
        <v>189</v>
      </c>
      <c r="J25" s="312" t="s">
        <v>189</v>
      </c>
      <c r="K25" s="312" t="s">
        <v>189</v>
      </c>
      <c r="L25" s="326" t="s">
        <v>193</v>
      </c>
      <c r="M25" s="326" t="s">
        <v>193</v>
      </c>
      <c r="N25" s="326" t="s">
        <v>193</v>
      </c>
      <c r="O25" s="326" t="s">
        <v>189</v>
      </c>
      <c r="P25" s="281" t="s">
        <v>189</v>
      </c>
      <c r="Q25" s="326" t="s">
        <v>193</v>
      </c>
      <c r="R25" s="326" t="s">
        <v>190</v>
      </c>
      <c r="S25" s="281"/>
      <c r="T25" s="326"/>
    </row>
    <row r="26" spans="1:20" x14ac:dyDescent="0.25">
      <c r="A26" s="312" t="s">
        <v>46</v>
      </c>
      <c r="B26" s="328" t="s">
        <v>191</v>
      </c>
      <c r="C26" s="312" t="s">
        <v>191</v>
      </c>
      <c r="D26" s="312" t="s">
        <v>191</v>
      </c>
      <c r="E26" s="312" t="s">
        <v>191</v>
      </c>
      <c r="F26" s="312" t="s">
        <v>191</v>
      </c>
      <c r="G26" s="312" t="s">
        <v>191</v>
      </c>
      <c r="H26" s="328" t="s">
        <v>191</v>
      </c>
      <c r="I26" s="312" t="s">
        <v>190</v>
      </c>
      <c r="J26" s="312" t="s">
        <v>190</v>
      </c>
      <c r="K26" s="326" t="s">
        <v>190</v>
      </c>
      <c r="L26" s="326" t="s">
        <v>191</v>
      </c>
      <c r="M26" s="326" t="s">
        <v>190</v>
      </c>
      <c r="N26" s="326" t="s">
        <v>190</v>
      </c>
      <c r="O26" s="326" t="s">
        <v>190</v>
      </c>
      <c r="P26" s="281" t="s">
        <v>191</v>
      </c>
      <c r="Q26" s="326" t="s">
        <v>191</v>
      </c>
      <c r="R26" s="326" t="s">
        <v>191</v>
      </c>
      <c r="S26" s="281"/>
      <c r="T26" s="326"/>
    </row>
    <row r="27" spans="1:20" x14ac:dyDescent="0.25">
      <c r="A27" s="312" t="s">
        <v>52</v>
      </c>
      <c r="B27" s="328" t="s">
        <v>190</v>
      </c>
      <c r="C27" s="312" t="s">
        <v>190</v>
      </c>
      <c r="D27" s="312" t="s">
        <v>190</v>
      </c>
      <c r="E27" s="312" t="s">
        <v>189</v>
      </c>
      <c r="F27" s="312" t="s">
        <v>189</v>
      </c>
      <c r="G27" s="312" t="s">
        <v>189</v>
      </c>
      <c r="H27" s="328" t="s">
        <v>190</v>
      </c>
      <c r="I27" s="312" t="s">
        <v>193</v>
      </c>
      <c r="J27" s="312" t="s">
        <v>189</v>
      </c>
      <c r="K27" s="326" t="s">
        <v>189</v>
      </c>
      <c r="L27" s="326" t="s">
        <v>189</v>
      </c>
      <c r="M27" s="326" t="s">
        <v>189</v>
      </c>
      <c r="N27" s="326" t="s">
        <v>189</v>
      </c>
      <c r="O27" s="326" t="s">
        <v>189</v>
      </c>
      <c r="P27" s="281" t="s">
        <v>190</v>
      </c>
      <c r="Q27" s="326" t="s">
        <v>189</v>
      </c>
      <c r="R27" s="326" t="s">
        <v>190</v>
      </c>
      <c r="S27" s="281"/>
      <c r="T27" s="326"/>
    </row>
    <row r="28" spans="1:20" x14ac:dyDescent="0.25">
      <c r="A28" s="312" t="s">
        <v>74</v>
      </c>
      <c r="B28" s="328" t="s">
        <v>191</v>
      </c>
      <c r="C28" s="312" t="s">
        <v>190</v>
      </c>
      <c r="D28" s="312" t="s">
        <v>190</v>
      </c>
      <c r="E28" s="312" t="s">
        <v>193</v>
      </c>
      <c r="F28" s="312" t="s">
        <v>193</v>
      </c>
      <c r="G28" s="312" t="s">
        <v>189</v>
      </c>
      <c r="H28" s="328" t="s">
        <v>191</v>
      </c>
      <c r="I28" s="312" t="s">
        <v>193</v>
      </c>
      <c r="J28" s="312" t="s">
        <v>193</v>
      </c>
      <c r="K28" s="326" t="s">
        <v>189</v>
      </c>
      <c r="L28" s="326" t="s">
        <v>193</v>
      </c>
      <c r="M28" s="326" t="s">
        <v>193</v>
      </c>
      <c r="N28" s="326" t="s">
        <v>193</v>
      </c>
      <c r="O28" s="326" t="s">
        <v>189</v>
      </c>
      <c r="P28" s="281" t="s">
        <v>191</v>
      </c>
      <c r="Q28" s="326" t="s">
        <v>193</v>
      </c>
      <c r="R28" s="326" t="s">
        <v>190</v>
      </c>
      <c r="S28" s="281"/>
      <c r="T28" s="326"/>
    </row>
    <row r="29" spans="1:20" x14ac:dyDescent="0.25">
      <c r="A29" s="312" t="s">
        <v>198</v>
      </c>
      <c r="B29" s="328" t="s">
        <v>193</v>
      </c>
      <c r="C29" s="312" t="s">
        <v>193</v>
      </c>
      <c r="D29" s="312" t="s">
        <v>189</v>
      </c>
      <c r="E29" s="312" t="s">
        <v>193</v>
      </c>
      <c r="F29" s="312" t="s">
        <v>193</v>
      </c>
      <c r="G29" s="312" t="s">
        <v>189</v>
      </c>
      <c r="H29" s="328" t="s">
        <v>193</v>
      </c>
      <c r="I29" s="312" t="s">
        <v>193</v>
      </c>
      <c r="J29" s="312" t="s">
        <v>193</v>
      </c>
      <c r="K29" s="312" t="s">
        <v>189</v>
      </c>
      <c r="L29" s="326" t="s">
        <v>193</v>
      </c>
      <c r="M29" s="326" t="s">
        <v>193</v>
      </c>
      <c r="N29" s="326" t="s">
        <v>193</v>
      </c>
      <c r="O29" s="326" t="s">
        <v>189</v>
      </c>
      <c r="P29" s="281" t="s">
        <v>193</v>
      </c>
      <c r="Q29" s="312" t="s">
        <v>193</v>
      </c>
      <c r="R29" s="312" t="s">
        <v>190</v>
      </c>
      <c r="S29" s="328"/>
    </row>
    <row r="30" spans="1:20" x14ac:dyDescent="0.25">
      <c r="A30" s="312" t="s">
        <v>199</v>
      </c>
      <c r="B30" s="328" t="s">
        <v>191</v>
      </c>
      <c r="C30" s="312" t="s">
        <v>193</v>
      </c>
      <c r="D30" s="312" t="s">
        <v>189</v>
      </c>
      <c r="E30" s="312" t="s">
        <v>193</v>
      </c>
      <c r="F30" s="312" t="s">
        <v>193</v>
      </c>
      <c r="G30" s="312" t="s">
        <v>189</v>
      </c>
      <c r="H30" s="328" t="s">
        <v>191</v>
      </c>
      <c r="I30" s="312" t="s">
        <v>193</v>
      </c>
      <c r="J30" s="312" t="s">
        <v>193</v>
      </c>
      <c r="K30" s="312" t="s">
        <v>189</v>
      </c>
      <c r="L30" s="326" t="s">
        <v>193</v>
      </c>
      <c r="M30" s="326" t="s">
        <v>193</v>
      </c>
      <c r="N30" s="326" t="s">
        <v>193</v>
      </c>
      <c r="O30" s="326" t="s">
        <v>189</v>
      </c>
      <c r="P30" s="281" t="s">
        <v>191</v>
      </c>
      <c r="Q30" s="312" t="s">
        <v>193</v>
      </c>
      <c r="R30" s="312" t="s">
        <v>190</v>
      </c>
      <c r="S30" s="328"/>
    </row>
    <row r="31" spans="1:20" x14ac:dyDescent="0.25">
      <c r="A31" s="312" t="s">
        <v>117</v>
      </c>
      <c r="B31" s="328" t="s">
        <v>190</v>
      </c>
      <c r="C31" s="312" t="s">
        <v>190</v>
      </c>
      <c r="D31" s="312" t="s">
        <v>190</v>
      </c>
      <c r="E31" s="312" t="s">
        <v>190</v>
      </c>
      <c r="F31" s="312" t="s">
        <v>191</v>
      </c>
      <c r="G31" s="312" t="s">
        <v>190</v>
      </c>
      <c r="H31" s="328" t="s">
        <v>190</v>
      </c>
      <c r="I31" s="312" t="s">
        <v>189</v>
      </c>
      <c r="J31" s="312" t="s">
        <v>189</v>
      </c>
      <c r="K31" s="326" t="s">
        <v>189</v>
      </c>
      <c r="L31" s="326" t="s">
        <v>189</v>
      </c>
      <c r="M31" s="326" t="s">
        <v>189</v>
      </c>
      <c r="N31" s="326" t="s">
        <v>189</v>
      </c>
      <c r="O31" s="326" t="s">
        <v>189</v>
      </c>
      <c r="P31" s="281" t="s">
        <v>190</v>
      </c>
      <c r="Q31" s="312" t="s">
        <v>190</v>
      </c>
      <c r="R31" s="312" t="s">
        <v>190</v>
      </c>
      <c r="S31" s="328"/>
    </row>
    <row r="32" spans="1:20" x14ac:dyDescent="0.25">
      <c r="A32" s="312" t="s">
        <v>200</v>
      </c>
      <c r="B32" s="328" t="s">
        <v>189</v>
      </c>
      <c r="C32" s="312" t="s">
        <v>191</v>
      </c>
      <c r="D32" s="312" t="s">
        <v>189</v>
      </c>
      <c r="E32" s="312" t="s">
        <v>189</v>
      </c>
      <c r="F32" s="312" t="s">
        <v>189</v>
      </c>
      <c r="G32" s="312" t="s">
        <v>189</v>
      </c>
      <c r="H32" s="328" t="s">
        <v>189</v>
      </c>
      <c r="I32" s="312" t="s">
        <v>193</v>
      </c>
      <c r="J32" s="312" t="s">
        <v>193</v>
      </c>
      <c r="K32" s="326" t="s">
        <v>189</v>
      </c>
      <c r="L32" s="326" t="s">
        <v>193</v>
      </c>
      <c r="M32" s="326" t="s">
        <v>193</v>
      </c>
      <c r="N32" s="326" t="s">
        <v>193</v>
      </c>
      <c r="O32" s="326" t="s">
        <v>189</v>
      </c>
      <c r="P32" s="281" t="s">
        <v>189</v>
      </c>
      <c r="Q32" s="326" t="s">
        <v>189</v>
      </c>
      <c r="R32" s="326" t="s">
        <v>190</v>
      </c>
      <c r="S32" s="281"/>
      <c r="T32" s="326"/>
    </row>
    <row r="33" spans="1:20" x14ac:dyDescent="0.25">
      <c r="A33" s="312" t="s">
        <v>372</v>
      </c>
      <c r="B33" s="328" t="s">
        <v>193</v>
      </c>
      <c r="C33" s="312" t="s">
        <v>193</v>
      </c>
      <c r="D33" s="312" t="s">
        <v>189</v>
      </c>
      <c r="E33" s="312" t="s">
        <v>189</v>
      </c>
      <c r="F33" s="312" t="s">
        <v>189</v>
      </c>
      <c r="G33" s="312" t="s">
        <v>189</v>
      </c>
      <c r="H33" s="328" t="s">
        <v>193</v>
      </c>
      <c r="I33" s="312" t="s">
        <v>193</v>
      </c>
      <c r="J33" s="312" t="s">
        <v>193</v>
      </c>
      <c r="K33" s="312" t="s">
        <v>189</v>
      </c>
      <c r="L33" s="326" t="s">
        <v>193</v>
      </c>
      <c r="M33" s="326" t="s">
        <v>193</v>
      </c>
      <c r="N33" s="326" t="s">
        <v>193</v>
      </c>
      <c r="O33" s="326" t="s">
        <v>189</v>
      </c>
      <c r="P33" s="281" t="s">
        <v>193</v>
      </c>
      <c r="Q33" s="326" t="s">
        <v>189</v>
      </c>
      <c r="R33" s="326" t="s">
        <v>190</v>
      </c>
      <c r="S33" s="281"/>
      <c r="T33" s="326"/>
    </row>
    <row r="34" spans="1:20" x14ac:dyDescent="0.25">
      <c r="A34" s="312" t="s">
        <v>373</v>
      </c>
      <c r="B34" s="328" t="s">
        <v>193</v>
      </c>
      <c r="C34" s="312" t="s">
        <v>193</v>
      </c>
      <c r="D34" s="312" t="s">
        <v>189</v>
      </c>
      <c r="E34" s="312" t="s">
        <v>189</v>
      </c>
      <c r="F34" s="312" t="s">
        <v>189</v>
      </c>
      <c r="G34" s="312" t="s">
        <v>189</v>
      </c>
      <c r="H34" s="328" t="s">
        <v>193</v>
      </c>
      <c r="I34" s="312" t="s">
        <v>193</v>
      </c>
      <c r="J34" s="312" t="s">
        <v>193</v>
      </c>
      <c r="K34" s="312" t="s">
        <v>189</v>
      </c>
      <c r="L34" s="326" t="s">
        <v>193</v>
      </c>
      <c r="M34" s="326" t="s">
        <v>193</v>
      </c>
      <c r="N34" s="326" t="s">
        <v>193</v>
      </c>
      <c r="O34" s="326" t="s">
        <v>189</v>
      </c>
      <c r="P34" s="281" t="s">
        <v>193</v>
      </c>
      <c r="Q34" s="326" t="s">
        <v>189</v>
      </c>
      <c r="R34" s="326" t="s">
        <v>190</v>
      </c>
      <c r="S34" s="281"/>
      <c r="T34" s="326"/>
    </row>
    <row r="35" spans="1:20" x14ac:dyDescent="0.25">
      <c r="A35" s="312" t="s">
        <v>138</v>
      </c>
      <c r="B35" s="328" t="s">
        <v>191</v>
      </c>
      <c r="C35" s="312" t="s">
        <v>190</v>
      </c>
      <c r="D35" s="312" t="s">
        <v>190</v>
      </c>
      <c r="E35" s="312" t="s">
        <v>193</v>
      </c>
      <c r="F35" s="312" t="s">
        <v>193</v>
      </c>
      <c r="G35" s="312" t="s">
        <v>189</v>
      </c>
      <c r="H35" s="328" t="s">
        <v>191</v>
      </c>
      <c r="I35" s="312" t="s">
        <v>193</v>
      </c>
      <c r="J35" s="312" t="s">
        <v>193</v>
      </c>
      <c r="K35" s="326" t="s">
        <v>189</v>
      </c>
      <c r="L35" s="326" t="s">
        <v>193</v>
      </c>
      <c r="M35" s="326" t="s">
        <v>193</v>
      </c>
      <c r="N35" s="326" t="s">
        <v>193</v>
      </c>
      <c r="O35" s="326" t="s">
        <v>189</v>
      </c>
      <c r="P35" s="328" t="s">
        <v>191</v>
      </c>
      <c r="Q35" s="312" t="s">
        <v>193</v>
      </c>
      <c r="R35" s="312" t="s">
        <v>190</v>
      </c>
      <c r="S35" s="328"/>
    </row>
    <row r="36" spans="1:20" x14ac:dyDescent="0.25">
      <c r="A36" s="312" t="s">
        <v>127</v>
      </c>
      <c r="B36" s="328" t="s">
        <v>193</v>
      </c>
      <c r="C36" s="312" t="s">
        <v>193</v>
      </c>
      <c r="D36" s="312" t="s">
        <v>189</v>
      </c>
      <c r="E36" s="312" t="s">
        <v>189</v>
      </c>
      <c r="F36" s="312" t="s">
        <v>189</v>
      </c>
      <c r="G36" s="312" t="s">
        <v>189</v>
      </c>
      <c r="H36" s="328" t="s">
        <v>193</v>
      </c>
      <c r="I36" s="312" t="s">
        <v>193</v>
      </c>
      <c r="J36" s="312" t="s">
        <v>193</v>
      </c>
      <c r="K36" s="312" t="s">
        <v>189</v>
      </c>
      <c r="L36" s="312" t="s">
        <v>189</v>
      </c>
      <c r="M36" s="312" t="s">
        <v>189</v>
      </c>
      <c r="N36" s="312" t="s">
        <v>189</v>
      </c>
      <c r="O36" s="326" t="s">
        <v>189</v>
      </c>
      <c r="P36" s="281" t="s">
        <v>193</v>
      </c>
      <c r="Q36" s="326" t="s">
        <v>189</v>
      </c>
      <c r="R36" s="326" t="s">
        <v>190</v>
      </c>
      <c r="S36" s="281"/>
      <c r="T36" s="326"/>
    </row>
    <row r="37" spans="1:20" x14ac:dyDescent="0.25">
      <c r="A37" s="312" t="s">
        <v>30</v>
      </c>
      <c r="B37" s="328" t="s">
        <v>191</v>
      </c>
      <c r="C37" s="312" t="s">
        <v>191</v>
      </c>
      <c r="D37" s="312" t="s">
        <v>191</v>
      </c>
      <c r="E37" s="312" t="s">
        <v>191</v>
      </c>
      <c r="F37" s="312" t="s">
        <v>190</v>
      </c>
      <c r="G37" s="312" t="s">
        <v>190</v>
      </c>
      <c r="H37" s="328" t="s">
        <v>191</v>
      </c>
      <c r="I37" s="312" t="s">
        <v>190</v>
      </c>
      <c r="J37" s="312" t="s">
        <v>190</v>
      </c>
      <c r="K37" s="326" t="s">
        <v>190</v>
      </c>
      <c r="L37" s="326" t="s">
        <v>190</v>
      </c>
      <c r="M37" s="326" t="s">
        <v>190</v>
      </c>
      <c r="N37" s="326" t="s">
        <v>190</v>
      </c>
      <c r="O37" s="326" t="s">
        <v>190</v>
      </c>
      <c r="P37" s="281" t="s">
        <v>191</v>
      </c>
      <c r="Q37" s="326" t="s">
        <v>191</v>
      </c>
      <c r="R37" s="326" t="s">
        <v>191</v>
      </c>
      <c r="S37" s="281"/>
      <c r="T37" s="326"/>
    </row>
    <row r="38" spans="1:20" x14ac:dyDescent="0.25">
      <c r="A38" s="312" t="s">
        <v>261</v>
      </c>
      <c r="B38" s="328" t="s">
        <v>191</v>
      </c>
      <c r="C38" s="312" t="s">
        <v>193</v>
      </c>
      <c r="D38" s="312" t="s">
        <v>189</v>
      </c>
      <c r="E38" s="312" t="s">
        <v>193</v>
      </c>
      <c r="F38" s="312" t="s">
        <v>193</v>
      </c>
      <c r="G38" s="312" t="s">
        <v>189</v>
      </c>
      <c r="H38" s="328" t="s">
        <v>191</v>
      </c>
      <c r="I38" s="312" t="s">
        <v>193</v>
      </c>
      <c r="J38" s="312" t="s">
        <v>193</v>
      </c>
      <c r="K38" s="326" t="s">
        <v>189</v>
      </c>
      <c r="L38" s="326" t="s">
        <v>193</v>
      </c>
      <c r="M38" s="326" t="s">
        <v>193</v>
      </c>
      <c r="N38" s="326" t="s">
        <v>193</v>
      </c>
      <c r="O38" s="326" t="s">
        <v>189</v>
      </c>
      <c r="P38" s="281" t="s">
        <v>191</v>
      </c>
      <c r="Q38" s="326" t="s">
        <v>193</v>
      </c>
      <c r="R38" s="326" t="s">
        <v>190</v>
      </c>
      <c r="S38" s="281"/>
      <c r="T38" s="326"/>
    </row>
    <row r="39" spans="1:20" x14ac:dyDescent="0.25">
      <c r="A39" s="312" t="s">
        <v>53</v>
      </c>
      <c r="B39" s="328" t="s">
        <v>191</v>
      </c>
      <c r="C39" s="312" t="s">
        <v>190</v>
      </c>
      <c r="D39" s="312" t="s">
        <v>190</v>
      </c>
      <c r="E39" s="312" t="s">
        <v>189</v>
      </c>
      <c r="F39" s="312" t="s">
        <v>189</v>
      </c>
      <c r="G39" s="312" t="s">
        <v>189</v>
      </c>
      <c r="H39" s="328" t="s">
        <v>191</v>
      </c>
      <c r="I39" s="312" t="s">
        <v>193</v>
      </c>
      <c r="J39" s="312" t="s">
        <v>193</v>
      </c>
      <c r="K39" s="326" t="s">
        <v>189</v>
      </c>
      <c r="L39" s="312" t="s">
        <v>189</v>
      </c>
      <c r="M39" s="312" t="s">
        <v>189</v>
      </c>
      <c r="N39" s="312" t="s">
        <v>189</v>
      </c>
      <c r="O39" s="326" t="s">
        <v>189</v>
      </c>
      <c r="P39" s="328" t="s">
        <v>191</v>
      </c>
      <c r="Q39" s="326" t="s">
        <v>189</v>
      </c>
      <c r="R39" s="326" t="s">
        <v>190</v>
      </c>
      <c r="S39" s="328"/>
    </row>
    <row r="40" spans="1:20" x14ac:dyDescent="0.25">
      <c r="A40" s="312" t="s">
        <v>54</v>
      </c>
      <c r="B40" s="328" t="s">
        <v>191</v>
      </c>
      <c r="C40" s="312" t="s">
        <v>190</v>
      </c>
      <c r="D40" s="312" t="s">
        <v>190</v>
      </c>
      <c r="E40" s="312" t="s">
        <v>189</v>
      </c>
      <c r="F40" s="312" t="s">
        <v>189</v>
      </c>
      <c r="G40" s="312" t="s">
        <v>189</v>
      </c>
      <c r="H40" s="328" t="s">
        <v>191</v>
      </c>
      <c r="I40" s="312" t="s">
        <v>193</v>
      </c>
      <c r="J40" s="312" t="s">
        <v>193</v>
      </c>
      <c r="K40" s="326" t="s">
        <v>189</v>
      </c>
      <c r="L40" s="326" t="s">
        <v>189</v>
      </c>
      <c r="M40" s="326" t="s">
        <v>189</v>
      </c>
      <c r="N40" s="326" t="s">
        <v>189</v>
      </c>
      <c r="O40" s="326" t="s">
        <v>189</v>
      </c>
      <c r="P40" s="281" t="s">
        <v>191</v>
      </c>
      <c r="Q40" s="326" t="s">
        <v>189</v>
      </c>
      <c r="R40" s="326" t="s">
        <v>190</v>
      </c>
      <c r="S40" s="281"/>
      <c r="T40" s="326"/>
    </row>
    <row r="41" spans="1:20" x14ac:dyDescent="0.25">
      <c r="A41" s="312" t="s">
        <v>82</v>
      </c>
      <c r="B41" s="328" t="s">
        <v>190</v>
      </c>
      <c r="C41" s="312" t="s">
        <v>190</v>
      </c>
      <c r="D41" s="312" t="s">
        <v>190</v>
      </c>
      <c r="E41" s="312" t="s">
        <v>189</v>
      </c>
      <c r="F41" s="312" t="s">
        <v>189</v>
      </c>
      <c r="G41" s="312" t="s">
        <v>189</v>
      </c>
      <c r="H41" s="328" t="s">
        <v>190</v>
      </c>
      <c r="I41" s="312" t="s">
        <v>193</v>
      </c>
      <c r="J41" s="312" t="s">
        <v>193</v>
      </c>
      <c r="K41" s="326" t="s">
        <v>189</v>
      </c>
      <c r="L41" s="326" t="s">
        <v>193</v>
      </c>
      <c r="M41" s="326" t="s">
        <v>193</v>
      </c>
      <c r="N41" s="326" t="s">
        <v>193</v>
      </c>
      <c r="O41" s="326" t="s">
        <v>189</v>
      </c>
      <c r="P41" s="281" t="s">
        <v>190</v>
      </c>
      <c r="Q41" s="326" t="s">
        <v>189</v>
      </c>
      <c r="R41" s="326" t="s">
        <v>190</v>
      </c>
      <c r="S41" s="281"/>
      <c r="T41" s="326"/>
    </row>
    <row r="42" spans="1:20" x14ac:dyDescent="0.25">
      <c r="A42" s="312" t="s">
        <v>37</v>
      </c>
      <c r="B42" s="328" t="s">
        <v>193</v>
      </c>
      <c r="C42" s="312" t="s">
        <v>190</v>
      </c>
      <c r="D42" s="312" t="s">
        <v>189</v>
      </c>
      <c r="E42" s="312" t="s">
        <v>190</v>
      </c>
      <c r="F42" s="312" t="s">
        <v>190</v>
      </c>
      <c r="G42" s="312" t="s">
        <v>190</v>
      </c>
      <c r="H42" s="328" t="s">
        <v>193</v>
      </c>
      <c r="I42" s="312" t="s">
        <v>193</v>
      </c>
      <c r="J42" s="312" t="s">
        <v>193</v>
      </c>
      <c r="K42" s="326" t="s">
        <v>189</v>
      </c>
      <c r="L42" s="326" t="s">
        <v>190</v>
      </c>
      <c r="M42" s="326" t="s">
        <v>190</v>
      </c>
      <c r="N42" s="326" t="s">
        <v>190</v>
      </c>
      <c r="O42" s="326" t="s">
        <v>190</v>
      </c>
      <c r="P42" s="328" t="s">
        <v>193</v>
      </c>
      <c r="Q42" s="312" t="s">
        <v>190</v>
      </c>
      <c r="R42" s="312" t="s">
        <v>190</v>
      </c>
      <c r="S42" s="328"/>
    </row>
    <row r="43" spans="1:20" x14ac:dyDescent="0.25">
      <c r="A43" s="312" t="s">
        <v>75</v>
      </c>
      <c r="B43" s="328" t="s">
        <v>190</v>
      </c>
      <c r="C43" s="312" t="s">
        <v>191</v>
      </c>
      <c r="D43" s="312" t="s">
        <v>190</v>
      </c>
      <c r="E43" s="312" t="s">
        <v>190</v>
      </c>
      <c r="F43" s="312" t="s">
        <v>190</v>
      </c>
      <c r="G43" s="312" t="s">
        <v>190</v>
      </c>
      <c r="H43" s="328" t="s">
        <v>190</v>
      </c>
      <c r="I43" s="312" t="s">
        <v>190</v>
      </c>
      <c r="J43" s="312" t="s">
        <v>191</v>
      </c>
      <c r="K43" s="326" t="s">
        <v>190</v>
      </c>
      <c r="L43" s="326" t="s">
        <v>190</v>
      </c>
      <c r="M43" s="326" t="s">
        <v>190</v>
      </c>
      <c r="N43" s="326" t="s">
        <v>190</v>
      </c>
      <c r="O43" s="326" t="s">
        <v>190</v>
      </c>
      <c r="P43" s="281" t="s">
        <v>190</v>
      </c>
      <c r="Q43" s="326" t="s">
        <v>190</v>
      </c>
      <c r="R43" s="326" t="s">
        <v>190</v>
      </c>
      <c r="S43" s="281"/>
      <c r="T43" s="326"/>
    </row>
    <row r="44" spans="1:20" x14ac:dyDescent="0.25">
      <c r="A44" s="312" t="s">
        <v>201</v>
      </c>
      <c r="B44" s="328" t="s">
        <v>189</v>
      </c>
      <c r="C44" s="312" t="s">
        <v>189</v>
      </c>
      <c r="D44" s="312" t="s">
        <v>189</v>
      </c>
      <c r="E44" s="312" t="s">
        <v>193</v>
      </c>
      <c r="F44" s="312" t="s">
        <v>193</v>
      </c>
      <c r="G44" s="312" t="s">
        <v>189</v>
      </c>
      <c r="H44" s="328" t="s">
        <v>189</v>
      </c>
      <c r="I44" s="312" t="s">
        <v>193</v>
      </c>
      <c r="J44" s="312" t="s">
        <v>193</v>
      </c>
      <c r="K44" s="326" t="s">
        <v>189</v>
      </c>
      <c r="L44" s="326" t="s">
        <v>193</v>
      </c>
      <c r="M44" s="326" t="s">
        <v>193</v>
      </c>
      <c r="N44" s="326" t="s">
        <v>193</v>
      </c>
      <c r="O44" s="326" t="s">
        <v>189</v>
      </c>
      <c r="P44" s="328" t="s">
        <v>189</v>
      </c>
      <c r="Q44" s="312" t="s">
        <v>193</v>
      </c>
      <c r="R44" s="312" t="s">
        <v>190</v>
      </c>
      <c r="S44" s="328"/>
    </row>
    <row r="45" spans="1:20" x14ac:dyDescent="0.25">
      <c r="A45" s="312" t="s">
        <v>62</v>
      </c>
      <c r="B45" s="328" t="s">
        <v>191</v>
      </c>
      <c r="C45" s="312" t="s">
        <v>191</v>
      </c>
      <c r="D45" s="312" t="s">
        <v>191</v>
      </c>
      <c r="E45" s="312" t="s">
        <v>193</v>
      </c>
      <c r="F45" s="312" t="s">
        <v>193</v>
      </c>
      <c r="G45" s="312" t="s">
        <v>189</v>
      </c>
      <c r="H45" s="328" t="s">
        <v>191</v>
      </c>
      <c r="I45" s="312" t="s">
        <v>193</v>
      </c>
      <c r="J45" s="312" t="s">
        <v>193</v>
      </c>
      <c r="K45" s="326" t="s">
        <v>189</v>
      </c>
      <c r="L45" s="326" t="s">
        <v>193</v>
      </c>
      <c r="M45" s="326" t="s">
        <v>193</v>
      </c>
      <c r="N45" s="326" t="s">
        <v>193</v>
      </c>
      <c r="O45" s="326" t="s">
        <v>189</v>
      </c>
      <c r="P45" s="281" t="s">
        <v>191</v>
      </c>
      <c r="Q45" s="326" t="s">
        <v>193</v>
      </c>
      <c r="R45" s="326" t="s">
        <v>190</v>
      </c>
      <c r="S45" s="281"/>
      <c r="T45" s="326"/>
    </row>
    <row r="46" spans="1:20" x14ac:dyDescent="0.25">
      <c r="A46" s="312" t="s">
        <v>60</v>
      </c>
      <c r="B46" s="328" t="s">
        <v>190</v>
      </c>
      <c r="C46" s="312" t="s">
        <v>191</v>
      </c>
      <c r="D46" s="312" t="s">
        <v>190</v>
      </c>
      <c r="E46" s="312" t="s">
        <v>193</v>
      </c>
      <c r="F46" s="312" t="s">
        <v>193</v>
      </c>
      <c r="G46" s="312" t="s">
        <v>189</v>
      </c>
      <c r="H46" s="328" t="s">
        <v>190</v>
      </c>
      <c r="I46" s="312" t="s">
        <v>193</v>
      </c>
      <c r="J46" s="312" t="s">
        <v>193</v>
      </c>
      <c r="K46" s="326" t="s">
        <v>189</v>
      </c>
      <c r="L46" s="326" t="s">
        <v>193</v>
      </c>
      <c r="M46" s="326" t="s">
        <v>193</v>
      </c>
      <c r="N46" s="326" t="s">
        <v>193</v>
      </c>
      <c r="O46" s="326" t="s">
        <v>189</v>
      </c>
      <c r="P46" s="281" t="s">
        <v>190</v>
      </c>
      <c r="Q46" s="326" t="s">
        <v>193</v>
      </c>
      <c r="R46" s="326" t="s">
        <v>190</v>
      </c>
      <c r="S46" s="281"/>
      <c r="T46" s="326"/>
    </row>
    <row r="47" spans="1:20" x14ac:dyDescent="0.25">
      <c r="A47" s="312" t="s">
        <v>89</v>
      </c>
      <c r="B47" s="328" t="s">
        <v>190</v>
      </c>
      <c r="C47" s="312" t="s">
        <v>190</v>
      </c>
      <c r="D47" s="312" t="s">
        <v>190</v>
      </c>
      <c r="E47" s="312" t="s">
        <v>191</v>
      </c>
      <c r="F47" s="312" t="s">
        <v>190</v>
      </c>
      <c r="G47" s="312" t="s">
        <v>190</v>
      </c>
      <c r="H47" s="328" t="s">
        <v>190</v>
      </c>
      <c r="I47" s="312" t="s">
        <v>190</v>
      </c>
      <c r="J47" s="312" t="s">
        <v>191</v>
      </c>
      <c r="K47" s="326" t="s">
        <v>190</v>
      </c>
      <c r="L47" s="326" t="s">
        <v>189</v>
      </c>
      <c r="M47" s="326" t="s">
        <v>189</v>
      </c>
      <c r="N47" s="326" t="s">
        <v>193</v>
      </c>
      <c r="O47" s="326" t="s">
        <v>189</v>
      </c>
      <c r="P47" s="281" t="s">
        <v>190</v>
      </c>
      <c r="Q47" s="326" t="s">
        <v>191</v>
      </c>
      <c r="R47" s="326" t="s">
        <v>190</v>
      </c>
      <c r="S47" s="281"/>
      <c r="T47" s="326"/>
    </row>
    <row r="48" spans="1:20" x14ac:dyDescent="0.25">
      <c r="A48" s="312" t="s">
        <v>91</v>
      </c>
      <c r="B48" s="328" t="s">
        <v>189</v>
      </c>
      <c r="C48" s="312" t="s">
        <v>191</v>
      </c>
      <c r="D48" s="312" t="s">
        <v>189</v>
      </c>
      <c r="E48" s="312" t="s">
        <v>193</v>
      </c>
      <c r="F48" s="312" t="s">
        <v>193</v>
      </c>
      <c r="G48" s="312" t="s">
        <v>189</v>
      </c>
      <c r="H48" s="328" t="s">
        <v>189</v>
      </c>
      <c r="I48" s="312" t="s">
        <v>189</v>
      </c>
      <c r="J48" s="312" t="s">
        <v>189</v>
      </c>
      <c r="K48" s="326" t="s">
        <v>189</v>
      </c>
      <c r="L48" s="326" t="s">
        <v>193</v>
      </c>
      <c r="M48" s="326" t="s">
        <v>193</v>
      </c>
      <c r="N48" s="326" t="s">
        <v>193</v>
      </c>
      <c r="O48" s="326" t="s">
        <v>189</v>
      </c>
      <c r="P48" s="281" t="s">
        <v>189</v>
      </c>
      <c r="Q48" s="326" t="s">
        <v>193</v>
      </c>
      <c r="R48" s="326" t="s">
        <v>190</v>
      </c>
      <c r="S48" s="281"/>
      <c r="T48" s="326"/>
    </row>
    <row r="49" spans="1:20" x14ac:dyDescent="0.25">
      <c r="A49" s="312" t="s">
        <v>92</v>
      </c>
      <c r="B49" s="328" t="s">
        <v>189</v>
      </c>
      <c r="C49" s="312" t="s">
        <v>191</v>
      </c>
      <c r="D49" s="312" t="s">
        <v>189</v>
      </c>
      <c r="E49" s="312" t="s">
        <v>189</v>
      </c>
      <c r="F49" s="312" t="s">
        <v>189</v>
      </c>
      <c r="G49" s="312" t="s">
        <v>189</v>
      </c>
      <c r="H49" s="328" t="s">
        <v>189</v>
      </c>
      <c r="I49" s="312" t="s">
        <v>189</v>
      </c>
      <c r="J49" s="312" t="s">
        <v>189</v>
      </c>
      <c r="K49" s="326" t="s">
        <v>189</v>
      </c>
      <c r="L49" s="312" t="s">
        <v>189</v>
      </c>
      <c r="M49" s="312" t="s">
        <v>189</v>
      </c>
      <c r="N49" s="312" t="s">
        <v>193</v>
      </c>
      <c r="O49" s="326" t="s">
        <v>189</v>
      </c>
      <c r="P49" s="281" t="s">
        <v>189</v>
      </c>
      <c r="Q49" s="326" t="s">
        <v>189</v>
      </c>
      <c r="R49" s="326" t="s">
        <v>190</v>
      </c>
      <c r="S49" s="281"/>
      <c r="T49" s="326"/>
    </row>
    <row r="50" spans="1:20" x14ac:dyDescent="0.25">
      <c r="A50" s="312" t="s">
        <v>93</v>
      </c>
      <c r="B50" s="328" t="s">
        <v>193</v>
      </c>
      <c r="C50" s="312" t="s">
        <v>191</v>
      </c>
      <c r="D50" s="312" t="s">
        <v>190</v>
      </c>
      <c r="E50" s="312" t="s">
        <v>193</v>
      </c>
      <c r="F50" s="312" t="s">
        <v>193</v>
      </c>
      <c r="G50" s="312" t="s">
        <v>189</v>
      </c>
      <c r="H50" s="328" t="s">
        <v>193</v>
      </c>
      <c r="I50" s="312" t="s">
        <v>193</v>
      </c>
      <c r="J50" s="312" t="s">
        <v>193</v>
      </c>
      <c r="K50" s="312" t="s">
        <v>189</v>
      </c>
      <c r="L50" s="326" t="s">
        <v>193</v>
      </c>
      <c r="M50" s="326" t="s">
        <v>193</v>
      </c>
      <c r="N50" s="326" t="s">
        <v>193</v>
      </c>
      <c r="O50" s="326" t="s">
        <v>189</v>
      </c>
      <c r="P50" s="328" t="s">
        <v>193</v>
      </c>
      <c r="Q50" s="326" t="s">
        <v>193</v>
      </c>
      <c r="R50" s="326" t="s">
        <v>190</v>
      </c>
      <c r="S50" s="328"/>
    </row>
    <row r="51" spans="1:20" x14ac:dyDescent="0.25">
      <c r="A51" s="312" t="s">
        <v>63</v>
      </c>
      <c r="B51" s="328" t="s">
        <v>191</v>
      </c>
      <c r="C51" s="312" t="s">
        <v>190</v>
      </c>
      <c r="D51" s="312" t="s">
        <v>190</v>
      </c>
      <c r="E51" s="312" t="s">
        <v>191</v>
      </c>
      <c r="F51" s="312" t="s">
        <v>190</v>
      </c>
      <c r="G51" s="312" t="s">
        <v>190</v>
      </c>
      <c r="H51" s="328" t="s">
        <v>191</v>
      </c>
      <c r="I51" s="312" t="s">
        <v>190</v>
      </c>
      <c r="J51" s="312" t="s">
        <v>190</v>
      </c>
      <c r="K51" s="312" t="s">
        <v>190</v>
      </c>
      <c r="L51" s="326" t="s">
        <v>193</v>
      </c>
      <c r="M51" s="326" t="s">
        <v>193</v>
      </c>
      <c r="N51" s="326" t="s">
        <v>193</v>
      </c>
      <c r="O51" s="312" t="s">
        <v>189</v>
      </c>
      <c r="P51" s="281" t="s">
        <v>191</v>
      </c>
      <c r="Q51" s="326" t="s">
        <v>191</v>
      </c>
      <c r="R51" s="326" t="s">
        <v>191</v>
      </c>
      <c r="S51" s="281"/>
      <c r="T51" s="326"/>
    </row>
    <row r="52" spans="1:20" x14ac:dyDescent="0.25">
      <c r="A52" s="312" t="s">
        <v>86</v>
      </c>
      <c r="B52" s="328" t="s">
        <v>190</v>
      </c>
      <c r="C52" s="312" t="s">
        <v>190</v>
      </c>
      <c r="D52" s="312" t="s">
        <v>190</v>
      </c>
      <c r="E52" s="312" t="s">
        <v>190</v>
      </c>
      <c r="F52" s="312" t="s">
        <v>190</v>
      </c>
      <c r="G52" s="312" t="s">
        <v>190</v>
      </c>
      <c r="H52" s="328" t="s">
        <v>190</v>
      </c>
      <c r="I52" s="312" t="s">
        <v>193</v>
      </c>
      <c r="J52" s="312" t="s">
        <v>193</v>
      </c>
      <c r="K52" s="326" t="s">
        <v>189</v>
      </c>
      <c r="L52" s="326" t="s">
        <v>193</v>
      </c>
      <c r="M52" s="326" t="s">
        <v>193</v>
      </c>
      <c r="N52" s="326" t="s">
        <v>193</v>
      </c>
      <c r="O52" s="326" t="s">
        <v>189</v>
      </c>
      <c r="P52" s="281" t="s">
        <v>190</v>
      </c>
      <c r="Q52" s="326" t="s">
        <v>190</v>
      </c>
      <c r="R52" s="326" t="s">
        <v>190</v>
      </c>
      <c r="S52" s="281"/>
      <c r="T52" s="326"/>
    </row>
    <row r="53" spans="1:20" x14ac:dyDescent="0.25">
      <c r="A53" s="312" t="s">
        <v>35</v>
      </c>
      <c r="B53" s="328" t="s">
        <v>190</v>
      </c>
      <c r="C53" s="312" t="s">
        <v>191</v>
      </c>
      <c r="D53" s="312" t="s">
        <v>190</v>
      </c>
      <c r="E53" s="312" t="s">
        <v>190</v>
      </c>
      <c r="F53" s="312" t="s">
        <v>190</v>
      </c>
      <c r="G53" s="312" t="s">
        <v>190</v>
      </c>
      <c r="H53" s="328" t="s">
        <v>190</v>
      </c>
      <c r="I53" s="312" t="s">
        <v>191</v>
      </c>
      <c r="J53" s="312" t="s">
        <v>191</v>
      </c>
      <c r="K53" s="326" t="s">
        <v>190</v>
      </c>
      <c r="L53" s="326" t="s">
        <v>193</v>
      </c>
      <c r="M53" s="326" t="s">
        <v>193</v>
      </c>
      <c r="N53" s="326" t="s">
        <v>193</v>
      </c>
      <c r="O53" s="326" t="s">
        <v>189</v>
      </c>
      <c r="P53" s="281" t="s">
        <v>190</v>
      </c>
      <c r="Q53" s="326" t="s">
        <v>190</v>
      </c>
      <c r="R53" s="326" t="s">
        <v>190</v>
      </c>
      <c r="S53" s="281"/>
      <c r="T53" s="326"/>
    </row>
    <row r="54" spans="1:20" x14ac:dyDescent="0.25">
      <c r="A54" s="312" t="s">
        <v>110</v>
      </c>
      <c r="B54" s="328" t="s">
        <v>193</v>
      </c>
      <c r="C54" s="312" t="s">
        <v>190</v>
      </c>
      <c r="D54" s="312" t="s">
        <v>189</v>
      </c>
      <c r="E54" s="312" t="s">
        <v>193</v>
      </c>
      <c r="F54" s="312" t="s">
        <v>193</v>
      </c>
      <c r="G54" s="312" t="s">
        <v>189</v>
      </c>
      <c r="H54" s="328" t="s">
        <v>193</v>
      </c>
      <c r="I54" s="312" t="s">
        <v>193</v>
      </c>
      <c r="J54" s="312" t="s">
        <v>193</v>
      </c>
      <c r="K54" s="312" t="s">
        <v>189</v>
      </c>
      <c r="L54" s="326" t="s">
        <v>193</v>
      </c>
      <c r="M54" s="326" t="s">
        <v>193</v>
      </c>
      <c r="N54" s="326" t="s">
        <v>193</v>
      </c>
      <c r="O54" s="312" t="s">
        <v>189</v>
      </c>
      <c r="P54" s="328" t="s">
        <v>193</v>
      </c>
      <c r="Q54" s="326" t="s">
        <v>193</v>
      </c>
      <c r="R54" s="326" t="s">
        <v>190</v>
      </c>
      <c r="S54" s="328"/>
    </row>
    <row r="55" spans="1:20" x14ac:dyDescent="0.25">
      <c r="A55" s="312" t="s">
        <v>25</v>
      </c>
      <c r="B55" s="328" t="s">
        <v>191</v>
      </c>
      <c r="C55" s="312" t="s">
        <v>190</v>
      </c>
      <c r="D55" s="312" t="s">
        <v>190</v>
      </c>
      <c r="E55" s="312" t="s">
        <v>190</v>
      </c>
      <c r="F55" s="312" t="s">
        <v>191</v>
      </c>
      <c r="G55" s="312" t="s">
        <v>190</v>
      </c>
      <c r="H55" s="328" t="s">
        <v>191</v>
      </c>
      <c r="I55" s="312" t="s">
        <v>191</v>
      </c>
      <c r="J55" s="312" t="s">
        <v>191</v>
      </c>
      <c r="K55" s="326" t="s">
        <v>191</v>
      </c>
      <c r="L55" s="326" t="s">
        <v>190</v>
      </c>
      <c r="M55" s="326" t="s">
        <v>191</v>
      </c>
      <c r="N55" s="326" t="s">
        <v>191</v>
      </c>
      <c r="O55" s="326" t="s">
        <v>190</v>
      </c>
      <c r="P55" s="281" t="s">
        <v>191</v>
      </c>
      <c r="Q55" s="326" t="s">
        <v>190</v>
      </c>
      <c r="R55" s="326" t="s">
        <v>190</v>
      </c>
      <c r="S55" s="281"/>
      <c r="T55" s="326"/>
    </row>
    <row r="56" spans="1:20" x14ac:dyDescent="0.25">
      <c r="A56" s="312" t="s">
        <v>132</v>
      </c>
      <c r="B56" s="328" t="s">
        <v>193</v>
      </c>
      <c r="C56" s="312" t="s">
        <v>193</v>
      </c>
      <c r="D56" s="312" t="s">
        <v>189</v>
      </c>
      <c r="E56" s="312" t="s">
        <v>190</v>
      </c>
      <c r="F56" s="312" t="s">
        <v>190</v>
      </c>
      <c r="G56" s="312" t="s">
        <v>190</v>
      </c>
      <c r="H56" s="328" t="s">
        <v>193</v>
      </c>
      <c r="I56" s="312" t="s">
        <v>193</v>
      </c>
      <c r="J56" s="312" t="s">
        <v>193</v>
      </c>
      <c r="K56" s="326" t="s">
        <v>189</v>
      </c>
      <c r="L56" s="326" t="s">
        <v>190</v>
      </c>
      <c r="M56" s="326" t="s">
        <v>190</v>
      </c>
      <c r="N56" s="326" t="s">
        <v>190</v>
      </c>
      <c r="O56" s="326" t="s">
        <v>190</v>
      </c>
      <c r="P56" s="281" t="s">
        <v>193</v>
      </c>
      <c r="Q56" s="326" t="s">
        <v>190</v>
      </c>
      <c r="R56" s="326" t="s">
        <v>190</v>
      </c>
      <c r="S56" s="281"/>
      <c r="T56" s="326"/>
    </row>
    <row r="57" spans="1:20" x14ac:dyDescent="0.25">
      <c r="A57" s="312" t="s">
        <v>137</v>
      </c>
      <c r="B57" s="328" t="s">
        <v>193</v>
      </c>
      <c r="C57" s="312" t="s">
        <v>193</v>
      </c>
      <c r="D57" s="312" t="s">
        <v>189</v>
      </c>
      <c r="E57" s="312" t="s">
        <v>189</v>
      </c>
      <c r="F57" s="312" t="s">
        <v>189</v>
      </c>
      <c r="G57" s="312" t="s">
        <v>189</v>
      </c>
      <c r="H57" s="328" t="s">
        <v>193</v>
      </c>
      <c r="I57" s="312" t="s">
        <v>193</v>
      </c>
      <c r="J57" s="312" t="s">
        <v>193</v>
      </c>
      <c r="K57" s="326" t="s">
        <v>189</v>
      </c>
      <c r="L57" s="326" t="s">
        <v>189</v>
      </c>
      <c r="M57" s="326" t="s">
        <v>189</v>
      </c>
      <c r="N57" s="326" t="s">
        <v>193</v>
      </c>
      <c r="O57" s="326" t="s">
        <v>189</v>
      </c>
      <c r="P57" s="328" t="s">
        <v>193</v>
      </c>
      <c r="Q57" s="312" t="s">
        <v>189</v>
      </c>
      <c r="R57" s="312" t="s">
        <v>190</v>
      </c>
      <c r="S57" s="328"/>
    </row>
    <row r="58" spans="1:20" x14ac:dyDescent="0.25">
      <c r="A58" s="312" t="s">
        <v>112</v>
      </c>
      <c r="B58" s="328" t="s">
        <v>189</v>
      </c>
      <c r="C58" s="312" t="s">
        <v>189</v>
      </c>
      <c r="D58" s="312" t="s">
        <v>189</v>
      </c>
      <c r="E58" s="312" t="s">
        <v>189</v>
      </c>
      <c r="F58" s="312" t="s">
        <v>193</v>
      </c>
      <c r="G58" s="312" t="s">
        <v>189</v>
      </c>
      <c r="H58" s="328" t="s">
        <v>189</v>
      </c>
      <c r="I58" s="312" t="s">
        <v>193</v>
      </c>
      <c r="J58" s="312" t="s">
        <v>193</v>
      </c>
      <c r="K58" s="326" t="s">
        <v>189</v>
      </c>
      <c r="L58" s="326" t="s">
        <v>189</v>
      </c>
      <c r="M58" s="326" t="s">
        <v>189</v>
      </c>
      <c r="N58" s="326" t="s">
        <v>193</v>
      </c>
      <c r="O58" s="326" t="s">
        <v>189</v>
      </c>
      <c r="P58" s="328" t="s">
        <v>189</v>
      </c>
      <c r="Q58" s="312" t="s">
        <v>189</v>
      </c>
      <c r="R58" s="312" t="s">
        <v>190</v>
      </c>
      <c r="S58" s="328"/>
    </row>
    <row r="59" spans="1:20" x14ac:dyDescent="0.25">
      <c r="K59" s="326"/>
      <c r="L59" s="326"/>
      <c r="M59" s="326"/>
      <c r="N59" s="326"/>
      <c r="O59" s="326"/>
    </row>
    <row r="61" spans="1:20" x14ac:dyDescent="0.25">
      <c r="A61" s="331" t="s">
        <v>2016</v>
      </c>
    </row>
    <row r="62" spans="1:20" s="318" customFormat="1" ht="15" customHeight="1" x14ac:dyDescent="0.25">
      <c r="A62" s="373" t="s">
        <v>2024</v>
      </c>
      <c r="B62" s="381" t="s">
        <v>0</v>
      </c>
      <c r="C62" s="375" t="s">
        <v>2021</v>
      </c>
      <c r="D62" s="375" t="s">
        <v>2022</v>
      </c>
      <c r="E62" s="373" t="s">
        <v>2023</v>
      </c>
      <c r="F62" s="373" t="s">
        <v>240</v>
      </c>
      <c r="G62" s="381" t="s">
        <v>7</v>
      </c>
      <c r="H62" s="373"/>
      <c r="I62" s="373"/>
      <c r="J62" s="381" t="s">
        <v>1991</v>
      </c>
      <c r="K62" s="373"/>
      <c r="L62" s="373"/>
      <c r="M62" s="320"/>
    </row>
    <row r="63" spans="1:20" s="319" customFormat="1" x14ac:dyDescent="0.25">
      <c r="A63" s="374"/>
      <c r="B63" s="382"/>
      <c r="C63" s="409"/>
      <c r="D63" s="409"/>
      <c r="E63" s="374"/>
      <c r="F63" s="374"/>
      <c r="G63" s="321" t="s">
        <v>15</v>
      </c>
      <c r="H63" s="266" t="s">
        <v>210</v>
      </c>
      <c r="I63" s="266" t="s">
        <v>301</v>
      </c>
      <c r="J63" s="321" t="s">
        <v>15</v>
      </c>
      <c r="K63" s="266" t="s">
        <v>210</v>
      </c>
      <c r="L63" s="266" t="s">
        <v>301</v>
      </c>
      <c r="M63" s="321"/>
      <c r="S63" s="336" t="s">
        <v>2026</v>
      </c>
    </row>
    <row r="64" spans="1:20" x14ac:dyDescent="0.25">
      <c r="A64" s="312" t="s">
        <v>2017</v>
      </c>
      <c r="B64" s="328">
        <v>54</v>
      </c>
      <c r="C64" s="335">
        <v>52855376.438792437</v>
      </c>
      <c r="D64" s="326">
        <v>19153411.399221394</v>
      </c>
      <c r="E64" s="312">
        <v>2</v>
      </c>
      <c r="F64" s="312" t="s">
        <v>64</v>
      </c>
      <c r="G64" s="328">
        <v>25</v>
      </c>
      <c r="H64" s="335">
        <v>38906051.568434015</v>
      </c>
      <c r="I64" s="326">
        <v>32360480.791535474</v>
      </c>
      <c r="J64" s="328">
        <v>29</v>
      </c>
      <c r="K64" s="335">
        <v>91761428.007226452</v>
      </c>
      <c r="L64" s="326">
        <v>97077232.381326512</v>
      </c>
      <c r="M64" s="328"/>
      <c r="P64" s="312" t="str">
        <f>IF(K64&gt;H64,"yes","")</f>
        <v>yes</v>
      </c>
      <c r="S64" s="312" t="s">
        <v>7</v>
      </c>
      <c r="T64" s="312" t="s">
        <v>1991</v>
      </c>
    </row>
    <row r="65" spans="1:20" x14ac:dyDescent="0.25">
      <c r="A65" s="312" t="s">
        <v>2017</v>
      </c>
      <c r="B65" s="328">
        <v>54</v>
      </c>
      <c r="C65" s="326">
        <v>27164111.271520283</v>
      </c>
      <c r="D65" s="326">
        <v>6366429.3501389045</v>
      </c>
      <c r="E65" s="312">
        <v>3</v>
      </c>
      <c r="F65" s="312" t="s">
        <v>64</v>
      </c>
      <c r="G65" s="328">
        <v>25</v>
      </c>
      <c r="H65" s="326">
        <v>23124680.971899051</v>
      </c>
      <c r="I65" s="326">
        <v>26236326.922838759</v>
      </c>
      <c r="J65" s="328">
        <v>29</v>
      </c>
      <c r="K65" s="326">
        <v>50288792.243419334</v>
      </c>
      <c r="L65" s="326">
        <v>19414716.865630224</v>
      </c>
      <c r="M65" s="328"/>
      <c r="P65" s="312" t="str">
        <f t="shared" ref="P65:P73" si="0">IF(K65&gt;H65,"yes","")</f>
        <v>yes</v>
      </c>
    </row>
    <row r="66" spans="1:20" x14ac:dyDescent="0.25">
      <c r="A66" s="312" t="s">
        <v>2017</v>
      </c>
      <c r="B66" s="328">
        <v>54</v>
      </c>
      <c r="C66" s="326">
        <v>22687122.377782673</v>
      </c>
      <c r="D66" s="326">
        <v>3022776.8261720152</v>
      </c>
      <c r="E66" s="312">
        <v>4</v>
      </c>
      <c r="F66" s="312" t="s">
        <v>64</v>
      </c>
      <c r="G66" s="328">
        <v>25</v>
      </c>
      <c r="H66" s="326">
        <v>7345420.1177703654</v>
      </c>
      <c r="I66" s="326">
        <v>5083418.6821574029</v>
      </c>
      <c r="J66" s="328">
        <v>29</v>
      </c>
      <c r="K66" s="326">
        <v>30032542.495553039</v>
      </c>
      <c r="L66" s="326">
        <v>15329790.726119854</v>
      </c>
      <c r="M66" s="328"/>
      <c r="P66" s="312" t="str">
        <f t="shared" si="0"/>
        <v>yes</v>
      </c>
    </row>
    <row r="67" spans="1:20" x14ac:dyDescent="0.25">
      <c r="A67" s="312" t="s">
        <v>2017</v>
      </c>
      <c r="B67" s="328">
        <v>54</v>
      </c>
      <c r="C67" s="326">
        <v>1100944.1277224068</v>
      </c>
      <c r="D67" s="326">
        <v>207448.18886798632</v>
      </c>
      <c r="E67" s="312">
        <v>5</v>
      </c>
      <c r="F67" s="312" t="s">
        <v>64</v>
      </c>
      <c r="G67" s="328">
        <v>25</v>
      </c>
      <c r="H67" s="326">
        <v>285088.46327189158</v>
      </c>
      <c r="I67" s="326">
        <v>334039.89390162949</v>
      </c>
      <c r="J67" s="328">
        <v>29</v>
      </c>
      <c r="K67" s="326">
        <v>1386032.5909942982</v>
      </c>
      <c r="L67" s="326">
        <v>1057625.5982345368</v>
      </c>
      <c r="M67" s="328"/>
      <c r="P67" s="312" t="str">
        <f t="shared" si="0"/>
        <v>yes</v>
      </c>
      <c r="S67" s="326">
        <f>(H66-H64)/2</f>
        <v>-15780315.725331824</v>
      </c>
      <c r="T67" s="326">
        <f>(K66-K64)/2</f>
        <v>-30864442.755836707</v>
      </c>
    </row>
    <row r="68" spans="1:20" x14ac:dyDescent="0.25">
      <c r="A68" s="312" t="s">
        <v>2017</v>
      </c>
      <c r="B68" s="328">
        <v>54</v>
      </c>
      <c r="C68" s="326">
        <v>38542.65208844134</v>
      </c>
      <c r="D68" s="326">
        <v>9970.3996344548177</v>
      </c>
      <c r="E68" s="312">
        <v>6</v>
      </c>
      <c r="F68" s="312" t="s">
        <v>64</v>
      </c>
      <c r="G68" s="328">
        <v>25</v>
      </c>
      <c r="H68" s="326">
        <v>28809.688016620283</v>
      </c>
      <c r="I68" s="326">
        <v>31496.674403619603</v>
      </c>
      <c r="J68" s="328">
        <v>29</v>
      </c>
      <c r="K68" s="326">
        <v>67352.340105061623</v>
      </c>
      <c r="L68" s="326">
        <v>41618.38799143619</v>
      </c>
      <c r="M68" s="328"/>
      <c r="P68" s="312" t="str">
        <f t="shared" si="0"/>
        <v>yes</v>
      </c>
    </row>
    <row r="69" spans="1:20" x14ac:dyDescent="0.25">
      <c r="A69" s="312" t="s">
        <v>2017</v>
      </c>
      <c r="B69" s="328">
        <v>54</v>
      </c>
      <c r="C69" s="326">
        <v>2215.7773957058289</v>
      </c>
      <c r="D69" s="326">
        <v>1531.7899080519767</v>
      </c>
      <c r="E69" s="312">
        <v>7</v>
      </c>
      <c r="F69" s="312" t="s">
        <v>64</v>
      </c>
      <c r="G69" s="328">
        <v>25</v>
      </c>
      <c r="H69" s="326">
        <v>16347.511619763331</v>
      </c>
      <c r="I69" s="326">
        <v>6943.8462743851942</v>
      </c>
      <c r="J69" s="328">
        <v>29</v>
      </c>
      <c r="K69" s="326">
        <v>18563.289015469159</v>
      </c>
      <c r="L69" s="326">
        <v>3480.4178045784356</v>
      </c>
      <c r="M69" s="328"/>
      <c r="P69" s="312" t="str">
        <f t="shared" si="0"/>
        <v>yes</v>
      </c>
    </row>
    <row r="70" spans="1:20" x14ac:dyDescent="0.25">
      <c r="A70" s="312" t="s">
        <v>2017</v>
      </c>
      <c r="B70" s="328">
        <v>139</v>
      </c>
      <c r="C70" s="326">
        <v>-779364357.21460545</v>
      </c>
      <c r="D70" s="326">
        <v>669972242.87002385</v>
      </c>
      <c r="E70" s="312" t="s">
        <v>121</v>
      </c>
      <c r="F70" s="312" t="s">
        <v>157</v>
      </c>
      <c r="G70" s="328">
        <v>75</v>
      </c>
      <c r="H70" s="326">
        <v>936208385.16671097</v>
      </c>
      <c r="I70" s="326">
        <v>5773411908.1868143</v>
      </c>
      <c r="J70" s="328">
        <v>64</v>
      </c>
      <c r="K70" s="326">
        <v>156844027.95210549</v>
      </c>
      <c r="L70" s="326">
        <v>532606495.09396911</v>
      </c>
      <c r="M70" s="328"/>
      <c r="P70" s="312" t="str">
        <f t="shared" si="0"/>
        <v/>
      </c>
    </row>
    <row r="71" spans="1:20" x14ac:dyDescent="0.25">
      <c r="A71" s="312" t="s">
        <v>2017</v>
      </c>
      <c r="B71" s="328">
        <v>99</v>
      </c>
      <c r="C71" s="335">
        <v>167.8849814434744</v>
      </c>
      <c r="D71" s="326">
        <v>53.598840040114972</v>
      </c>
      <c r="E71" s="312" t="s">
        <v>357</v>
      </c>
      <c r="F71" s="312" t="s">
        <v>2018</v>
      </c>
      <c r="G71" s="328">
        <v>66</v>
      </c>
      <c r="H71" s="335">
        <v>246.71565447642959</v>
      </c>
      <c r="I71" s="326">
        <v>93.431308952858956</v>
      </c>
      <c r="J71" s="328">
        <v>33</v>
      </c>
      <c r="K71" s="335">
        <v>414.60063591990399</v>
      </c>
      <c r="L71" s="326">
        <v>300.7305635016005</v>
      </c>
      <c r="M71" s="328"/>
      <c r="P71" s="312" t="str">
        <f t="shared" si="0"/>
        <v>yes</v>
      </c>
    </row>
    <row r="72" spans="1:20" x14ac:dyDescent="0.25">
      <c r="A72" s="312" t="s">
        <v>2017</v>
      </c>
      <c r="B72" s="328">
        <v>99</v>
      </c>
      <c r="C72" s="326">
        <v>160.58360007231204</v>
      </c>
      <c r="D72" s="326">
        <v>12.20614931024561</v>
      </c>
      <c r="E72" s="312" t="s">
        <v>19</v>
      </c>
      <c r="F72" s="312" t="s">
        <v>2018</v>
      </c>
      <c r="G72" s="328">
        <v>66</v>
      </c>
      <c r="H72" s="326">
        <v>86.13205440411754</v>
      </c>
      <c r="I72" s="326">
        <v>20.438763465444488</v>
      </c>
      <c r="J72" s="328">
        <v>33</v>
      </c>
      <c r="K72" s="326">
        <v>246.71565447642959</v>
      </c>
      <c r="L72" s="326">
        <v>68.613418122653798</v>
      </c>
      <c r="M72" s="328"/>
      <c r="P72" s="312" t="str">
        <f t="shared" si="0"/>
        <v>yes</v>
      </c>
    </row>
    <row r="73" spans="1:20" x14ac:dyDescent="0.25">
      <c r="A73" s="312" t="s">
        <v>2017</v>
      </c>
      <c r="B73" s="328">
        <v>99</v>
      </c>
      <c r="C73" s="326">
        <v>-27.738018014185968</v>
      </c>
      <c r="D73" s="326">
        <v>4.5532034923975191</v>
      </c>
      <c r="E73" s="312" t="s">
        <v>104</v>
      </c>
      <c r="F73" s="312" t="s">
        <v>2018</v>
      </c>
      <c r="G73" s="328">
        <v>66</v>
      </c>
      <c r="H73" s="326">
        <v>64.234290757893177</v>
      </c>
      <c r="I73" s="326">
        <v>29.197018194965839</v>
      </c>
      <c r="J73" s="328">
        <v>33</v>
      </c>
      <c r="K73" s="326">
        <v>36.496272743707209</v>
      </c>
      <c r="L73" s="326">
        <v>16.059636100683871</v>
      </c>
      <c r="M73" s="328"/>
      <c r="P73" s="312" t="str">
        <f t="shared" si="0"/>
        <v/>
      </c>
      <c r="S73" s="326">
        <f>(H72-H71)/2.5</f>
        <v>-64.233440028924818</v>
      </c>
      <c r="T73" s="326">
        <f>(K72-K71)/2.5</f>
        <v>-67.153992577389758</v>
      </c>
    </row>
    <row r="74" spans="1:20" x14ac:dyDescent="0.25">
      <c r="A74" s="312" t="s">
        <v>2017</v>
      </c>
      <c r="B74" s="328"/>
      <c r="C74" s="326"/>
      <c r="D74" s="326"/>
      <c r="F74" s="312" t="s">
        <v>7</v>
      </c>
      <c r="G74" s="328">
        <v>423</v>
      </c>
      <c r="H74" s="326">
        <v>144.91399999999999</v>
      </c>
      <c r="I74" s="326">
        <v>38.502000000000002</v>
      </c>
      <c r="J74" s="328"/>
      <c r="K74" s="326"/>
      <c r="L74" s="326"/>
      <c r="M74" s="328" t="s">
        <v>28</v>
      </c>
      <c r="N74" s="324">
        <v>0</v>
      </c>
      <c r="O74" s="325">
        <v>98.26</v>
      </c>
      <c r="Q74" s="325">
        <v>69.450999999999993</v>
      </c>
      <c r="R74" s="325">
        <v>220.376</v>
      </c>
    </row>
    <row r="75" spans="1:20" x14ac:dyDescent="0.25">
      <c r="A75" s="312" t="s">
        <v>2017</v>
      </c>
      <c r="B75" s="328"/>
      <c r="C75" s="326"/>
      <c r="D75" s="326"/>
      <c r="F75" s="312" t="s">
        <v>1991</v>
      </c>
      <c r="G75" s="328"/>
      <c r="J75" s="328">
        <v>337</v>
      </c>
      <c r="K75" s="326">
        <v>1517.5329999999999</v>
      </c>
      <c r="L75" s="326">
        <v>190.25</v>
      </c>
      <c r="M75" s="328" t="s">
        <v>28</v>
      </c>
      <c r="N75" s="324">
        <v>0</v>
      </c>
      <c r="O75" s="325">
        <v>99.447000000000003</v>
      </c>
      <c r="Q75" s="325">
        <v>1144.6500000000001</v>
      </c>
      <c r="R75" s="325">
        <v>1890.415</v>
      </c>
    </row>
    <row r="76" spans="1:20" x14ac:dyDescent="0.25">
      <c r="A76" s="312" t="s">
        <v>2017</v>
      </c>
      <c r="B76" s="328">
        <v>760</v>
      </c>
      <c r="C76" s="326">
        <v>475.29199999999997</v>
      </c>
      <c r="D76" s="326">
        <v>83.486000000000004</v>
      </c>
      <c r="F76" s="312" t="s">
        <v>1993</v>
      </c>
      <c r="G76" s="328"/>
      <c r="J76" s="328"/>
      <c r="M76" s="328" t="s">
        <v>28</v>
      </c>
      <c r="N76" s="324">
        <v>0</v>
      </c>
      <c r="O76" s="325">
        <v>99.968999999999994</v>
      </c>
      <c r="P76" s="324">
        <v>1.5332179970073412E-12</v>
      </c>
      <c r="Q76" s="325">
        <v>311.66199999999998</v>
      </c>
      <c r="R76" s="325">
        <v>638.92200000000003</v>
      </c>
    </row>
    <row r="77" spans="1:20" x14ac:dyDescent="0.25">
      <c r="N77" s="324"/>
      <c r="O77" s="325"/>
      <c r="P77" s="332"/>
      <c r="Q77" s="325"/>
      <c r="R77" s="325"/>
    </row>
    <row r="78" spans="1:20" x14ac:dyDescent="0.25">
      <c r="N78" s="324"/>
      <c r="O78" s="325"/>
      <c r="P78" s="332"/>
      <c r="Q78" s="325"/>
      <c r="R78" s="325"/>
    </row>
    <row r="79" spans="1:20" x14ac:dyDescent="0.25">
      <c r="A79" s="331" t="s">
        <v>2025</v>
      </c>
      <c r="N79" s="324"/>
      <c r="O79" s="325"/>
      <c r="P79" s="332"/>
      <c r="Q79" s="325"/>
      <c r="R79" s="325"/>
    </row>
    <row r="80" spans="1:20" s="318" customFormat="1" ht="15" customHeight="1" x14ac:dyDescent="0.25">
      <c r="A80" s="373" t="s">
        <v>2024</v>
      </c>
      <c r="B80" s="381" t="s">
        <v>0</v>
      </c>
      <c r="C80" s="375" t="s">
        <v>2021</v>
      </c>
      <c r="D80" s="375" t="s">
        <v>2022</v>
      </c>
      <c r="E80" s="373" t="s">
        <v>2023</v>
      </c>
      <c r="F80" s="373" t="s">
        <v>240</v>
      </c>
      <c r="G80" s="381" t="s">
        <v>273</v>
      </c>
      <c r="H80" s="373"/>
      <c r="I80" s="373"/>
      <c r="J80" s="381" t="s">
        <v>274</v>
      </c>
      <c r="K80" s="373"/>
      <c r="L80" s="373"/>
      <c r="M80" s="320"/>
      <c r="N80" s="263"/>
      <c r="O80" s="273"/>
      <c r="P80" s="333"/>
      <c r="Q80" s="273"/>
      <c r="R80" s="273"/>
    </row>
    <row r="81" spans="1:20" s="319" customFormat="1" x14ac:dyDescent="0.25">
      <c r="A81" s="374"/>
      <c r="B81" s="382"/>
      <c r="C81" s="409"/>
      <c r="D81" s="409"/>
      <c r="E81" s="374"/>
      <c r="F81" s="374"/>
      <c r="G81" s="321" t="s">
        <v>15</v>
      </c>
      <c r="H81" s="266" t="s">
        <v>210</v>
      </c>
      <c r="I81" s="266" t="s">
        <v>301</v>
      </c>
      <c r="J81" s="321" t="s">
        <v>15</v>
      </c>
      <c r="K81" s="266" t="s">
        <v>210</v>
      </c>
      <c r="L81" s="266" t="s">
        <v>301</v>
      </c>
      <c r="M81" s="321"/>
      <c r="N81" s="267"/>
      <c r="O81" s="27"/>
      <c r="P81" s="334"/>
      <c r="Q81" s="27"/>
      <c r="R81" s="27"/>
    </row>
    <row r="82" spans="1:20" x14ac:dyDescent="0.25">
      <c r="A82" s="312" t="s">
        <v>2017</v>
      </c>
      <c r="B82" s="328">
        <v>11</v>
      </c>
      <c r="C82" s="326">
        <v>-241600441.40568364</v>
      </c>
      <c r="D82" s="326">
        <v>187969030.0170337</v>
      </c>
      <c r="E82" s="312">
        <v>2</v>
      </c>
      <c r="F82" s="312" t="s">
        <v>157</v>
      </c>
      <c r="G82" s="328">
        <v>10</v>
      </c>
      <c r="H82" s="335">
        <v>241614234.8633832</v>
      </c>
      <c r="I82" s="326">
        <v>594410264.42638516</v>
      </c>
      <c r="J82" s="328">
        <v>1</v>
      </c>
      <c r="K82" s="326">
        <v>13793.457699553172</v>
      </c>
      <c r="L82" s="326"/>
      <c r="M82" s="328"/>
      <c r="N82" s="324"/>
      <c r="O82" s="325"/>
      <c r="P82" s="312" t="str">
        <f t="shared" ref="P82:P95" si="1">IF(K82&gt;H82,"yes","")</f>
        <v/>
      </c>
      <c r="Q82" s="325"/>
      <c r="R82" s="325"/>
      <c r="S82" s="312" t="s">
        <v>273</v>
      </c>
      <c r="T82" s="312" t="s">
        <v>274</v>
      </c>
    </row>
    <row r="83" spans="1:20" x14ac:dyDescent="0.25">
      <c r="A83" s="312" t="s">
        <v>2017</v>
      </c>
      <c r="B83" s="328">
        <v>20</v>
      </c>
      <c r="C83" s="326">
        <v>42591101.147733927</v>
      </c>
      <c r="D83" s="326">
        <v>295363793.36439043</v>
      </c>
      <c r="E83" s="312">
        <v>3</v>
      </c>
      <c r="F83" s="312" t="s">
        <v>157</v>
      </c>
      <c r="G83" s="328">
        <v>13</v>
      </c>
      <c r="H83" s="326">
        <v>237549806.95054328</v>
      </c>
      <c r="I83" s="326">
        <v>616674389.78070784</v>
      </c>
      <c r="J83" s="328">
        <v>7</v>
      </c>
      <c r="K83" s="326">
        <v>280140908.09827721</v>
      </c>
      <c r="L83" s="326">
        <v>637109336.59561455</v>
      </c>
      <c r="M83" s="328"/>
      <c r="N83" s="324"/>
      <c r="O83" s="325"/>
      <c r="P83" s="312" t="str">
        <f t="shared" si="1"/>
        <v>yes</v>
      </c>
      <c r="Q83" s="325"/>
      <c r="R83" s="325"/>
    </row>
    <row r="84" spans="1:20" x14ac:dyDescent="0.25">
      <c r="A84" s="312" t="s">
        <v>2017</v>
      </c>
      <c r="B84" s="328">
        <v>25</v>
      </c>
      <c r="C84" s="326">
        <v>167935293.98817694</v>
      </c>
      <c r="D84" s="326">
        <v>268468224.11876398</v>
      </c>
      <c r="E84" s="312">
        <v>4</v>
      </c>
      <c r="F84" s="312" t="s">
        <v>157</v>
      </c>
      <c r="G84" s="328">
        <v>11</v>
      </c>
      <c r="H84" s="326">
        <v>112748729.80475187</v>
      </c>
      <c r="I84" s="326">
        <v>373825991.31006461</v>
      </c>
      <c r="J84" s="328">
        <v>14</v>
      </c>
      <c r="K84" s="326">
        <v>280684023.79292881</v>
      </c>
      <c r="L84" s="326">
        <v>911698547.106794</v>
      </c>
      <c r="M84" s="328"/>
      <c r="N84" s="324"/>
      <c r="O84" s="325"/>
      <c r="P84" s="312" t="str">
        <f t="shared" si="1"/>
        <v>yes</v>
      </c>
      <c r="Q84" s="325"/>
      <c r="R84" s="325"/>
    </row>
    <row r="85" spans="1:20" x14ac:dyDescent="0.25">
      <c r="A85" s="312" t="s">
        <v>2017</v>
      </c>
      <c r="B85" s="328">
        <v>24</v>
      </c>
      <c r="C85" s="335">
        <v>1555378075.1801407</v>
      </c>
      <c r="D85" s="326">
        <v>1279047196.6599567</v>
      </c>
      <c r="E85" s="312">
        <v>5</v>
      </c>
      <c r="F85" s="312" t="s">
        <v>157</v>
      </c>
      <c r="G85" s="328">
        <v>2</v>
      </c>
      <c r="H85" s="326">
        <v>369669.74881648092</v>
      </c>
      <c r="I85" s="326">
        <v>503285.07742459502</v>
      </c>
      <c r="J85" s="328">
        <v>22</v>
      </c>
      <c r="K85" s="335">
        <v>1555747744.9289572</v>
      </c>
      <c r="L85" s="326">
        <v>5999262896.5554352</v>
      </c>
      <c r="M85" s="328"/>
      <c r="N85" s="324"/>
      <c r="O85" s="325"/>
      <c r="P85" s="312" t="str">
        <f t="shared" si="1"/>
        <v>yes</v>
      </c>
      <c r="Q85" s="325"/>
      <c r="R85" s="325"/>
      <c r="S85" s="326">
        <f>(H84-H82)/2</f>
        <v>-64432752.529315665</v>
      </c>
      <c r="T85" s="326">
        <f>(K87-K85)/2</f>
        <v>-776339559.61169672</v>
      </c>
    </row>
    <row r="86" spans="1:20" x14ac:dyDescent="0.25">
      <c r="A86" s="312" t="s">
        <v>2017</v>
      </c>
      <c r="B86" s="328">
        <v>27</v>
      </c>
      <c r="C86" s="326">
        <v>45348587.81516695</v>
      </c>
      <c r="D86" s="326">
        <v>33074817.246523365</v>
      </c>
      <c r="E86" s="312">
        <v>6</v>
      </c>
      <c r="F86" s="312" t="s">
        <v>157</v>
      </c>
      <c r="G86" s="328">
        <v>5</v>
      </c>
      <c r="H86" s="326">
        <v>563794.80343585042</v>
      </c>
      <c r="I86" s="326">
        <v>777156.58824424841</v>
      </c>
      <c r="J86" s="328">
        <v>22</v>
      </c>
      <c r="K86" s="326">
        <v>45912382.618602797</v>
      </c>
      <c r="L86" s="326">
        <v>155126078.75919691</v>
      </c>
      <c r="M86" s="328"/>
      <c r="N86" s="324"/>
      <c r="O86" s="325"/>
      <c r="P86" s="312" t="str">
        <f t="shared" si="1"/>
        <v>yes</v>
      </c>
      <c r="Q86" s="325"/>
      <c r="R86" s="325"/>
    </row>
    <row r="87" spans="1:20" x14ac:dyDescent="0.25">
      <c r="A87" s="312" t="s">
        <v>2017</v>
      </c>
      <c r="B87" s="328">
        <v>12</v>
      </c>
      <c r="C87" s="326">
        <v>3058208.6171647701</v>
      </c>
      <c r="D87" s="326">
        <v>2011220.8234019363</v>
      </c>
      <c r="E87" s="312">
        <v>7</v>
      </c>
      <c r="F87" s="312" t="s">
        <v>157</v>
      </c>
      <c r="G87" s="328">
        <v>4</v>
      </c>
      <c r="H87" s="326">
        <v>10417.088398911925</v>
      </c>
      <c r="I87" s="326">
        <v>16133.106272950663</v>
      </c>
      <c r="J87" s="328">
        <v>8</v>
      </c>
      <c r="K87" s="326">
        <v>3068625.7055636821</v>
      </c>
      <c r="L87" s="326">
        <v>5688545.7763516745</v>
      </c>
      <c r="M87" s="328"/>
      <c r="N87" s="324"/>
      <c r="O87" s="325"/>
      <c r="P87" s="312" t="str">
        <f t="shared" si="1"/>
        <v>yes</v>
      </c>
      <c r="Q87" s="325"/>
      <c r="R87" s="325"/>
    </row>
    <row r="88" spans="1:20" x14ac:dyDescent="0.25">
      <c r="A88" s="312" t="s">
        <v>2017</v>
      </c>
      <c r="B88" s="328">
        <v>11</v>
      </c>
      <c r="C88" s="326">
        <v>1058236.9230170799</v>
      </c>
      <c r="D88" s="326">
        <v>1184059.3366613099</v>
      </c>
      <c r="E88" s="312">
        <v>8</v>
      </c>
      <c r="F88" s="312" t="s">
        <v>157</v>
      </c>
      <c r="G88" s="328">
        <v>2</v>
      </c>
      <c r="H88" s="326">
        <v>500421.80392077658</v>
      </c>
      <c r="I88" s="326">
        <v>707244.48235001217</v>
      </c>
      <c r="J88" s="328">
        <v>9</v>
      </c>
      <c r="K88" s="326">
        <v>1558658.7269378565</v>
      </c>
      <c r="L88" s="326">
        <v>3219796.9197525452</v>
      </c>
      <c r="M88" s="328"/>
      <c r="N88" s="324"/>
      <c r="O88" s="325"/>
      <c r="P88" s="312" t="str">
        <f t="shared" si="1"/>
        <v>yes</v>
      </c>
      <c r="Q88" s="325"/>
      <c r="R88" s="325"/>
    </row>
    <row r="89" spans="1:20" x14ac:dyDescent="0.25">
      <c r="A89" s="312" t="s">
        <v>2017</v>
      </c>
      <c r="B89" s="328">
        <v>6</v>
      </c>
      <c r="C89" s="326">
        <v>770792.16651214962</v>
      </c>
      <c r="D89" s="326">
        <v>770522.76143273141</v>
      </c>
      <c r="E89" s="312">
        <v>9</v>
      </c>
      <c r="F89" s="312" t="s">
        <v>157</v>
      </c>
      <c r="G89" s="328">
        <v>2</v>
      </c>
      <c r="H89" s="326">
        <v>129.1596985610698</v>
      </c>
      <c r="I89" s="326">
        <v>0</v>
      </c>
      <c r="J89" s="328">
        <v>4</v>
      </c>
      <c r="K89" s="326">
        <v>770921.32621071069</v>
      </c>
      <c r="L89" s="326">
        <v>1541045.5228654628</v>
      </c>
      <c r="M89" s="328"/>
      <c r="N89" s="324"/>
      <c r="O89" s="325"/>
      <c r="P89" s="312" t="str">
        <f t="shared" si="1"/>
        <v>yes</v>
      </c>
      <c r="Q89" s="325"/>
      <c r="R89" s="325"/>
    </row>
    <row r="90" spans="1:20" x14ac:dyDescent="0.25">
      <c r="A90" s="312" t="s">
        <v>2017</v>
      </c>
      <c r="B90" s="328">
        <v>100</v>
      </c>
      <c r="C90" s="326">
        <v>234.4522471035616</v>
      </c>
      <c r="D90" s="326">
        <v>635.93576544517396</v>
      </c>
      <c r="E90" s="312">
        <v>1</v>
      </c>
      <c r="F90" s="312" t="s">
        <v>2019</v>
      </c>
      <c r="G90" s="328">
        <v>50</v>
      </c>
      <c r="H90" s="335">
        <v>12305.590450281117</v>
      </c>
      <c r="I90" s="326">
        <v>2839.2463453236451</v>
      </c>
      <c r="J90" s="328">
        <v>50</v>
      </c>
      <c r="K90" s="335">
        <v>12540.042697384679</v>
      </c>
      <c r="L90" s="326">
        <v>3487.0324172831097</v>
      </c>
      <c r="M90" s="328"/>
      <c r="N90" s="324"/>
      <c r="O90" s="325"/>
      <c r="P90" s="312" t="str">
        <f t="shared" si="1"/>
        <v>yes</v>
      </c>
      <c r="Q90" s="325"/>
      <c r="R90" s="325"/>
    </row>
    <row r="91" spans="1:20" x14ac:dyDescent="0.25">
      <c r="A91" s="312" t="s">
        <v>2017</v>
      </c>
      <c r="B91" s="328">
        <v>100</v>
      </c>
      <c r="C91" s="326">
        <v>-1371.1672099796897</v>
      </c>
      <c r="D91" s="326">
        <v>392.19364989130645</v>
      </c>
      <c r="E91" s="312">
        <v>2</v>
      </c>
      <c r="F91" s="312" t="s">
        <v>2019</v>
      </c>
      <c r="G91" s="328">
        <v>50</v>
      </c>
      <c r="H91" s="326">
        <v>7972.2630010628845</v>
      </c>
      <c r="I91" s="326">
        <v>1839.4256400114145</v>
      </c>
      <c r="J91" s="328">
        <v>50</v>
      </c>
      <c r="K91" s="326">
        <v>6601.0957910831949</v>
      </c>
      <c r="L91" s="326">
        <v>2075.4050847055933</v>
      </c>
      <c r="M91" s="328"/>
      <c r="N91" s="324"/>
      <c r="O91" s="325"/>
      <c r="P91" s="312" t="str">
        <f t="shared" si="1"/>
        <v/>
      </c>
      <c r="Q91" s="325"/>
      <c r="R91" s="325"/>
    </row>
    <row r="92" spans="1:20" x14ac:dyDescent="0.25">
      <c r="A92" s="312" t="s">
        <v>2017</v>
      </c>
      <c r="B92" s="328">
        <v>100</v>
      </c>
      <c r="C92" s="335">
        <v>-1896.1890880775727</v>
      </c>
      <c r="D92" s="326">
        <v>112.83967733510924</v>
      </c>
      <c r="E92" s="312">
        <v>3</v>
      </c>
      <c r="F92" s="312" t="s">
        <v>2019</v>
      </c>
      <c r="G92" s="328">
        <v>50</v>
      </c>
      <c r="H92" s="326">
        <v>2823.390272897213</v>
      </c>
      <c r="I92" s="326">
        <v>717.63978324778327</v>
      </c>
      <c r="J92" s="328">
        <v>50</v>
      </c>
      <c r="K92" s="326">
        <v>927.20118481964039</v>
      </c>
      <c r="L92" s="326">
        <v>348.75891465975906</v>
      </c>
      <c r="M92" s="328"/>
      <c r="N92" s="324"/>
      <c r="O92" s="325"/>
      <c r="P92" s="312" t="str">
        <f t="shared" si="1"/>
        <v/>
      </c>
      <c r="Q92" s="325"/>
      <c r="R92" s="325"/>
      <c r="S92" s="326">
        <f>(H92-H90)/2</f>
        <v>-4741.1000886919519</v>
      </c>
      <c r="T92" s="326">
        <f>(K92-K90)/2</f>
        <v>-5806.4207562825195</v>
      </c>
    </row>
    <row r="93" spans="1:20" x14ac:dyDescent="0.25">
      <c r="A93" s="312" t="s">
        <v>2017</v>
      </c>
      <c r="B93" s="328">
        <v>100</v>
      </c>
      <c r="C93" s="326">
        <v>-432.59064579514387</v>
      </c>
      <c r="D93" s="326">
        <v>25.713059371345874</v>
      </c>
      <c r="E93" s="312">
        <v>4</v>
      </c>
      <c r="F93" s="312" t="s">
        <v>2019</v>
      </c>
      <c r="G93" s="328">
        <v>50</v>
      </c>
      <c r="H93" s="326">
        <v>578.44227015988133</v>
      </c>
      <c r="I93" s="326">
        <v>174.93382754208676</v>
      </c>
      <c r="J93" s="328">
        <v>50</v>
      </c>
      <c r="K93" s="326">
        <v>145.85162436473746</v>
      </c>
      <c r="L93" s="326">
        <v>49.560337904349922</v>
      </c>
      <c r="M93" s="328"/>
      <c r="N93" s="324"/>
      <c r="O93" s="325"/>
      <c r="P93" s="312" t="str">
        <f t="shared" si="1"/>
        <v/>
      </c>
      <c r="Q93" s="325"/>
      <c r="R93" s="325"/>
    </row>
    <row r="94" spans="1:20" x14ac:dyDescent="0.25">
      <c r="A94" s="312" t="s">
        <v>2017</v>
      </c>
      <c r="B94" s="328">
        <v>100</v>
      </c>
      <c r="C94" s="326">
        <v>-65.476355229077228</v>
      </c>
      <c r="D94" s="326">
        <v>4.5906150624709658</v>
      </c>
      <c r="E94" s="312">
        <v>5</v>
      </c>
      <c r="F94" s="312" t="s">
        <v>2019</v>
      </c>
      <c r="G94" s="328">
        <v>50</v>
      </c>
      <c r="H94" s="326">
        <v>109.89119513895891</v>
      </c>
      <c r="I94" s="326">
        <v>30.557643946735382</v>
      </c>
      <c r="J94" s="328">
        <v>50</v>
      </c>
      <c r="K94" s="326">
        <v>44.414839909881678</v>
      </c>
      <c r="L94" s="326">
        <v>10.950695366679319</v>
      </c>
      <c r="M94" s="328"/>
      <c r="N94" s="324"/>
      <c r="O94" s="325"/>
      <c r="P94" s="312" t="str">
        <f t="shared" si="1"/>
        <v/>
      </c>
      <c r="Q94" s="325"/>
      <c r="R94" s="325"/>
    </row>
    <row r="95" spans="1:20" x14ac:dyDescent="0.25">
      <c r="A95" s="312" t="s">
        <v>2017</v>
      </c>
      <c r="B95" s="328">
        <v>100</v>
      </c>
      <c r="C95" s="326">
        <v>-1.2869947208423653</v>
      </c>
      <c r="D95" s="326">
        <v>0.58574544734695966</v>
      </c>
      <c r="E95" s="312">
        <v>7</v>
      </c>
      <c r="F95" s="312" t="s">
        <v>2019</v>
      </c>
      <c r="G95" s="328">
        <v>50</v>
      </c>
      <c r="H95" s="326">
        <v>23.380033056179311</v>
      </c>
      <c r="I95" s="326"/>
      <c r="J95" s="328">
        <v>50</v>
      </c>
      <c r="K95" s="326">
        <v>22.093038335336946</v>
      </c>
      <c r="L95" s="326">
        <v>4.1418457786818301</v>
      </c>
      <c r="M95" s="328"/>
      <c r="N95" s="324"/>
      <c r="O95" s="325"/>
      <c r="P95" s="312" t="str">
        <f t="shared" si="1"/>
        <v/>
      </c>
      <c r="Q95" s="325"/>
      <c r="R95" s="325"/>
    </row>
    <row r="96" spans="1:20" x14ac:dyDescent="0.25">
      <c r="A96" s="312" t="s">
        <v>2017</v>
      </c>
      <c r="B96" s="328"/>
      <c r="C96" s="326"/>
      <c r="D96" s="326"/>
      <c r="F96" s="312" t="s">
        <v>273</v>
      </c>
      <c r="G96" s="328">
        <v>349</v>
      </c>
      <c r="H96" s="326">
        <v>4477.4870000000001</v>
      </c>
      <c r="I96" s="326">
        <v>421.70100000000002</v>
      </c>
      <c r="J96" s="328"/>
      <c r="K96" s="326"/>
      <c r="L96" s="326"/>
      <c r="M96" s="328" t="s">
        <v>28</v>
      </c>
      <c r="N96" s="324">
        <v>0</v>
      </c>
      <c r="O96" s="325">
        <v>99.62</v>
      </c>
      <c r="P96" s="332"/>
      <c r="Q96" s="325">
        <v>3650.9679999999998</v>
      </c>
      <c r="R96" s="325">
        <v>5304.0069999999996</v>
      </c>
    </row>
    <row r="97" spans="1:18" x14ac:dyDescent="0.25">
      <c r="A97" s="312" t="s">
        <v>2017</v>
      </c>
      <c r="B97" s="328"/>
      <c r="C97" s="326"/>
      <c r="D97" s="326"/>
      <c r="F97" s="312" t="s">
        <v>274</v>
      </c>
      <c r="G97" s="328"/>
      <c r="J97" s="328">
        <v>387</v>
      </c>
      <c r="K97" s="326">
        <v>285.13400000000001</v>
      </c>
      <c r="L97" s="326">
        <v>26.948</v>
      </c>
      <c r="M97" s="328" t="s">
        <v>28</v>
      </c>
      <c r="N97" s="324">
        <v>0</v>
      </c>
      <c r="O97" s="325">
        <v>99.39</v>
      </c>
      <c r="P97" s="332"/>
      <c r="Q97" s="325">
        <v>232.31700000000001</v>
      </c>
      <c r="R97" s="325">
        <v>337.952</v>
      </c>
    </row>
    <row r="98" spans="1:18" x14ac:dyDescent="0.25">
      <c r="A98" s="312" t="s">
        <v>2017</v>
      </c>
      <c r="B98" s="328">
        <v>736</v>
      </c>
      <c r="C98" s="326">
        <v>-612.375</v>
      </c>
      <c r="D98" s="326">
        <v>38.15</v>
      </c>
      <c r="F98" s="312" t="s">
        <v>2020</v>
      </c>
      <c r="G98" s="328"/>
      <c r="J98" s="328"/>
      <c r="M98" s="328" t="s">
        <v>28</v>
      </c>
      <c r="N98" s="324">
        <v>0</v>
      </c>
      <c r="O98" s="325">
        <v>99.983000000000004</v>
      </c>
      <c r="P98" s="324">
        <v>0</v>
      </c>
      <c r="Q98" s="325">
        <v>-687.149</v>
      </c>
      <c r="R98" s="325">
        <v>-537.601</v>
      </c>
    </row>
  </sheetData>
  <mergeCells count="25">
    <mergeCell ref="A62:A63"/>
    <mergeCell ref="A80:A81"/>
    <mergeCell ref="G62:I62"/>
    <mergeCell ref="J62:L62"/>
    <mergeCell ref="B80:B81"/>
    <mergeCell ref="C80:C81"/>
    <mergeCell ref="D80:D81"/>
    <mergeCell ref="E80:E81"/>
    <mergeCell ref="F80:F81"/>
    <mergeCell ref="G80:I80"/>
    <mergeCell ref="J80:L80"/>
    <mergeCell ref="B62:B63"/>
    <mergeCell ref="C62:C63"/>
    <mergeCell ref="D62:D63"/>
    <mergeCell ref="E62:E63"/>
    <mergeCell ref="F62:F63"/>
    <mergeCell ref="L4:O4"/>
    <mergeCell ref="H2:O3"/>
    <mergeCell ref="R4:R5"/>
    <mergeCell ref="P2:R3"/>
    <mergeCell ref="A2:A5"/>
    <mergeCell ref="B4:D4"/>
    <mergeCell ref="E4:G4"/>
    <mergeCell ref="B2:G3"/>
    <mergeCell ref="H4:K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8"/>
  <sheetViews>
    <sheetView zoomScale="80" zoomScaleNormal="80" workbookViewId="0"/>
  </sheetViews>
  <sheetFormatPr defaultRowHeight="12.75" x14ac:dyDescent="0.2"/>
  <cols>
    <col min="1" max="1" width="4.42578125" style="2" bestFit="1" customWidth="1"/>
    <col min="2" max="3" width="9.140625" style="2"/>
    <col min="4" max="4" width="10.28515625" style="2" bestFit="1" customWidth="1"/>
    <col min="5" max="5" width="10.28515625" style="254" customWidth="1"/>
    <col min="6" max="16384" width="9.140625" style="2"/>
  </cols>
  <sheetData>
    <row r="1" spans="1:21" ht="12.75" customHeight="1" x14ac:dyDescent="0.2">
      <c r="A1" s="2" t="s">
        <v>342</v>
      </c>
      <c r="B1" s="2" t="s">
        <v>1942</v>
      </c>
      <c r="C1" s="2" t="s">
        <v>1943</v>
      </c>
      <c r="D1" s="2" t="s">
        <v>1986</v>
      </c>
      <c r="E1" s="254" t="s">
        <v>2076</v>
      </c>
    </row>
    <row r="2" spans="1:21" ht="12.75" customHeight="1" x14ac:dyDescent="0.2">
      <c r="A2" s="2">
        <v>1</v>
      </c>
      <c r="B2" s="130" t="s">
        <v>375</v>
      </c>
      <c r="C2" s="130" t="s">
        <v>374</v>
      </c>
      <c r="D2" s="131">
        <v>23883139</v>
      </c>
      <c r="E2" s="149" t="s">
        <v>2077</v>
      </c>
    </row>
    <row r="3" spans="1:21" ht="12.75" customHeight="1" x14ac:dyDescent="0.2">
      <c r="A3" s="2">
        <v>2</v>
      </c>
      <c r="B3" s="130" t="s">
        <v>377</v>
      </c>
      <c r="C3" s="130" t="s">
        <v>376</v>
      </c>
      <c r="D3" s="131">
        <v>17151115</v>
      </c>
      <c r="E3" s="149" t="s">
        <v>2077</v>
      </c>
      <c r="H3" s="159"/>
      <c r="I3" s="412" t="s">
        <v>1923</v>
      </c>
      <c r="J3" s="412"/>
      <c r="K3" s="412"/>
      <c r="L3" s="412" t="s">
        <v>0</v>
      </c>
      <c r="M3" s="411" t="s">
        <v>0</v>
      </c>
      <c r="N3" s="410" t="s">
        <v>1924</v>
      </c>
      <c r="O3" s="411"/>
      <c r="P3" s="413" t="s">
        <v>1925</v>
      </c>
      <c r="Q3" s="414"/>
      <c r="R3" s="413" t="s">
        <v>1926</v>
      </c>
      <c r="S3" s="414"/>
      <c r="T3" s="410" t="s">
        <v>1927</v>
      </c>
      <c r="U3" s="411"/>
    </row>
    <row r="4" spans="1:21" ht="12.75" customHeight="1" x14ac:dyDescent="0.2">
      <c r="A4" s="254">
        <v>3</v>
      </c>
      <c r="B4" s="130" t="s">
        <v>379</v>
      </c>
      <c r="C4" s="130" t="s">
        <v>378</v>
      </c>
      <c r="D4" s="131">
        <v>17006283</v>
      </c>
      <c r="E4" s="149" t="s">
        <v>2077</v>
      </c>
      <c r="H4" s="159"/>
      <c r="I4" s="126">
        <v>1</v>
      </c>
      <c r="J4" s="126">
        <v>2</v>
      </c>
      <c r="K4" s="126">
        <v>3</v>
      </c>
      <c r="L4" s="412"/>
      <c r="M4" s="411"/>
      <c r="N4" s="160" t="s">
        <v>1928</v>
      </c>
      <c r="O4" s="161" t="s">
        <v>1929</v>
      </c>
      <c r="P4" s="159" t="s">
        <v>1930</v>
      </c>
      <c r="Q4" s="162" t="s">
        <v>1929</v>
      </c>
      <c r="R4" s="163" t="s">
        <v>1931</v>
      </c>
      <c r="S4" s="162" t="s">
        <v>1929</v>
      </c>
      <c r="T4" s="160" t="s">
        <v>1932</v>
      </c>
      <c r="U4" s="161" t="s">
        <v>0</v>
      </c>
    </row>
    <row r="5" spans="1:21" ht="12.75" customHeight="1" x14ac:dyDescent="0.2">
      <c r="A5" s="254">
        <v>4</v>
      </c>
      <c r="B5" s="130" t="s">
        <v>381</v>
      </c>
      <c r="C5" s="130" t="s">
        <v>380</v>
      </c>
      <c r="D5" s="131">
        <v>8447527</v>
      </c>
      <c r="E5" s="149" t="s">
        <v>2077</v>
      </c>
      <c r="F5" s="150"/>
      <c r="H5" s="159" t="s">
        <v>1933</v>
      </c>
      <c r="I5" s="159">
        <v>302</v>
      </c>
      <c r="J5" s="159">
        <v>88</v>
      </c>
      <c r="K5" s="159">
        <v>629</v>
      </c>
      <c r="L5" s="159">
        <f>SUM(I5:K5)</f>
        <v>1019</v>
      </c>
      <c r="M5" s="162">
        <f>SUM(L5:L7)</f>
        <v>3026</v>
      </c>
      <c r="N5" s="159">
        <v>2154</v>
      </c>
      <c r="O5" s="162">
        <f>M5-N5</f>
        <v>872</v>
      </c>
      <c r="P5" s="159">
        <v>8</v>
      </c>
      <c r="Q5" s="162">
        <f>O5-P5</f>
        <v>864</v>
      </c>
      <c r="R5" s="163">
        <v>68</v>
      </c>
      <c r="S5" s="162">
        <f>Q5-R5</f>
        <v>796</v>
      </c>
      <c r="T5" s="163">
        <v>6</v>
      </c>
      <c r="U5" s="162">
        <f>SUM(S5,T5)</f>
        <v>802</v>
      </c>
    </row>
    <row r="6" spans="1:21" ht="12.75" customHeight="1" x14ac:dyDescent="0.2">
      <c r="A6" s="254">
        <v>5</v>
      </c>
      <c r="B6" s="130" t="s">
        <v>383</v>
      </c>
      <c r="C6" s="130" t="s">
        <v>382</v>
      </c>
      <c r="D6" s="131">
        <v>12001037</v>
      </c>
      <c r="E6" s="149" t="s">
        <v>2077</v>
      </c>
      <c r="F6" s="150"/>
      <c r="H6" s="159" t="s">
        <v>1934</v>
      </c>
      <c r="I6" s="159">
        <v>311</v>
      </c>
      <c r="J6" s="159">
        <v>92</v>
      </c>
      <c r="K6" s="159">
        <v>617</v>
      </c>
      <c r="L6" s="159">
        <f>SUM(I6:K6)</f>
        <v>1020</v>
      </c>
      <c r="M6" s="162"/>
      <c r="N6" s="159"/>
      <c r="O6" s="162"/>
      <c r="P6" s="159"/>
      <c r="Q6" s="162"/>
      <c r="R6" s="163"/>
      <c r="S6" s="162"/>
      <c r="T6" s="163"/>
      <c r="U6" s="162"/>
    </row>
    <row r="7" spans="1:21" ht="12.75" customHeight="1" x14ac:dyDescent="0.2">
      <c r="A7" s="254">
        <v>6</v>
      </c>
      <c r="B7" s="130" t="s">
        <v>385</v>
      </c>
      <c r="C7" s="130" t="s">
        <v>384</v>
      </c>
      <c r="D7" s="131">
        <v>24170344</v>
      </c>
      <c r="E7" s="149" t="s">
        <v>2077</v>
      </c>
      <c r="H7" s="159" t="s">
        <v>526</v>
      </c>
      <c r="I7" s="159">
        <v>289</v>
      </c>
      <c r="J7" s="159">
        <v>136</v>
      </c>
      <c r="K7" s="159">
        <v>562</v>
      </c>
      <c r="L7" s="159">
        <f>SUM(I7:K7)</f>
        <v>987</v>
      </c>
      <c r="M7" s="162"/>
      <c r="N7" s="159"/>
      <c r="O7" s="162"/>
      <c r="P7" s="159"/>
      <c r="Q7" s="162"/>
      <c r="R7" s="163"/>
      <c r="S7" s="162"/>
      <c r="T7" s="163"/>
      <c r="U7" s="162"/>
    </row>
    <row r="8" spans="1:21" ht="12.75" customHeight="1" x14ac:dyDescent="0.2">
      <c r="A8" s="254">
        <v>7</v>
      </c>
      <c r="B8" s="130" t="s">
        <v>387</v>
      </c>
      <c r="C8" s="130" t="s">
        <v>386</v>
      </c>
      <c r="D8" s="131">
        <v>25860648</v>
      </c>
      <c r="E8" s="149" t="s">
        <v>2077</v>
      </c>
      <c r="F8" s="150"/>
      <c r="H8" s="159"/>
      <c r="I8" s="159"/>
      <c r="J8" s="159"/>
      <c r="K8" s="159"/>
      <c r="L8" s="159"/>
      <c r="M8" s="159"/>
      <c r="N8" s="159"/>
      <c r="O8" s="159"/>
      <c r="P8" s="159"/>
      <c r="Q8" s="159"/>
      <c r="R8" s="159"/>
      <c r="S8" s="159"/>
      <c r="T8" s="159"/>
      <c r="U8" s="159"/>
    </row>
    <row r="9" spans="1:21" ht="12.75" customHeight="1" x14ac:dyDescent="0.2">
      <c r="A9" s="254">
        <v>8</v>
      </c>
      <c r="B9" s="130" t="s">
        <v>389</v>
      </c>
      <c r="C9" s="130" t="s">
        <v>388</v>
      </c>
      <c r="D9" s="131">
        <v>11011080</v>
      </c>
      <c r="E9" s="149" t="s">
        <v>2077</v>
      </c>
      <c r="H9" s="159"/>
      <c r="I9" s="164" t="s">
        <v>1935</v>
      </c>
      <c r="J9" s="159"/>
      <c r="K9" s="159"/>
      <c r="L9" s="159"/>
      <c r="M9" s="159"/>
      <c r="N9" s="159"/>
      <c r="O9" s="159"/>
      <c r="P9" s="159"/>
      <c r="Q9" s="159"/>
      <c r="R9" s="159"/>
      <c r="S9" s="159"/>
      <c r="T9" s="159"/>
      <c r="U9" s="159"/>
    </row>
    <row r="10" spans="1:21" ht="12.75" customHeight="1" x14ac:dyDescent="0.2">
      <c r="A10" s="254">
        <v>9</v>
      </c>
      <c r="B10" s="130" t="s">
        <v>391</v>
      </c>
      <c r="C10" s="130" t="s">
        <v>390</v>
      </c>
      <c r="D10" s="131">
        <v>14748068</v>
      </c>
      <c r="E10" s="149" t="s">
        <v>2077</v>
      </c>
      <c r="F10" s="150"/>
      <c r="H10" s="159"/>
      <c r="I10" s="132"/>
      <c r="J10" s="159" t="s">
        <v>1936</v>
      </c>
      <c r="K10" s="159"/>
      <c r="L10" s="159"/>
      <c r="M10" s="159"/>
      <c r="N10" s="159"/>
      <c r="O10" s="159"/>
      <c r="P10" s="159"/>
      <c r="Q10" s="159"/>
      <c r="R10" s="159"/>
      <c r="S10" s="159"/>
      <c r="T10" s="159"/>
      <c r="U10" s="159"/>
    </row>
    <row r="11" spans="1:21" ht="12.75" customHeight="1" x14ac:dyDescent="0.2">
      <c r="A11" s="254">
        <v>10</v>
      </c>
      <c r="B11" s="130" t="s">
        <v>393</v>
      </c>
      <c r="C11" s="130" t="s">
        <v>392</v>
      </c>
      <c r="D11" s="131">
        <v>15122797</v>
      </c>
      <c r="E11" s="149" t="s">
        <v>2077</v>
      </c>
      <c r="F11" s="150"/>
      <c r="H11" s="159"/>
      <c r="I11" s="138"/>
      <c r="J11" s="159" t="s">
        <v>1937</v>
      </c>
      <c r="K11" s="159"/>
      <c r="L11" s="159"/>
      <c r="M11" s="159"/>
      <c r="N11" s="159"/>
      <c r="O11" s="159"/>
      <c r="P11" s="159"/>
      <c r="Q11" s="159"/>
      <c r="R11" s="159"/>
      <c r="S11" s="159"/>
      <c r="T11" s="159"/>
      <c r="U11" s="159"/>
    </row>
    <row r="12" spans="1:21" ht="12.75" customHeight="1" x14ac:dyDescent="0.2">
      <c r="A12" s="254">
        <v>11</v>
      </c>
      <c r="B12" s="130" t="s">
        <v>395</v>
      </c>
      <c r="C12" s="130" t="s">
        <v>394</v>
      </c>
      <c r="D12" s="131">
        <v>1815710</v>
      </c>
      <c r="E12" s="149" t="s">
        <v>2077</v>
      </c>
      <c r="F12" s="150"/>
      <c r="H12" s="159"/>
      <c r="I12" s="143"/>
      <c r="J12" s="159" t="s">
        <v>1938</v>
      </c>
      <c r="K12" s="159"/>
      <c r="L12" s="159"/>
      <c r="M12" s="159"/>
      <c r="N12" s="159"/>
      <c r="O12" s="159"/>
      <c r="P12" s="159"/>
      <c r="Q12" s="159"/>
      <c r="R12" s="159"/>
      <c r="S12" s="159"/>
      <c r="T12" s="159"/>
      <c r="U12" s="159"/>
    </row>
    <row r="13" spans="1:21" ht="12.75" customHeight="1" x14ac:dyDescent="0.2">
      <c r="A13" s="254">
        <v>12</v>
      </c>
      <c r="B13" s="130" t="s">
        <v>397</v>
      </c>
      <c r="C13" s="130" t="s">
        <v>396</v>
      </c>
      <c r="D13" s="131">
        <v>10469270</v>
      </c>
      <c r="E13" s="149" t="s">
        <v>2077</v>
      </c>
      <c r="H13" s="159"/>
      <c r="I13" s="147"/>
      <c r="J13" s="159" t="s">
        <v>1939</v>
      </c>
      <c r="K13" s="159"/>
      <c r="L13" s="159"/>
      <c r="M13" s="159"/>
      <c r="N13" s="159"/>
      <c r="O13" s="159"/>
      <c r="P13" s="159"/>
      <c r="Q13" s="159"/>
      <c r="R13" s="159"/>
      <c r="S13" s="159"/>
      <c r="T13" s="159"/>
      <c r="U13" s="159"/>
    </row>
    <row r="14" spans="1:21" ht="12.75" customHeight="1" x14ac:dyDescent="0.2">
      <c r="A14" s="254">
        <v>13</v>
      </c>
      <c r="B14" s="130" t="s">
        <v>399</v>
      </c>
      <c r="C14" s="130" t="s">
        <v>398</v>
      </c>
      <c r="D14" s="131">
        <v>11285501</v>
      </c>
      <c r="E14" s="149" t="s">
        <v>2077</v>
      </c>
      <c r="F14" s="150"/>
      <c r="H14" s="159"/>
      <c r="I14" s="159"/>
      <c r="J14" s="159"/>
      <c r="K14" s="159"/>
      <c r="L14" s="159"/>
      <c r="M14" s="159"/>
      <c r="N14" s="159"/>
      <c r="O14" s="159"/>
      <c r="P14" s="159"/>
      <c r="Q14" s="159"/>
      <c r="R14" s="159"/>
      <c r="S14" s="159"/>
      <c r="T14" s="159"/>
      <c r="U14" s="159"/>
    </row>
    <row r="15" spans="1:21" ht="12.75" customHeight="1" x14ac:dyDescent="0.2">
      <c r="A15" s="254">
        <v>14</v>
      </c>
      <c r="B15" s="130" t="s">
        <v>401</v>
      </c>
      <c r="C15" s="130" t="s">
        <v>400</v>
      </c>
      <c r="D15" s="131">
        <v>16407359</v>
      </c>
      <c r="E15" s="149" t="s">
        <v>2077</v>
      </c>
      <c r="H15" s="159"/>
      <c r="I15" s="164" t="s">
        <v>1940</v>
      </c>
      <c r="J15" s="159"/>
      <c r="K15" s="159"/>
      <c r="L15" s="159"/>
      <c r="M15" s="159"/>
      <c r="N15" s="159"/>
      <c r="O15" s="159"/>
      <c r="P15" s="159"/>
      <c r="Q15" s="159"/>
      <c r="R15" s="159"/>
      <c r="S15" s="159"/>
      <c r="T15" s="159"/>
      <c r="U15" s="159"/>
    </row>
    <row r="16" spans="1:21" ht="12.75" customHeight="1" x14ac:dyDescent="0.2">
      <c r="A16" s="254">
        <v>15</v>
      </c>
      <c r="B16" s="130" t="s">
        <v>403</v>
      </c>
      <c r="C16" s="130" t="s">
        <v>402</v>
      </c>
      <c r="D16" s="131">
        <v>16785701</v>
      </c>
      <c r="E16" s="149" t="s">
        <v>2077</v>
      </c>
      <c r="H16" s="159"/>
      <c r="I16" s="159" t="s">
        <v>1941</v>
      </c>
      <c r="J16" s="159"/>
      <c r="K16" s="159"/>
      <c r="L16" s="159"/>
      <c r="M16" s="159"/>
      <c r="N16" s="159"/>
      <c r="O16" s="159"/>
      <c r="P16" s="159"/>
      <c r="Q16" s="159"/>
      <c r="R16" s="159"/>
      <c r="S16" s="159"/>
      <c r="T16" s="159"/>
      <c r="U16" s="159"/>
    </row>
    <row r="17" spans="1:6" ht="12.75" customHeight="1" x14ac:dyDescent="0.2">
      <c r="A17" s="254">
        <v>16</v>
      </c>
      <c r="B17" s="130" t="s">
        <v>405</v>
      </c>
      <c r="C17" s="130" t="s">
        <v>404</v>
      </c>
      <c r="D17" s="131">
        <v>17690402</v>
      </c>
      <c r="E17" s="149" t="s">
        <v>2077</v>
      </c>
      <c r="F17" s="150"/>
    </row>
    <row r="18" spans="1:6" ht="12.75" customHeight="1" x14ac:dyDescent="0.2">
      <c r="A18" s="254">
        <v>17</v>
      </c>
      <c r="B18" s="130" t="s">
        <v>407</v>
      </c>
      <c r="C18" s="130" t="s">
        <v>406</v>
      </c>
      <c r="D18" s="131">
        <v>17764712</v>
      </c>
      <c r="E18" s="149" t="s">
        <v>2077</v>
      </c>
      <c r="F18" s="150"/>
    </row>
    <row r="19" spans="1:6" ht="12.75" customHeight="1" x14ac:dyDescent="0.2">
      <c r="A19" s="254">
        <v>18</v>
      </c>
      <c r="B19" s="130" t="s">
        <v>409</v>
      </c>
      <c r="C19" s="130" t="s">
        <v>408</v>
      </c>
      <c r="D19" s="131">
        <v>18941175</v>
      </c>
      <c r="E19" s="149" t="s">
        <v>2077</v>
      </c>
    </row>
    <row r="20" spans="1:6" ht="12.75" customHeight="1" x14ac:dyDescent="0.2">
      <c r="A20" s="254">
        <v>19</v>
      </c>
      <c r="B20" s="130" t="s">
        <v>411</v>
      </c>
      <c r="C20" s="130" t="s">
        <v>410</v>
      </c>
      <c r="D20" s="131">
        <v>19733377</v>
      </c>
      <c r="E20" s="149" t="s">
        <v>2077</v>
      </c>
      <c r="F20" s="150"/>
    </row>
    <row r="21" spans="1:6" ht="12.75" customHeight="1" x14ac:dyDescent="0.2">
      <c r="A21" s="254">
        <v>20</v>
      </c>
      <c r="B21" s="130" t="s">
        <v>413</v>
      </c>
      <c r="C21" s="130" t="s">
        <v>412</v>
      </c>
      <c r="D21" s="131">
        <v>19889931</v>
      </c>
      <c r="E21" s="149" t="s">
        <v>2077</v>
      </c>
    </row>
    <row r="22" spans="1:6" ht="12.75" customHeight="1" x14ac:dyDescent="0.2">
      <c r="A22" s="254">
        <v>21</v>
      </c>
      <c r="B22" s="130" t="s">
        <v>415</v>
      </c>
      <c r="C22" s="130" t="s">
        <v>414</v>
      </c>
      <c r="D22" s="131">
        <v>20090849</v>
      </c>
      <c r="E22" s="149" t="s">
        <v>2077</v>
      </c>
      <c r="F22" s="150"/>
    </row>
    <row r="23" spans="1:6" ht="12.75" customHeight="1" x14ac:dyDescent="0.2">
      <c r="A23" s="254">
        <v>22</v>
      </c>
      <c r="B23" s="130" t="s">
        <v>417</v>
      </c>
      <c r="C23" s="130" t="s">
        <v>416</v>
      </c>
      <c r="D23" s="131">
        <v>20158392</v>
      </c>
      <c r="E23" s="149" t="s">
        <v>2077</v>
      </c>
    </row>
    <row r="24" spans="1:6" ht="12.75" customHeight="1" x14ac:dyDescent="0.2">
      <c r="A24" s="254">
        <v>23</v>
      </c>
      <c r="B24" s="130" t="s">
        <v>419</v>
      </c>
      <c r="C24" s="130" t="s">
        <v>418</v>
      </c>
      <c r="D24" s="131">
        <v>22815692</v>
      </c>
      <c r="E24" s="149" t="s">
        <v>2077</v>
      </c>
    </row>
    <row r="25" spans="1:6" ht="12.75" customHeight="1" x14ac:dyDescent="0.2">
      <c r="A25" s="254">
        <v>24</v>
      </c>
      <c r="B25" s="130" t="s">
        <v>421</v>
      </c>
      <c r="C25" s="130" t="s">
        <v>420</v>
      </c>
      <c r="D25" s="131">
        <v>23274801</v>
      </c>
      <c r="E25" s="149" t="s">
        <v>2077</v>
      </c>
    </row>
    <row r="26" spans="1:6" ht="12.75" customHeight="1" x14ac:dyDescent="0.2">
      <c r="A26" s="254">
        <v>25</v>
      </c>
      <c r="B26" s="130" t="s">
        <v>423</v>
      </c>
      <c r="C26" s="130" t="s">
        <v>422</v>
      </c>
      <c r="D26" s="131">
        <v>24858204</v>
      </c>
      <c r="E26" s="149" t="s">
        <v>2077</v>
      </c>
    </row>
    <row r="27" spans="1:6" ht="12.75" customHeight="1" x14ac:dyDescent="0.2">
      <c r="A27" s="254">
        <v>26</v>
      </c>
      <c r="B27" s="130" t="s">
        <v>425</v>
      </c>
      <c r="C27" s="130" t="s">
        <v>424</v>
      </c>
      <c r="D27" s="131">
        <v>25944351</v>
      </c>
      <c r="E27" s="149" t="s">
        <v>2077</v>
      </c>
    </row>
    <row r="28" spans="1:6" ht="12.75" customHeight="1" x14ac:dyDescent="0.2">
      <c r="A28" s="254">
        <v>27</v>
      </c>
      <c r="B28" s="130" t="s">
        <v>427</v>
      </c>
      <c r="C28" s="130" t="s">
        <v>426</v>
      </c>
      <c r="D28" s="131">
        <v>1939640</v>
      </c>
      <c r="E28" s="149" t="s">
        <v>2077</v>
      </c>
      <c r="F28" s="150"/>
    </row>
    <row r="29" spans="1:6" ht="12.75" customHeight="1" x14ac:dyDescent="0.2">
      <c r="A29" s="254">
        <v>28</v>
      </c>
      <c r="B29" s="130" t="s">
        <v>429</v>
      </c>
      <c r="C29" s="130" t="s">
        <v>428</v>
      </c>
      <c r="D29" s="131">
        <v>10068569</v>
      </c>
      <c r="E29" s="149" t="s">
        <v>2077</v>
      </c>
    </row>
    <row r="30" spans="1:6" ht="12.75" customHeight="1" x14ac:dyDescent="0.2">
      <c r="A30" s="254">
        <v>29</v>
      </c>
      <c r="B30" s="130" t="s">
        <v>431</v>
      </c>
      <c r="C30" s="130" t="s">
        <v>430</v>
      </c>
      <c r="D30" s="131">
        <v>24216294</v>
      </c>
      <c r="E30" s="149" t="s">
        <v>2077</v>
      </c>
      <c r="F30" s="150"/>
    </row>
    <row r="31" spans="1:6" ht="12.75" customHeight="1" x14ac:dyDescent="0.2">
      <c r="A31" s="254">
        <v>30</v>
      </c>
      <c r="B31" s="130" t="s">
        <v>433</v>
      </c>
      <c r="C31" s="130" t="s">
        <v>432</v>
      </c>
      <c r="D31" s="131">
        <v>24606681</v>
      </c>
      <c r="E31" s="149" t="s">
        <v>2077</v>
      </c>
    </row>
    <row r="32" spans="1:6" ht="12.75" customHeight="1" x14ac:dyDescent="0.2">
      <c r="A32" s="254">
        <v>31</v>
      </c>
      <c r="B32" s="130" t="s">
        <v>435</v>
      </c>
      <c r="C32" s="130" t="s">
        <v>434</v>
      </c>
      <c r="D32" s="131">
        <v>20859002</v>
      </c>
      <c r="E32" s="149" t="s">
        <v>31</v>
      </c>
    </row>
    <row r="33" spans="1:6" ht="12.75" customHeight="1" x14ac:dyDescent="0.2">
      <c r="A33" s="254">
        <v>32</v>
      </c>
      <c r="B33" s="130" t="s">
        <v>437</v>
      </c>
      <c r="C33" s="130" t="s">
        <v>436</v>
      </c>
      <c r="D33" s="131">
        <v>25722892</v>
      </c>
      <c r="E33" s="149" t="s">
        <v>2077</v>
      </c>
      <c r="F33" s="150"/>
    </row>
    <row r="34" spans="1:6" ht="12.75" customHeight="1" x14ac:dyDescent="0.2">
      <c r="A34" s="254">
        <v>33</v>
      </c>
      <c r="B34" s="130" t="s">
        <v>439</v>
      </c>
      <c r="C34" s="130" t="s">
        <v>438</v>
      </c>
      <c r="D34" s="131">
        <v>24292799</v>
      </c>
      <c r="E34" s="149" t="s">
        <v>2077</v>
      </c>
      <c r="F34" s="150"/>
    </row>
    <row r="35" spans="1:6" ht="12.75" customHeight="1" x14ac:dyDescent="0.2">
      <c r="A35" s="254">
        <v>34</v>
      </c>
      <c r="B35" s="165"/>
      <c r="C35" s="134" t="s">
        <v>440</v>
      </c>
      <c r="D35" s="133">
        <v>10502265</v>
      </c>
      <c r="E35" s="342" t="s">
        <v>2077</v>
      </c>
    </row>
    <row r="36" spans="1:6" ht="12.75" customHeight="1" x14ac:dyDescent="0.2">
      <c r="A36" s="254">
        <v>35</v>
      </c>
      <c r="B36" s="165"/>
      <c r="C36" s="135" t="s">
        <v>441</v>
      </c>
      <c r="D36" s="165">
        <v>18080798</v>
      </c>
      <c r="E36" s="254" t="s">
        <v>2077</v>
      </c>
    </row>
    <row r="37" spans="1:6" ht="12.75" customHeight="1" x14ac:dyDescent="0.2">
      <c r="A37" s="254">
        <v>36</v>
      </c>
      <c r="B37" s="130" t="s">
        <v>443</v>
      </c>
      <c r="C37" s="130" t="s">
        <v>442</v>
      </c>
      <c r="D37" s="131">
        <v>27476044</v>
      </c>
      <c r="E37" s="149" t="s">
        <v>2077</v>
      </c>
    </row>
    <row r="38" spans="1:6" ht="12.75" customHeight="1" x14ac:dyDescent="0.2">
      <c r="A38" s="254">
        <v>37</v>
      </c>
      <c r="B38" s="130" t="s">
        <v>445</v>
      </c>
      <c r="C38" s="130" t="s">
        <v>444</v>
      </c>
      <c r="D38" s="131">
        <v>17098977</v>
      </c>
      <c r="E38" s="149" t="s">
        <v>2077</v>
      </c>
      <c r="F38" s="150"/>
    </row>
    <row r="39" spans="1:6" ht="12.75" customHeight="1" x14ac:dyDescent="0.2">
      <c r="A39" s="254">
        <v>38</v>
      </c>
      <c r="B39" s="130" t="s">
        <v>447</v>
      </c>
      <c r="C39" s="130" t="s">
        <v>446</v>
      </c>
      <c r="D39" s="131">
        <v>27223651</v>
      </c>
      <c r="E39" s="149" t="s">
        <v>2077</v>
      </c>
      <c r="F39" s="150"/>
    </row>
    <row r="40" spans="1:6" ht="12.75" customHeight="1" x14ac:dyDescent="0.2">
      <c r="A40" s="254">
        <v>39</v>
      </c>
      <c r="B40" s="130" t="s">
        <v>449</v>
      </c>
      <c r="C40" s="130" t="s">
        <v>448</v>
      </c>
      <c r="D40" s="131">
        <v>11505450</v>
      </c>
      <c r="E40" s="149" t="s">
        <v>2077</v>
      </c>
      <c r="F40" s="150"/>
    </row>
    <row r="41" spans="1:6" ht="12.75" customHeight="1" x14ac:dyDescent="0.2">
      <c r="A41" s="254">
        <v>40</v>
      </c>
      <c r="B41" s="130" t="s">
        <v>451</v>
      </c>
      <c r="C41" s="130" t="s">
        <v>450</v>
      </c>
      <c r="D41" s="131">
        <v>27301555</v>
      </c>
      <c r="E41" s="149" t="s">
        <v>2078</v>
      </c>
      <c r="F41" s="150"/>
    </row>
    <row r="42" spans="1:6" ht="12.75" customHeight="1" x14ac:dyDescent="0.2">
      <c r="A42" s="254">
        <v>41</v>
      </c>
      <c r="B42" s="130" t="s">
        <v>453</v>
      </c>
      <c r="C42" s="130" t="s">
        <v>452</v>
      </c>
      <c r="D42" s="131">
        <v>27391896</v>
      </c>
      <c r="E42" s="149" t="s">
        <v>2077</v>
      </c>
      <c r="F42" s="150"/>
    </row>
    <row r="43" spans="1:6" ht="12.75" customHeight="1" x14ac:dyDescent="0.2">
      <c r="A43" s="254">
        <v>42</v>
      </c>
      <c r="B43" s="130" t="s">
        <v>455</v>
      </c>
      <c r="C43" s="130" t="s">
        <v>454</v>
      </c>
      <c r="D43" s="131">
        <v>26255888</v>
      </c>
      <c r="E43" s="149" t="s">
        <v>2077</v>
      </c>
    </row>
    <row r="44" spans="1:6" ht="12.75" customHeight="1" x14ac:dyDescent="0.2">
      <c r="A44" s="254">
        <v>43</v>
      </c>
      <c r="B44" s="130" t="s">
        <v>457</v>
      </c>
      <c r="C44" s="130" t="s">
        <v>456</v>
      </c>
      <c r="D44" s="131">
        <v>26669014</v>
      </c>
      <c r="E44" s="149" t="s">
        <v>2077</v>
      </c>
      <c r="F44" s="150"/>
    </row>
    <row r="45" spans="1:6" ht="12.75" customHeight="1" x14ac:dyDescent="0.2">
      <c r="A45" s="254">
        <v>44</v>
      </c>
      <c r="B45" s="130" t="s">
        <v>459</v>
      </c>
      <c r="C45" s="130" t="s">
        <v>458</v>
      </c>
      <c r="D45" s="131">
        <v>26982706</v>
      </c>
      <c r="E45" s="149" t="s">
        <v>2078</v>
      </c>
    </row>
    <row r="46" spans="1:6" ht="12.75" customHeight="1" x14ac:dyDescent="0.2">
      <c r="A46" s="254">
        <v>45</v>
      </c>
      <c r="B46" s="130" t="s">
        <v>461</v>
      </c>
      <c r="C46" s="130" t="s">
        <v>460</v>
      </c>
      <c r="D46" s="131">
        <v>26925444</v>
      </c>
      <c r="E46" s="149" t="s">
        <v>2077</v>
      </c>
      <c r="F46" s="150"/>
    </row>
    <row r="47" spans="1:6" ht="12.75" customHeight="1" x14ac:dyDescent="0.2">
      <c r="A47" s="254">
        <v>46</v>
      </c>
      <c r="B47" s="130" t="s">
        <v>463</v>
      </c>
      <c r="C47" s="130" t="s">
        <v>462</v>
      </c>
      <c r="D47" s="131">
        <v>27155816</v>
      </c>
      <c r="E47" s="149" t="s">
        <v>2077</v>
      </c>
      <c r="F47" s="150"/>
    </row>
    <row r="48" spans="1:6" ht="12.75" customHeight="1" x14ac:dyDescent="0.2">
      <c r="A48" s="254">
        <v>47</v>
      </c>
      <c r="B48" s="130" t="s">
        <v>465</v>
      </c>
      <c r="C48" s="130" t="s">
        <v>464</v>
      </c>
      <c r="D48" s="131">
        <v>18368263</v>
      </c>
      <c r="E48" s="149" t="s">
        <v>2077</v>
      </c>
      <c r="F48" s="150"/>
    </row>
    <row r="49" spans="1:6" ht="12.75" customHeight="1" x14ac:dyDescent="0.2">
      <c r="A49" s="254">
        <v>48</v>
      </c>
      <c r="B49" s="130" t="s">
        <v>469</v>
      </c>
      <c r="C49" s="130" t="s">
        <v>468</v>
      </c>
      <c r="D49" s="131">
        <v>22363824</v>
      </c>
      <c r="E49" s="149" t="s">
        <v>2077</v>
      </c>
    </row>
    <row r="50" spans="1:6" ht="12.75" customHeight="1" x14ac:dyDescent="0.2">
      <c r="A50" s="254">
        <v>49</v>
      </c>
      <c r="B50" s="130" t="s">
        <v>471</v>
      </c>
      <c r="C50" s="130" t="s">
        <v>470</v>
      </c>
      <c r="D50" s="131">
        <v>23357301</v>
      </c>
      <c r="E50" s="149" t="s">
        <v>2079</v>
      </c>
      <c r="F50" s="150"/>
    </row>
    <row r="51" spans="1:6" ht="12.75" customHeight="1" x14ac:dyDescent="0.2">
      <c r="A51" s="254">
        <v>50</v>
      </c>
      <c r="B51" s="130" t="s">
        <v>473</v>
      </c>
      <c r="C51" s="130" t="s">
        <v>472</v>
      </c>
      <c r="D51" s="131">
        <v>15780577</v>
      </c>
      <c r="E51" s="149" t="s">
        <v>2077</v>
      </c>
    </row>
    <row r="52" spans="1:6" ht="12.75" customHeight="1" x14ac:dyDescent="0.2">
      <c r="A52" s="254">
        <v>51</v>
      </c>
      <c r="B52" s="165"/>
      <c r="C52" s="135" t="s">
        <v>474</v>
      </c>
      <c r="D52" s="165"/>
      <c r="E52" s="254" t="s">
        <v>2078</v>
      </c>
    </row>
    <row r="53" spans="1:6" ht="12.75" customHeight="1" x14ac:dyDescent="0.2">
      <c r="A53" s="254">
        <v>52</v>
      </c>
      <c r="B53" s="130" t="s">
        <v>476</v>
      </c>
      <c r="C53" s="130" t="s">
        <v>475</v>
      </c>
      <c r="D53" s="131">
        <v>25878254</v>
      </c>
      <c r="E53" s="254" t="s">
        <v>2077</v>
      </c>
    </row>
    <row r="54" spans="1:6" ht="12.75" customHeight="1" x14ac:dyDescent="0.2">
      <c r="A54" s="254">
        <v>53</v>
      </c>
      <c r="B54" s="130" t="s">
        <v>478</v>
      </c>
      <c r="C54" s="130" t="s">
        <v>477</v>
      </c>
      <c r="D54" s="131">
        <v>11335143</v>
      </c>
      <c r="E54" s="149" t="s">
        <v>2077</v>
      </c>
    </row>
    <row r="55" spans="1:6" ht="12.75" customHeight="1" x14ac:dyDescent="0.2">
      <c r="A55" s="254">
        <v>54</v>
      </c>
      <c r="B55" s="130" t="s">
        <v>480</v>
      </c>
      <c r="C55" s="130" t="s">
        <v>479</v>
      </c>
      <c r="D55" s="131">
        <v>16951817</v>
      </c>
      <c r="E55" s="149" t="s">
        <v>2077</v>
      </c>
      <c r="F55" s="150"/>
    </row>
    <row r="56" spans="1:6" ht="12.75" customHeight="1" x14ac:dyDescent="0.2">
      <c r="A56" s="254">
        <v>55</v>
      </c>
      <c r="B56" s="136" t="s">
        <v>482</v>
      </c>
      <c r="C56" s="136" t="s">
        <v>481</v>
      </c>
      <c r="D56" s="137">
        <v>19261502</v>
      </c>
      <c r="E56" s="149"/>
    </row>
    <row r="57" spans="1:6" ht="12.75" customHeight="1" x14ac:dyDescent="0.2">
      <c r="A57" s="254">
        <v>56</v>
      </c>
      <c r="B57" s="136" t="s">
        <v>484</v>
      </c>
      <c r="C57" s="136" t="s">
        <v>483</v>
      </c>
      <c r="D57" s="137">
        <v>21461372</v>
      </c>
      <c r="E57" s="149"/>
    </row>
    <row r="58" spans="1:6" ht="12.75" customHeight="1" x14ac:dyDescent="0.2">
      <c r="A58" s="254">
        <v>57</v>
      </c>
      <c r="B58" s="136" t="s">
        <v>486</v>
      </c>
      <c r="C58" s="136" t="s">
        <v>485</v>
      </c>
      <c r="D58" s="137">
        <v>27139443</v>
      </c>
      <c r="E58" s="149"/>
    </row>
    <row r="59" spans="1:6" ht="12.75" customHeight="1" x14ac:dyDescent="0.2">
      <c r="A59" s="254">
        <v>58</v>
      </c>
      <c r="B59" s="136" t="s">
        <v>488</v>
      </c>
      <c r="C59" s="136" t="s">
        <v>487</v>
      </c>
      <c r="D59" s="137">
        <v>27241538</v>
      </c>
      <c r="E59" s="149" t="s">
        <v>2077</v>
      </c>
      <c r="F59" s="150"/>
    </row>
    <row r="60" spans="1:6" ht="12.75" customHeight="1" x14ac:dyDescent="0.2">
      <c r="A60" s="254">
        <v>59</v>
      </c>
      <c r="B60" s="136" t="s">
        <v>490</v>
      </c>
      <c r="C60" s="136" t="s">
        <v>489</v>
      </c>
      <c r="D60" s="137">
        <v>22926216</v>
      </c>
      <c r="E60" s="149"/>
    </row>
    <row r="61" spans="1:6" ht="12.75" customHeight="1" x14ac:dyDescent="0.2">
      <c r="A61" s="254">
        <v>60</v>
      </c>
      <c r="B61" s="136" t="s">
        <v>492</v>
      </c>
      <c r="C61" s="136" t="s">
        <v>491</v>
      </c>
      <c r="D61" s="137">
        <v>27008374</v>
      </c>
      <c r="E61" s="149" t="s">
        <v>2077</v>
      </c>
    </row>
    <row r="62" spans="1:6" ht="12.75" customHeight="1" x14ac:dyDescent="0.2">
      <c r="A62" s="254">
        <v>61</v>
      </c>
      <c r="B62" s="136" t="s">
        <v>494</v>
      </c>
      <c r="C62" s="136" t="s">
        <v>493</v>
      </c>
      <c r="D62" s="137">
        <v>26421267</v>
      </c>
      <c r="E62" s="149"/>
      <c r="F62" s="150"/>
    </row>
    <row r="63" spans="1:6" ht="12.75" customHeight="1" x14ac:dyDescent="0.2">
      <c r="A63" s="254">
        <v>62</v>
      </c>
      <c r="B63" s="166"/>
      <c r="C63" s="139" t="s">
        <v>495</v>
      </c>
      <c r="D63" s="166">
        <v>19427377</v>
      </c>
      <c r="F63" s="148"/>
    </row>
    <row r="64" spans="1:6" ht="12.75" customHeight="1" x14ac:dyDescent="0.2">
      <c r="A64" s="254">
        <v>63</v>
      </c>
      <c r="B64" s="136" t="s">
        <v>497</v>
      </c>
      <c r="C64" s="136" t="s">
        <v>496</v>
      </c>
      <c r="D64" s="137">
        <v>9783699</v>
      </c>
      <c r="E64" s="149"/>
    </row>
    <row r="65" spans="1:6" ht="12.75" customHeight="1" x14ac:dyDescent="0.2">
      <c r="A65" s="254">
        <v>64</v>
      </c>
      <c r="B65" s="136" t="s">
        <v>499</v>
      </c>
      <c r="C65" s="136" t="s">
        <v>498</v>
      </c>
      <c r="D65" s="137">
        <v>9498463</v>
      </c>
      <c r="E65" s="149"/>
      <c r="F65" s="150"/>
    </row>
    <row r="66" spans="1:6" ht="12.75" customHeight="1" x14ac:dyDescent="0.2">
      <c r="A66" s="254">
        <v>65</v>
      </c>
      <c r="B66" s="136" t="s">
        <v>501</v>
      </c>
      <c r="C66" s="136" t="s">
        <v>500</v>
      </c>
      <c r="D66" s="137">
        <v>18578883</v>
      </c>
      <c r="E66" s="149"/>
    </row>
    <row r="67" spans="1:6" ht="12.75" customHeight="1" x14ac:dyDescent="0.2">
      <c r="A67" s="254">
        <v>66</v>
      </c>
      <c r="B67" s="136" t="s">
        <v>503</v>
      </c>
      <c r="C67" s="136" t="s">
        <v>502</v>
      </c>
      <c r="D67" s="137">
        <v>22302872</v>
      </c>
      <c r="E67" s="149"/>
      <c r="F67" s="150"/>
    </row>
    <row r="68" spans="1:6" ht="12.75" customHeight="1" x14ac:dyDescent="0.2">
      <c r="A68" s="254">
        <v>67</v>
      </c>
      <c r="B68" s="141" t="s">
        <v>467</v>
      </c>
      <c r="C68" s="141" t="s">
        <v>466</v>
      </c>
      <c r="D68" s="142">
        <v>24928471</v>
      </c>
      <c r="E68" s="149"/>
    </row>
    <row r="69" spans="1:6" ht="12.75" customHeight="1" x14ac:dyDescent="0.2">
      <c r="A69" s="254">
        <v>68</v>
      </c>
      <c r="B69" s="167"/>
      <c r="C69" s="140" t="s">
        <v>504</v>
      </c>
      <c r="D69" s="167"/>
      <c r="F69" s="150"/>
    </row>
    <row r="70" spans="1:6" ht="12.75" customHeight="1" x14ac:dyDescent="0.2">
      <c r="A70" s="254">
        <v>69</v>
      </c>
      <c r="B70" s="141" t="s">
        <v>506</v>
      </c>
      <c r="C70" s="141" t="s">
        <v>505</v>
      </c>
      <c r="D70" s="142">
        <v>10799806</v>
      </c>
      <c r="E70" s="149"/>
    </row>
    <row r="71" spans="1:6" ht="12.75" customHeight="1" x14ac:dyDescent="0.2">
      <c r="A71" s="254">
        <v>70</v>
      </c>
      <c r="B71" s="141" t="s">
        <v>508</v>
      </c>
      <c r="C71" s="141" t="s">
        <v>507</v>
      </c>
      <c r="D71" s="142">
        <v>9515771</v>
      </c>
      <c r="E71" s="149"/>
    </row>
    <row r="72" spans="1:6" ht="12.75" customHeight="1" x14ac:dyDescent="0.2">
      <c r="A72" s="254">
        <v>71</v>
      </c>
      <c r="B72" s="141" t="s">
        <v>510</v>
      </c>
      <c r="C72" s="141" t="s">
        <v>509</v>
      </c>
      <c r="D72" s="142">
        <v>18226917</v>
      </c>
      <c r="E72" s="149"/>
      <c r="F72" s="150"/>
    </row>
    <row r="73" spans="1:6" ht="12.75" customHeight="1" x14ac:dyDescent="0.2">
      <c r="A73" s="254">
        <v>72</v>
      </c>
      <c r="B73" s="141" t="s">
        <v>512</v>
      </c>
      <c r="C73" s="141" t="s">
        <v>511</v>
      </c>
      <c r="D73" s="142">
        <v>10348988</v>
      </c>
      <c r="E73" s="149"/>
    </row>
    <row r="74" spans="1:6" ht="12.75" customHeight="1" x14ac:dyDescent="0.2">
      <c r="A74" s="254">
        <v>73</v>
      </c>
      <c r="B74" s="141" t="s">
        <v>514</v>
      </c>
      <c r="C74" s="141" t="s">
        <v>513</v>
      </c>
      <c r="D74" s="142">
        <v>11776403</v>
      </c>
      <c r="E74" s="149"/>
      <c r="F74" s="150"/>
    </row>
    <row r="75" spans="1:6" ht="12.75" customHeight="1" x14ac:dyDescent="0.2">
      <c r="A75" s="254">
        <v>74</v>
      </c>
      <c r="B75" s="141" t="s">
        <v>516</v>
      </c>
      <c r="C75" s="141" t="s">
        <v>515</v>
      </c>
      <c r="D75" s="142">
        <v>17090406</v>
      </c>
      <c r="E75" s="149"/>
      <c r="F75" s="150"/>
    </row>
    <row r="76" spans="1:6" ht="12.75" customHeight="1" x14ac:dyDescent="0.2">
      <c r="A76" s="254">
        <v>75</v>
      </c>
      <c r="B76" s="141" t="s">
        <v>518</v>
      </c>
      <c r="C76" s="141" t="s">
        <v>517</v>
      </c>
      <c r="D76" s="142">
        <v>23284941</v>
      </c>
      <c r="E76" s="149"/>
      <c r="F76" s="150"/>
    </row>
    <row r="77" spans="1:6" ht="12.75" customHeight="1" x14ac:dyDescent="0.2">
      <c r="A77" s="254">
        <v>76</v>
      </c>
      <c r="B77" s="141" t="s">
        <v>520</v>
      </c>
      <c r="C77" s="141" t="s">
        <v>519</v>
      </c>
      <c r="D77" s="142">
        <v>12210415</v>
      </c>
      <c r="E77" s="149"/>
      <c r="F77" s="150"/>
    </row>
    <row r="78" spans="1:6" ht="12.75" customHeight="1" x14ac:dyDescent="0.2">
      <c r="A78" s="254">
        <v>77</v>
      </c>
      <c r="B78" s="167"/>
      <c r="C78" s="167" t="s">
        <v>521</v>
      </c>
      <c r="D78" s="144">
        <v>14722886</v>
      </c>
      <c r="E78" s="154"/>
      <c r="F78" s="150"/>
    </row>
    <row r="79" spans="1:6" ht="12.75" customHeight="1" x14ac:dyDescent="0.2">
      <c r="A79" s="254">
        <v>78</v>
      </c>
      <c r="B79" s="141" t="s">
        <v>523</v>
      </c>
      <c r="C79" s="141" t="s">
        <v>522</v>
      </c>
      <c r="D79" s="142">
        <v>27336361</v>
      </c>
      <c r="E79" s="149"/>
      <c r="F79" s="150"/>
    </row>
    <row r="80" spans="1:6" ht="12.75" customHeight="1" x14ac:dyDescent="0.2">
      <c r="A80" s="254">
        <v>79</v>
      </c>
      <c r="B80" s="143"/>
      <c r="C80" s="143" t="s">
        <v>525</v>
      </c>
      <c r="D80" s="143" t="s">
        <v>524</v>
      </c>
      <c r="E80" s="150"/>
    </row>
    <row r="81" spans="1:6" ht="12.75" customHeight="1" x14ac:dyDescent="0.2">
      <c r="A81" s="254">
        <v>80</v>
      </c>
      <c r="B81" s="141" t="s">
        <v>528</v>
      </c>
      <c r="C81" s="141" t="s">
        <v>527</v>
      </c>
      <c r="D81" s="142">
        <v>19776337</v>
      </c>
      <c r="E81" s="149"/>
    </row>
    <row r="82" spans="1:6" ht="12.75" customHeight="1" x14ac:dyDescent="0.2">
      <c r="A82" s="254">
        <v>81</v>
      </c>
      <c r="B82" s="145" t="s">
        <v>530</v>
      </c>
      <c r="C82" s="145" t="s">
        <v>529</v>
      </c>
      <c r="D82" s="146">
        <v>27788058</v>
      </c>
      <c r="E82" s="149"/>
    </row>
    <row r="83" spans="1:6" ht="12.75" customHeight="1" x14ac:dyDescent="0.2">
      <c r="A83" s="254">
        <v>82</v>
      </c>
      <c r="B83" s="147"/>
      <c r="C83" s="147" t="s">
        <v>531</v>
      </c>
      <c r="D83" s="147" t="s">
        <v>524</v>
      </c>
      <c r="E83" s="150"/>
    </row>
    <row r="84" spans="1:6" ht="12.75" customHeight="1" x14ac:dyDescent="0.2">
      <c r="A84" s="254">
        <v>83</v>
      </c>
      <c r="B84" s="147"/>
      <c r="C84" s="147" t="s">
        <v>532</v>
      </c>
      <c r="D84" s="147" t="s">
        <v>524</v>
      </c>
      <c r="E84" s="150"/>
    </row>
    <row r="85" spans="1:6" ht="12.75" customHeight="1" x14ac:dyDescent="0.2">
      <c r="A85" s="254">
        <v>84</v>
      </c>
      <c r="B85" s="147"/>
      <c r="C85" s="147" t="s">
        <v>533</v>
      </c>
      <c r="D85" s="147" t="s">
        <v>524</v>
      </c>
      <c r="E85" s="150"/>
      <c r="F85" s="150"/>
    </row>
    <row r="86" spans="1:6" ht="12.75" customHeight="1" x14ac:dyDescent="0.2">
      <c r="A86" s="254">
        <v>85</v>
      </c>
      <c r="B86" s="148" t="s">
        <v>535</v>
      </c>
      <c r="C86" s="148" t="s">
        <v>534</v>
      </c>
      <c r="D86" s="149">
        <v>27240351</v>
      </c>
      <c r="E86" s="149"/>
      <c r="F86" s="150"/>
    </row>
    <row r="87" spans="1:6" ht="12.75" customHeight="1" x14ac:dyDescent="0.2">
      <c r="A87" s="254">
        <v>86</v>
      </c>
      <c r="B87" s="148" t="s">
        <v>537</v>
      </c>
      <c r="C87" s="148" t="s">
        <v>536</v>
      </c>
      <c r="D87" s="149">
        <v>22949515</v>
      </c>
      <c r="E87" s="149"/>
    </row>
    <row r="88" spans="1:6" ht="12.75" customHeight="1" x14ac:dyDescent="0.2">
      <c r="A88" s="254">
        <v>87</v>
      </c>
      <c r="B88" s="148" t="s">
        <v>539</v>
      </c>
      <c r="C88" s="148" t="s">
        <v>538</v>
      </c>
      <c r="D88" s="149">
        <v>24040431</v>
      </c>
      <c r="E88" s="149"/>
    </row>
    <row r="89" spans="1:6" ht="12.75" customHeight="1" x14ac:dyDescent="0.2">
      <c r="A89" s="254">
        <v>88</v>
      </c>
      <c r="C89" s="150" t="s">
        <v>540</v>
      </c>
      <c r="D89" s="151">
        <v>26543242</v>
      </c>
      <c r="E89" s="151"/>
      <c r="F89" s="150"/>
    </row>
    <row r="90" spans="1:6" ht="12.75" customHeight="1" x14ac:dyDescent="0.2">
      <c r="A90" s="254">
        <v>89</v>
      </c>
      <c r="B90" s="148" t="s">
        <v>542</v>
      </c>
      <c r="C90" s="148" t="s">
        <v>541</v>
      </c>
      <c r="D90" s="149">
        <v>27456172</v>
      </c>
      <c r="E90" s="149"/>
    </row>
    <row r="91" spans="1:6" ht="12.75" customHeight="1" x14ac:dyDescent="0.2">
      <c r="A91" s="254">
        <v>90</v>
      </c>
      <c r="B91" s="148" t="s">
        <v>544</v>
      </c>
      <c r="C91" s="148" t="s">
        <v>543</v>
      </c>
      <c r="D91" s="149">
        <v>21450836</v>
      </c>
      <c r="E91" s="149"/>
      <c r="F91" s="150"/>
    </row>
    <row r="92" spans="1:6" ht="12.75" customHeight="1" x14ac:dyDescent="0.2">
      <c r="A92" s="254">
        <v>91</v>
      </c>
      <c r="B92" s="148" t="s">
        <v>546</v>
      </c>
      <c r="C92" s="148" t="s">
        <v>545</v>
      </c>
      <c r="D92" s="149">
        <v>21576486</v>
      </c>
      <c r="E92" s="149"/>
      <c r="F92" s="150"/>
    </row>
    <row r="93" spans="1:6" ht="12.75" customHeight="1" x14ac:dyDescent="0.2">
      <c r="A93" s="254">
        <v>92</v>
      </c>
      <c r="B93" s="148" t="s">
        <v>548</v>
      </c>
      <c r="C93" s="148" t="s">
        <v>547</v>
      </c>
      <c r="D93" s="149">
        <v>26741825</v>
      </c>
      <c r="E93" s="149"/>
    </row>
    <row r="94" spans="1:6" ht="12.75" customHeight="1" x14ac:dyDescent="0.2">
      <c r="A94" s="254">
        <v>93</v>
      </c>
      <c r="B94" s="148" t="s">
        <v>550</v>
      </c>
      <c r="C94" s="148" t="s">
        <v>549</v>
      </c>
      <c r="D94" s="149">
        <v>27389584</v>
      </c>
      <c r="E94" s="149"/>
      <c r="F94" s="150"/>
    </row>
    <row r="95" spans="1:6" ht="12.75" customHeight="1" x14ac:dyDescent="0.2">
      <c r="A95" s="254">
        <v>94</v>
      </c>
      <c r="B95" s="148" t="s">
        <v>552</v>
      </c>
      <c r="C95" s="148" t="s">
        <v>551</v>
      </c>
      <c r="D95" s="149">
        <v>23337909</v>
      </c>
      <c r="E95" s="149"/>
    </row>
    <row r="96" spans="1:6" ht="12.75" customHeight="1" x14ac:dyDescent="0.2">
      <c r="A96" s="254">
        <v>95</v>
      </c>
      <c r="B96" s="148" t="s">
        <v>554</v>
      </c>
      <c r="C96" s="148" t="s">
        <v>553</v>
      </c>
      <c r="D96" s="149">
        <v>27575706</v>
      </c>
      <c r="E96" s="149"/>
    </row>
    <row r="97" spans="1:6" ht="12.75" customHeight="1" x14ac:dyDescent="0.2">
      <c r="A97" s="254">
        <v>96</v>
      </c>
      <c r="B97" s="148" t="s">
        <v>556</v>
      </c>
      <c r="C97" s="148" t="s">
        <v>555</v>
      </c>
      <c r="D97" s="149">
        <v>25902155</v>
      </c>
      <c r="E97" s="149"/>
      <c r="F97" s="150"/>
    </row>
    <row r="98" spans="1:6" ht="12.75" customHeight="1" x14ac:dyDescent="0.2">
      <c r="A98" s="254">
        <v>97</v>
      </c>
      <c r="B98" s="148" t="s">
        <v>558</v>
      </c>
      <c r="C98" s="148" t="s">
        <v>557</v>
      </c>
      <c r="D98" s="149">
        <v>24361035</v>
      </c>
      <c r="E98" s="149"/>
    </row>
    <row r="99" spans="1:6" ht="12.75" customHeight="1" x14ac:dyDescent="0.2">
      <c r="A99" s="254">
        <v>98</v>
      </c>
      <c r="B99" s="148" t="s">
        <v>560</v>
      </c>
      <c r="C99" s="148" t="s">
        <v>559</v>
      </c>
      <c r="D99" s="149">
        <v>23555265</v>
      </c>
      <c r="E99" s="149"/>
    </row>
    <row r="100" spans="1:6" ht="12.75" customHeight="1" x14ac:dyDescent="0.2">
      <c r="A100" s="254">
        <v>99</v>
      </c>
      <c r="B100" s="148" t="s">
        <v>562</v>
      </c>
      <c r="C100" s="148" t="s">
        <v>561</v>
      </c>
      <c r="D100" s="149">
        <v>26923481</v>
      </c>
      <c r="E100" s="149"/>
    </row>
    <row r="101" spans="1:6" ht="12.75" customHeight="1" x14ac:dyDescent="0.2">
      <c r="A101" s="254">
        <v>100</v>
      </c>
      <c r="B101" s="148" t="s">
        <v>564</v>
      </c>
      <c r="C101" s="148" t="s">
        <v>563</v>
      </c>
      <c r="D101" s="149">
        <v>21123382</v>
      </c>
      <c r="E101" s="149"/>
      <c r="F101" s="150"/>
    </row>
    <row r="102" spans="1:6" ht="12.75" customHeight="1" x14ac:dyDescent="0.2">
      <c r="A102" s="254">
        <v>101</v>
      </c>
      <c r="B102" s="148" t="s">
        <v>566</v>
      </c>
      <c r="C102" s="148" t="s">
        <v>565</v>
      </c>
      <c r="D102" s="149">
        <v>26522769</v>
      </c>
      <c r="E102" s="149"/>
      <c r="F102" s="150"/>
    </row>
    <row r="103" spans="1:6" ht="12.75" customHeight="1" x14ac:dyDescent="0.2">
      <c r="A103" s="254">
        <v>102</v>
      </c>
      <c r="B103" s="148" t="s">
        <v>568</v>
      </c>
      <c r="C103" s="148" t="s">
        <v>567</v>
      </c>
      <c r="D103" s="149">
        <v>26032420</v>
      </c>
      <c r="E103" s="149"/>
      <c r="F103" s="150"/>
    </row>
    <row r="104" spans="1:6" ht="12.75" customHeight="1" x14ac:dyDescent="0.2">
      <c r="A104" s="254">
        <v>103</v>
      </c>
      <c r="B104" s="148" t="s">
        <v>570</v>
      </c>
      <c r="C104" s="148" t="s">
        <v>569</v>
      </c>
      <c r="D104" s="149">
        <v>5313066</v>
      </c>
      <c r="E104" s="149"/>
    </row>
    <row r="105" spans="1:6" ht="12.75" customHeight="1" x14ac:dyDescent="0.2">
      <c r="A105" s="254">
        <v>104</v>
      </c>
      <c r="B105" s="148" t="s">
        <v>572</v>
      </c>
      <c r="C105" s="148" t="s">
        <v>571</v>
      </c>
      <c r="D105" s="149">
        <v>14740954</v>
      </c>
      <c r="E105" s="149"/>
    </row>
    <row r="106" spans="1:6" ht="12.75" customHeight="1" x14ac:dyDescent="0.2">
      <c r="A106" s="254">
        <v>105</v>
      </c>
      <c r="B106" s="148" t="s">
        <v>574</v>
      </c>
      <c r="C106" s="148" t="s">
        <v>573</v>
      </c>
      <c r="D106" s="149">
        <v>21135505</v>
      </c>
      <c r="E106" s="149"/>
    </row>
    <row r="107" spans="1:6" ht="12.75" customHeight="1" x14ac:dyDescent="0.2">
      <c r="A107" s="254">
        <v>106</v>
      </c>
      <c r="B107" s="148" t="s">
        <v>576</v>
      </c>
      <c r="C107" s="148" t="s">
        <v>575</v>
      </c>
      <c r="D107" s="149">
        <v>21723841</v>
      </c>
      <c r="E107" s="149"/>
      <c r="F107" s="150"/>
    </row>
    <row r="108" spans="1:6" ht="12.75" customHeight="1" x14ac:dyDescent="0.2">
      <c r="A108" s="254">
        <v>107</v>
      </c>
      <c r="B108" s="148" t="s">
        <v>578</v>
      </c>
      <c r="C108" s="148" t="s">
        <v>577</v>
      </c>
      <c r="D108" s="149">
        <v>23462180</v>
      </c>
      <c r="E108" s="149"/>
    </row>
    <row r="109" spans="1:6" ht="12.75" customHeight="1" x14ac:dyDescent="0.2">
      <c r="A109" s="254">
        <v>108</v>
      </c>
      <c r="B109" s="148" t="s">
        <v>580</v>
      </c>
      <c r="C109" s="148" t="s">
        <v>579</v>
      </c>
      <c r="D109" s="149">
        <v>24688786</v>
      </c>
      <c r="E109" s="149"/>
    </row>
    <row r="110" spans="1:6" ht="12.75" customHeight="1" x14ac:dyDescent="0.2">
      <c r="A110" s="254">
        <v>109</v>
      </c>
      <c r="B110" s="148" t="s">
        <v>582</v>
      </c>
      <c r="C110" s="148" t="s">
        <v>581</v>
      </c>
      <c r="D110" s="149">
        <v>25580138</v>
      </c>
      <c r="E110" s="149"/>
    </row>
    <row r="111" spans="1:6" ht="12.75" customHeight="1" x14ac:dyDescent="0.2">
      <c r="A111" s="254">
        <v>110</v>
      </c>
      <c r="B111" s="148" t="s">
        <v>584</v>
      </c>
      <c r="C111" s="148" t="s">
        <v>583</v>
      </c>
      <c r="D111" s="149">
        <v>25768016</v>
      </c>
      <c r="E111" s="149"/>
    </row>
    <row r="112" spans="1:6" ht="12.75" customHeight="1" x14ac:dyDescent="0.2">
      <c r="A112" s="254">
        <v>111</v>
      </c>
      <c r="B112" s="148" t="s">
        <v>586</v>
      </c>
      <c r="C112" s="148" t="s">
        <v>585</v>
      </c>
      <c r="D112" s="149">
        <v>24034452</v>
      </c>
      <c r="E112" s="149"/>
      <c r="F112" s="150"/>
    </row>
    <row r="113" spans="1:6" ht="12.75" customHeight="1" x14ac:dyDescent="0.2">
      <c r="A113" s="254">
        <v>112</v>
      </c>
      <c r="B113" s="148" t="s">
        <v>588</v>
      </c>
      <c r="C113" s="148" t="s">
        <v>587</v>
      </c>
      <c r="D113" s="149">
        <v>23925283</v>
      </c>
      <c r="E113" s="149"/>
      <c r="F113" s="150"/>
    </row>
    <row r="114" spans="1:6" ht="12.75" customHeight="1" x14ac:dyDescent="0.2">
      <c r="A114" s="254">
        <v>113</v>
      </c>
      <c r="B114" s="148" t="s">
        <v>590</v>
      </c>
      <c r="C114" s="148" t="s">
        <v>589</v>
      </c>
      <c r="D114" s="149">
        <v>24722434</v>
      </c>
      <c r="E114" s="149"/>
      <c r="F114" s="150"/>
    </row>
    <row r="115" spans="1:6" ht="12.75" customHeight="1" x14ac:dyDescent="0.2">
      <c r="A115" s="254">
        <v>114</v>
      </c>
      <c r="B115" s="148" t="s">
        <v>592</v>
      </c>
      <c r="C115" s="148" t="s">
        <v>591</v>
      </c>
      <c r="D115" s="149">
        <v>25875020</v>
      </c>
      <c r="E115" s="149"/>
      <c r="F115" s="150"/>
    </row>
    <row r="116" spans="1:6" ht="12.75" customHeight="1" x14ac:dyDescent="0.2">
      <c r="A116" s="254">
        <v>115</v>
      </c>
      <c r="B116" s="148" t="s">
        <v>594</v>
      </c>
      <c r="C116" s="148" t="s">
        <v>593</v>
      </c>
      <c r="D116" s="149">
        <v>21356095</v>
      </c>
      <c r="E116" s="149"/>
      <c r="F116" s="150"/>
    </row>
    <row r="117" spans="1:6" ht="12.75" customHeight="1" x14ac:dyDescent="0.2">
      <c r="A117" s="254">
        <v>116</v>
      </c>
      <c r="B117" s="148" t="s">
        <v>596</v>
      </c>
      <c r="C117" s="148" t="s">
        <v>595</v>
      </c>
      <c r="D117" s="149">
        <v>23216989</v>
      </c>
      <c r="E117" s="149"/>
    </row>
    <row r="118" spans="1:6" ht="12.75" customHeight="1" x14ac:dyDescent="0.2">
      <c r="A118" s="254">
        <v>117</v>
      </c>
      <c r="B118" s="148" t="s">
        <v>598</v>
      </c>
      <c r="C118" s="148" t="s">
        <v>597</v>
      </c>
      <c r="D118" s="149">
        <v>26271921</v>
      </c>
      <c r="E118" s="149"/>
    </row>
    <row r="119" spans="1:6" ht="12.75" customHeight="1" x14ac:dyDescent="0.2">
      <c r="A119" s="254">
        <v>118</v>
      </c>
      <c r="B119" s="148" t="s">
        <v>600</v>
      </c>
      <c r="C119" s="148" t="s">
        <v>599</v>
      </c>
      <c r="D119" s="149">
        <v>25520151</v>
      </c>
      <c r="E119" s="149"/>
    </row>
    <row r="120" spans="1:6" ht="12.75" customHeight="1" x14ac:dyDescent="0.2">
      <c r="A120" s="254">
        <v>119</v>
      </c>
      <c r="B120" s="148" t="s">
        <v>602</v>
      </c>
      <c r="C120" s="148" t="s">
        <v>601</v>
      </c>
      <c r="D120" s="149">
        <v>23890510</v>
      </c>
      <c r="E120" s="149"/>
    </row>
    <row r="121" spans="1:6" ht="12.75" customHeight="1" x14ac:dyDescent="0.2">
      <c r="A121" s="254">
        <v>120</v>
      </c>
      <c r="B121" s="148" t="s">
        <v>604</v>
      </c>
      <c r="C121" s="148" t="s">
        <v>603</v>
      </c>
      <c r="D121" s="149">
        <v>23755314</v>
      </c>
      <c r="E121" s="149"/>
    </row>
    <row r="122" spans="1:6" ht="12.75" customHeight="1" x14ac:dyDescent="0.2">
      <c r="A122" s="254">
        <v>121</v>
      </c>
      <c r="B122" s="148" t="s">
        <v>606</v>
      </c>
      <c r="C122" s="148" t="s">
        <v>605</v>
      </c>
      <c r="D122" s="149">
        <v>25525372</v>
      </c>
      <c r="E122" s="149"/>
    </row>
    <row r="123" spans="1:6" ht="12.75" customHeight="1" x14ac:dyDescent="0.2">
      <c r="A123" s="254">
        <v>122</v>
      </c>
      <c r="B123" s="148" t="s">
        <v>608</v>
      </c>
      <c r="C123" s="148" t="s">
        <v>607</v>
      </c>
      <c r="D123" s="149">
        <v>22884066</v>
      </c>
      <c r="E123" s="149"/>
    </row>
    <row r="124" spans="1:6" ht="12.75" customHeight="1" x14ac:dyDescent="0.2">
      <c r="A124" s="254">
        <v>123</v>
      </c>
      <c r="B124" s="148" t="s">
        <v>610</v>
      </c>
      <c r="C124" s="148" t="s">
        <v>609</v>
      </c>
      <c r="D124" s="149">
        <v>22135507</v>
      </c>
      <c r="E124" s="149"/>
    </row>
    <row r="125" spans="1:6" ht="12.75" customHeight="1" x14ac:dyDescent="0.2">
      <c r="A125" s="254">
        <v>124</v>
      </c>
      <c r="B125" s="148" t="s">
        <v>612</v>
      </c>
      <c r="C125" s="148" t="s">
        <v>611</v>
      </c>
      <c r="D125" s="149">
        <v>21992229</v>
      </c>
      <c r="E125" s="149"/>
      <c r="F125" s="150"/>
    </row>
    <row r="126" spans="1:6" ht="12.75" customHeight="1" x14ac:dyDescent="0.2">
      <c r="A126" s="254">
        <v>125</v>
      </c>
      <c r="B126" s="148" t="s">
        <v>614</v>
      </c>
      <c r="C126" s="148" t="s">
        <v>613</v>
      </c>
      <c r="D126" s="149">
        <v>22927911</v>
      </c>
      <c r="E126" s="149"/>
      <c r="F126" s="150"/>
    </row>
    <row r="127" spans="1:6" ht="12.75" customHeight="1" x14ac:dyDescent="0.2">
      <c r="A127" s="254">
        <v>126</v>
      </c>
      <c r="B127" s="148" t="s">
        <v>616</v>
      </c>
      <c r="C127" s="148" t="s">
        <v>615</v>
      </c>
      <c r="D127" s="149">
        <v>23372823</v>
      </c>
      <c r="E127" s="149"/>
    </row>
    <row r="128" spans="1:6" ht="12.75" customHeight="1" x14ac:dyDescent="0.2">
      <c r="A128" s="254">
        <v>127</v>
      </c>
      <c r="B128" s="148" t="s">
        <v>618</v>
      </c>
      <c r="C128" s="148" t="s">
        <v>617</v>
      </c>
      <c r="D128" s="149">
        <v>24886790</v>
      </c>
      <c r="E128" s="149"/>
      <c r="F128" s="150"/>
    </row>
    <row r="129" spans="1:6" ht="12.75" customHeight="1" x14ac:dyDescent="0.2">
      <c r="A129" s="254">
        <v>128</v>
      </c>
      <c r="B129" s="148" t="s">
        <v>620</v>
      </c>
      <c r="C129" s="148" t="s">
        <v>619</v>
      </c>
      <c r="D129" s="149">
        <v>26938618</v>
      </c>
      <c r="E129" s="149"/>
      <c r="F129" s="150"/>
    </row>
    <row r="130" spans="1:6" ht="12.75" customHeight="1" x14ac:dyDescent="0.2">
      <c r="A130" s="254">
        <v>129</v>
      </c>
      <c r="B130" s="148" t="s">
        <v>622</v>
      </c>
      <c r="C130" s="148" t="s">
        <v>621</v>
      </c>
      <c r="D130" s="149">
        <v>23186538</v>
      </c>
      <c r="E130" s="149"/>
      <c r="F130" s="150"/>
    </row>
    <row r="131" spans="1:6" ht="12.75" customHeight="1" x14ac:dyDescent="0.2">
      <c r="A131" s="254">
        <v>130</v>
      </c>
      <c r="B131" s="148" t="s">
        <v>624</v>
      </c>
      <c r="C131" s="148" t="s">
        <v>623</v>
      </c>
      <c r="D131" s="149">
        <v>25589878</v>
      </c>
      <c r="E131" s="149"/>
    </row>
    <row r="132" spans="1:6" ht="12.75" customHeight="1" x14ac:dyDescent="0.2">
      <c r="A132" s="254">
        <v>131</v>
      </c>
      <c r="B132" s="148" t="s">
        <v>626</v>
      </c>
      <c r="C132" s="148" t="s">
        <v>625</v>
      </c>
      <c r="D132" s="149">
        <v>22194710</v>
      </c>
      <c r="E132" s="149"/>
      <c r="F132" s="150"/>
    </row>
    <row r="133" spans="1:6" ht="12.75" customHeight="1" x14ac:dyDescent="0.2">
      <c r="A133" s="254">
        <v>132</v>
      </c>
      <c r="B133" s="148" t="s">
        <v>628</v>
      </c>
      <c r="C133" s="148" t="s">
        <v>627</v>
      </c>
      <c r="D133" s="149">
        <v>26709822</v>
      </c>
      <c r="E133" s="149"/>
      <c r="F133" s="150"/>
    </row>
    <row r="134" spans="1:6" ht="12.75" customHeight="1" x14ac:dyDescent="0.2">
      <c r="A134" s="254">
        <v>133</v>
      </c>
      <c r="B134" s="148" t="s">
        <v>630</v>
      </c>
      <c r="C134" s="148" t="s">
        <v>629</v>
      </c>
      <c r="D134" s="149">
        <v>21388530</v>
      </c>
      <c r="E134" s="149"/>
      <c r="F134" s="150"/>
    </row>
    <row r="135" spans="1:6" ht="12.75" customHeight="1" x14ac:dyDescent="0.2">
      <c r="A135" s="254">
        <v>134</v>
      </c>
      <c r="B135" s="148" t="s">
        <v>632</v>
      </c>
      <c r="C135" s="148" t="s">
        <v>631</v>
      </c>
      <c r="D135" s="149">
        <v>24755560</v>
      </c>
      <c r="E135" s="149"/>
      <c r="F135" s="150"/>
    </row>
    <row r="136" spans="1:6" ht="12.75" customHeight="1" x14ac:dyDescent="0.2">
      <c r="A136" s="254">
        <v>135</v>
      </c>
      <c r="B136" s="148" t="s">
        <v>634</v>
      </c>
      <c r="C136" s="148" t="s">
        <v>633</v>
      </c>
      <c r="D136" s="149">
        <v>25288310</v>
      </c>
      <c r="E136" s="149"/>
      <c r="F136" s="150"/>
    </row>
    <row r="137" spans="1:6" ht="12.75" customHeight="1" x14ac:dyDescent="0.2">
      <c r="A137" s="254">
        <v>136</v>
      </c>
      <c r="B137" s="148" t="s">
        <v>636</v>
      </c>
      <c r="C137" s="148" t="s">
        <v>635</v>
      </c>
      <c r="D137" s="149">
        <v>23557259</v>
      </c>
      <c r="E137" s="149"/>
      <c r="F137" s="150"/>
    </row>
    <row r="138" spans="1:6" ht="12.75" customHeight="1" x14ac:dyDescent="0.2">
      <c r="A138" s="254">
        <v>137</v>
      </c>
      <c r="B138" s="148" t="s">
        <v>638</v>
      </c>
      <c r="C138" s="148" t="s">
        <v>637</v>
      </c>
      <c r="D138" s="149">
        <v>26411318</v>
      </c>
      <c r="E138" s="149"/>
      <c r="F138" s="150"/>
    </row>
    <row r="139" spans="1:6" ht="12.75" customHeight="1" x14ac:dyDescent="0.2">
      <c r="A139" s="254">
        <v>138</v>
      </c>
      <c r="B139" s="148" t="s">
        <v>640</v>
      </c>
      <c r="C139" s="148" t="s">
        <v>639</v>
      </c>
      <c r="D139" s="149">
        <v>20854672</v>
      </c>
      <c r="E139" s="149"/>
    </row>
    <row r="140" spans="1:6" ht="12.75" customHeight="1" x14ac:dyDescent="0.2">
      <c r="A140" s="254">
        <v>139</v>
      </c>
      <c r="B140" s="148" t="s">
        <v>642</v>
      </c>
      <c r="C140" s="148" t="s">
        <v>641</v>
      </c>
      <c r="D140" s="149">
        <v>20585645</v>
      </c>
      <c r="E140" s="149"/>
    </row>
    <row r="141" spans="1:6" ht="12.75" customHeight="1" x14ac:dyDescent="0.2">
      <c r="A141" s="254">
        <v>140</v>
      </c>
      <c r="B141" s="148" t="s">
        <v>644</v>
      </c>
      <c r="C141" s="148" t="s">
        <v>643</v>
      </c>
      <c r="D141" s="149">
        <v>23978258</v>
      </c>
      <c r="E141" s="149"/>
      <c r="F141" s="150"/>
    </row>
    <row r="142" spans="1:6" ht="12.75" customHeight="1" x14ac:dyDescent="0.2">
      <c r="A142" s="254">
        <v>141</v>
      </c>
      <c r="B142" s="148" t="s">
        <v>646</v>
      </c>
      <c r="C142" s="148" t="s">
        <v>645</v>
      </c>
      <c r="D142" s="149">
        <v>27214236</v>
      </c>
      <c r="E142" s="149"/>
      <c r="F142" s="150"/>
    </row>
    <row r="143" spans="1:6" ht="12.75" customHeight="1" x14ac:dyDescent="0.2">
      <c r="A143" s="254">
        <v>142</v>
      </c>
      <c r="B143" s="148" t="s">
        <v>648</v>
      </c>
      <c r="C143" s="148" t="s">
        <v>647</v>
      </c>
      <c r="D143" s="149">
        <v>21200427</v>
      </c>
      <c r="E143" s="149"/>
    </row>
    <row r="144" spans="1:6" ht="12.75" customHeight="1" x14ac:dyDescent="0.2">
      <c r="A144" s="254">
        <v>143</v>
      </c>
      <c r="B144" s="148" t="s">
        <v>650</v>
      </c>
      <c r="C144" s="148" t="s">
        <v>649</v>
      </c>
      <c r="D144" s="149">
        <v>21606535</v>
      </c>
      <c r="E144" s="149"/>
    </row>
    <row r="145" spans="1:6" ht="12.75" customHeight="1" x14ac:dyDescent="0.2">
      <c r="A145" s="254">
        <v>144</v>
      </c>
      <c r="B145" s="148" t="s">
        <v>652</v>
      </c>
      <c r="C145" s="148" t="s">
        <v>651</v>
      </c>
      <c r="D145" s="149">
        <v>24793964</v>
      </c>
      <c r="E145" s="149"/>
      <c r="F145" s="150"/>
    </row>
    <row r="146" spans="1:6" ht="12.75" customHeight="1" x14ac:dyDescent="0.2">
      <c r="A146" s="254">
        <v>145</v>
      </c>
      <c r="B146" s="148" t="s">
        <v>654</v>
      </c>
      <c r="C146" s="148" t="s">
        <v>653</v>
      </c>
      <c r="D146" s="149">
        <v>27267473</v>
      </c>
      <c r="E146" s="149"/>
    </row>
    <row r="147" spans="1:6" ht="12.75" customHeight="1" x14ac:dyDescent="0.2">
      <c r="A147" s="254">
        <v>146</v>
      </c>
      <c r="B147" s="148" t="s">
        <v>656</v>
      </c>
      <c r="C147" s="148" t="s">
        <v>655</v>
      </c>
      <c r="D147" s="149">
        <v>22206025</v>
      </c>
      <c r="E147" s="149"/>
      <c r="F147" s="150"/>
    </row>
    <row r="148" spans="1:6" ht="12.75" customHeight="1" x14ac:dyDescent="0.2">
      <c r="A148" s="254">
        <v>147</v>
      </c>
      <c r="B148" s="148" t="s">
        <v>658</v>
      </c>
      <c r="C148" s="148" t="s">
        <v>657</v>
      </c>
      <c r="D148" s="149">
        <v>23433144</v>
      </c>
      <c r="E148" s="149"/>
      <c r="F148" s="150"/>
    </row>
    <row r="149" spans="1:6" ht="12.75" customHeight="1" x14ac:dyDescent="0.2">
      <c r="A149" s="254">
        <v>148</v>
      </c>
      <c r="B149" s="148" t="s">
        <v>660</v>
      </c>
      <c r="C149" s="148" t="s">
        <v>659</v>
      </c>
      <c r="D149" s="149">
        <v>24916883</v>
      </c>
      <c r="E149" s="149"/>
    </row>
    <row r="150" spans="1:6" ht="12.75" customHeight="1" x14ac:dyDescent="0.2">
      <c r="A150" s="254">
        <v>149</v>
      </c>
      <c r="B150" s="148" t="s">
        <v>662</v>
      </c>
      <c r="C150" s="148" t="s">
        <v>661</v>
      </c>
      <c r="D150" s="149">
        <v>21111785</v>
      </c>
      <c r="E150" s="149"/>
    </row>
    <row r="151" spans="1:6" ht="12.75" customHeight="1" x14ac:dyDescent="0.2">
      <c r="A151" s="254">
        <v>150</v>
      </c>
      <c r="B151" s="148" t="s">
        <v>664</v>
      </c>
      <c r="C151" s="148" t="s">
        <v>663</v>
      </c>
      <c r="D151" s="149">
        <v>23927600</v>
      </c>
      <c r="E151" s="149"/>
      <c r="F151" s="150"/>
    </row>
    <row r="152" spans="1:6" ht="12.75" customHeight="1" x14ac:dyDescent="0.2">
      <c r="A152" s="254">
        <v>151</v>
      </c>
      <c r="B152" s="148" t="s">
        <v>666</v>
      </c>
      <c r="C152" s="148" t="s">
        <v>665</v>
      </c>
      <c r="D152" s="149">
        <v>7676273</v>
      </c>
      <c r="E152" s="149"/>
    </row>
    <row r="153" spans="1:6" ht="12.75" customHeight="1" x14ac:dyDescent="0.2">
      <c r="A153" s="254">
        <v>152</v>
      </c>
      <c r="B153" s="148" t="s">
        <v>668</v>
      </c>
      <c r="C153" s="148" t="s">
        <v>667</v>
      </c>
      <c r="D153" s="149">
        <v>20359516</v>
      </c>
      <c r="E153" s="149"/>
      <c r="F153" s="150"/>
    </row>
    <row r="154" spans="1:6" ht="12.75" customHeight="1" x14ac:dyDescent="0.2">
      <c r="A154" s="254">
        <v>153</v>
      </c>
      <c r="B154" s="148" t="s">
        <v>670</v>
      </c>
      <c r="C154" s="148" t="s">
        <v>669</v>
      </c>
      <c r="D154" s="149">
        <v>20470843</v>
      </c>
      <c r="E154" s="149"/>
    </row>
    <row r="155" spans="1:6" ht="12.75" customHeight="1" x14ac:dyDescent="0.2">
      <c r="A155" s="254">
        <v>154</v>
      </c>
      <c r="B155" s="148" t="s">
        <v>672</v>
      </c>
      <c r="C155" s="148" t="s">
        <v>671</v>
      </c>
      <c r="D155" s="149">
        <v>22940270</v>
      </c>
      <c r="E155" s="149"/>
      <c r="F155" s="150"/>
    </row>
    <row r="156" spans="1:6" ht="12.75" customHeight="1" x14ac:dyDescent="0.2">
      <c r="A156" s="254">
        <v>155</v>
      </c>
      <c r="B156" s="148" t="s">
        <v>674</v>
      </c>
      <c r="C156" s="148" t="s">
        <v>673</v>
      </c>
      <c r="D156" s="149">
        <v>22761364</v>
      </c>
      <c r="E156" s="149"/>
      <c r="F156" s="150"/>
    </row>
    <row r="157" spans="1:6" ht="12.75" customHeight="1" x14ac:dyDescent="0.2">
      <c r="A157" s="254">
        <v>156</v>
      </c>
      <c r="B157" s="148" t="s">
        <v>676</v>
      </c>
      <c r="C157" s="148" t="s">
        <v>675</v>
      </c>
      <c r="D157" s="149">
        <v>25320280</v>
      </c>
      <c r="E157" s="149"/>
      <c r="F157" s="150"/>
    </row>
    <row r="158" spans="1:6" ht="12.75" customHeight="1" x14ac:dyDescent="0.2">
      <c r="A158" s="254">
        <v>157</v>
      </c>
      <c r="B158" s="148" t="s">
        <v>678</v>
      </c>
      <c r="C158" s="148" t="s">
        <v>677</v>
      </c>
      <c r="D158" s="149">
        <v>10326113</v>
      </c>
      <c r="E158" s="149"/>
      <c r="F158" s="150"/>
    </row>
    <row r="159" spans="1:6" ht="12.75" customHeight="1" x14ac:dyDescent="0.2">
      <c r="A159" s="254">
        <v>158</v>
      </c>
      <c r="B159" s="148" t="s">
        <v>680</v>
      </c>
      <c r="C159" s="148" t="s">
        <v>679</v>
      </c>
      <c r="D159" s="149">
        <v>17626101</v>
      </c>
      <c r="E159" s="149"/>
    </row>
    <row r="160" spans="1:6" ht="12.75" customHeight="1" x14ac:dyDescent="0.2">
      <c r="A160" s="254">
        <v>159</v>
      </c>
      <c r="B160" s="148" t="s">
        <v>682</v>
      </c>
      <c r="C160" s="148" t="s">
        <v>681</v>
      </c>
      <c r="D160" s="149">
        <v>14607965</v>
      </c>
      <c r="E160" s="149"/>
    </row>
    <row r="161" spans="1:6" ht="12.75" customHeight="1" x14ac:dyDescent="0.2">
      <c r="A161" s="254">
        <v>160</v>
      </c>
      <c r="B161" s="148" t="s">
        <v>684</v>
      </c>
      <c r="C161" s="148" t="s">
        <v>683</v>
      </c>
      <c r="D161" s="149">
        <v>18762226</v>
      </c>
      <c r="E161" s="149"/>
      <c r="F161" s="150"/>
    </row>
    <row r="162" spans="1:6" ht="12.75" customHeight="1" x14ac:dyDescent="0.2">
      <c r="A162" s="254">
        <v>161</v>
      </c>
      <c r="B162" s="148" t="s">
        <v>686</v>
      </c>
      <c r="C162" s="148" t="s">
        <v>685</v>
      </c>
      <c r="D162" s="149">
        <v>16632108</v>
      </c>
      <c r="E162" s="149"/>
      <c r="F162" s="150"/>
    </row>
    <row r="163" spans="1:6" ht="12.75" customHeight="1" x14ac:dyDescent="0.2">
      <c r="A163" s="254">
        <v>162</v>
      </c>
      <c r="B163" s="148" t="s">
        <v>688</v>
      </c>
      <c r="C163" s="148" t="s">
        <v>687</v>
      </c>
      <c r="D163" s="149">
        <v>23765162</v>
      </c>
      <c r="E163" s="149"/>
    </row>
    <row r="164" spans="1:6" ht="12.75" customHeight="1" x14ac:dyDescent="0.2">
      <c r="A164" s="254">
        <v>163</v>
      </c>
      <c r="B164" s="148" t="s">
        <v>690</v>
      </c>
      <c r="C164" s="148" t="s">
        <v>689</v>
      </c>
      <c r="D164" s="149">
        <v>24235131</v>
      </c>
      <c r="E164" s="149"/>
    </row>
    <row r="165" spans="1:6" ht="12.75" customHeight="1" x14ac:dyDescent="0.2">
      <c r="A165" s="254">
        <v>164</v>
      </c>
      <c r="B165" s="148" t="s">
        <v>692</v>
      </c>
      <c r="C165" s="148" t="s">
        <v>691</v>
      </c>
      <c r="D165" s="149">
        <v>26066889</v>
      </c>
      <c r="E165" s="149"/>
    </row>
    <row r="166" spans="1:6" ht="12.75" customHeight="1" x14ac:dyDescent="0.2">
      <c r="A166" s="254">
        <v>165</v>
      </c>
      <c r="B166" s="148" t="s">
        <v>694</v>
      </c>
      <c r="C166" s="148" t="s">
        <v>693</v>
      </c>
      <c r="D166" s="149">
        <v>24037472</v>
      </c>
      <c r="E166" s="149"/>
      <c r="F166" s="150"/>
    </row>
    <row r="167" spans="1:6" ht="12.75" customHeight="1" x14ac:dyDescent="0.2">
      <c r="A167" s="254">
        <v>166</v>
      </c>
      <c r="B167" s="148" t="s">
        <v>696</v>
      </c>
      <c r="C167" s="148" t="s">
        <v>695</v>
      </c>
      <c r="D167" s="149">
        <v>17500237</v>
      </c>
      <c r="E167" s="149"/>
      <c r="F167" s="150"/>
    </row>
    <row r="168" spans="1:6" ht="12.75" customHeight="1" x14ac:dyDescent="0.2">
      <c r="A168" s="254">
        <v>167</v>
      </c>
      <c r="B168" s="148" t="s">
        <v>698</v>
      </c>
      <c r="C168" s="148" t="s">
        <v>697</v>
      </c>
      <c r="D168" s="149">
        <v>6133435</v>
      </c>
      <c r="E168" s="149"/>
      <c r="F168" s="150"/>
    </row>
    <row r="169" spans="1:6" ht="12.75" customHeight="1" x14ac:dyDescent="0.2">
      <c r="A169" s="254">
        <v>168</v>
      </c>
      <c r="B169" s="148" t="s">
        <v>700</v>
      </c>
      <c r="C169" s="148" t="s">
        <v>699</v>
      </c>
      <c r="D169" s="149">
        <v>10722482</v>
      </c>
      <c r="E169" s="149"/>
      <c r="F169" s="150"/>
    </row>
    <row r="170" spans="1:6" ht="12.75" customHeight="1" x14ac:dyDescent="0.2">
      <c r="A170" s="254">
        <v>169</v>
      </c>
      <c r="B170" s="148" t="s">
        <v>702</v>
      </c>
      <c r="C170" s="148" t="s">
        <v>701</v>
      </c>
      <c r="D170" s="149">
        <v>11238625</v>
      </c>
      <c r="E170" s="149"/>
      <c r="F170" s="150"/>
    </row>
    <row r="171" spans="1:6" ht="12.75" customHeight="1" x14ac:dyDescent="0.2">
      <c r="A171" s="254">
        <v>170</v>
      </c>
      <c r="B171" s="148" t="s">
        <v>704</v>
      </c>
      <c r="C171" s="148" t="s">
        <v>703</v>
      </c>
      <c r="D171" s="149">
        <v>16493038</v>
      </c>
      <c r="E171" s="149"/>
      <c r="F171" s="150"/>
    </row>
    <row r="172" spans="1:6" ht="12.75" customHeight="1" x14ac:dyDescent="0.2">
      <c r="A172" s="254">
        <v>171</v>
      </c>
      <c r="B172" s="148" t="s">
        <v>706</v>
      </c>
      <c r="C172" s="148" t="s">
        <v>705</v>
      </c>
      <c r="D172" s="149">
        <v>17082628</v>
      </c>
      <c r="E172" s="149"/>
      <c r="F172" s="150"/>
    </row>
    <row r="173" spans="1:6" ht="12.75" customHeight="1" x14ac:dyDescent="0.2">
      <c r="A173" s="254">
        <v>172</v>
      </c>
      <c r="B173" s="148" t="s">
        <v>708</v>
      </c>
      <c r="C173" s="148" t="s">
        <v>707</v>
      </c>
      <c r="D173" s="149">
        <v>19535452</v>
      </c>
      <c r="E173" s="149"/>
    </row>
    <row r="174" spans="1:6" ht="12.75" customHeight="1" x14ac:dyDescent="0.2">
      <c r="A174" s="254">
        <v>173</v>
      </c>
      <c r="B174" s="148" t="s">
        <v>710</v>
      </c>
      <c r="C174" s="148" t="s">
        <v>709</v>
      </c>
      <c r="D174" s="149">
        <v>27128316</v>
      </c>
      <c r="E174" s="149"/>
      <c r="F174" s="148"/>
    </row>
    <row r="175" spans="1:6" ht="12.75" customHeight="1" x14ac:dyDescent="0.2">
      <c r="A175" s="254">
        <v>174</v>
      </c>
      <c r="B175" s="148" t="s">
        <v>712</v>
      </c>
      <c r="C175" s="148" t="s">
        <v>711</v>
      </c>
      <c r="D175" s="149">
        <v>16081844</v>
      </c>
      <c r="E175" s="149"/>
      <c r="F175" s="150"/>
    </row>
    <row r="176" spans="1:6" ht="12.75" customHeight="1" x14ac:dyDescent="0.2">
      <c r="A176" s="254">
        <v>175</v>
      </c>
      <c r="B176" s="148" t="s">
        <v>714</v>
      </c>
      <c r="C176" s="148" t="s">
        <v>713</v>
      </c>
      <c r="D176" s="149">
        <v>11536239</v>
      </c>
      <c r="E176" s="149"/>
    </row>
    <row r="177" spans="1:6" ht="12.75" customHeight="1" x14ac:dyDescent="0.2">
      <c r="A177" s="254">
        <v>176</v>
      </c>
      <c r="B177" s="148" t="s">
        <v>716</v>
      </c>
      <c r="C177" s="148" t="s">
        <v>715</v>
      </c>
      <c r="D177" s="149">
        <v>15381354</v>
      </c>
      <c r="E177" s="149"/>
      <c r="F177" s="150"/>
    </row>
    <row r="178" spans="1:6" ht="12.75" customHeight="1" x14ac:dyDescent="0.2">
      <c r="A178" s="254">
        <v>177</v>
      </c>
      <c r="B178" s="148" t="s">
        <v>718</v>
      </c>
      <c r="C178" s="148" t="s">
        <v>717</v>
      </c>
      <c r="D178" s="149">
        <v>15944325</v>
      </c>
      <c r="E178" s="149"/>
      <c r="F178" s="150"/>
    </row>
    <row r="179" spans="1:6" ht="12.75" customHeight="1" x14ac:dyDescent="0.2">
      <c r="A179" s="254">
        <v>178</v>
      </c>
      <c r="B179" s="148" t="s">
        <v>720</v>
      </c>
      <c r="C179" s="148" t="s">
        <v>719</v>
      </c>
      <c r="D179" s="149">
        <v>16372301</v>
      </c>
      <c r="E179" s="149"/>
    </row>
    <row r="180" spans="1:6" ht="12.75" customHeight="1" x14ac:dyDescent="0.2">
      <c r="A180" s="254">
        <v>179</v>
      </c>
      <c r="B180" s="148" t="s">
        <v>722</v>
      </c>
      <c r="C180" s="148" t="s">
        <v>721</v>
      </c>
      <c r="D180" s="149">
        <v>18444802</v>
      </c>
      <c r="E180" s="149"/>
      <c r="F180" s="150"/>
    </row>
    <row r="181" spans="1:6" ht="12.75" customHeight="1" x14ac:dyDescent="0.2">
      <c r="A181" s="254">
        <v>180</v>
      </c>
      <c r="B181" s="148" t="s">
        <v>724</v>
      </c>
      <c r="C181" s="148" t="s">
        <v>723</v>
      </c>
      <c r="D181" s="149">
        <v>18455750</v>
      </c>
      <c r="E181" s="149"/>
      <c r="F181" s="150"/>
    </row>
    <row r="182" spans="1:6" ht="12.75" customHeight="1" x14ac:dyDescent="0.2">
      <c r="A182" s="254">
        <v>181</v>
      </c>
      <c r="B182" s="148" t="s">
        <v>726</v>
      </c>
      <c r="C182" s="148" t="s">
        <v>725</v>
      </c>
      <c r="D182" s="149">
        <v>15106828</v>
      </c>
      <c r="E182" s="149"/>
      <c r="F182" s="150"/>
    </row>
    <row r="183" spans="1:6" ht="12.75" customHeight="1" x14ac:dyDescent="0.2">
      <c r="A183" s="254">
        <v>182</v>
      </c>
      <c r="B183" s="148" t="s">
        <v>728</v>
      </c>
      <c r="C183" s="148" t="s">
        <v>727</v>
      </c>
      <c r="D183" s="149">
        <v>19013627</v>
      </c>
      <c r="E183" s="149"/>
      <c r="F183" s="150"/>
    </row>
    <row r="184" spans="1:6" ht="12.75" customHeight="1" x14ac:dyDescent="0.2">
      <c r="A184" s="254">
        <v>183</v>
      </c>
      <c r="B184" s="148" t="s">
        <v>730</v>
      </c>
      <c r="C184" s="148" t="s">
        <v>729</v>
      </c>
      <c r="D184" s="149">
        <v>11536240</v>
      </c>
      <c r="E184" s="149"/>
    </row>
    <row r="185" spans="1:6" ht="12.75" customHeight="1" x14ac:dyDescent="0.2">
      <c r="A185" s="254">
        <v>184</v>
      </c>
      <c r="B185" s="148" t="s">
        <v>732</v>
      </c>
      <c r="C185" s="148" t="s">
        <v>731</v>
      </c>
      <c r="D185" s="149">
        <v>26752870</v>
      </c>
      <c r="E185" s="149"/>
      <c r="F185" s="150"/>
    </row>
    <row r="186" spans="1:6" ht="12.75" customHeight="1" x14ac:dyDescent="0.2">
      <c r="A186" s="254">
        <v>185</v>
      </c>
      <c r="B186" s="148" t="s">
        <v>734</v>
      </c>
      <c r="C186" s="148" t="s">
        <v>733</v>
      </c>
      <c r="D186" s="149">
        <v>26961858</v>
      </c>
      <c r="E186" s="149"/>
    </row>
    <row r="187" spans="1:6" ht="12.75" customHeight="1" x14ac:dyDescent="0.2">
      <c r="A187" s="254">
        <v>186</v>
      </c>
      <c r="B187" s="148" t="s">
        <v>736</v>
      </c>
      <c r="C187" s="148" t="s">
        <v>735</v>
      </c>
      <c r="D187" s="149">
        <v>24797508</v>
      </c>
      <c r="E187" s="149"/>
    </row>
    <row r="188" spans="1:6" ht="12.75" customHeight="1" x14ac:dyDescent="0.2">
      <c r="A188" s="254">
        <v>187</v>
      </c>
      <c r="B188" s="148" t="s">
        <v>738</v>
      </c>
      <c r="C188" s="148" t="s">
        <v>737</v>
      </c>
      <c r="D188" s="149">
        <v>20883162</v>
      </c>
      <c r="E188" s="149"/>
      <c r="F188" s="150"/>
    </row>
    <row r="189" spans="1:6" ht="12.75" customHeight="1" x14ac:dyDescent="0.2">
      <c r="A189" s="254">
        <v>188</v>
      </c>
      <c r="B189" s="148" t="s">
        <v>740</v>
      </c>
      <c r="C189" s="148" t="s">
        <v>739</v>
      </c>
      <c r="D189" s="149">
        <v>24508075</v>
      </c>
      <c r="E189" s="149"/>
      <c r="F189" s="150"/>
    </row>
    <row r="190" spans="1:6" ht="12.75" customHeight="1" x14ac:dyDescent="0.2">
      <c r="A190" s="254">
        <v>189</v>
      </c>
      <c r="B190" s="148" t="s">
        <v>742</v>
      </c>
      <c r="C190" s="148" t="s">
        <v>741</v>
      </c>
      <c r="D190" s="149">
        <v>10228044</v>
      </c>
      <c r="E190" s="149"/>
      <c r="F190" s="150"/>
    </row>
    <row r="191" spans="1:6" ht="12.75" customHeight="1" x14ac:dyDescent="0.2">
      <c r="A191" s="254">
        <v>190</v>
      </c>
      <c r="B191" s="148" t="s">
        <v>744</v>
      </c>
      <c r="C191" s="148" t="s">
        <v>743</v>
      </c>
      <c r="D191" s="149">
        <v>23624202</v>
      </c>
      <c r="E191" s="149"/>
      <c r="F191" s="150"/>
    </row>
    <row r="192" spans="1:6" ht="12.75" customHeight="1" x14ac:dyDescent="0.2">
      <c r="A192" s="254">
        <v>191</v>
      </c>
      <c r="B192" s="148" t="s">
        <v>746</v>
      </c>
      <c r="C192" s="148" t="s">
        <v>745</v>
      </c>
      <c r="D192" s="149">
        <v>15681444</v>
      </c>
      <c r="E192" s="149"/>
      <c r="F192" s="150"/>
    </row>
    <row r="193" spans="1:6" ht="12.75" customHeight="1" x14ac:dyDescent="0.2">
      <c r="A193" s="254">
        <v>192</v>
      </c>
      <c r="B193" s="148" t="s">
        <v>748</v>
      </c>
      <c r="C193" s="148" t="s">
        <v>747</v>
      </c>
      <c r="D193" s="149">
        <v>24699622</v>
      </c>
      <c r="E193" s="149"/>
      <c r="F193" s="150"/>
    </row>
    <row r="194" spans="1:6" ht="12.75" customHeight="1" x14ac:dyDescent="0.2">
      <c r="A194" s="254">
        <v>193</v>
      </c>
      <c r="B194" s="148" t="s">
        <v>750</v>
      </c>
      <c r="C194" s="148" t="s">
        <v>749</v>
      </c>
      <c r="D194" s="149">
        <v>23682435</v>
      </c>
      <c r="E194" s="149"/>
      <c r="F194" s="150"/>
    </row>
    <row r="195" spans="1:6" ht="12.75" customHeight="1" x14ac:dyDescent="0.2">
      <c r="A195" s="254">
        <v>194</v>
      </c>
      <c r="B195" s="148" t="s">
        <v>752</v>
      </c>
      <c r="C195" s="148" t="s">
        <v>751</v>
      </c>
      <c r="D195" s="149">
        <v>27631083</v>
      </c>
      <c r="E195" s="149"/>
    </row>
    <row r="196" spans="1:6" ht="12.75" customHeight="1" x14ac:dyDescent="0.2">
      <c r="A196" s="254">
        <v>195</v>
      </c>
      <c r="B196" s="148" t="s">
        <v>754</v>
      </c>
      <c r="C196" s="148" t="s">
        <v>753</v>
      </c>
      <c r="D196" s="149">
        <v>25659270</v>
      </c>
      <c r="E196" s="149"/>
    </row>
    <row r="197" spans="1:6" ht="12.75" customHeight="1" x14ac:dyDescent="0.2">
      <c r="A197" s="254">
        <v>196</v>
      </c>
      <c r="B197" s="148" t="s">
        <v>756</v>
      </c>
      <c r="C197" s="148" t="s">
        <v>755</v>
      </c>
      <c r="D197" s="149">
        <v>21315764</v>
      </c>
      <c r="E197" s="149"/>
      <c r="F197" s="150"/>
    </row>
    <row r="198" spans="1:6" ht="12.75" customHeight="1" x14ac:dyDescent="0.2">
      <c r="A198" s="254">
        <v>197</v>
      </c>
      <c r="B198" s="148" t="s">
        <v>758</v>
      </c>
      <c r="C198" s="148" t="s">
        <v>757</v>
      </c>
      <c r="D198" s="149">
        <v>25200649</v>
      </c>
      <c r="E198" s="149"/>
      <c r="F198" s="150"/>
    </row>
    <row r="199" spans="1:6" ht="12.75" customHeight="1" x14ac:dyDescent="0.2">
      <c r="A199" s="254">
        <v>198</v>
      </c>
      <c r="B199" s="148" t="s">
        <v>760</v>
      </c>
      <c r="C199" s="148" t="s">
        <v>759</v>
      </c>
      <c r="D199" s="149">
        <v>20113369</v>
      </c>
      <c r="E199" s="149"/>
      <c r="F199" s="150"/>
    </row>
    <row r="200" spans="1:6" ht="12.75" customHeight="1" x14ac:dyDescent="0.2">
      <c r="A200" s="254">
        <v>199</v>
      </c>
      <c r="B200" s="148" t="s">
        <v>762</v>
      </c>
      <c r="C200" s="148" t="s">
        <v>761</v>
      </c>
      <c r="D200" s="149">
        <v>27734242</v>
      </c>
      <c r="E200" s="149"/>
    </row>
    <row r="201" spans="1:6" ht="12.75" customHeight="1" x14ac:dyDescent="0.2">
      <c r="A201" s="254">
        <v>200</v>
      </c>
      <c r="B201" s="148" t="s">
        <v>764</v>
      </c>
      <c r="C201" s="148" t="s">
        <v>763</v>
      </c>
      <c r="D201" s="149">
        <v>22666132</v>
      </c>
      <c r="E201" s="149"/>
    </row>
    <row r="202" spans="1:6" ht="12.75" customHeight="1" x14ac:dyDescent="0.2">
      <c r="A202" s="254">
        <v>201</v>
      </c>
      <c r="B202" s="148" t="s">
        <v>766</v>
      </c>
      <c r="C202" s="148" t="s">
        <v>765</v>
      </c>
      <c r="D202" s="149">
        <v>23821275</v>
      </c>
      <c r="E202" s="149"/>
      <c r="F202" s="150"/>
    </row>
    <row r="203" spans="1:6" ht="12.75" customHeight="1" x14ac:dyDescent="0.2">
      <c r="A203" s="254">
        <v>202</v>
      </c>
      <c r="B203" s="148" t="s">
        <v>768</v>
      </c>
      <c r="C203" s="148" t="s">
        <v>767</v>
      </c>
      <c r="D203" s="149">
        <v>26407645</v>
      </c>
      <c r="E203" s="149"/>
    </row>
    <row r="204" spans="1:6" ht="12.75" customHeight="1" x14ac:dyDescent="0.2">
      <c r="A204" s="254">
        <v>203</v>
      </c>
      <c r="B204" s="148" t="s">
        <v>770</v>
      </c>
      <c r="C204" s="148" t="s">
        <v>769</v>
      </c>
      <c r="D204" s="149">
        <v>25740324</v>
      </c>
      <c r="E204" s="149"/>
    </row>
    <row r="205" spans="1:6" ht="12.75" customHeight="1" x14ac:dyDescent="0.2">
      <c r="A205" s="254">
        <v>204</v>
      </c>
      <c r="B205" s="148" t="s">
        <v>772</v>
      </c>
      <c r="C205" s="148" t="s">
        <v>771</v>
      </c>
      <c r="D205" s="149">
        <v>21443963</v>
      </c>
      <c r="E205" s="149"/>
    </row>
    <row r="206" spans="1:6" ht="12.75" customHeight="1" x14ac:dyDescent="0.2">
      <c r="A206" s="254">
        <v>205</v>
      </c>
      <c r="B206" s="148" t="s">
        <v>774</v>
      </c>
      <c r="C206" s="148" t="s">
        <v>773</v>
      </c>
      <c r="D206" s="149">
        <v>20718508</v>
      </c>
      <c r="E206" s="149"/>
    </row>
    <row r="207" spans="1:6" ht="12.75" customHeight="1" x14ac:dyDescent="0.2">
      <c r="A207" s="254">
        <v>206</v>
      </c>
      <c r="B207" s="148" t="s">
        <v>776</v>
      </c>
      <c r="C207" s="148" t="s">
        <v>775</v>
      </c>
      <c r="D207" s="149">
        <v>26244642</v>
      </c>
      <c r="E207" s="149"/>
      <c r="F207" s="150"/>
    </row>
    <row r="208" spans="1:6" ht="12.75" customHeight="1" x14ac:dyDescent="0.2">
      <c r="A208" s="254">
        <v>207</v>
      </c>
      <c r="B208" s="148" t="s">
        <v>778</v>
      </c>
      <c r="C208" s="148" t="s">
        <v>777</v>
      </c>
      <c r="D208" s="149">
        <v>12794725</v>
      </c>
      <c r="E208" s="149"/>
      <c r="F208" s="150"/>
    </row>
    <row r="209" spans="1:6" ht="12.75" customHeight="1" x14ac:dyDescent="0.2">
      <c r="A209" s="254">
        <v>208</v>
      </c>
      <c r="B209" s="148" t="s">
        <v>780</v>
      </c>
      <c r="C209" s="148" t="s">
        <v>779</v>
      </c>
      <c r="D209" s="149">
        <v>27580574</v>
      </c>
      <c r="E209" s="149"/>
    </row>
    <row r="210" spans="1:6" ht="12.75" customHeight="1" x14ac:dyDescent="0.2">
      <c r="A210" s="254">
        <v>209</v>
      </c>
      <c r="B210" s="148" t="s">
        <v>782</v>
      </c>
      <c r="C210" s="148" t="s">
        <v>781</v>
      </c>
      <c r="D210" s="149">
        <v>7930722</v>
      </c>
      <c r="E210" s="149"/>
      <c r="F210" s="150"/>
    </row>
    <row r="211" spans="1:6" ht="12.75" customHeight="1" x14ac:dyDescent="0.2">
      <c r="A211" s="254">
        <v>210</v>
      </c>
      <c r="B211" s="148" t="s">
        <v>784</v>
      </c>
      <c r="C211" s="148" t="s">
        <v>783</v>
      </c>
      <c r="D211" s="149">
        <v>24114877</v>
      </c>
      <c r="E211" s="149"/>
      <c r="F211" s="150"/>
    </row>
    <row r="212" spans="1:6" ht="12.75" customHeight="1" x14ac:dyDescent="0.2">
      <c r="A212" s="254">
        <v>211</v>
      </c>
      <c r="B212" s="148" t="s">
        <v>786</v>
      </c>
      <c r="C212" s="148" t="s">
        <v>785</v>
      </c>
      <c r="D212" s="149">
        <v>27179462</v>
      </c>
      <c r="E212" s="149"/>
      <c r="F212" s="150"/>
    </row>
    <row r="213" spans="1:6" ht="12.75" customHeight="1" x14ac:dyDescent="0.2">
      <c r="A213" s="254">
        <v>212</v>
      </c>
      <c r="B213" s="148" t="s">
        <v>788</v>
      </c>
      <c r="C213" s="148" t="s">
        <v>787</v>
      </c>
      <c r="D213" s="149">
        <v>25474532</v>
      </c>
      <c r="E213" s="149"/>
      <c r="F213" s="150"/>
    </row>
    <row r="214" spans="1:6" ht="12.75" customHeight="1" x14ac:dyDescent="0.2">
      <c r="A214" s="254">
        <v>213</v>
      </c>
      <c r="B214" s="148" t="s">
        <v>790</v>
      </c>
      <c r="C214" s="148" t="s">
        <v>789</v>
      </c>
      <c r="D214" s="149">
        <v>24768848</v>
      </c>
      <c r="E214" s="149"/>
    </row>
    <row r="215" spans="1:6" ht="12.75" customHeight="1" x14ac:dyDescent="0.2">
      <c r="A215" s="254">
        <v>214</v>
      </c>
      <c r="B215" s="148" t="s">
        <v>792</v>
      </c>
      <c r="C215" s="148" t="s">
        <v>791</v>
      </c>
      <c r="D215" s="149">
        <v>26296350</v>
      </c>
      <c r="E215" s="149"/>
    </row>
    <row r="216" spans="1:6" ht="12.75" customHeight="1" x14ac:dyDescent="0.2">
      <c r="A216" s="254">
        <v>215</v>
      </c>
      <c r="B216" s="148" t="s">
        <v>794</v>
      </c>
      <c r="C216" s="148" t="s">
        <v>793</v>
      </c>
      <c r="D216" s="149">
        <v>22206036</v>
      </c>
      <c r="E216" s="149"/>
    </row>
    <row r="217" spans="1:6" ht="12.75" customHeight="1" x14ac:dyDescent="0.2">
      <c r="A217" s="254">
        <v>216</v>
      </c>
      <c r="B217" s="148" t="s">
        <v>796</v>
      </c>
      <c r="C217" s="148" t="s">
        <v>795</v>
      </c>
      <c r="D217" s="149">
        <v>27581807</v>
      </c>
      <c r="E217" s="149"/>
    </row>
    <row r="218" spans="1:6" ht="12.75" customHeight="1" x14ac:dyDescent="0.2">
      <c r="A218" s="254">
        <v>217</v>
      </c>
      <c r="B218" s="148" t="s">
        <v>798</v>
      </c>
      <c r="C218" s="148" t="s">
        <v>797</v>
      </c>
      <c r="D218" s="149">
        <v>24016730</v>
      </c>
      <c r="E218" s="149"/>
      <c r="F218" s="150"/>
    </row>
    <row r="219" spans="1:6" ht="12.75" customHeight="1" x14ac:dyDescent="0.2">
      <c r="A219" s="254">
        <v>218</v>
      </c>
      <c r="B219" s="148" t="s">
        <v>800</v>
      </c>
      <c r="C219" s="148" t="s">
        <v>799</v>
      </c>
      <c r="D219" s="149">
        <v>12363051</v>
      </c>
      <c r="E219" s="149"/>
    </row>
    <row r="220" spans="1:6" ht="12.75" customHeight="1" x14ac:dyDescent="0.2">
      <c r="A220" s="254">
        <v>219</v>
      </c>
      <c r="B220" s="148" t="s">
        <v>802</v>
      </c>
      <c r="C220" s="148" t="s">
        <v>801</v>
      </c>
      <c r="D220" s="149">
        <v>22761576</v>
      </c>
      <c r="E220" s="149"/>
      <c r="F220" s="150"/>
    </row>
    <row r="221" spans="1:6" ht="12.75" customHeight="1" x14ac:dyDescent="0.2">
      <c r="A221" s="254">
        <v>220</v>
      </c>
      <c r="B221" s="148" t="s">
        <v>804</v>
      </c>
      <c r="C221" s="148" t="s">
        <v>803</v>
      </c>
      <c r="D221" s="149">
        <v>26714037</v>
      </c>
      <c r="E221" s="149"/>
      <c r="F221" s="150"/>
    </row>
    <row r="222" spans="1:6" ht="12.75" customHeight="1" x14ac:dyDescent="0.2">
      <c r="A222" s="254">
        <v>221</v>
      </c>
      <c r="B222" s="148" t="s">
        <v>806</v>
      </c>
      <c r="C222" s="148" t="s">
        <v>805</v>
      </c>
      <c r="D222" s="149">
        <v>25787763</v>
      </c>
      <c r="E222" s="149"/>
      <c r="F222" s="150"/>
    </row>
    <row r="223" spans="1:6" ht="12.75" customHeight="1" x14ac:dyDescent="0.2">
      <c r="A223" s="254">
        <v>222</v>
      </c>
      <c r="B223" s="148" t="s">
        <v>808</v>
      </c>
      <c r="C223" s="148" t="s">
        <v>807</v>
      </c>
      <c r="D223" s="149">
        <v>22387385</v>
      </c>
      <c r="E223" s="149"/>
      <c r="F223" s="150"/>
    </row>
    <row r="224" spans="1:6" ht="12.75" customHeight="1" x14ac:dyDescent="0.2">
      <c r="A224" s="254">
        <v>223</v>
      </c>
      <c r="B224" s="148" t="s">
        <v>810</v>
      </c>
      <c r="C224" s="148" t="s">
        <v>809</v>
      </c>
      <c r="D224" s="149">
        <v>26340409</v>
      </c>
      <c r="E224" s="149"/>
      <c r="F224" s="150"/>
    </row>
    <row r="225" spans="1:6" ht="12.75" customHeight="1" x14ac:dyDescent="0.2">
      <c r="A225" s="254">
        <v>224</v>
      </c>
      <c r="B225" s="148" t="s">
        <v>812</v>
      </c>
      <c r="C225" s="148" t="s">
        <v>811</v>
      </c>
      <c r="D225" s="149">
        <v>23875054</v>
      </c>
      <c r="E225" s="149"/>
      <c r="F225" s="150"/>
    </row>
    <row r="226" spans="1:6" ht="12.75" customHeight="1" x14ac:dyDescent="0.2">
      <c r="A226" s="254">
        <v>225</v>
      </c>
      <c r="B226" s="148" t="s">
        <v>814</v>
      </c>
      <c r="C226" s="148" t="s">
        <v>813</v>
      </c>
      <c r="D226" s="149">
        <v>26792115</v>
      </c>
      <c r="E226" s="149"/>
    </row>
    <row r="227" spans="1:6" ht="12.75" customHeight="1" x14ac:dyDescent="0.2">
      <c r="A227" s="254">
        <v>226</v>
      </c>
      <c r="B227" s="148" t="s">
        <v>816</v>
      </c>
      <c r="C227" s="148" t="s">
        <v>815</v>
      </c>
      <c r="D227" s="149">
        <v>24911936</v>
      </c>
      <c r="E227" s="149"/>
    </row>
    <row r="228" spans="1:6" ht="12.75" customHeight="1" x14ac:dyDescent="0.2">
      <c r="A228" s="254">
        <v>227</v>
      </c>
      <c r="B228" s="148" t="s">
        <v>818</v>
      </c>
      <c r="C228" s="148" t="s">
        <v>817</v>
      </c>
      <c r="D228" s="149">
        <v>22815273</v>
      </c>
      <c r="E228" s="149"/>
    </row>
    <row r="229" spans="1:6" ht="12.75" customHeight="1" x14ac:dyDescent="0.2">
      <c r="A229" s="254">
        <v>228</v>
      </c>
      <c r="B229" s="148" t="s">
        <v>820</v>
      </c>
      <c r="C229" s="148" t="s">
        <v>819</v>
      </c>
      <c r="D229" s="149">
        <v>23354650</v>
      </c>
      <c r="E229" s="149"/>
    </row>
    <row r="230" spans="1:6" ht="12.75" customHeight="1" x14ac:dyDescent="0.2">
      <c r="A230" s="254">
        <v>229</v>
      </c>
      <c r="B230" s="148" t="s">
        <v>822</v>
      </c>
      <c r="C230" s="148" t="s">
        <v>821</v>
      </c>
      <c r="D230" s="149">
        <v>25474197</v>
      </c>
      <c r="E230" s="149"/>
    </row>
    <row r="231" spans="1:6" ht="12.75" customHeight="1" x14ac:dyDescent="0.2">
      <c r="A231" s="254">
        <v>230</v>
      </c>
      <c r="B231" s="148" t="s">
        <v>824</v>
      </c>
      <c r="C231" s="148" t="s">
        <v>823</v>
      </c>
      <c r="D231" s="149">
        <v>25777343</v>
      </c>
      <c r="E231" s="149"/>
    </row>
    <row r="232" spans="1:6" ht="12.75" customHeight="1" x14ac:dyDescent="0.2">
      <c r="A232" s="254">
        <v>231</v>
      </c>
      <c r="B232" s="148" t="s">
        <v>826</v>
      </c>
      <c r="C232" s="148" t="s">
        <v>825</v>
      </c>
      <c r="D232" s="149">
        <v>21320786</v>
      </c>
      <c r="E232" s="149"/>
    </row>
    <row r="233" spans="1:6" ht="12.75" customHeight="1" x14ac:dyDescent="0.2">
      <c r="A233" s="254">
        <v>232</v>
      </c>
      <c r="B233" s="148" t="s">
        <v>828</v>
      </c>
      <c r="C233" s="148" t="s">
        <v>827</v>
      </c>
      <c r="D233" s="149">
        <v>27135915</v>
      </c>
      <c r="E233" s="149"/>
    </row>
    <row r="234" spans="1:6" ht="12.75" customHeight="1" x14ac:dyDescent="0.2">
      <c r="A234" s="254">
        <v>233</v>
      </c>
      <c r="B234" s="148" t="s">
        <v>830</v>
      </c>
      <c r="C234" s="148" t="s">
        <v>829</v>
      </c>
      <c r="D234" s="149">
        <v>23089253</v>
      </c>
      <c r="E234" s="149"/>
      <c r="F234" s="150"/>
    </row>
    <row r="235" spans="1:6" ht="12.75" customHeight="1" x14ac:dyDescent="0.2">
      <c r="A235" s="254">
        <v>234</v>
      </c>
      <c r="B235" s="148" t="s">
        <v>832</v>
      </c>
      <c r="C235" s="148" t="s">
        <v>831</v>
      </c>
      <c r="D235" s="149">
        <v>21722754</v>
      </c>
      <c r="E235" s="149"/>
      <c r="F235" s="148"/>
    </row>
    <row r="236" spans="1:6" ht="12.75" customHeight="1" x14ac:dyDescent="0.2">
      <c r="A236" s="254">
        <v>235</v>
      </c>
      <c r="B236" s="148" t="s">
        <v>834</v>
      </c>
      <c r="C236" s="148" t="s">
        <v>833</v>
      </c>
      <c r="D236" s="149">
        <v>24533162</v>
      </c>
      <c r="E236" s="149"/>
      <c r="F236" s="150"/>
    </row>
    <row r="237" spans="1:6" ht="12.75" customHeight="1" x14ac:dyDescent="0.2">
      <c r="A237" s="254">
        <v>236</v>
      </c>
      <c r="B237" s="148" t="s">
        <v>836</v>
      </c>
      <c r="C237" s="148" t="s">
        <v>835</v>
      </c>
      <c r="D237" s="149">
        <v>20164230</v>
      </c>
      <c r="E237" s="149"/>
      <c r="F237" s="150"/>
    </row>
    <row r="238" spans="1:6" ht="12.75" customHeight="1" x14ac:dyDescent="0.2">
      <c r="A238" s="254">
        <v>237</v>
      </c>
      <c r="B238" s="148" t="s">
        <v>838</v>
      </c>
      <c r="C238" s="148" t="s">
        <v>837</v>
      </c>
      <c r="D238" s="149">
        <v>22908290</v>
      </c>
      <c r="E238" s="149"/>
    </row>
    <row r="239" spans="1:6" ht="12.75" customHeight="1" x14ac:dyDescent="0.2">
      <c r="A239" s="254">
        <v>238</v>
      </c>
      <c r="B239" s="148" t="s">
        <v>840</v>
      </c>
      <c r="C239" s="148" t="s">
        <v>839</v>
      </c>
      <c r="D239" s="149">
        <v>21195733</v>
      </c>
      <c r="E239" s="149"/>
      <c r="F239" s="150"/>
    </row>
    <row r="240" spans="1:6" ht="12.75" customHeight="1" x14ac:dyDescent="0.2">
      <c r="A240" s="254">
        <v>239</v>
      </c>
      <c r="B240" s="148" t="s">
        <v>842</v>
      </c>
      <c r="C240" s="148" t="s">
        <v>841</v>
      </c>
      <c r="D240" s="149">
        <v>21379341</v>
      </c>
      <c r="E240" s="149"/>
      <c r="F240" s="150"/>
    </row>
    <row r="241" spans="1:6" ht="12.75" customHeight="1" x14ac:dyDescent="0.2">
      <c r="A241" s="254">
        <v>240</v>
      </c>
      <c r="B241" s="148" t="s">
        <v>844</v>
      </c>
      <c r="C241" s="148" t="s">
        <v>843</v>
      </c>
      <c r="D241" s="149">
        <v>25437271</v>
      </c>
      <c r="E241" s="149"/>
      <c r="F241" s="150"/>
    </row>
    <row r="242" spans="1:6" ht="12.75" customHeight="1" x14ac:dyDescent="0.2">
      <c r="A242" s="254">
        <v>241</v>
      </c>
      <c r="B242" s="148" t="s">
        <v>846</v>
      </c>
      <c r="C242" s="148" t="s">
        <v>845</v>
      </c>
      <c r="D242" s="149">
        <v>23055924</v>
      </c>
      <c r="E242" s="149"/>
      <c r="F242" s="150"/>
    </row>
    <row r="243" spans="1:6" ht="12.75" customHeight="1" x14ac:dyDescent="0.2">
      <c r="A243" s="254">
        <v>242</v>
      </c>
      <c r="B243" s="148" t="s">
        <v>848</v>
      </c>
      <c r="C243" s="148" t="s">
        <v>847</v>
      </c>
      <c r="D243" s="149">
        <v>25019989</v>
      </c>
      <c r="E243" s="149"/>
      <c r="F243" s="150"/>
    </row>
    <row r="244" spans="1:6" ht="12.75" customHeight="1" x14ac:dyDescent="0.2">
      <c r="A244" s="254">
        <v>243</v>
      </c>
      <c r="B244" s="148" t="s">
        <v>850</v>
      </c>
      <c r="C244" s="148" t="s">
        <v>849</v>
      </c>
      <c r="D244" s="149">
        <v>24015314</v>
      </c>
      <c r="E244" s="149"/>
    </row>
    <row r="245" spans="1:6" ht="12.75" customHeight="1" x14ac:dyDescent="0.2">
      <c r="A245" s="254">
        <v>244</v>
      </c>
      <c r="B245" s="148" t="s">
        <v>852</v>
      </c>
      <c r="C245" s="148" t="s">
        <v>851</v>
      </c>
      <c r="D245" s="149">
        <v>24696329</v>
      </c>
      <c r="E245" s="149"/>
    </row>
    <row r="246" spans="1:6" ht="12.75" customHeight="1" x14ac:dyDescent="0.2">
      <c r="A246" s="254">
        <v>245</v>
      </c>
      <c r="B246" s="148" t="s">
        <v>854</v>
      </c>
      <c r="C246" s="148" t="s">
        <v>853</v>
      </c>
      <c r="D246" s="149">
        <v>23735301</v>
      </c>
      <c r="E246" s="149"/>
    </row>
    <row r="247" spans="1:6" ht="12.75" customHeight="1" x14ac:dyDescent="0.2">
      <c r="A247" s="254">
        <v>246</v>
      </c>
      <c r="B247" s="148" t="s">
        <v>856</v>
      </c>
      <c r="C247" s="148" t="s">
        <v>855</v>
      </c>
      <c r="D247" s="149">
        <v>26735137</v>
      </c>
      <c r="E247" s="149"/>
      <c r="F247" s="150"/>
    </row>
    <row r="248" spans="1:6" ht="12.75" customHeight="1" x14ac:dyDescent="0.2">
      <c r="A248" s="254">
        <v>247</v>
      </c>
      <c r="B248" s="148" t="s">
        <v>858</v>
      </c>
      <c r="C248" s="148" t="s">
        <v>857</v>
      </c>
      <c r="D248" s="149">
        <v>25521455</v>
      </c>
      <c r="E248" s="149"/>
      <c r="F248" s="150"/>
    </row>
    <row r="249" spans="1:6" ht="12.75" customHeight="1" x14ac:dyDescent="0.2">
      <c r="A249" s="254">
        <v>248</v>
      </c>
      <c r="B249" s="148" t="s">
        <v>860</v>
      </c>
      <c r="C249" s="148" t="s">
        <v>859</v>
      </c>
      <c r="D249" s="149">
        <v>26650916</v>
      </c>
      <c r="E249" s="149"/>
      <c r="F249" s="150"/>
    </row>
    <row r="250" spans="1:6" ht="12.75" customHeight="1" x14ac:dyDescent="0.2">
      <c r="A250" s="254">
        <v>249</v>
      </c>
      <c r="B250" s="148" t="s">
        <v>862</v>
      </c>
      <c r="C250" s="148" t="s">
        <v>861</v>
      </c>
      <c r="D250" s="149">
        <v>25340500</v>
      </c>
      <c r="E250" s="149"/>
    </row>
    <row r="251" spans="1:6" ht="12.75" customHeight="1" x14ac:dyDescent="0.2">
      <c r="A251" s="254">
        <v>250</v>
      </c>
      <c r="B251" s="148" t="s">
        <v>864</v>
      </c>
      <c r="C251" s="148" t="s">
        <v>863</v>
      </c>
      <c r="D251" s="149">
        <v>27409803</v>
      </c>
      <c r="E251" s="149"/>
    </row>
    <row r="252" spans="1:6" ht="12.75" customHeight="1" x14ac:dyDescent="0.2">
      <c r="A252" s="254">
        <v>251</v>
      </c>
      <c r="B252" s="148" t="s">
        <v>866</v>
      </c>
      <c r="C252" s="148" t="s">
        <v>865</v>
      </c>
      <c r="D252" s="149">
        <v>26720415</v>
      </c>
      <c r="E252" s="149"/>
    </row>
    <row r="253" spans="1:6" ht="12.75" customHeight="1" x14ac:dyDescent="0.2">
      <c r="A253" s="254">
        <v>252</v>
      </c>
      <c r="B253" s="148" t="s">
        <v>868</v>
      </c>
      <c r="C253" s="148" t="s">
        <v>867</v>
      </c>
      <c r="D253" s="149">
        <v>20660196</v>
      </c>
      <c r="E253" s="149"/>
      <c r="F253" s="150"/>
    </row>
    <row r="254" spans="1:6" ht="12.75" customHeight="1" x14ac:dyDescent="0.2">
      <c r="A254" s="254">
        <v>253</v>
      </c>
      <c r="B254" s="148" t="s">
        <v>870</v>
      </c>
      <c r="C254" s="148" t="s">
        <v>869</v>
      </c>
      <c r="D254" s="149">
        <v>25173089</v>
      </c>
      <c r="E254" s="149"/>
      <c r="F254" s="150"/>
    </row>
    <row r="255" spans="1:6" ht="12.75" customHeight="1" x14ac:dyDescent="0.2">
      <c r="A255" s="254">
        <v>254</v>
      </c>
      <c r="B255" s="148" t="s">
        <v>872</v>
      </c>
      <c r="C255" s="148" t="s">
        <v>871</v>
      </c>
      <c r="D255" s="149">
        <v>24416274</v>
      </c>
      <c r="E255" s="149"/>
      <c r="F255" s="150"/>
    </row>
    <row r="256" spans="1:6" ht="12.75" customHeight="1" x14ac:dyDescent="0.2">
      <c r="A256" s="254">
        <v>255</v>
      </c>
      <c r="B256" s="148" t="s">
        <v>874</v>
      </c>
      <c r="C256" s="148" t="s">
        <v>873</v>
      </c>
      <c r="D256" s="149">
        <v>21245912</v>
      </c>
      <c r="E256" s="149"/>
      <c r="F256" s="150"/>
    </row>
    <row r="257" spans="1:6" ht="12.75" customHeight="1" x14ac:dyDescent="0.2">
      <c r="A257" s="254">
        <v>256</v>
      </c>
      <c r="B257" s="148" t="s">
        <v>876</v>
      </c>
      <c r="C257" s="148" t="s">
        <v>875</v>
      </c>
      <c r="D257" s="149">
        <v>26226614</v>
      </c>
      <c r="E257" s="149"/>
      <c r="F257" s="150"/>
    </row>
    <row r="258" spans="1:6" ht="12.75" customHeight="1" x14ac:dyDescent="0.2">
      <c r="A258" s="254">
        <v>257</v>
      </c>
      <c r="B258" s="148" t="s">
        <v>878</v>
      </c>
      <c r="C258" s="148" t="s">
        <v>877</v>
      </c>
      <c r="D258" s="149">
        <v>23383040</v>
      </c>
      <c r="E258" s="149"/>
      <c r="F258" s="150"/>
    </row>
    <row r="259" spans="1:6" ht="12.75" customHeight="1" x14ac:dyDescent="0.2">
      <c r="A259" s="254">
        <v>258</v>
      </c>
      <c r="B259" s="148" t="s">
        <v>880</v>
      </c>
      <c r="C259" s="148" t="s">
        <v>879</v>
      </c>
      <c r="D259" s="149">
        <v>21075352</v>
      </c>
      <c r="E259" s="149"/>
      <c r="F259" s="150"/>
    </row>
    <row r="260" spans="1:6" ht="12.75" customHeight="1" x14ac:dyDescent="0.2">
      <c r="A260" s="254">
        <v>259</v>
      </c>
      <c r="B260" s="148" t="s">
        <v>882</v>
      </c>
      <c r="C260" s="148" t="s">
        <v>881</v>
      </c>
      <c r="D260" s="149">
        <v>24246304</v>
      </c>
      <c r="E260" s="149"/>
      <c r="F260" s="150"/>
    </row>
    <row r="261" spans="1:6" ht="12.75" customHeight="1" x14ac:dyDescent="0.2">
      <c r="A261" s="254">
        <v>260</v>
      </c>
      <c r="B261" s="148" t="s">
        <v>884</v>
      </c>
      <c r="C261" s="148" t="s">
        <v>883</v>
      </c>
      <c r="D261" s="149">
        <v>20732366</v>
      </c>
      <c r="E261" s="149"/>
      <c r="F261" s="150"/>
    </row>
    <row r="262" spans="1:6" ht="12.75" customHeight="1" x14ac:dyDescent="0.2">
      <c r="A262" s="254">
        <v>261</v>
      </c>
      <c r="B262" s="148" t="s">
        <v>886</v>
      </c>
      <c r="C262" s="148" t="s">
        <v>885</v>
      </c>
      <c r="D262" s="149">
        <v>27396621</v>
      </c>
      <c r="E262" s="149"/>
      <c r="F262" s="150"/>
    </row>
    <row r="263" spans="1:6" ht="12.75" customHeight="1" x14ac:dyDescent="0.2">
      <c r="A263" s="254">
        <v>262</v>
      </c>
      <c r="B263" s="148" t="s">
        <v>888</v>
      </c>
      <c r="C263" s="148" t="s">
        <v>887</v>
      </c>
      <c r="D263" s="149">
        <v>26073730</v>
      </c>
      <c r="E263" s="149"/>
      <c r="F263" s="150"/>
    </row>
    <row r="264" spans="1:6" ht="12.75" customHeight="1" x14ac:dyDescent="0.2">
      <c r="A264" s="254">
        <v>263</v>
      </c>
      <c r="B264" s="148" t="s">
        <v>890</v>
      </c>
      <c r="C264" s="148" t="s">
        <v>889</v>
      </c>
      <c r="D264" s="149">
        <v>22366269</v>
      </c>
      <c r="E264" s="149"/>
      <c r="F264" s="150"/>
    </row>
    <row r="265" spans="1:6" ht="12.75" customHeight="1" x14ac:dyDescent="0.2">
      <c r="A265" s="254">
        <v>264</v>
      </c>
      <c r="B265" s="148" t="s">
        <v>892</v>
      </c>
      <c r="C265" s="148" t="s">
        <v>891</v>
      </c>
      <c r="D265" s="149">
        <v>16940332</v>
      </c>
      <c r="E265" s="149"/>
      <c r="F265" s="150"/>
    </row>
    <row r="266" spans="1:6" ht="12.75" customHeight="1" x14ac:dyDescent="0.2">
      <c r="A266" s="254">
        <v>265</v>
      </c>
      <c r="B266" s="148" t="s">
        <v>894</v>
      </c>
      <c r="C266" s="148" t="s">
        <v>893</v>
      </c>
      <c r="D266" s="149">
        <v>23935499</v>
      </c>
      <c r="E266" s="149"/>
      <c r="F266" s="150"/>
    </row>
    <row r="267" spans="1:6" ht="12.75" customHeight="1" x14ac:dyDescent="0.2">
      <c r="A267" s="254">
        <v>266</v>
      </c>
      <c r="B267" s="148" t="s">
        <v>896</v>
      </c>
      <c r="C267" s="148" t="s">
        <v>895</v>
      </c>
      <c r="D267" s="149">
        <v>27035715</v>
      </c>
      <c r="E267" s="149"/>
      <c r="F267" s="150"/>
    </row>
    <row r="268" spans="1:6" ht="12.75" customHeight="1" x14ac:dyDescent="0.2">
      <c r="A268" s="254">
        <v>267</v>
      </c>
      <c r="B268" s="148" t="s">
        <v>898</v>
      </c>
      <c r="C268" s="148" t="s">
        <v>897</v>
      </c>
      <c r="D268" s="149">
        <v>21606536</v>
      </c>
      <c r="E268" s="149"/>
      <c r="F268" s="150"/>
    </row>
    <row r="269" spans="1:6" ht="12.75" customHeight="1" x14ac:dyDescent="0.2">
      <c r="A269" s="254">
        <v>268</v>
      </c>
      <c r="B269" s="148" t="s">
        <v>900</v>
      </c>
      <c r="C269" s="148" t="s">
        <v>899</v>
      </c>
      <c r="D269" s="149">
        <v>22573866</v>
      </c>
      <c r="E269" s="149"/>
      <c r="F269" s="150"/>
    </row>
    <row r="270" spans="1:6" ht="12.75" customHeight="1" x14ac:dyDescent="0.2">
      <c r="A270" s="254">
        <v>269</v>
      </c>
      <c r="B270" s="148" t="s">
        <v>902</v>
      </c>
      <c r="C270" s="148" t="s">
        <v>901</v>
      </c>
      <c r="D270" s="149">
        <v>21113677</v>
      </c>
      <c r="E270" s="149"/>
      <c r="F270" s="150"/>
    </row>
    <row r="271" spans="1:6" ht="12.75" customHeight="1" x14ac:dyDescent="0.2">
      <c r="A271" s="254">
        <v>270</v>
      </c>
      <c r="B271" s="148" t="s">
        <v>904</v>
      </c>
      <c r="C271" s="148" t="s">
        <v>903</v>
      </c>
      <c r="D271" s="149">
        <v>24926294</v>
      </c>
      <c r="E271" s="149"/>
      <c r="F271" s="150"/>
    </row>
    <row r="272" spans="1:6" ht="12.75" customHeight="1" x14ac:dyDescent="0.2">
      <c r="A272" s="254">
        <v>271</v>
      </c>
      <c r="B272" s="148" t="s">
        <v>906</v>
      </c>
      <c r="C272" s="148" t="s">
        <v>905</v>
      </c>
      <c r="D272" s="149">
        <v>26208004</v>
      </c>
      <c r="E272" s="149"/>
      <c r="F272" s="150"/>
    </row>
    <row r="273" spans="1:6" ht="12.75" customHeight="1" x14ac:dyDescent="0.2">
      <c r="A273" s="254">
        <v>272</v>
      </c>
      <c r="B273" s="148" t="s">
        <v>908</v>
      </c>
      <c r="C273" s="148" t="s">
        <v>907</v>
      </c>
      <c r="D273" s="149">
        <v>27683751</v>
      </c>
      <c r="E273" s="149"/>
      <c r="F273" s="150"/>
    </row>
    <row r="274" spans="1:6" ht="12.75" customHeight="1" x14ac:dyDescent="0.2">
      <c r="A274" s="254">
        <v>273</v>
      </c>
      <c r="B274" s="148" t="s">
        <v>910</v>
      </c>
      <c r="C274" s="148" t="s">
        <v>909</v>
      </c>
      <c r="D274" s="149">
        <v>27678028</v>
      </c>
      <c r="E274" s="149"/>
      <c r="F274" s="150"/>
    </row>
    <row r="275" spans="1:6" ht="12.75" customHeight="1" x14ac:dyDescent="0.2">
      <c r="A275" s="254">
        <v>274</v>
      </c>
      <c r="B275" s="148" t="s">
        <v>912</v>
      </c>
      <c r="C275" s="148" t="s">
        <v>911</v>
      </c>
      <c r="D275" s="149">
        <v>11535318</v>
      </c>
      <c r="E275" s="149"/>
      <c r="F275" s="150"/>
    </row>
    <row r="276" spans="1:6" ht="12.75" customHeight="1" x14ac:dyDescent="0.2">
      <c r="A276" s="254">
        <v>275</v>
      </c>
      <c r="B276" s="148" t="s">
        <v>914</v>
      </c>
      <c r="C276" s="148" t="s">
        <v>913</v>
      </c>
      <c r="D276" s="149">
        <v>25672410</v>
      </c>
      <c r="E276" s="149"/>
      <c r="F276" s="150"/>
    </row>
    <row r="277" spans="1:6" ht="12.75" customHeight="1" x14ac:dyDescent="0.2">
      <c r="A277" s="254">
        <v>276</v>
      </c>
      <c r="B277" s="148" t="s">
        <v>916</v>
      </c>
      <c r="C277" s="148" t="s">
        <v>915</v>
      </c>
      <c r="D277" s="149">
        <v>16412060</v>
      </c>
      <c r="E277" s="149"/>
      <c r="F277" s="150"/>
    </row>
    <row r="278" spans="1:6" ht="12.75" customHeight="1" x14ac:dyDescent="0.2">
      <c r="A278" s="254">
        <v>277</v>
      </c>
      <c r="B278" s="148" t="s">
        <v>918</v>
      </c>
      <c r="C278" s="148" t="s">
        <v>917</v>
      </c>
      <c r="D278" s="149">
        <v>24857015</v>
      </c>
      <c r="E278" s="149"/>
      <c r="F278" s="150"/>
    </row>
    <row r="279" spans="1:6" ht="12.75" customHeight="1" x14ac:dyDescent="0.2">
      <c r="A279" s="254">
        <v>278</v>
      </c>
      <c r="B279" s="148" t="s">
        <v>920</v>
      </c>
      <c r="C279" s="148" t="s">
        <v>919</v>
      </c>
      <c r="D279" s="149">
        <v>2751393</v>
      </c>
      <c r="E279" s="149"/>
    </row>
    <row r="280" spans="1:6" ht="12.75" customHeight="1" x14ac:dyDescent="0.2">
      <c r="A280" s="254">
        <v>279</v>
      </c>
      <c r="B280" s="148" t="s">
        <v>922</v>
      </c>
      <c r="C280" s="148" t="s">
        <v>921</v>
      </c>
      <c r="D280" s="149">
        <v>16806011</v>
      </c>
      <c r="E280" s="149"/>
    </row>
    <row r="281" spans="1:6" ht="12.75" customHeight="1" x14ac:dyDescent="0.2">
      <c r="A281" s="254">
        <v>280</v>
      </c>
      <c r="B281" s="148" t="s">
        <v>924</v>
      </c>
      <c r="C281" s="148" t="s">
        <v>923</v>
      </c>
      <c r="D281" s="149">
        <v>27007501</v>
      </c>
      <c r="E281" s="149"/>
      <c r="F281" s="150"/>
    </row>
    <row r="282" spans="1:6" ht="12.75" customHeight="1" x14ac:dyDescent="0.2">
      <c r="A282" s="254">
        <v>281</v>
      </c>
      <c r="B282" s="148" t="s">
        <v>926</v>
      </c>
      <c r="C282" s="148" t="s">
        <v>925</v>
      </c>
      <c r="D282" s="149">
        <v>27707928</v>
      </c>
      <c r="E282" s="149"/>
      <c r="F282" s="150"/>
    </row>
    <row r="283" spans="1:6" ht="12.75" customHeight="1" x14ac:dyDescent="0.2">
      <c r="A283" s="254">
        <v>282</v>
      </c>
      <c r="B283" s="148" t="s">
        <v>928</v>
      </c>
      <c r="C283" s="148" t="s">
        <v>927</v>
      </c>
      <c r="D283" s="149">
        <v>18208760</v>
      </c>
      <c r="E283" s="149"/>
      <c r="F283" s="150"/>
    </row>
    <row r="284" spans="1:6" ht="12.75" customHeight="1" x14ac:dyDescent="0.2">
      <c r="A284" s="2">
        <v>283</v>
      </c>
      <c r="B284" s="148" t="s">
        <v>930</v>
      </c>
      <c r="C284" s="148" t="s">
        <v>929</v>
      </c>
      <c r="D284" s="149">
        <v>27055163</v>
      </c>
      <c r="E284" s="149"/>
      <c r="F284" s="150"/>
    </row>
    <row r="285" spans="1:6" ht="12.75" customHeight="1" x14ac:dyDescent="0.2">
      <c r="A285" s="2">
        <v>284</v>
      </c>
      <c r="B285" s="148" t="s">
        <v>932</v>
      </c>
      <c r="C285" s="148" t="s">
        <v>931</v>
      </c>
      <c r="D285" s="149">
        <v>20554300</v>
      </c>
      <c r="E285" s="149"/>
      <c r="F285" s="150"/>
    </row>
    <row r="286" spans="1:6" ht="12.75" customHeight="1" x14ac:dyDescent="0.2">
      <c r="A286" s="2">
        <v>285</v>
      </c>
      <c r="B286" s="148" t="s">
        <v>934</v>
      </c>
      <c r="C286" s="148" t="s">
        <v>933</v>
      </c>
      <c r="D286" s="149">
        <v>21894381</v>
      </c>
      <c r="E286" s="149"/>
      <c r="F286" s="150"/>
    </row>
    <row r="287" spans="1:6" ht="12.75" customHeight="1" x14ac:dyDescent="0.2">
      <c r="A287" s="2">
        <v>286</v>
      </c>
      <c r="B287" s="148" t="s">
        <v>936</v>
      </c>
      <c r="C287" s="148" t="s">
        <v>935</v>
      </c>
      <c r="D287" s="149">
        <v>23380141</v>
      </c>
      <c r="E287" s="149"/>
      <c r="F287" s="150"/>
    </row>
    <row r="288" spans="1:6" ht="12.75" customHeight="1" x14ac:dyDescent="0.2">
      <c r="A288" s="2">
        <v>287</v>
      </c>
      <c r="B288" s="148" t="s">
        <v>938</v>
      </c>
      <c r="C288" s="148" t="s">
        <v>937</v>
      </c>
      <c r="D288" s="149">
        <v>26724382</v>
      </c>
      <c r="E288" s="149"/>
      <c r="F288" s="150"/>
    </row>
    <row r="289" spans="1:6" ht="12.75" customHeight="1" x14ac:dyDescent="0.2">
      <c r="A289" s="2">
        <v>288</v>
      </c>
      <c r="B289" s="148" t="s">
        <v>940</v>
      </c>
      <c r="C289" s="148" t="s">
        <v>939</v>
      </c>
      <c r="D289" s="149">
        <v>21447316</v>
      </c>
      <c r="E289" s="149"/>
    </row>
    <row r="290" spans="1:6" ht="12.75" customHeight="1" x14ac:dyDescent="0.2">
      <c r="A290" s="2">
        <v>289</v>
      </c>
      <c r="B290" s="148" t="s">
        <v>942</v>
      </c>
      <c r="C290" s="148" t="s">
        <v>941</v>
      </c>
      <c r="D290" s="149">
        <v>22500137</v>
      </c>
      <c r="E290" s="149"/>
      <c r="F290" s="150"/>
    </row>
    <row r="291" spans="1:6" ht="12.75" customHeight="1" x14ac:dyDescent="0.2">
      <c r="A291" s="2">
        <v>290</v>
      </c>
      <c r="B291" s="148" t="s">
        <v>944</v>
      </c>
      <c r="C291" s="148" t="s">
        <v>943</v>
      </c>
      <c r="D291" s="149">
        <v>22033262</v>
      </c>
      <c r="E291" s="149"/>
    </row>
    <row r="292" spans="1:6" ht="12.75" customHeight="1" x14ac:dyDescent="0.2">
      <c r="A292" s="2">
        <v>291</v>
      </c>
      <c r="B292" s="148" t="s">
        <v>946</v>
      </c>
      <c r="C292" s="148" t="s">
        <v>945</v>
      </c>
      <c r="D292" s="149">
        <v>22933295</v>
      </c>
      <c r="E292" s="149"/>
      <c r="F292" s="148"/>
    </row>
    <row r="293" spans="1:6" ht="12.75" customHeight="1" x14ac:dyDescent="0.2">
      <c r="A293" s="2">
        <v>292</v>
      </c>
      <c r="B293" s="148" t="s">
        <v>948</v>
      </c>
      <c r="C293" s="148" t="s">
        <v>947</v>
      </c>
      <c r="D293" s="149">
        <v>25321315</v>
      </c>
      <c r="E293" s="149"/>
    </row>
    <row r="294" spans="1:6" ht="12.75" customHeight="1" x14ac:dyDescent="0.2">
      <c r="A294" s="2">
        <v>293</v>
      </c>
      <c r="B294" s="148" t="s">
        <v>950</v>
      </c>
      <c r="C294" s="148" t="s">
        <v>949</v>
      </c>
      <c r="D294" s="149">
        <v>20138364</v>
      </c>
      <c r="E294" s="149"/>
      <c r="F294" s="150"/>
    </row>
    <row r="295" spans="1:6" ht="12.75" customHeight="1" x14ac:dyDescent="0.2">
      <c r="A295" s="2">
        <v>294</v>
      </c>
      <c r="B295" s="148" t="s">
        <v>952</v>
      </c>
      <c r="C295" s="148" t="s">
        <v>951</v>
      </c>
      <c r="D295" s="149">
        <v>22298881</v>
      </c>
      <c r="E295" s="149"/>
    </row>
    <row r="296" spans="1:6" ht="12.75" customHeight="1" x14ac:dyDescent="0.2">
      <c r="A296" s="2">
        <v>295</v>
      </c>
      <c r="B296" s="148" t="s">
        <v>954</v>
      </c>
      <c r="C296" s="148" t="s">
        <v>953</v>
      </c>
      <c r="D296" s="149">
        <v>24801946</v>
      </c>
      <c r="E296" s="149"/>
    </row>
    <row r="297" spans="1:6" ht="12.75" customHeight="1" x14ac:dyDescent="0.2">
      <c r="A297" s="2">
        <v>296</v>
      </c>
      <c r="B297" s="148" t="s">
        <v>956</v>
      </c>
      <c r="C297" s="148" t="s">
        <v>955</v>
      </c>
      <c r="D297" s="149">
        <v>24810399</v>
      </c>
      <c r="E297" s="149"/>
    </row>
    <row r="298" spans="1:6" ht="12.75" customHeight="1" x14ac:dyDescent="0.2">
      <c r="A298" s="2">
        <v>297</v>
      </c>
      <c r="B298" s="148" t="s">
        <v>958</v>
      </c>
      <c r="C298" s="148" t="s">
        <v>957</v>
      </c>
      <c r="D298" s="149">
        <v>22750482</v>
      </c>
      <c r="E298" s="149"/>
    </row>
    <row r="299" spans="1:6" ht="12.75" customHeight="1" x14ac:dyDescent="0.2">
      <c r="A299" s="2">
        <v>298</v>
      </c>
      <c r="B299" s="148" t="s">
        <v>960</v>
      </c>
      <c r="C299" s="148" t="s">
        <v>959</v>
      </c>
      <c r="D299" s="149">
        <v>20123039</v>
      </c>
      <c r="E299" s="149"/>
    </row>
    <row r="300" spans="1:6" ht="12.75" customHeight="1" x14ac:dyDescent="0.2">
      <c r="A300" s="2">
        <v>299</v>
      </c>
      <c r="B300" s="148" t="s">
        <v>962</v>
      </c>
      <c r="C300" s="148" t="s">
        <v>961</v>
      </c>
      <c r="D300" s="149">
        <v>20673760</v>
      </c>
      <c r="E300" s="149"/>
    </row>
    <row r="301" spans="1:6" ht="12.75" customHeight="1" x14ac:dyDescent="0.2">
      <c r="A301" s="2">
        <v>300</v>
      </c>
      <c r="B301" s="148" t="s">
        <v>964</v>
      </c>
      <c r="C301" s="148" t="s">
        <v>963</v>
      </c>
      <c r="D301" s="149">
        <v>11357999</v>
      </c>
      <c r="E301" s="149"/>
    </row>
    <row r="302" spans="1:6" ht="12.75" customHeight="1" x14ac:dyDescent="0.2">
      <c r="A302" s="2">
        <v>301</v>
      </c>
      <c r="B302" s="148" t="s">
        <v>966</v>
      </c>
      <c r="C302" s="148" t="s">
        <v>965</v>
      </c>
      <c r="D302" s="149">
        <v>20640909</v>
      </c>
      <c r="E302" s="149"/>
    </row>
    <row r="303" spans="1:6" ht="12.75" customHeight="1" x14ac:dyDescent="0.2">
      <c r="A303" s="2">
        <v>302</v>
      </c>
      <c r="B303" s="148" t="s">
        <v>968</v>
      </c>
      <c r="C303" s="148" t="s">
        <v>967</v>
      </c>
      <c r="D303" s="149">
        <v>25449574</v>
      </c>
      <c r="E303" s="149"/>
      <c r="F303" s="150"/>
    </row>
    <row r="304" spans="1:6" ht="12.75" customHeight="1" x14ac:dyDescent="0.2">
      <c r="A304" s="2">
        <v>303</v>
      </c>
      <c r="B304" s="148" t="s">
        <v>970</v>
      </c>
      <c r="C304" s="148" t="s">
        <v>969</v>
      </c>
      <c r="D304" s="149">
        <v>21592745</v>
      </c>
      <c r="E304" s="149"/>
    </row>
    <row r="305" spans="1:6" ht="12.75" customHeight="1" x14ac:dyDescent="0.2">
      <c r="A305" s="2">
        <v>304</v>
      </c>
      <c r="B305" s="148" t="s">
        <v>972</v>
      </c>
      <c r="C305" s="148" t="s">
        <v>971</v>
      </c>
      <c r="D305" s="149">
        <v>16544247</v>
      </c>
      <c r="E305" s="149"/>
      <c r="F305" s="150"/>
    </row>
    <row r="306" spans="1:6" ht="12.75" customHeight="1" x14ac:dyDescent="0.2">
      <c r="A306" s="2">
        <v>305</v>
      </c>
      <c r="B306" s="148" t="s">
        <v>974</v>
      </c>
      <c r="C306" s="148" t="s">
        <v>973</v>
      </c>
      <c r="D306" s="149">
        <v>21693096</v>
      </c>
      <c r="E306" s="149"/>
    </row>
    <row r="307" spans="1:6" ht="12.75" customHeight="1" x14ac:dyDescent="0.2">
      <c r="A307" s="2">
        <v>306</v>
      </c>
      <c r="B307" s="148" t="s">
        <v>976</v>
      </c>
      <c r="C307" s="148" t="s">
        <v>975</v>
      </c>
      <c r="D307" s="149">
        <v>11587806</v>
      </c>
      <c r="E307" s="149"/>
      <c r="F307" s="150"/>
    </row>
    <row r="308" spans="1:6" ht="12.75" customHeight="1" x14ac:dyDescent="0.2">
      <c r="A308" s="2">
        <v>307</v>
      </c>
      <c r="B308" s="148" t="s">
        <v>978</v>
      </c>
      <c r="C308" s="148" t="s">
        <v>977</v>
      </c>
      <c r="D308" s="149">
        <v>15584975</v>
      </c>
      <c r="E308" s="149"/>
    </row>
    <row r="309" spans="1:6" ht="12.75" customHeight="1" x14ac:dyDescent="0.2">
      <c r="A309" s="2">
        <v>308</v>
      </c>
      <c r="B309" s="148" t="s">
        <v>980</v>
      </c>
      <c r="C309" s="148" t="s">
        <v>979</v>
      </c>
      <c r="D309" s="149">
        <v>24600491</v>
      </c>
      <c r="E309" s="149"/>
      <c r="F309" s="150"/>
    </row>
    <row r="310" spans="1:6" ht="12.75" customHeight="1" x14ac:dyDescent="0.2">
      <c r="A310" s="2">
        <v>309</v>
      </c>
      <c r="B310" s="148" t="s">
        <v>982</v>
      </c>
      <c r="C310" s="148" t="s">
        <v>981</v>
      </c>
      <c r="D310" s="149">
        <v>27561946</v>
      </c>
      <c r="E310" s="149"/>
      <c r="F310" s="150"/>
    </row>
    <row r="311" spans="1:6" ht="12.75" customHeight="1" x14ac:dyDescent="0.2">
      <c r="A311" s="2">
        <v>310</v>
      </c>
      <c r="B311" s="148" t="s">
        <v>984</v>
      </c>
      <c r="C311" s="148" t="s">
        <v>983</v>
      </c>
      <c r="D311" s="149">
        <v>26199460</v>
      </c>
      <c r="E311" s="149"/>
    </row>
    <row r="312" spans="1:6" ht="12.75" customHeight="1" x14ac:dyDescent="0.2">
      <c r="A312" s="2">
        <v>311</v>
      </c>
      <c r="B312" s="148" t="s">
        <v>986</v>
      </c>
      <c r="C312" s="148" t="s">
        <v>985</v>
      </c>
      <c r="D312" s="149">
        <v>27746192</v>
      </c>
      <c r="E312" s="149"/>
    </row>
    <row r="313" spans="1:6" ht="12.75" customHeight="1" x14ac:dyDescent="0.2">
      <c r="A313" s="2">
        <v>312</v>
      </c>
      <c r="B313" s="148" t="s">
        <v>988</v>
      </c>
      <c r="C313" s="148" t="s">
        <v>987</v>
      </c>
      <c r="D313" s="149">
        <v>24623090</v>
      </c>
      <c r="E313" s="149"/>
    </row>
    <row r="314" spans="1:6" ht="12.75" customHeight="1" x14ac:dyDescent="0.2">
      <c r="A314" s="2">
        <v>313</v>
      </c>
      <c r="B314" s="148" t="s">
        <v>990</v>
      </c>
      <c r="C314" s="148" t="s">
        <v>989</v>
      </c>
      <c r="D314" s="149">
        <v>24307589</v>
      </c>
      <c r="E314" s="149"/>
      <c r="F314" s="150"/>
    </row>
    <row r="315" spans="1:6" ht="12.75" customHeight="1" x14ac:dyDescent="0.2">
      <c r="A315" s="2">
        <v>314</v>
      </c>
      <c r="B315" s="148" t="s">
        <v>992</v>
      </c>
      <c r="C315" s="148" t="s">
        <v>991</v>
      </c>
      <c r="D315" s="149">
        <v>26372645</v>
      </c>
      <c r="E315" s="149"/>
    </row>
    <row r="316" spans="1:6" ht="12.75" customHeight="1" x14ac:dyDescent="0.2">
      <c r="A316" s="2">
        <v>315</v>
      </c>
      <c r="B316" s="148" t="s">
        <v>994</v>
      </c>
      <c r="C316" s="148" t="s">
        <v>993</v>
      </c>
      <c r="D316" s="149">
        <v>24223959</v>
      </c>
      <c r="E316" s="149"/>
    </row>
    <row r="317" spans="1:6" ht="12.75" customHeight="1" x14ac:dyDescent="0.2">
      <c r="A317" s="2">
        <v>316</v>
      </c>
      <c r="B317" s="148" t="s">
        <v>996</v>
      </c>
      <c r="C317" s="148" t="s">
        <v>995</v>
      </c>
      <c r="D317" s="149">
        <v>21151029</v>
      </c>
      <c r="E317" s="149"/>
      <c r="F317" s="150"/>
    </row>
    <row r="318" spans="1:6" ht="12.75" customHeight="1" x14ac:dyDescent="0.2">
      <c r="A318" s="2">
        <v>317</v>
      </c>
      <c r="B318" s="148" t="s">
        <v>998</v>
      </c>
      <c r="C318" s="148" t="s">
        <v>997</v>
      </c>
      <c r="D318" s="149">
        <v>20534863</v>
      </c>
      <c r="E318" s="149"/>
      <c r="F318" s="150"/>
    </row>
    <row r="319" spans="1:6" ht="12.75" customHeight="1" x14ac:dyDescent="0.2">
      <c r="A319" s="2">
        <v>318</v>
      </c>
      <c r="B319" s="148" t="s">
        <v>1000</v>
      </c>
      <c r="C319" s="148" t="s">
        <v>999</v>
      </c>
      <c r="D319" s="149">
        <v>27322111</v>
      </c>
      <c r="E319" s="149"/>
      <c r="F319" s="150"/>
    </row>
    <row r="320" spans="1:6" ht="12.75" customHeight="1" x14ac:dyDescent="0.2">
      <c r="A320" s="2">
        <v>319</v>
      </c>
      <c r="B320" s="148" t="s">
        <v>1002</v>
      </c>
      <c r="C320" s="148" t="s">
        <v>1001</v>
      </c>
      <c r="D320" s="149">
        <v>27622805</v>
      </c>
      <c r="E320" s="149"/>
      <c r="F320" s="150"/>
    </row>
    <row r="321" spans="1:6" ht="12.75" customHeight="1" x14ac:dyDescent="0.2">
      <c r="A321" s="2">
        <v>320</v>
      </c>
      <c r="B321" s="148" t="s">
        <v>1004</v>
      </c>
      <c r="C321" s="148" t="s">
        <v>1003</v>
      </c>
      <c r="D321" s="149">
        <v>27622804</v>
      </c>
      <c r="E321" s="149"/>
      <c r="F321" s="150"/>
    </row>
    <row r="322" spans="1:6" ht="12.75" customHeight="1" x14ac:dyDescent="0.2">
      <c r="A322" s="2">
        <v>321</v>
      </c>
      <c r="B322" s="148" t="s">
        <v>1006</v>
      </c>
      <c r="C322" s="148" t="s">
        <v>1005</v>
      </c>
      <c r="D322" s="149">
        <v>27453855</v>
      </c>
      <c r="E322" s="149"/>
      <c r="F322" s="150"/>
    </row>
    <row r="323" spans="1:6" ht="12.75" customHeight="1" x14ac:dyDescent="0.2">
      <c r="A323" s="2">
        <v>322</v>
      </c>
      <c r="B323" s="148" t="s">
        <v>1008</v>
      </c>
      <c r="C323" s="148" t="s">
        <v>1007</v>
      </c>
      <c r="D323" s="149">
        <v>22234356</v>
      </c>
      <c r="E323" s="149"/>
      <c r="F323" s="150"/>
    </row>
    <row r="324" spans="1:6" ht="12.75" customHeight="1" x14ac:dyDescent="0.2">
      <c r="A324" s="2">
        <v>323</v>
      </c>
      <c r="B324" s="148" t="s">
        <v>1010</v>
      </c>
      <c r="C324" s="148" t="s">
        <v>1009</v>
      </c>
      <c r="D324" s="149">
        <v>24652255</v>
      </c>
      <c r="E324" s="149"/>
    </row>
    <row r="325" spans="1:6" ht="12.75" customHeight="1" x14ac:dyDescent="0.2">
      <c r="A325" s="2">
        <v>324</v>
      </c>
      <c r="B325" s="148" t="s">
        <v>1012</v>
      </c>
      <c r="C325" s="148" t="s">
        <v>1011</v>
      </c>
      <c r="D325" s="149">
        <v>26874822</v>
      </c>
      <c r="E325" s="149"/>
      <c r="F325" s="150"/>
    </row>
    <row r="326" spans="1:6" ht="12.75" customHeight="1" x14ac:dyDescent="0.2">
      <c r="A326" s="2">
        <v>325</v>
      </c>
      <c r="B326" s="148" t="s">
        <v>1014</v>
      </c>
      <c r="C326" s="148" t="s">
        <v>1013</v>
      </c>
      <c r="D326" s="149">
        <v>24769207</v>
      </c>
      <c r="E326" s="149"/>
      <c r="F326" s="150"/>
    </row>
    <row r="327" spans="1:6" ht="12.75" customHeight="1" x14ac:dyDescent="0.2">
      <c r="A327" s="2">
        <v>326</v>
      </c>
      <c r="B327" s="148" t="s">
        <v>1016</v>
      </c>
      <c r="C327" s="148" t="s">
        <v>1015</v>
      </c>
      <c r="D327" s="149">
        <v>27047345</v>
      </c>
      <c r="E327" s="149"/>
    </row>
    <row r="328" spans="1:6" ht="12.75" customHeight="1" x14ac:dyDescent="0.2">
      <c r="A328" s="2">
        <v>327</v>
      </c>
      <c r="B328" s="148" t="s">
        <v>1018</v>
      </c>
      <c r="C328" s="148" t="s">
        <v>1017</v>
      </c>
      <c r="D328" s="149">
        <v>27242166</v>
      </c>
      <c r="E328" s="149"/>
      <c r="F328" s="150"/>
    </row>
    <row r="329" spans="1:6" ht="12.75" customHeight="1" x14ac:dyDescent="0.2">
      <c r="A329" s="2">
        <v>328</v>
      </c>
      <c r="B329" s="148" t="s">
        <v>1020</v>
      </c>
      <c r="C329" s="148" t="s">
        <v>1019</v>
      </c>
      <c r="D329" s="149">
        <v>1913986</v>
      </c>
      <c r="E329" s="149"/>
      <c r="F329" s="150"/>
    </row>
    <row r="330" spans="1:6" ht="12.75" customHeight="1" x14ac:dyDescent="0.2">
      <c r="A330" s="2">
        <v>329</v>
      </c>
      <c r="B330" s="148" t="s">
        <v>1022</v>
      </c>
      <c r="C330" s="148" t="s">
        <v>1021</v>
      </c>
      <c r="D330" s="149">
        <v>3615797</v>
      </c>
      <c r="E330" s="149"/>
      <c r="F330" s="150"/>
    </row>
    <row r="331" spans="1:6" ht="12.75" customHeight="1" x14ac:dyDescent="0.2">
      <c r="A331" s="2">
        <v>330</v>
      </c>
      <c r="B331" s="148" t="s">
        <v>1024</v>
      </c>
      <c r="C331" s="148" t="s">
        <v>1023</v>
      </c>
      <c r="D331" s="149">
        <v>7885241</v>
      </c>
      <c r="E331" s="149"/>
      <c r="F331" s="150"/>
    </row>
    <row r="332" spans="1:6" ht="12.75" customHeight="1" x14ac:dyDescent="0.2">
      <c r="A332" s="2">
        <v>331</v>
      </c>
      <c r="B332" s="148" t="s">
        <v>1026</v>
      </c>
      <c r="C332" s="148" t="s">
        <v>1025</v>
      </c>
      <c r="D332" s="149">
        <v>8470771</v>
      </c>
      <c r="E332" s="149"/>
      <c r="F332" s="150"/>
    </row>
    <row r="333" spans="1:6" ht="12.75" customHeight="1" x14ac:dyDescent="0.2">
      <c r="A333" s="2">
        <v>332</v>
      </c>
      <c r="B333" s="148" t="s">
        <v>1028</v>
      </c>
      <c r="C333" s="148" t="s">
        <v>1027</v>
      </c>
      <c r="D333" s="149">
        <v>8887351</v>
      </c>
      <c r="E333" s="149"/>
    </row>
    <row r="334" spans="1:6" ht="12.75" customHeight="1" x14ac:dyDescent="0.2">
      <c r="A334" s="2">
        <v>333</v>
      </c>
      <c r="B334" s="148" t="s">
        <v>1030</v>
      </c>
      <c r="C334" s="148" t="s">
        <v>1029</v>
      </c>
      <c r="D334" s="149">
        <v>9024988</v>
      </c>
      <c r="E334" s="149"/>
    </row>
    <row r="335" spans="1:6" ht="12.75" customHeight="1" x14ac:dyDescent="0.2">
      <c r="A335" s="2">
        <v>334</v>
      </c>
      <c r="B335" s="148" t="s">
        <v>1032</v>
      </c>
      <c r="C335" s="148" t="s">
        <v>1031</v>
      </c>
      <c r="D335" s="149">
        <v>9714236</v>
      </c>
      <c r="E335" s="149"/>
      <c r="F335" s="150"/>
    </row>
    <row r="336" spans="1:6" ht="12.75" customHeight="1" x14ac:dyDescent="0.2">
      <c r="A336" s="2">
        <v>335</v>
      </c>
      <c r="B336" s="148" t="s">
        <v>1034</v>
      </c>
      <c r="C336" s="148" t="s">
        <v>1033</v>
      </c>
      <c r="D336" s="149">
        <v>9847388</v>
      </c>
      <c r="E336" s="149"/>
    </row>
    <row r="337" spans="1:6" ht="12.75" customHeight="1" x14ac:dyDescent="0.2">
      <c r="A337" s="2">
        <v>336</v>
      </c>
      <c r="B337" s="148" t="s">
        <v>1036</v>
      </c>
      <c r="C337" s="148" t="s">
        <v>1035</v>
      </c>
      <c r="D337" s="149">
        <v>10027718</v>
      </c>
      <c r="E337" s="149"/>
    </row>
    <row r="338" spans="1:6" ht="12.75" customHeight="1" x14ac:dyDescent="0.2">
      <c r="A338" s="2">
        <v>337</v>
      </c>
      <c r="B338" s="148" t="s">
        <v>1038</v>
      </c>
      <c r="C338" s="148" t="s">
        <v>1037</v>
      </c>
      <c r="D338" s="149">
        <v>11924831</v>
      </c>
      <c r="E338" s="149"/>
      <c r="F338" s="150"/>
    </row>
    <row r="339" spans="1:6" ht="12.75" customHeight="1" x14ac:dyDescent="0.2">
      <c r="A339" s="2">
        <v>338</v>
      </c>
      <c r="B339" s="148" t="s">
        <v>1040</v>
      </c>
      <c r="C339" s="148" t="s">
        <v>1039</v>
      </c>
      <c r="D339" s="149">
        <v>12007859</v>
      </c>
      <c r="E339" s="149"/>
    </row>
    <row r="340" spans="1:6" ht="12.75" customHeight="1" x14ac:dyDescent="0.2">
      <c r="A340" s="2">
        <v>339</v>
      </c>
      <c r="B340" s="148" t="s">
        <v>1042</v>
      </c>
      <c r="C340" s="148" t="s">
        <v>1041</v>
      </c>
      <c r="D340" s="149">
        <v>12164302</v>
      </c>
      <c r="E340" s="149"/>
      <c r="F340" s="150"/>
    </row>
    <row r="341" spans="1:6" ht="12.75" customHeight="1" x14ac:dyDescent="0.2">
      <c r="A341" s="2">
        <v>340</v>
      </c>
      <c r="B341" s="148" t="s">
        <v>1044</v>
      </c>
      <c r="C341" s="148" t="s">
        <v>1043</v>
      </c>
      <c r="D341" s="149">
        <v>12482928</v>
      </c>
      <c r="E341" s="149"/>
    </row>
    <row r="342" spans="1:6" ht="12.75" customHeight="1" x14ac:dyDescent="0.2">
      <c r="A342" s="2">
        <v>341</v>
      </c>
      <c r="B342" s="148" t="s">
        <v>1046</v>
      </c>
      <c r="C342" s="148" t="s">
        <v>1045</v>
      </c>
      <c r="D342" s="149">
        <v>12556148</v>
      </c>
      <c r="E342" s="149"/>
    </row>
    <row r="343" spans="1:6" ht="12.75" customHeight="1" x14ac:dyDescent="0.2">
      <c r="A343" s="2">
        <v>342</v>
      </c>
      <c r="B343" s="148" t="s">
        <v>1048</v>
      </c>
      <c r="C343" s="148" t="s">
        <v>1047</v>
      </c>
      <c r="D343" s="149">
        <v>12589955</v>
      </c>
      <c r="E343" s="149"/>
    </row>
    <row r="344" spans="1:6" ht="12.75" customHeight="1" x14ac:dyDescent="0.2">
      <c r="A344" s="2">
        <v>343</v>
      </c>
      <c r="B344" s="148" t="s">
        <v>1050</v>
      </c>
      <c r="C344" s="148" t="s">
        <v>1049</v>
      </c>
      <c r="D344" s="149">
        <v>14656693</v>
      </c>
      <c r="E344" s="149"/>
    </row>
    <row r="345" spans="1:6" ht="12.75" customHeight="1" x14ac:dyDescent="0.2">
      <c r="A345" s="2">
        <v>344</v>
      </c>
      <c r="B345" s="148" t="s">
        <v>1052</v>
      </c>
      <c r="C345" s="148" t="s">
        <v>1051</v>
      </c>
      <c r="D345" s="149">
        <v>15279703</v>
      </c>
      <c r="E345" s="149"/>
    </row>
    <row r="346" spans="1:6" ht="12.75" customHeight="1" x14ac:dyDescent="0.2">
      <c r="A346" s="2">
        <v>345</v>
      </c>
      <c r="B346" s="148" t="s">
        <v>1054</v>
      </c>
      <c r="C346" s="148" t="s">
        <v>1053</v>
      </c>
      <c r="D346" s="149">
        <v>15607642</v>
      </c>
      <c r="E346" s="149"/>
    </row>
    <row r="347" spans="1:6" ht="12.75" customHeight="1" x14ac:dyDescent="0.2">
      <c r="A347" s="2">
        <v>346</v>
      </c>
      <c r="B347" s="148" t="s">
        <v>1056</v>
      </c>
      <c r="C347" s="148" t="s">
        <v>1055</v>
      </c>
      <c r="D347" s="149">
        <v>17034872</v>
      </c>
      <c r="E347" s="149"/>
    </row>
    <row r="348" spans="1:6" ht="12.75" customHeight="1" x14ac:dyDescent="0.2">
      <c r="A348" s="2">
        <v>347</v>
      </c>
      <c r="B348" s="148" t="s">
        <v>1058</v>
      </c>
      <c r="C348" s="148" t="s">
        <v>1057</v>
      </c>
      <c r="D348" s="149">
        <v>17220752</v>
      </c>
      <c r="E348" s="149"/>
    </row>
    <row r="349" spans="1:6" ht="12.75" customHeight="1" x14ac:dyDescent="0.2">
      <c r="A349" s="2">
        <v>348</v>
      </c>
      <c r="B349" s="148" t="s">
        <v>1060</v>
      </c>
      <c r="C349" s="148" t="s">
        <v>1059</v>
      </c>
      <c r="D349" s="149">
        <v>17255244</v>
      </c>
      <c r="E349" s="149"/>
    </row>
    <row r="350" spans="1:6" ht="12.75" customHeight="1" x14ac:dyDescent="0.2">
      <c r="A350" s="2">
        <v>349</v>
      </c>
      <c r="B350" s="148" t="s">
        <v>1062</v>
      </c>
      <c r="C350" s="148" t="s">
        <v>1061</v>
      </c>
      <c r="D350" s="149">
        <v>17626094</v>
      </c>
      <c r="E350" s="149"/>
    </row>
    <row r="351" spans="1:6" ht="12.75" customHeight="1" x14ac:dyDescent="0.2">
      <c r="A351" s="2">
        <v>350</v>
      </c>
      <c r="B351" s="148" t="s">
        <v>1064</v>
      </c>
      <c r="C351" s="148" t="s">
        <v>1063</v>
      </c>
      <c r="D351" s="149">
        <v>17945891</v>
      </c>
      <c r="E351" s="149"/>
    </row>
    <row r="352" spans="1:6" ht="12.75" customHeight="1" x14ac:dyDescent="0.2">
      <c r="A352" s="2">
        <v>351</v>
      </c>
      <c r="B352" s="148" t="s">
        <v>1066</v>
      </c>
      <c r="C352" s="148" t="s">
        <v>1065</v>
      </c>
      <c r="D352" s="149">
        <v>18586478</v>
      </c>
      <c r="E352" s="149"/>
    </row>
    <row r="353" spans="1:6" ht="12.75" customHeight="1" x14ac:dyDescent="0.2">
      <c r="A353" s="2">
        <v>352</v>
      </c>
      <c r="B353" s="148" t="s">
        <v>1068</v>
      </c>
      <c r="C353" s="148" t="s">
        <v>1067</v>
      </c>
      <c r="D353" s="149">
        <v>19008393</v>
      </c>
      <c r="E353" s="149"/>
    </row>
    <row r="354" spans="1:6" ht="12.75" customHeight="1" x14ac:dyDescent="0.2">
      <c r="A354" s="2">
        <v>353</v>
      </c>
      <c r="B354" s="148" t="s">
        <v>1070</v>
      </c>
      <c r="C354" s="148" t="s">
        <v>1069</v>
      </c>
      <c r="D354" s="149">
        <v>19210225</v>
      </c>
      <c r="E354" s="149"/>
    </row>
    <row r="355" spans="1:6" ht="12.75" customHeight="1" x14ac:dyDescent="0.2">
      <c r="A355" s="2">
        <v>354</v>
      </c>
      <c r="B355" s="148" t="s">
        <v>1072</v>
      </c>
      <c r="C355" s="148" t="s">
        <v>1071</v>
      </c>
      <c r="D355" s="149">
        <v>19369409</v>
      </c>
      <c r="E355" s="149"/>
    </row>
    <row r="356" spans="1:6" ht="12.75" customHeight="1" x14ac:dyDescent="0.2">
      <c r="A356" s="2">
        <v>355</v>
      </c>
      <c r="B356" s="148" t="s">
        <v>1074</v>
      </c>
      <c r="C356" s="148" t="s">
        <v>1073</v>
      </c>
      <c r="D356" s="149">
        <v>19382257</v>
      </c>
      <c r="E356" s="149"/>
    </row>
    <row r="357" spans="1:6" ht="12.75" customHeight="1" x14ac:dyDescent="0.2">
      <c r="A357" s="2">
        <v>356</v>
      </c>
      <c r="B357" s="148" t="s">
        <v>1076</v>
      </c>
      <c r="C357" s="148" t="s">
        <v>1075</v>
      </c>
      <c r="D357" s="149">
        <v>19784699</v>
      </c>
      <c r="E357" s="149"/>
      <c r="F357" s="150"/>
    </row>
    <row r="358" spans="1:6" ht="12.75" customHeight="1" x14ac:dyDescent="0.2">
      <c r="A358" s="2">
        <v>357</v>
      </c>
      <c r="B358" s="148" t="s">
        <v>1078</v>
      </c>
      <c r="C358" s="148" t="s">
        <v>1077</v>
      </c>
      <c r="D358" s="149">
        <v>20140369</v>
      </c>
      <c r="E358" s="149"/>
      <c r="F358" s="150"/>
    </row>
    <row r="359" spans="1:6" ht="12.75" customHeight="1" x14ac:dyDescent="0.2">
      <c r="A359" s="2">
        <v>358</v>
      </c>
      <c r="B359" s="148" t="s">
        <v>1080</v>
      </c>
      <c r="C359" s="148" t="s">
        <v>1079</v>
      </c>
      <c r="D359" s="149">
        <v>20219186</v>
      </c>
      <c r="E359" s="149"/>
      <c r="F359" s="150"/>
    </row>
    <row r="360" spans="1:6" ht="12.75" customHeight="1" x14ac:dyDescent="0.2">
      <c r="A360" s="2">
        <v>359</v>
      </c>
      <c r="B360" s="148" t="s">
        <v>1082</v>
      </c>
      <c r="C360" s="148" t="s">
        <v>1081</v>
      </c>
      <c r="D360" s="149">
        <v>20650649</v>
      </c>
      <c r="E360" s="149"/>
      <c r="F360" s="150"/>
    </row>
    <row r="361" spans="1:6" ht="12.75" customHeight="1" x14ac:dyDescent="0.2">
      <c r="A361" s="2">
        <v>360</v>
      </c>
      <c r="B361" s="148" t="s">
        <v>1084</v>
      </c>
      <c r="C361" s="148" t="s">
        <v>1083</v>
      </c>
      <c r="D361" s="149">
        <v>21165245</v>
      </c>
      <c r="E361" s="149"/>
      <c r="F361" s="150"/>
    </row>
    <row r="362" spans="1:6" ht="12.75" customHeight="1" x14ac:dyDescent="0.2">
      <c r="A362" s="2">
        <v>361</v>
      </c>
      <c r="B362" s="148" t="s">
        <v>1086</v>
      </c>
      <c r="C362" s="148" t="s">
        <v>1085</v>
      </c>
      <c r="D362" s="149">
        <v>22128411</v>
      </c>
      <c r="E362" s="149"/>
      <c r="F362" s="150"/>
    </row>
    <row r="363" spans="1:6" ht="12.75" customHeight="1" x14ac:dyDescent="0.2">
      <c r="A363" s="2">
        <v>362</v>
      </c>
      <c r="B363" s="148" t="s">
        <v>1088</v>
      </c>
      <c r="C363" s="148" t="s">
        <v>1087</v>
      </c>
      <c r="D363" s="149">
        <v>23639427</v>
      </c>
      <c r="E363" s="149"/>
      <c r="F363" s="150"/>
    </row>
    <row r="364" spans="1:6" ht="12.75" customHeight="1" x14ac:dyDescent="0.2">
      <c r="A364" s="2">
        <v>363</v>
      </c>
      <c r="B364" s="148" t="s">
        <v>1090</v>
      </c>
      <c r="C364" s="148" t="s">
        <v>1089</v>
      </c>
      <c r="D364" s="149">
        <v>24157267</v>
      </c>
      <c r="E364" s="149"/>
    </row>
    <row r="365" spans="1:6" ht="12.75" customHeight="1" x14ac:dyDescent="0.2">
      <c r="A365" s="2">
        <v>364</v>
      </c>
      <c r="B365" s="148" t="s">
        <v>1092</v>
      </c>
      <c r="C365" s="148" t="s">
        <v>1091</v>
      </c>
      <c r="D365" s="149">
        <v>25131378</v>
      </c>
      <c r="E365" s="149"/>
      <c r="F365" s="150"/>
    </row>
    <row r="366" spans="1:6" ht="12.75" customHeight="1" x14ac:dyDescent="0.2">
      <c r="A366" s="2">
        <v>365</v>
      </c>
      <c r="B366" s="148" t="s">
        <v>1094</v>
      </c>
      <c r="C366" s="148" t="s">
        <v>1093</v>
      </c>
      <c r="D366" s="149">
        <v>25670874</v>
      </c>
      <c r="E366" s="149"/>
      <c r="F366" s="150"/>
    </row>
    <row r="367" spans="1:6" ht="12.75" customHeight="1" x14ac:dyDescent="0.2">
      <c r="A367" s="2">
        <v>366</v>
      </c>
      <c r="B367" s="148" t="s">
        <v>1096</v>
      </c>
      <c r="C367" s="148" t="s">
        <v>1095</v>
      </c>
      <c r="D367" s="149">
        <v>25780281</v>
      </c>
      <c r="E367" s="149"/>
      <c r="F367" s="150"/>
    </row>
    <row r="368" spans="1:6" ht="12.75" customHeight="1" x14ac:dyDescent="0.2">
      <c r="A368" s="2">
        <v>367</v>
      </c>
      <c r="B368" s="148" t="s">
        <v>1098</v>
      </c>
      <c r="C368" s="148" t="s">
        <v>1097</v>
      </c>
      <c r="D368" s="149">
        <v>26542647</v>
      </c>
      <c r="E368" s="149"/>
      <c r="F368" s="150"/>
    </row>
    <row r="369" spans="1:6" ht="12.75" customHeight="1" x14ac:dyDescent="0.2">
      <c r="A369" s="2">
        <v>368</v>
      </c>
      <c r="B369" s="148" t="s">
        <v>1100</v>
      </c>
      <c r="C369" s="148" t="s">
        <v>1099</v>
      </c>
      <c r="D369" s="149">
        <v>26969484</v>
      </c>
      <c r="E369" s="149"/>
      <c r="F369" s="150"/>
    </row>
    <row r="370" spans="1:6" ht="12.75" customHeight="1" x14ac:dyDescent="0.2">
      <c r="A370" s="2">
        <v>369</v>
      </c>
      <c r="B370" s="148" t="s">
        <v>1102</v>
      </c>
      <c r="C370" s="148" t="s">
        <v>1101</v>
      </c>
      <c r="D370" s="149">
        <v>26975948</v>
      </c>
      <c r="E370" s="149"/>
      <c r="F370" s="150"/>
    </row>
    <row r="371" spans="1:6" ht="12.75" customHeight="1" x14ac:dyDescent="0.2">
      <c r="A371" s="2">
        <v>370</v>
      </c>
      <c r="B371" s="148" t="s">
        <v>1104</v>
      </c>
      <c r="C371" s="148" t="s">
        <v>1103</v>
      </c>
      <c r="D371" s="149">
        <v>27228225</v>
      </c>
      <c r="E371" s="149"/>
      <c r="F371" s="150"/>
    </row>
    <row r="372" spans="1:6" ht="12.75" customHeight="1" x14ac:dyDescent="0.2">
      <c r="A372" s="2">
        <v>371</v>
      </c>
      <c r="B372" s="148" t="s">
        <v>1106</v>
      </c>
      <c r="C372" s="148" t="s">
        <v>1105</v>
      </c>
      <c r="D372" s="149">
        <v>27286230</v>
      </c>
      <c r="E372" s="149"/>
    </row>
    <row r="373" spans="1:6" ht="12.75" customHeight="1" x14ac:dyDescent="0.2">
      <c r="A373" s="2">
        <v>372</v>
      </c>
      <c r="B373" s="148" t="s">
        <v>1108</v>
      </c>
      <c r="C373" s="148" t="s">
        <v>1107</v>
      </c>
      <c r="D373" s="149">
        <v>27336851</v>
      </c>
      <c r="E373" s="149"/>
    </row>
    <row r="374" spans="1:6" ht="12.75" customHeight="1" x14ac:dyDescent="0.2">
      <c r="A374" s="2">
        <v>373</v>
      </c>
      <c r="B374" s="148" t="s">
        <v>1110</v>
      </c>
      <c r="C374" s="148" t="s">
        <v>1109</v>
      </c>
      <c r="D374" s="149">
        <v>27347055</v>
      </c>
      <c r="E374" s="149"/>
      <c r="F374" s="150"/>
    </row>
    <row r="375" spans="1:6" ht="12.75" customHeight="1" x14ac:dyDescent="0.2">
      <c r="A375" s="2">
        <v>374</v>
      </c>
      <c r="B375" s="148" t="s">
        <v>1112</v>
      </c>
      <c r="C375" s="148" t="s">
        <v>1111</v>
      </c>
      <c r="D375" s="149">
        <v>27531688</v>
      </c>
      <c r="E375" s="149"/>
    </row>
    <row r="376" spans="1:6" ht="12.75" customHeight="1" x14ac:dyDescent="0.2">
      <c r="A376" s="2">
        <v>375</v>
      </c>
      <c r="B376" s="148" t="s">
        <v>1114</v>
      </c>
      <c r="C376" s="148" t="s">
        <v>1113</v>
      </c>
      <c r="D376" s="149">
        <v>27538960</v>
      </c>
      <c r="E376" s="149"/>
      <c r="F376" s="150"/>
    </row>
    <row r="377" spans="1:6" ht="12.75" customHeight="1" x14ac:dyDescent="0.2">
      <c r="A377" s="2">
        <v>376</v>
      </c>
      <c r="B377" s="148" t="s">
        <v>1116</v>
      </c>
      <c r="C377" s="148" t="s">
        <v>1115</v>
      </c>
      <c r="D377" s="149">
        <v>27660680</v>
      </c>
      <c r="E377" s="149"/>
      <c r="F377" s="150"/>
    </row>
    <row r="378" spans="1:6" ht="12.75" customHeight="1" x14ac:dyDescent="0.2">
      <c r="A378" s="2">
        <v>377</v>
      </c>
      <c r="B378" s="148" t="s">
        <v>1118</v>
      </c>
      <c r="C378" s="148" t="s">
        <v>1117</v>
      </c>
      <c r="D378" s="149">
        <v>24025735</v>
      </c>
      <c r="E378" s="149"/>
      <c r="F378" s="150"/>
    </row>
    <row r="379" spans="1:6" ht="12.75" customHeight="1" x14ac:dyDescent="0.2">
      <c r="A379" s="2">
        <v>378</v>
      </c>
      <c r="B379" s="148" t="s">
        <v>1120</v>
      </c>
      <c r="C379" s="148" t="s">
        <v>1119</v>
      </c>
      <c r="D379" s="149">
        <v>24613110</v>
      </c>
      <c r="E379" s="149"/>
    </row>
    <row r="380" spans="1:6" ht="12.75" customHeight="1" x14ac:dyDescent="0.2">
      <c r="A380" s="2">
        <v>379</v>
      </c>
      <c r="B380" s="148" t="s">
        <v>1122</v>
      </c>
      <c r="C380" s="148" t="s">
        <v>1121</v>
      </c>
      <c r="D380" s="149">
        <v>16199098</v>
      </c>
      <c r="E380" s="149"/>
      <c r="F380" s="150"/>
    </row>
    <row r="381" spans="1:6" ht="12.75" customHeight="1" x14ac:dyDescent="0.2">
      <c r="A381" s="2">
        <v>380</v>
      </c>
      <c r="B381" s="148" t="s">
        <v>1124</v>
      </c>
      <c r="C381" s="148" t="s">
        <v>1123</v>
      </c>
      <c r="D381" s="149">
        <v>16415006</v>
      </c>
      <c r="E381" s="149"/>
    </row>
    <row r="382" spans="1:6" ht="12.75" customHeight="1" x14ac:dyDescent="0.2">
      <c r="A382" s="2">
        <v>381</v>
      </c>
      <c r="B382" s="148" t="s">
        <v>1126</v>
      </c>
      <c r="C382" s="148" t="s">
        <v>1125</v>
      </c>
      <c r="D382" s="149">
        <v>17913827</v>
      </c>
      <c r="E382" s="149"/>
      <c r="F382" s="150"/>
    </row>
    <row r="383" spans="1:6" ht="12.75" customHeight="1" x14ac:dyDescent="0.2">
      <c r="A383" s="2">
        <v>382</v>
      </c>
      <c r="B383" s="148" t="s">
        <v>1128</v>
      </c>
      <c r="C383" s="148" t="s">
        <v>1127</v>
      </c>
      <c r="D383" s="149">
        <v>18559930</v>
      </c>
      <c r="E383" s="149"/>
      <c r="F383" s="150"/>
    </row>
    <row r="384" spans="1:6" ht="12.75" customHeight="1" x14ac:dyDescent="0.2">
      <c r="A384" s="2">
        <v>383</v>
      </c>
      <c r="B384" s="148" t="s">
        <v>1130</v>
      </c>
      <c r="C384" s="148" t="s">
        <v>1129</v>
      </c>
      <c r="D384" s="149">
        <v>18562532</v>
      </c>
      <c r="E384" s="149"/>
    </row>
    <row r="385" spans="1:6" ht="12.75" customHeight="1" x14ac:dyDescent="0.2">
      <c r="A385" s="2">
        <v>384</v>
      </c>
      <c r="B385" s="148" t="s">
        <v>1132</v>
      </c>
      <c r="C385" s="148" t="s">
        <v>1131</v>
      </c>
      <c r="D385" s="149">
        <v>18653464</v>
      </c>
      <c r="E385" s="149"/>
      <c r="F385" s="150"/>
    </row>
    <row r="386" spans="1:6" ht="12.75" customHeight="1" x14ac:dyDescent="0.2">
      <c r="A386" s="2">
        <v>385</v>
      </c>
      <c r="B386" s="148" t="s">
        <v>1134</v>
      </c>
      <c r="C386" s="148" t="s">
        <v>1133</v>
      </c>
      <c r="D386" s="149">
        <v>19264674</v>
      </c>
      <c r="E386" s="149"/>
      <c r="F386" s="150"/>
    </row>
    <row r="387" spans="1:6" ht="12.75" customHeight="1" x14ac:dyDescent="0.2">
      <c r="A387" s="2">
        <v>386</v>
      </c>
      <c r="B387" s="148" t="s">
        <v>1136</v>
      </c>
      <c r="C387" s="148" t="s">
        <v>1135</v>
      </c>
      <c r="D387" s="149">
        <v>19279106</v>
      </c>
      <c r="E387" s="149"/>
      <c r="F387" s="150"/>
    </row>
    <row r="388" spans="1:6" ht="12.75" customHeight="1" x14ac:dyDescent="0.2">
      <c r="A388" s="2">
        <v>387</v>
      </c>
      <c r="B388" s="148" t="s">
        <v>1138</v>
      </c>
      <c r="C388" s="148" t="s">
        <v>1137</v>
      </c>
      <c r="D388" s="149">
        <v>19494052</v>
      </c>
      <c r="E388" s="149"/>
    </row>
    <row r="389" spans="1:6" ht="12.75" customHeight="1" x14ac:dyDescent="0.2">
      <c r="A389" s="2">
        <v>388</v>
      </c>
      <c r="B389" s="148" t="s">
        <v>1140</v>
      </c>
      <c r="C389" s="148" t="s">
        <v>1139</v>
      </c>
      <c r="D389" s="149">
        <v>19530939</v>
      </c>
      <c r="E389" s="149"/>
      <c r="F389" s="150"/>
    </row>
    <row r="390" spans="1:6" ht="12.75" customHeight="1" x14ac:dyDescent="0.2">
      <c r="A390" s="2">
        <v>389</v>
      </c>
      <c r="B390" s="148" t="s">
        <v>1142</v>
      </c>
      <c r="C390" s="148" t="s">
        <v>1141</v>
      </c>
      <c r="D390" s="149">
        <v>20015996</v>
      </c>
      <c r="E390" s="149"/>
    </row>
    <row r="391" spans="1:6" ht="12.75" customHeight="1" x14ac:dyDescent="0.2">
      <c r="A391" s="2">
        <v>390</v>
      </c>
      <c r="B391" s="148" t="s">
        <v>1144</v>
      </c>
      <c r="C391" s="148" t="s">
        <v>1143</v>
      </c>
      <c r="D391" s="149">
        <v>20032806</v>
      </c>
      <c r="E391" s="149"/>
    </row>
    <row r="392" spans="1:6" ht="12.75" customHeight="1" x14ac:dyDescent="0.2">
      <c r="A392" s="2">
        <v>391</v>
      </c>
      <c r="B392" s="148" t="s">
        <v>1146</v>
      </c>
      <c r="C392" s="148" t="s">
        <v>1145</v>
      </c>
      <c r="D392" s="149">
        <v>20421879</v>
      </c>
      <c r="E392" s="149"/>
    </row>
    <row r="393" spans="1:6" ht="12.75" customHeight="1" x14ac:dyDescent="0.2">
      <c r="A393" s="2">
        <v>392</v>
      </c>
      <c r="B393" s="148" t="s">
        <v>1148</v>
      </c>
      <c r="C393" s="148" t="s">
        <v>1147</v>
      </c>
      <c r="D393" s="149">
        <v>21881953</v>
      </c>
      <c r="E393" s="149"/>
    </row>
    <row r="394" spans="1:6" ht="12.75" customHeight="1" x14ac:dyDescent="0.2">
      <c r="A394" s="2">
        <v>393</v>
      </c>
      <c r="B394" s="148" t="s">
        <v>1150</v>
      </c>
      <c r="C394" s="148" t="s">
        <v>1149</v>
      </c>
      <c r="D394" s="149">
        <v>22496214</v>
      </c>
      <c r="E394" s="149"/>
      <c r="F394" s="150"/>
    </row>
    <row r="395" spans="1:6" ht="12.75" customHeight="1" x14ac:dyDescent="0.2">
      <c r="A395" s="2">
        <v>394</v>
      </c>
      <c r="B395" s="148" t="s">
        <v>1152</v>
      </c>
      <c r="C395" s="148" t="s">
        <v>1151</v>
      </c>
      <c r="D395" s="149">
        <v>24043884</v>
      </c>
      <c r="E395" s="149"/>
    </row>
    <row r="396" spans="1:6" ht="12.75" customHeight="1" x14ac:dyDescent="0.2">
      <c r="A396" s="2">
        <v>395</v>
      </c>
      <c r="B396" s="148" t="s">
        <v>1154</v>
      </c>
      <c r="C396" s="148" t="s">
        <v>1153</v>
      </c>
      <c r="D396" s="149">
        <v>24198426</v>
      </c>
      <c r="E396" s="149"/>
    </row>
    <row r="397" spans="1:6" ht="12.75" customHeight="1" x14ac:dyDescent="0.2">
      <c r="A397" s="2">
        <v>396</v>
      </c>
      <c r="B397" s="148" t="s">
        <v>1156</v>
      </c>
      <c r="C397" s="148" t="s">
        <v>1155</v>
      </c>
      <c r="D397" s="149">
        <v>25125497</v>
      </c>
      <c r="E397" s="149"/>
    </row>
    <row r="398" spans="1:6" ht="12.75" customHeight="1" x14ac:dyDescent="0.2">
      <c r="A398" s="2">
        <v>397</v>
      </c>
      <c r="B398" s="148" t="s">
        <v>1158</v>
      </c>
      <c r="C398" s="148" t="s">
        <v>1157</v>
      </c>
      <c r="D398" s="149">
        <v>17001080</v>
      </c>
      <c r="E398" s="149"/>
      <c r="F398" s="150"/>
    </row>
    <row r="399" spans="1:6" ht="12.75" customHeight="1" x14ac:dyDescent="0.2">
      <c r="A399" s="2">
        <v>398</v>
      </c>
      <c r="B399" s="148" t="s">
        <v>1160</v>
      </c>
      <c r="C399" s="148" t="s">
        <v>1159</v>
      </c>
      <c r="D399" s="149">
        <v>16469696</v>
      </c>
      <c r="E399" s="149"/>
      <c r="F399" s="150"/>
    </row>
    <row r="400" spans="1:6" ht="12.75" customHeight="1" x14ac:dyDescent="0.2">
      <c r="A400" s="2">
        <v>399</v>
      </c>
      <c r="B400" s="148" t="s">
        <v>1162</v>
      </c>
      <c r="C400" s="148" t="s">
        <v>1161</v>
      </c>
      <c r="D400" s="149">
        <v>16849497</v>
      </c>
      <c r="E400" s="149"/>
      <c r="F400" s="150"/>
    </row>
    <row r="401" spans="1:6" ht="12.75" customHeight="1" x14ac:dyDescent="0.2">
      <c r="A401" s="2">
        <v>400</v>
      </c>
      <c r="B401" s="148" t="s">
        <v>1164</v>
      </c>
      <c r="C401" s="148" t="s">
        <v>1163</v>
      </c>
      <c r="D401" s="149">
        <v>17428947</v>
      </c>
      <c r="E401" s="149"/>
      <c r="F401" s="150"/>
    </row>
    <row r="402" spans="1:6" ht="12.75" customHeight="1" x14ac:dyDescent="0.2">
      <c r="A402" s="2">
        <v>401</v>
      </c>
      <c r="B402" s="148" t="s">
        <v>1166</v>
      </c>
      <c r="C402" s="148" t="s">
        <v>1165</v>
      </c>
      <c r="D402" s="149">
        <v>18361938</v>
      </c>
      <c r="E402" s="149"/>
    </row>
    <row r="403" spans="1:6" ht="12.75" customHeight="1" x14ac:dyDescent="0.2">
      <c r="A403" s="2">
        <v>402</v>
      </c>
      <c r="B403" s="148" t="s">
        <v>1168</v>
      </c>
      <c r="C403" s="148" t="s">
        <v>1167</v>
      </c>
      <c r="D403" s="149">
        <v>18496526</v>
      </c>
      <c r="E403" s="149"/>
    </row>
    <row r="404" spans="1:6" ht="12.75" customHeight="1" x14ac:dyDescent="0.2">
      <c r="A404" s="2">
        <v>403</v>
      </c>
      <c r="B404" s="148" t="s">
        <v>1170</v>
      </c>
      <c r="C404" s="148" t="s">
        <v>1169</v>
      </c>
      <c r="D404" s="149">
        <v>18774583</v>
      </c>
      <c r="E404" s="149"/>
    </row>
    <row r="405" spans="1:6" ht="12.75" customHeight="1" x14ac:dyDescent="0.2">
      <c r="A405" s="2">
        <v>404</v>
      </c>
      <c r="B405" s="148" t="s">
        <v>1172</v>
      </c>
      <c r="C405" s="148" t="s">
        <v>1171</v>
      </c>
      <c r="D405" s="149">
        <v>19342665</v>
      </c>
      <c r="E405" s="149"/>
    </row>
    <row r="406" spans="1:6" ht="12.75" customHeight="1" x14ac:dyDescent="0.2">
      <c r="A406" s="2">
        <v>405</v>
      </c>
      <c r="B406" s="148" t="s">
        <v>1174</v>
      </c>
      <c r="C406" s="148" t="s">
        <v>1173</v>
      </c>
      <c r="D406" s="149">
        <v>19494017</v>
      </c>
      <c r="E406" s="149"/>
    </row>
    <row r="407" spans="1:6" ht="12.75" customHeight="1" x14ac:dyDescent="0.2">
      <c r="A407" s="2">
        <v>406</v>
      </c>
      <c r="B407" s="148" t="s">
        <v>1176</v>
      </c>
      <c r="C407" s="148" t="s">
        <v>1175</v>
      </c>
      <c r="D407" s="149">
        <v>19500146</v>
      </c>
      <c r="E407" s="149"/>
    </row>
    <row r="408" spans="1:6" ht="12.75" customHeight="1" x14ac:dyDescent="0.2">
      <c r="A408" s="2">
        <v>407</v>
      </c>
      <c r="B408" s="148" t="s">
        <v>1178</v>
      </c>
      <c r="C408" s="148" t="s">
        <v>1177</v>
      </c>
      <c r="D408" s="149">
        <v>19551822</v>
      </c>
      <c r="E408" s="149"/>
    </row>
    <row r="409" spans="1:6" ht="12.75" customHeight="1" x14ac:dyDescent="0.2">
      <c r="A409" s="2">
        <v>408</v>
      </c>
      <c r="B409" s="148" t="s">
        <v>1180</v>
      </c>
      <c r="C409" s="148" t="s">
        <v>1179</v>
      </c>
      <c r="D409" s="149">
        <v>19802382</v>
      </c>
      <c r="E409" s="149"/>
    </row>
    <row r="410" spans="1:6" ht="12.75" customHeight="1" x14ac:dyDescent="0.2">
      <c r="A410" s="2">
        <v>409</v>
      </c>
      <c r="B410" s="148" t="s">
        <v>1182</v>
      </c>
      <c r="C410" s="148" t="s">
        <v>1181</v>
      </c>
      <c r="D410" s="149">
        <v>19826631</v>
      </c>
      <c r="E410" s="149"/>
    </row>
    <row r="411" spans="1:6" ht="12.75" customHeight="1" x14ac:dyDescent="0.2">
      <c r="A411" s="2">
        <v>410</v>
      </c>
      <c r="B411" s="148" t="s">
        <v>1184</v>
      </c>
      <c r="C411" s="148" t="s">
        <v>1183</v>
      </c>
      <c r="D411" s="149">
        <v>21559444</v>
      </c>
      <c r="E411" s="149"/>
    </row>
    <row r="412" spans="1:6" ht="12.75" customHeight="1" x14ac:dyDescent="0.2">
      <c r="A412" s="2">
        <v>411</v>
      </c>
      <c r="B412" s="148" t="s">
        <v>1186</v>
      </c>
      <c r="C412" s="148" t="s">
        <v>1185</v>
      </c>
      <c r="D412" s="149">
        <v>22384859</v>
      </c>
      <c r="E412" s="149"/>
      <c r="F412" s="150"/>
    </row>
    <row r="413" spans="1:6" ht="12.75" customHeight="1" x14ac:dyDescent="0.2">
      <c r="A413" s="2">
        <v>412</v>
      </c>
      <c r="B413" s="148" t="s">
        <v>1188</v>
      </c>
      <c r="C413" s="148" t="s">
        <v>1187</v>
      </c>
      <c r="D413" s="149">
        <v>24009231</v>
      </c>
      <c r="E413" s="149"/>
      <c r="F413" s="150"/>
    </row>
    <row r="414" spans="1:6" ht="12.75" customHeight="1" x14ac:dyDescent="0.2">
      <c r="A414" s="2">
        <v>413</v>
      </c>
      <c r="B414" s="148" t="s">
        <v>1190</v>
      </c>
      <c r="C414" s="148" t="s">
        <v>1189</v>
      </c>
      <c r="D414" s="149">
        <v>24239423</v>
      </c>
      <c r="E414" s="149"/>
    </row>
    <row r="415" spans="1:6" ht="12.75" customHeight="1" x14ac:dyDescent="0.2">
      <c r="A415" s="2">
        <v>414</v>
      </c>
      <c r="B415" s="148" t="s">
        <v>1192</v>
      </c>
      <c r="C415" s="148" t="s">
        <v>1191</v>
      </c>
      <c r="D415" s="149">
        <v>25015827</v>
      </c>
      <c r="E415" s="149"/>
      <c r="F415" s="150"/>
    </row>
    <row r="416" spans="1:6" ht="12.75" customHeight="1" x14ac:dyDescent="0.2">
      <c r="A416" s="2">
        <v>415</v>
      </c>
      <c r="B416" s="148" t="s">
        <v>1194</v>
      </c>
      <c r="C416" s="148" t="s">
        <v>1193</v>
      </c>
      <c r="D416" s="149">
        <v>26301593</v>
      </c>
      <c r="E416" s="149"/>
      <c r="F416" s="150"/>
    </row>
    <row r="417" spans="1:6" ht="12.75" customHeight="1" x14ac:dyDescent="0.2">
      <c r="A417" s="2">
        <v>416</v>
      </c>
      <c r="B417" s="148" t="s">
        <v>1196</v>
      </c>
      <c r="C417" s="148" t="s">
        <v>1195</v>
      </c>
      <c r="D417" s="149">
        <v>16251289</v>
      </c>
      <c r="E417" s="149"/>
      <c r="F417" s="150"/>
    </row>
    <row r="418" spans="1:6" ht="12.75" customHeight="1" x14ac:dyDescent="0.2">
      <c r="A418" s="2">
        <v>417</v>
      </c>
      <c r="B418" s="148" t="s">
        <v>1198</v>
      </c>
      <c r="C418" s="148" t="s">
        <v>1197</v>
      </c>
      <c r="D418" s="149">
        <v>15935956</v>
      </c>
      <c r="E418" s="149"/>
      <c r="F418" s="150"/>
    </row>
    <row r="419" spans="1:6" ht="12.75" customHeight="1" x14ac:dyDescent="0.2">
      <c r="A419" s="2">
        <v>418</v>
      </c>
      <c r="B419" s="148" t="s">
        <v>1200</v>
      </c>
      <c r="C419" s="148" t="s">
        <v>1199</v>
      </c>
      <c r="D419" s="149">
        <v>16103156</v>
      </c>
      <c r="E419" s="149"/>
      <c r="F419" s="150"/>
    </row>
    <row r="420" spans="1:6" ht="12.75" customHeight="1" x14ac:dyDescent="0.2">
      <c r="A420" s="2">
        <v>419</v>
      </c>
      <c r="B420" s="148" t="s">
        <v>1202</v>
      </c>
      <c r="C420" s="148" t="s">
        <v>1201</v>
      </c>
      <c r="D420" s="149">
        <v>16148142</v>
      </c>
      <c r="E420" s="149"/>
      <c r="F420" s="150"/>
    </row>
    <row r="421" spans="1:6" ht="12.75" customHeight="1" x14ac:dyDescent="0.2">
      <c r="A421" s="2">
        <v>420</v>
      </c>
      <c r="B421" s="148" t="s">
        <v>1204</v>
      </c>
      <c r="C421" s="148" t="s">
        <v>1203</v>
      </c>
      <c r="D421" s="149">
        <v>19392621</v>
      </c>
      <c r="E421" s="149"/>
      <c r="F421" s="150"/>
    </row>
    <row r="422" spans="1:6" ht="12.75" customHeight="1" x14ac:dyDescent="0.2">
      <c r="A422" s="2">
        <v>421</v>
      </c>
      <c r="B422" s="148" t="s">
        <v>1206</v>
      </c>
      <c r="C422" s="148" t="s">
        <v>1205</v>
      </c>
      <c r="D422" s="149">
        <v>21810535</v>
      </c>
      <c r="E422" s="149"/>
      <c r="F422" s="150"/>
    </row>
    <row r="423" spans="1:6" ht="12.75" customHeight="1" x14ac:dyDescent="0.2">
      <c r="A423" s="2">
        <v>422</v>
      </c>
      <c r="B423" s="148" t="s">
        <v>1208</v>
      </c>
      <c r="C423" s="148" t="s">
        <v>1207</v>
      </c>
      <c r="D423" s="149">
        <v>15956546</v>
      </c>
      <c r="E423" s="149"/>
      <c r="F423" s="150"/>
    </row>
    <row r="424" spans="1:6" ht="12.75" customHeight="1" x14ac:dyDescent="0.2">
      <c r="A424" s="2">
        <v>423</v>
      </c>
      <c r="B424" s="148" t="s">
        <v>1210</v>
      </c>
      <c r="C424" s="148" t="s">
        <v>1209</v>
      </c>
      <c r="D424" s="149">
        <v>7572465</v>
      </c>
      <c r="E424" s="149"/>
      <c r="F424" s="150"/>
    </row>
    <row r="425" spans="1:6" ht="12.75" customHeight="1" x14ac:dyDescent="0.2">
      <c r="A425" s="2">
        <v>424</v>
      </c>
      <c r="B425" s="148" t="s">
        <v>1212</v>
      </c>
      <c r="C425" s="148" t="s">
        <v>1211</v>
      </c>
      <c r="D425" s="149">
        <v>9151809</v>
      </c>
      <c r="E425" s="149"/>
      <c r="F425" s="150"/>
    </row>
    <row r="426" spans="1:6" ht="12.75" customHeight="1" x14ac:dyDescent="0.2">
      <c r="A426" s="2">
        <v>425</v>
      </c>
      <c r="B426" s="148" t="s">
        <v>1214</v>
      </c>
      <c r="C426" s="148" t="s">
        <v>1213</v>
      </c>
      <c r="D426" s="149">
        <v>9626949</v>
      </c>
      <c r="E426" s="149"/>
      <c r="F426" s="150"/>
    </row>
    <row r="427" spans="1:6" ht="12.75" customHeight="1" x14ac:dyDescent="0.2">
      <c r="A427" s="2">
        <v>426</v>
      </c>
      <c r="B427" s="148" t="s">
        <v>1216</v>
      </c>
      <c r="C427" s="148" t="s">
        <v>1215</v>
      </c>
      <c r="D427" s="149">
        <v>9834124</v>
      </c>
      <c r="E427" s="149"/>
      <c r="F427" s="150"/>
    </row>
    <row r="428" spans="1:6" ht="12.75" customHeight="1" x14ac:dyDescent="0.2">
      <c r="A428" s="2">
        <v>427</v>
      </c>
      <c r="B428" s="148" t="s">
        <v>1218</v>
      </c>
      <c r="C428" s="148" t="s">
        <v>1217</v>
      </c>
      <c r="D428" s="149">
        <v>10074110</v>
      </c>
      <c r="E428" s="149"/>
      <c r="F428" s="150"/>
    </row>
    <row r="429" spans="1:6" ht="12.75" customHeight="1" x14ac:dyDescent="0.2">
      <c r="A429" s="2">
        <v>428</v>
      </c>
      <c r="B429" s="148" t="s">
        <v>1220</v>
      </c>
      <c r="C429" s="148" t="s">
        <v>1219</v>
      </c>
      <c r="D429" s="149">
        <v>10502266</v>
      </c>
      <c r="E429" s="149"/>
      <c r="F429" s="150"/>
    </row>
    <row r="430" spans="1:6" ht="12.75" customHeight="1" x14ac:dyDescent="0.2">
      <c r="A430" s="2">
        <v>429</v>
      </c>
      <c r="B430" s="148" t="s">
        <v>1222</v>
      </c>
      <c r="C430" s="148" t="s">
        <v>1221</v>
      </c>
      <c r="D430" s="149">
        <v>11022000</v>
      </c>
      <c r="E430" s="149"/>
      <c r="F430" s="150"/>
    </row>
    <row r="431" spans="1:6" ht="12.75" customHeight="1" x14ac:dyDescent="0.2">
      <c r="A431" s="2">
        <v>430</v>
      </c>
      <c r="B431" s="148" t="s">
        <v>1224</v>
      </c>
      <c r="C431" s="148" t="s">
        <v>1223</v>
      </c>
      <c r="D431" s="149">
        <v>11160189</v>
      </c>
      <c r="E431" s="149"/>
      <c r="F431" s="150"/>
    </row>
    <row r="432" spans="1:6" ht="12.75" customHeight="1" x14ac:dyDescent="0.2">
      <c r="A432" s="2">
        <v>431</v>
      </c>
      <c r="B432" s="148" t="s">
        <v>1226</v>
      </c>
      <c r="C432" s="148" t="s">
        <v>1225</v>
      </c>
      <c r="D432" s="149">
        <v>11170052</v>
      </c>
      <c r="E432" s="149"/>
      <c r="F432" s="150"/>
    </row>
    <row r="433" spans="1:6" ht="12.75" customHeight="1" x14ac:dyDescent="0.2">
      <c r="A433" s="2">
        <v>432</v>
      </c>
      <c r="B433" s="148" t="s">
        <v>1228</v>
      </c>
      <c r="C433" s="148" t="s">
        <v>1227</v>
      </c>
      <c r="D433" s="149">
        <v>11172984</v>
      </c>
      <c r="E433" s="149"/>
      <c r="F433" s="150"/>
    </row>
    <row r="434" spans="1:6" ht="12.75" customHeight="1" x14ac:dyDescent="0.2">
      <c r="A434" s="2">
        <v>433</v>
      </c>
      <c r="B434" s="148" t="s">
        <v>1230</v>
      </c>
      <c r="C434" s="148" t="s">
        <v>1229</v>
      </c>
      <c r="D434" s="149">
        <v>11858187</v>
      </c>
      <c r="E434" s="149"/>
      <c r="F434" s="150"/>
    </row>
    <row r="435" spans="1:6" ht="12.75" customHeight="1" x14ac:dyDescent="0.2">
      <c r="A435" s="2">
        <v>434</v>
      </c>
      <c r="B435" s="148" t="s">
        <v>1232</v>
      </c>
      <c r="C435" s="148" t="s">
        <v>1231</v>
      </c>
      <c r="D435" s="149">
        <v>12134044</v>
      </c>
      <c r="E435" s="149"/>
      <c r="F435" s="150"/>
    </row>
    <row r="436" spans="1:6" ht="12.75" customHeight="1" x14ac:dyDescent="0.2">
      <c r="A436" s="2">
        <v>435</v>
      </c>
      <c r="B436" s="148" t="s">
        <v>1234</v>
      </c>
      <c r="C436" s="148" t="s">
        <v>1233</v>
      </c>
      <c r="D436" s="149">
        <v>12208965</v>
      </c>
      <c r="E436" s="149"/>
      <c r="F436" s="150"/>
    </row>
    <row r="437" spans="1:6" ht="12.75" customHeight="1" x14ac:dyDescent="0.2">
      <c r="A437" s="2">
        <v>436</v>
      </c>
      <c r="B437" s="148" t="s">
        <v>1236</v>
      </c>
      <c r="C437" s="148" t="s">
        <v>1235</v>
      </c>
      <c r="D437" s="149">
        <v>12601760</v>
      </c>
      <c r="E437" s="149"/>
      <c r="F437" s="150"/>
    </row>
    <row r="438" spans="1:6" ht="12.75" customHeight="1" x14ac:dyDescent="0.2">
      <c r="A438" s="2">
        <v>437</v>
      </c>
      <c r="B438" s="148" t="s">
        <v>1238</v>
      </c>
      <c r="C438" s="148" t="s">
        <v>1237</v>
      </c>
      <c r="D438" s="149">
        <v>12719009</v>
      </c>
      <c r="E438" s="149"/>
      <c r="F438" s="150"/>
    </row>
    <row r="439" spans="1:6" ht="12.75" customHeight="1" x14ac:dyDescent="0.2">
      <c r="A439" s="2">
        <v>438</v>
      </c>
      <c r="B439" s="148" t="s">
        <v>1240</v>
      </c>
      <c r="C439" s="148" t="s">
        <v>1239</v>
      </c>
      <c r="D439" s="149">
        <v>12783086</v>
      </c>
      <c r="E439" s="149"/>
      <c r="F439" s="150"/>
    </row>
    <row r="440" spans="1:6" ht="12.75" customHeight="1" x14ac:dyDescent="0.2">
      <c r="A440" s="2">
        <v>439</v>
      </c>
      <c r="B440" s="148" t="s">
        <v>1242</v>
      </c>
      <c r="C440" s="148" t="s">
        <v>1241</v>
      </c>
      <c r="D440" s="149">
        <v>15170638</v>
      </c>
      <c r="E440" s="149"/>
      <c r="F440" s="150"/>
    </row>
    <row r="441" spans="1:6" ht="12.75" customHeight="1" x14ac:dyDescent="0.2">
      <c r="A441" s="2">
        <v>440</v>
      </c>
      <c r="B441" s="148" t="s">
        <v>1244</v>
      </c>
      <c r="C441" s="148" t="s">
        <v>1243</v>
      </c>
      <c r="D441" s="149">
        <v>15304247</v>
      </c>
      <c r="E441" s="149"/>
      <c r="F441" s="150"/>
    </row>
    <row r="442" spans="1:6" ht="12.75" customHeight="1" x14ac:dyDescent="0.2">
      <c r="A442" s="2">
        <v>441</v>
      </c>
      <c r="B442" s="148" t="s">
        <v>1246</v>
      </c>
      <c r="C442" s="148" t="s">
        <v>1245</v>
      </c>
      <c r="D442" s="149">
        <v>15308723</v>
      </c>
      <c r="E442" s="149"/>
      <c r="F442" s="148"/>
    </row>
    <row r="443" spans="1:6" ht="12.75" customHeight="1" x14ac:dyDescent="0.2">
      <c r="A443" s="2">
        <v>442</v>
      </c>
      <c r="B443" s="148" t="s">
        <v>1248</v>
      </c>
      <c r="C443" s="148" t="s">
        <v>1247</v>
      </c>
      <c r="D443" s="149">
        <v>15361124</v>
      </c>
      <c r="E443" s="149"/>
      <c r="F443" s="150"/>
    </row>
    <row r="444" spans="1:6" ht="12.75" customHeight="1" x14ac:dyDescent="0.2">
      <c r="A444" s="2">
        <v>443</v>
      </c>
      <c r="B444" s="148" t="s">
        <v>1250</v>
      </c>
      <c r="C444" s="148" t="s">
        <v>1249</v>
      </c>
      <c r="D444" s="149">
        <v>15587273</v>
      </c>
      <c r="E444" s="149"/>
      <c r="F444" s="150"/>
    </row>
    <row r="445" spans="1:6" ht="12.75" customHeight="1" x14ac:dyDescent="0.2">
      <c r="A445" s="2">
        <v>444</v>
      </c>
      <c r="B445" s="148" t="s">
        <v>1252</v>
      </c>
      <c r="C445" s="148" t="s">
        <v>1251</v>
      </c>
      <c r="D445" s="149">
        <v>15611263</v>
      </c>
      <c r="E445" s="149"/>
      <c r="F445" s="150"/>
    </row>
    <row r="446" spans="1:6" ht="12.75" customHeight="1" x14ac:dyDescent="0.2">
      <c r="A446" s="2">
        <v>445</v>
      </c>
      <c r="B446" s="148" t="s">
        <v>1254</v>
      </c>
      <c r="C446" s="148" t="s">
        <v>1253</v>
      </c>
      <c r="D446" s="149">
        <v>15827155</v>
      </c>
      <c r="E446" s="149"/>
      <c r="F446" s="150"/>
    </row>
    <row r="447" spans="1:6" ht="12.75" customHeight="1" x14ac:dyDescent="0.2">
      <c r="A447" s="2">
        <v>446</v>
      </c>
      <c r="B447" s="148" t="s">
        <v>1256</v>
      </c>
      <c r="C447" s="148" t="s">
        <v>1255</v>
      </c>
      <c r="D447" s="149">
        <v>15838506</v>
      </c>
      <c r="E447" s="149"/>
      <c r="F447" s="150"/>
    </row>
    <row r="448" spans="1:6" ht="12.75" customHeight="1" x14ac:dyDescent="0.2">
      <c r="A448" s="2">
        <v>447</v>
      </c>
      <c r="B448" s="148" t="s">
        <v>1258</v>
      </c>
      <c r="C448" s="148" t="s">
        <v>1257</v>
      </c>
      <c r="D448" s="149">
        <v>15855154</v>
      </c>
      <c r="E448" s="149"/>
      <c r="F448" s="150"/>
    </row>
    <row r="449" spans="1:6" ht="12.75" customHeight="1" x14ac:dyDescent="0.2">
      <c r="A449" s="2">
        <v>448</v>
      </c>
      <c r="B449" s="148" t="s">
        <v>1260</v>
      </c>
      <c r="C449" s="148" t="s">
        <v>1259</v>
      </c>
      <c r="D449" s="149">
        <v>15878791</v>
      </c>
      <c r="E449" s="149"/>
      <c r="F449" s="150"/>
    </row>
    <row r="450" spans="1:6" ht="12.75" customHeight="1" x14ac:dyDescent="0.2">
      <c r="A450" s="2">
        <v>449</v>
      </c>
      <c r="B450" s="148" t="s">
        <v>1262</v>
      </c>
      <c r="C450" s="148" t="s">
        <v>1261</v>
      </c>
      <c r="D450" s="149">
        <v>15964963</v>
      </c>
      <c r="E450" s="149"/>
      <c r="F450" s="150"/>
    </row>
    <row r="451" spans="1:6" ht="12.75" customHeight="1" x14ac:dyDescent="0.2">
      <c r="A451" s="2">
        <v>450</v>
      </c>
      <c r="B451" s="148" t="s">
        <v>1264</v>
      </c>
      <c r="C451" s="148" t="s">
        <v>1263</v>
      </c>
      <c r="D451" s="149">
        <v>16097751</v>
      </c>
      <c r="E451" s="149"/>
      <c r="F451" s="150"/>
    </row>
    <row r="452" spans="1:6" ht="12.75" customHeight="1" x14ac:dyDescent="0.2">
      <c r="A452" s="2">
        <v>451</v>
      </c>
      <c r="B452" s="148" t="s">
        <v>1266</v>
      </c>
      <c r="C452" s="148" t="s">
        <v>1265</v>
      </c>
      <c r="D452" s="149">
        <v>16182584</v>
      </c>
      <c r="E452" s="149"/>
      <c r="F452" s="150"/>
    </row>
    <row r="453" spans="1:6" ht="12.75" customHeight="1" x14ac:dyDescent="0.2">
      <c r="A453" s="2">
        <v>452</v>
      </c>
      <c r="B453" s="148" t="s">
        <v>1268</v>
      </c>
      <c r="C453" s="148" t="s">
        <v>1267</v>
      </c>
      <c r="D453" s="149">
        <v>16239964</v>
      </c>
      <c r="E453" s="149"/>
      <c r="F453" s="150"/>
    </row>
    <row r="454" spans="1:6" ht="12.75" customHeight="1" x14ac:dyDescent="0.2">
      <c r="A454" s="2">
        <v>453</v>
      </c>
      <c r="B454" s="148" t="s">
        <v>1270</v>
      </c>
      <c r="C454" s="148" t="s">
        <v>1269</v>
      </c>
      <c r="D454" s="149">
        <v>16278000</v>
      </c>
      <c r="E454" s="149"/>
      <c r="F454" s="150"/>
    </row>
    <row r="455" spans="1:6" ht="12.75" customHeight="1" x14ac:dyDescent="0.2">
      <c r="A455" s="2">
        <v>454</v>
      </c>
      <c r="B455" s="148" t="s">
        <v>1272</v>
      </c>
      <c r="C455" s="148" t="s">
        <v>1271</v>
      </c>
      <c r="D455" s="149">
        <v>16567864</v>
      </c>
      <c r="E455" s="149"/>
      <c r="F455" s="150"/>
    </row>
    <row r="456" spans="1:6" ht="12.75" customHeight="1" x14ac:dyDescent="0.2">
      <c r="A456" s="2">
        <v>455</v>
      </c>
      <c r="B456" s="148" t="s">
        <v>1274</v>
      </c>
      <c r="C456" s="148" t="s">
        <v>1273</v>
      </c>
      <c r="D456" s="149">
        <v>16650626</v>
      </c>
      <c r="E456" s="149"/>
      <c r="F456" s="150"/>
    </row>
    <row r="457" spans="1:6" ht="12.75" customHeight="1" x14ac:dyDescent="0.2">
      <c r="A457" s="2">
        <v>456</v>
      </c>
      <c r="B457" s="148" t="s">
        <v>1276</v>
      </c>
      <c r="C457" s="148" t="s">
        <v>1275</v>
      </c>
      <c r="D457" s="149">
        <v>16920957</v>
      </c>
      <c r="E457" s="149"/>
      <c r="F457" s="150"/>
    </row>
    <row r="458" spans="1:6" ht="12.75" customHeight="1" x14ac:dyDescent="0.2">
      <c r="A458" s="2">
        <v>457</v>
      </c>
      <c r="B458" s="148" t="s">
        <v>1278</v>
      </c>
      <c r="C458" s="148" t="s">
        <v>1277</v>
      </c>
      <c r="D458" s="149">
        <v>17005698</v>
      </c>
      <c r="E458" s="149"/>
      <c r="F458" s="150"/>
    </row>
    <row r="459" spans="1:6" ht="12.75" customHeight="1" x14ac:dyDescent="0.2">
      <c r="A459" s="2">
        <v>458</v>
      </c>
      <c r="B459" s="148" t="s">
        <v>1280</v>
      </c>
      <c r="C459" s="148" t="s">
        <v>1279</v>
      </c>
      <c r="D459" s="149">
        <v>17005819</v>
      </c>
      <c r="E459" s="149"/>
      <c r="F459" s="150"/>
    </row>
    <row r="460" spans="1:6" ht="12.75" customHeight="1" x14ac:dyDescent="0.2">
      <c r="A460" s="2">
        <v>459</v>
      </c>
      <c r="B460" s="148" t="s">
        <v>1282</v>
      </c>
      <c r="C460" s="148" t="s">
        <v>1281</v>
      </c>
      <c r="D460" s="149">
        <v>17028575</v>
      </c>
      <c r="E460" s="149"/>
      <c r="F460" s="150"/>
    </row>
    <row r="461" spans="1:6" ht="12.75" customHeight="1" x14ac:dyDescent="0.2">
      <c r="A461" s="2">
        <v>460</v>
      </c>
      <c r="B461" s="148" t="s">
        <v>1284</v>
      </c>
      <c r="C461" s="148" t="s">
        <v>1283</v>
      </c>
      <c r="D461" s="149">
        <v>17245728</v>
      </c>
      <c r="E461" s="149"/>
      <c r="F461" s="150"/>
    </row>
    <row r="462" spans="1:6" ht="12.75" customHeight="1" x14ac:dyDescent="0.2">
      <c r="A462" s="2">
        <v>461</v>
      </c>
      <c r="B462" s="148" t="s">
        <v>1286</v>
      </c>
      <c r="C462" s="148" t="s">
        <v>1285</v>
      </c>
      <c r="D462" s="149">
        <v>17251552</v>
      </c>
      <c r="E462" s="149"/>
      <c r="F462" s="150"/>
    </row>
    <row r="463" spans="1:6" ht="12.75" customHeight="1" x14ac:dyDescent="0.2">
      <c r="A463" s="2">
        <v>462</v>
      </c>
      <c r="B463" s="148" t="s">
        <v>1288</v>
      </c>
      <c r="C463" s="148" t="s">
        <v>1287</v>
      </c>
      <c r="D463" s="149">
        <v>17316931</v>
      </c>
      <c r="E463" s="149"/>
      <c r="F463" s="150"/>
    </row>
    <row r="464" spans="1:6" ht="12.75" customHeight="1" x14ac:dyDescent="0.2">
      <c r="A464" s="2">
        <v>463</v>
      </c>
      <c r="B464" s="148" t="s">
        <v>1290</v>
      </c>
      <c r="C464" s="148" t="s">
        <v>1289</v>
      </c>
      <c r="D464" s="149">
        <v>17360740</v>
      </c>
      <c r="E464" s="149"/>
      <c r="F464" s="150"/>
    </row>
    <row r="465" spans="1:6" ht="12.75" customHeight="1" x14ac:dyDescent="0.2">
      <c r="A465" s="2">
        <v>464</v>
      </c>
      <c r="B465" s="148" t="s">
        <v>1292</v>
      </c>
      <c r="C465" s="148" t="s">
        <v>1291</v>
      </c>
      <c r="D465" s="149">
        <v>17416433</v>
      </c>
      <c r="E465" s="149"/>
      <c r="F465" s="150"/>
    </row>
    <row r="466" spans="1:6" ht="12.75" customHeight="1" x14ac:dyDescent="0.2">
      <c r="A466" s="2">
        <v>465</v>
      </c>
      <c r="B466" s="148" t="s">
        <v>1294</v>
      </c>
      <c r="C466" s="148" t="s">
        <v>1293</v>
      </c>
      <c r="D466" s="149">
        <v>17716445</v>
      </c>
      <c r="E466" s="149"/>
      <c r="F466" s="150"/>
    </row>
    <row r="467" spans="1:6" ht="12.75" customHeight="1" x14ac:dyDescent="0.2">
      <c r="A467" s="2">
        <v>466</v>
      </c>
      <c r="B467" s="148" t="s">
        <v>1296</v>
      </c>
      <c r="C467" s="148" t="s">
        <v>1295</v>
      </c>
      <c r="D467" s="149">
        <v>18060089</v>
      </c>
      <c r="E467" s="149"/>
      <c r="F467" s="150"/>
    </row>
    <row r="468" spans="1:6" ht="12.75" customHeight="1" x14ac:dyDescent="0.2">
      <c r="A468" s="2">
        <v>467</v>
      </c>
      <c r="B468" s="148" t="s">
        <v>1298</v>
      </c>
      <c r="C468" s="148" t="s">
        <v>1297</v>
      </c>
      <c r="D468" s="149">
        <v>18061300</v>
      </c>
      <c r="E468" s="149"/>
      <c r="F468" s="150"/>
    </row>
    <row r="469" spans="1:6" ht="12.75" customHeight="1" x14ac:dyDescent="0.2">
      <c r="A469" s="2">
        <v>468</v>
      </c>
      <c r="B469" s="148" t="s">
        <v>1300</v>
      </c>
      <c r="C469" s="148" t="s">
        <v>1299</v>
      </c>
      <c r="D469" s="149">
        <v>18167547</v>
      </c>
      <c r="E469" s="149"/>
      <c r="F469" s="150"/>
    </row>
    <row r="470" spans="1:6" ht="12.75" customHeight="1" x14ac:dyDescent="0.2">
      <c r="A470" s="2">
        <v>469</v>
      </c>
      <c r="B470" s="148" t="s">
        <v>1302</v>
      </c>
      <c r="C470" s="148" t="s">
        <v>1301</v>
      </c>
      <c r="D470" s="149">
        <v>18209938</v>
      </c>
      <c r="E470" s="149"/>
      <c r="F470" s="150"/>
    </row>
    <row r="471" spans="1:6" ht="12.75" customHeight="1" x14ac:dyDescent="0.2">
      <c r="A471" s="2">
        <v>470</v>
      </c>
      <c r="B471" s="148" t="s">
        <v>1304</v>
      </c>
      <c r="C471" s="148" t="s">
        <v>1303</v>
      </c>
      <c r="D471" s="149">
        <v>18279801</v>
      </c>
      <c r="E471" s="149"/>
      <c r="F471" s="150"/>
    </row>
    <row r="472" spans="1:6" ht="12.75" customHeight="1" x14ac:dyDescent="0.2">
      <c r="A472" s="2">
        <v>471</v>
      </c>
      <c r="B472" s="148" t="s">
        <v>1306</v>
      </c>
      <c r="C472" s="148" t="s">
        <v>1305</v>
      </c>
      <c r="D472" s="149">
        <v>18398488</v>
      </c>
      <c r="E472" s="149"/>
      <c r="F472" s="150"/>
    </row>
    <row r="473" spans="1:6" ht="12.75" customHeight="1" x14ac:dyDescent="0.2">
      <c r="A473" s="2">
        <v>472</v>
      </c>
      <c r="B473" s="148" t="s">
        <v>1308</v>
      </c>
      <c r="C473" s="148" t="s">
        <v>1307</v>
      </c>
      <c r="D473" s="149">
        <v>18449425</v>
      </c>
      <c r="E473" s="149"/>
      <c r="F473" s="150"/>
    </row>
    <row r="474" spans="1:6" ht="12.75" customHeight="1" x14ac:dyDescent="0.2">
      <c r="A474" s="2">
        <v>473</v>
      </c>
      <c r="B474" s="148" t="s">
        <v>1310</v>
      </c>
      <c r="C474" s="148" t="s">
        <v>1309</v>
      </c>
      <c r="D474" s="149">
        <v>18467742</v>
      </c>
      <c r="E474" s="149"/>
      <c r="F474" s="150"/>
    </row>
    <row r="475" spans="1:6" ht="12.75" customHeight="1" x14ac:dyDescent="0.2">
      <c r="A475" s="2">
        <v>474</v>
      </c>
      <c r="B475" s="148" t="s">
        <v>1312</v>
      </c>
      <c r="C475" s="148" t="s">
        <v>1311</v>
      </c>
      <c r="D475" s="149">
        <v>18505434</v>
      </c>
      <c r="E475" s="149"/>
      <c r="F475" s="150"/>
    </row>
    <row r="476" spans="1:6" ht="12.75" customHeight="1" x14ac:dyDescent="0.2">
      <c r="A476" s="2">
        <v>475</v>
      </c>
      <c r="B476" s="148" t="s">
        <v>1314</v>
      </c>
      <c r="C476" s="148" t="s">
        <v>1313</v>
      </c>
      <c r="D476" s="149">
        <v>18588927</v>
      </c>
      <c r="E476" s="149"/>
      <c r="F476" s="150"/>
    </row>
    <row r="477" spans="1:6" ht="12.75" customHeight="1" x14ac:dyDescent="0.2">
      <c r="A477" s="2">
        <v>476</v>
      </c>
      <c r="B477" s="148" t="s">
        <v>1316</v>
      </c>
      <c r="C477" s="148" t="s">
        <v>1315</v>
      </c>
      <c r="D477" s="149">
        <v>18593570</v>
      </c>
      <c r="E477" s="149"/>
      <c r="F477" s="150"/>
    </row>
    <row r="478" spans="1:6" ht="12.75" customHeight="1" x14ac:dyDescent="0.2">
      <c r="A478" s="2">
        <v>477</v>
      </c>
      <c r="B478" s="148" t="s">
        <v>1318</v>
      </c>
      <c r="C478" s="148" t="s">
        <v>1317</v>
      </c>
      <c r="D478" s="149">
        <v>18653973</v>
      </c>
      <c r="E478" s="149"/>
      <c r="F478" s="150"/>
    </row>
    <row r="479" spans="1:6" ht="12.75" customHeight="1" x14ac:dyDescent="0.2">
      <c r="A479" s="2">
        <v>478</v>
      </c>
      <c r="B479" s="148" t="s">
        <v>1320</v>
      </c>
      <c r="C479" s="148" t="s">
        <v>1319</v>
      </c>
      <c r="D479" s="149">
        <v>18689615</v>
      </c>
      <c r="E479" s="149"/>
      <c r="F479" s="150"/>
    </row>
    <row r="480" spans="1:6" ht="12.75" customHeight="1" x14ac:dyDescent="0.2">
      <c r="A480" s="2">
        <v>479</v>
      </c>
      <c r="B480" s="148" t="s">
        <v>1322</v>
      </c>
      <c r="C480" s="148" t="s">
        <v>1321</v>
      </c>
      <c r="D480" s="149">
        <v>18784220</v>
      </c>
      <c r="E480" s="149"/>
      <c r="F480" s="150"/>
    </row>
    <row r="481" spans="1:6" ht="12.75" customHeight="1" x14ac:dyDescent="0.2">
      <c r="A481" s="2">
        <v>480</v>
      </c>
      <c r="B481" s="148" t="s">
        <v>1324</v>
      </c>
      <c r="C481" s="148" t="s">
        <v>1323</v>
      </c>
      <c r="D481" s="149">
        <v>18827881</v>
      </c>
      <c r="E481" s="149"/>
      <c r="F481" s="150"/>
    </row>
    <row r="482" spans="1:6" ht="12.75" customHeight="1" x14ac:dyDescent="0.2">
      <c r="A482" s="2">
        <v>481</v>
      </c>
      <c r="B482" s="148" t="s">
        <v>1326</v>
      </c>
      <c r="C482" s="148" t="s">
        <v>1325</v>
      </c>
      <c r="D482" s="149">
        <v>18842737</v>
      </c>
      <c r="E482" s="149"/>
      <c r="F482" s="150"/>
    </row>
    <row r="483" spans="1:6" ht="12.75" customHeight="1" x14ac:dyDescent="0.2">
      <c r="A483" s="2">
        <v>482</v>
      </c>
      <c r="B483" s="148" t="s">
        <v>1328</v>
      </c>
      <c r="C483" s="148" t="s">
        <v>1327</v>
      </c>
      <c r="D483" s="149">
        <v>18981502</v>
      </c>
      <c r="E483" s="149"/>
      <c r="F483" s="150"/>
    </row>
    <row r="484" spans="1:6" ht="12.75" customHeight="1" x14ac:dyDescent="0.2">
      <c r="A484" s="2">
        <v>483</v>
      </c>
      <c r="B484" s="148" t="s">
        <v>1330</v>
      </c>
      <c r="C484" s="148" t="s">
        <v>1329</v>
      </c>
      <c r="D484" s="149">
        <v>19002647</v>
      </c>
      <c r="E484" s="149"/>
      <c r="F484" s="150"/>
    </row>
    <row r="485" spans="1:6" ht="12.75" customHeight="1" x14ac:dyDescent="0.2">
      <c r="A485" s="2">
        <v>484</v>
      </c>
      <c r="B485" s="148" t="s">
        <v>876</v>
      </c>
      <c r="C485" s="148" t="s">
        <v>1331</v>
      </c>
      <c r="D485" s="149">
        <v>19117515</v>
      </c>
      <c r="E485" s="149"/>
      <c r="F485" s="150"/>
    </row>
    <row r="486" spans="1:6" ht="12.75" customHeight="1" x14ac:dyDescent="0.2">
      <c r="A486" s="2">
        <v>485</v>
      </c>
      <c r="B486" s="148" t="s">
        <v>1333</v>
      </c>
      <c r="C486" s="148" t="s">
        <v>1332</v>
      </c>
      <c r="D486" s="149">
        <v>19134117</v>
      </c>
      <c r="E486" s="149"/>
      <c r="F486" s="150"/>
    </row>
    <row r="487" spans="1:6" ht="12.75" customHeight="1" x14ac:dyDescent="0.2">
      <c r="A487" s="2">
        <v>486</v>
      </c>
      <c r="B487" s="148" t="s">
        <v>1335</v>
      </c>
      <c r="C487" s="148" t="s">
        <v>1334</v>
      </c>
      <c r="D487" s="149">
        <v>19261350</v>
      </c>
      <c r="E487" s="149"/>
      <c r="F487" s="150"/>
    </row>
    <row r="488" spans="1:6" ht="12.75" customHeight="1" x14ac:dyDescent="0.2">
      <c r="A488" s="2">
        <v>487</v>
      </c>
      <c r="B488" s="148" t="s">
        <v>1337</v>
      </c>
      <c r="C488" s="148" t="s">
        <v>1336</v>
      </c>
      <c r="D488" s="149">
        <v>19264337</v>
      </c>
      <c r="E488" s="149"/>
      <c r="F488" s="150"/>
    </row>
    <row r="489" spans="1:6" ht="12.75" customHeight="1" x14ac:dyDescent="0.2">
      <c r="A489" s="2">
        <v>488</v>
      </c>
      <c r="B489" s="148" t="s">
        <v>1339</v>
      </c>
      <c r="C489" s="148" t="s">
        <v>1338</v>
      </c>
      <c r="D489" s="149">
        <v>19269255</v>
      </c>
      <c r="E489" s="149"/>
      <c r="F489" s="150"/>
    </row>
    <row r="490" spans="1:6" ht="12.75" customHeight="1" x14ac:dyDescent="0.2">
      <c r="A490" s="2">
        <v>489</v>
      </c>
      <c r="B490" s="148" t="s">
        <v>1341</v>
      </c>
      <c r="C490" s="148" t="s">
        <v>1340</v>
      </c>
      <c r="D490" s="149">
        <v>19404546</v>
      </c>
      <c r="E490" s="149"/>
      <c r="F490" s="150"/>
    </row>
    <row r="491" spans="1:6" ht="12.75" customHeight="1" x14ac:dyDescent="0.2">
      <c r="A491" s="2">
        <v>490</v>
      </c>
      <c r="B491" s="148" t="s">
        <v>1343</v>
      </c>
      <c r="C491" s="148" t="s">
        <v>1342</v>
      </c>
      <c r="D491" s="149">
        <v>19419573</v>
      </c>
      <c r="E491" s="149"/>
      <c r="F491" s="150"/>
    </row>
    <row r="492" spans="1:6" ht="12.75" customHeight="1" x14ac:dyDescent="0.2">
      <c r="A492" s="2">
        <v>491</v>
      </c>
      <c r="B492" s="148" t="s">
        <v>1345</v>
      </c>
      <c r="C492" s="148" t="s">
        <v>1344</v>
      </c>
      <c r="D492" s="149">
        <v>19637226</v>
      </c>
      <c r="E492" s="149"/>
      <c r="F492" s="150"/>
    </row>
    <row r="493" spans="1:6" ht="12.75" customHeight="1" x14ac:dyDescent="0.2">
      <c r="A493" s="2">
        <v>492</v>
      </c>
      <c r="B493" s="148" t="s">
        <v>1347</v>
      </c>
      <c r="C493" s="148" t="s">
        <v>1346</v>
      </c>
      <c r="D493" s="149">
        <v>19659928</v>
      </c>
      <c r="E493" s="149"/>
      <c r="F493" s="150"/>
    </row>
    <row r="494" spans="1:6" ht="12.75" customHeight="1" x14ac:dyDescent="0.2">
      <c r="A494" s="2">
        <v>493</v>
      </c>
      <c r="B494" s="148" t="s">
        <v>1349</v>
      </c>
      <c r="C494" s="148" t="s">
        <v>1348</v>
      </c>
      <c r="D494" s="149">
        <v>19692540</v>
      </c>
      <c r="E494" s="149"/>
      <c r="F494" s="150"/>
    </row>
    <row r="495" spans="1:6" ht="12.75" customHeight="1" x14ac:dyDescent="0.2">
      <c r="A495" s="2">
        <v>494</v>
      </c>
      <c r="B495" s="148" t="s">
        <v>1351</v>
      </c>
      <c r="C495" s="148" t="s">
        <v>1350</v>
      </c>
      <c r="D495" s="149">
        <v>19693674</v>
      </c>
      <c r="E495" s="149"/>
      <c r="F495" s="150"/>
    </row>
    <row r="496" spans="1:6" ht="12.75" customHeight="1" x14ac:dyDescent="0.2">
      <c r="A496" s="2">
        <v>495</v>
      </c>
      <c r="B496" s="148" t="s">
        <v>1353</v>
      </c>
      <c r="C496" s="148" t="s">
        <v>1352</v>
      </c>
      <c r="D496" s="149">
        <v>19751401</v>
      </c>
      <c r="E496" s="149"/>
      <c r="F496" s="150"/>
    </row>
    <row r="497" spans="1:6" ht="12.75" customHeight="1" x14ac:dyDescent="0.2">
      <c r="A497" s="2">
        <v>496</v>
      </c>
      <c r="B497" s="148" t="s">
        <v>1355</v>
      </c>
      <c r="C497" s="148" t="s">
        <v>1354</v>
      </c>
      <c r="D497" s="149">
        <v>19754307</v>
      </c>
      <c r="E497" s="149"/>
      <c r="F497" s="150"/>
    </row>
    <row r="498" spans="1:6" ht="12.75" customHeight="1" x14ac:dyDescent="0.2">
      <c r="A498" s="2">
        <v>497</v>
      </c>
      <c r="B498" s="148" t="s">
        <v>1357</v>
      </c>
      <c r="C498" s="148" t="s">
        <v>1356</v>
      </c>
      <c r="D498" s="149">
        <v>19783271</v>
      </c>
      <c r="E498" s="149"/>
      <c r="F498" s="150"/>
    </row>
    <row r="499" spans="1:6" ht="12.75" customHeight="1" x14ac:dyDescent="0.2">
      <c r="A499" s="2">
        <v>498</v>
      </c>
      <c r="B499" s="148" t="s">
        <v>1359</v>
      </c>
      <c r="C499" s="148" t="s">
        <v>1358</v>
      </c>
      <c r="D499" s="149">
        <v>19800561</v>
      </c>
      <c r="E499" s="149"/>
      <c r="F499" s="150"/>
    </row>
    <row r="500" spans="1:6" ht="12.75" customHeight="1" x14ac:dyDescent="0.2">
      <c r="A500" s="2">
        <v>499</v>
      </c>
      <c r="B500" s="148" t="s">
        <v>1361</v>
      </c>
      <c r="C500" s="148" t="s">
        <v>1360</v>
      </c>
      <c r="D500" s="149">
        <v>19837110</v>
      </c>
      <c r="E500" s="149"/>
      <c r="F500" s="150"/>
    </row>
    <row r="501" spans="1:6" ht="12.75" customHeight="1" x14ac:dyDescent="0.2">
      <c r="A501" s="2">
        <v>500</v>
      </c>
      <c r="B501" s="148" t="s">
        <v>1363</v>
      </c>
      <c r="C501" s="148" t="s">
        <v>1362</v>
      </c>
      <c r="D501" s="149">
        <v>19863536</v>
      </c>
      <c r="E501" s="149"/>
      <c r="F501" s="150"/>
    </row>
    <row r="502" spans="1:6" ht="12.75" customHeight="1" x14ac:dyDescent="0.2">
      <c r="A502" s="2">
        <v>501</v>
      </c>
      <c r="B502" s="148" t="s">
        <v>1365</v>
      </c>
      <c r="C502" s="148" t="s">
        <v>1364</v>
      </c>
      <c r="D502" s="149">
        <v>20032188</v>
      </c>
      <c r="E502" s="149"/>
      <c r="F502" s="150"/>
    </row>
    <row r="503" spans="1:6" ht="12.75" customHeight="1" x14ac:dyDescent="0.2">
      <c r="A503" s="2">
        <v>502</v>
      </c>
      <c r="B503" s="148" t="s">
        <v>1367</v>
      </c>
      <c r="C503" s="148" t="s">
        <v>1366</v>
      </c>
      <c r="D503" s="149">
        <v>20153811</v>
      </c>
      <c r="E503" s="149"/>
      <c r="F503" s="150"/>
    </row>
    <row r="504" spans="1:6" ht="12.75" customHeight="1" x14ac:dyDescent="0.2">
      <c r="A504" s="2">
        <v>503</v>
      </c>
      <c r="B504" s="148" t="s">
        <v>1369</v>
      </c>
      <c r="C504" s="148" t="s">
        <v>1368</v>
      </c>
      <c r="D504" s="149">
        <v>20166182</v>
      </c>
      <c r="E504" s="149"/>
      <c r="F504" s="150"/>
    </row>
    <row r="505" spans="1:6" ht="12.75" customHeight="1" x14ac:dyDescent="0.2">
      <c r="A505" s="2">
        <v>504</v>
      </c>
      <c r="B505" s="148" t="s">
        <v>1371</v>
      </c>
      <c r="C505" s="148" t="s">
        <v>1370</v>
      </c>
      <c r="D505" s="149">
        <v>20381635</v>
      </c>
      <c r="E505" s="149"/>
      <c r="F505" s="150"/>
    </row>
    <row r="506" spans="1:6" ht="12.75" customHeight="1" x14ac:dyDescent="0.2">
      <c r="A506" s="2">
        <v>505</v>
      </c>
      <c r="B506" s="148" t="s">
        <v>1373</v>
      </c>
      <c r="C506" s="148" t="s">
        <v>1372</v>
      </c>
      <c r="D506" s="149">
        <v>20400703</v>
      </c>
      <c r="E506" s="149"/>
    </row>
    <row r="507" spans="1:6" ht="12.75" customHeight="1" x14ac:dyDescent="0.2">
      <c r="A507" s="2">
        <v>506</v>
      </c>
      <c r="B507" s="148" t="s">
        <v>1375</v>
      </c>
      <c r="C507" s="148" t="s">
        <v>1374</v>
      </c>
      <c r="D507" s="149">
        <v>20478617</v>
      </c>
      <c r="E507" s="149"/>
      <c r="F507" s="150"/>
    </row>
    <row r="508" spans="1:6" ht="12.75" customHeight="1" x14ac:dyDescent="0.2">
      <c r="A508" s="2">
        <v>507</v>
      </c>
      <c r="B508" s="148" t="s">
        <v>1377</v>
      </c>
      <c r="C508" s="148" t="s">
        <v>1376</v>
      </c>
      <c r="D508" s="149">
        <v>20618343</v>
      </c>
      <c r="E508" s="149"/>
      <c r="F508" s="150"/>
    </row>
    <row r="509" spans="1:6" ht="12.75" customHeight="1" x14ac:dyDescent="0.2">
      <c r="A509" s="2">
        <v>508</v>
      </c>
      <c r="B509" s="148" t="s">
        <v>1379</v>
      </c>
      <c r="C509" s="148" t="s">
        <v>1378</v>
      </c>
      <c r="D509" s="149">
        <v>20808900</v>
      </c>
      <c r="E509" s="149"/>
      <c r="F509" s="150"/>
    </row>
    <row r="510" spans="1:6" ht="12.75" customHeight="1" x14ac:dyDescent="0.2">
      <c r="A510" s="2">
        <v>509</v>
      </c>
      <c r="B510" s="148" t="s">
        <v>1381</v>
      </c>
      <c r="C510" s="148" t="s">
        <v>1380</v>
      </c>
      <c r="D510" s="149">
        <v>21131015</v>
      </c>
      <c r="E510" s="149"/>
      <c r="F510" s="150"/>
    </row>
    <row r="511" spans="1:6" ht="12.75" customHeight="1" x14ac:dyDescent="0.2">
      <c r="A511" s="2">
        <v>510</v>
      </c>
      <c r="B511" s="148" t="s">
        <v>1383</v>
      </c>
      <c r="C511" s="148" t="s">
        <v>1382</v>
      </c>
      <c r="D511" s="149">
        <v>21167041</v>
      </c>
      <c r="E511" s="149"/>
      <c r="F511" s="150"/>
    </row>
    <row r="512" spans="1:6" ht="12.75" customHeight="1" x14ac:dyDescent="0.2">
      <c r="A512" s="2">
        <v>511</v>
      </c>
      <c r="B512" s="148" t="s">
        <v>1385</v>
      </c>
      <c r="C512" s="148" t="s">
        <v>1384</v>
      </c>
      <c r="D512" s="149">
        <v>21206747</v>
      </c>
      <c r="E512" s="149"/>
      <c r="F512" s="150"/>
    </row>
    <row r="513" spans="1:6" ht="12.75" customHeight="1" x14ac:dyDescent="0.2">
      <c r="A513" s="2">
        <v>512</v>
      </c>
      <c r="B513" s="148" t="s">
        <v>1387</v>
      </c>
      <c r="C513" s="148" t="s">
        <v>1386</v>
      </c>
      <c r="D513" s="149">
        <v>21245921</v>
      </c>
      <c r="E513" s="149"/>
    </row>
    <row r="514" spans="1:6" ht="12.75" customHeight="1" x14ac:dyDescent="0.2">
      <c r="A514" s="2">
        <v>513</v>
      </c>
      <c r="B514" s="148" t="s">
        <v>1389</v>
      </c>
      <c r="C514" s="148" t="s">
        <v>1388</v>
      </c>
      <c r="D514" s="149">
        <v>21251883</v>
      </c>
      <c r="E514" s="149"/>
    </row>
    <row r="515" spans="1:6" ht="12.75" customHeight="1" x14ac:dyDescent="0.2">
      <c r="A515" s="2">
        <v>514</v>
      </c>
      <c r="B515" s="148" t="s">
        <v>1391</v>
      </c>
      <c r="C515" s="148" t="s">
        <v>1390</v>
      </c>
      <c r="D515" s="149">
        <v>21767452</v>
      </c>
      <c r="E515" s="149"/>
      <c r="F515" s="150"/>
    </row>
    <row r="516" spans="1:6" ht="12.75" customHeight="1" x14ac:dyDescent="0.2">
      <c r="A516" s="2">
        <v>515</v>
      </c>
      <c r="B516" s="148" t="s">
        <v>1393</v>
      </c>
      <c r="C516" s="148" t="s">
        <v>1392</v>
      </c>
      <c r="D516" s="149">
        <v>21810247</v>
      </c>
      <c r="E516" s="149"/>
      <c r="F516" s="148"/>
    </row>
    <row r="517" spans="1:6" ht="12.75" customHeight="1" x14ac:dyDescent="0.2">
      <c r="A517" s="2">
        <v>516</v>
      </c>
      <c r="B517" s="148" t="s">
        <v>1395</v>
      </c>
      <c r="C517" s="148" t="s">
        <v>1394</v>
      </c>
      <c r="D517" s="149">
        <v>21893572</v>
      </c>
      <c r="E517" s="149"/>
    </row>
    <row r="518" spans="1:6" ht="12.75" customHeight="1" x14ac:dyDescent="0.2">
      <c r="A518" s="2">
        <v>517</v>
      </c>
      <c r="B518" s="148" t="s">
        <v>1397</v>
      </c>
      <c r="C518" s="148" t="s">
        <v>1396</v>
      </c>
      <c r="D518" s="149">
        <v>22310535</v>
      </c>
      <c r="E518" s="149"/>
    </row>
    <row r="519" spans="1:6" ht="12.75" customHeight="1" x14ac:dyDescent="0.2">
      <c r="A519" s="2">
        <v>518</v>
      </c>
      <c r="B519" s="148" t="s">
        <v>1399</v>
      </c>
      <c r="C519" s="148" t="s">
        <v>1398</v>
      </c>
      <c r="D519" s="149">
        <v>22479521</v>
      </c>
      <c r="E519" s="149"/>
    </row>
    <row r="520" spans="1:6" ht="12.75" customHeight="1" x14ac:dyDescent="0.2">
      <c r="A520" s="2">
        <v>519</v>
      </c>
      <c r="B520" s="148" t="s">
        <v>1401</v>
      </c>
      <c r="C520" s="148" t="s">
        <v>1400</v>
      </c>
      <c r="D520" s="149">
        <v>22574162</v>
      </c>
      <c r="E520" s="149"/>
      <c r="F520" s="150"/>
    </row>
    <row r="521" spans="1:6" ht="12.75" customHeight="1" x14ac:dyDescent="0.2">
      <c r="A521" s="2">
        <v>520</v>
      </c>
      <c r="B521" s="148" t="s">
        <v>1403</v>
      </c>
      <c r="C521" s="148" t="s">
        <v>1402</v>
      </c>
      <c r="D521" s="149">
        <v>22664104</v>
      </c>
      <c r="E521" s="149"/>
    </row>
    <row r="522" spans="1:6" ht="12.75" customHeight="1" x14ac:dyDescent="0.2">
      <c r="A522" s="2">
        <v>521</v>
      </c>
      <c r="B522" s="148" t="s">
        <v>1405</v>
      </c>
      <c r="C522" s="148" t="s">
        <v>1404</v>
      </c>
      <c r="D522" s="149">
        <v>23026443</v>
      </c>
      <c r="E522" s="149"/>
      <c r="F522" s="150"/>
    </row>
    <row r="523" spans="1:6" ht="12.75" customHeight="1" x14ac:dyDescent="0.2">
      <c r="A523" s="2">
        <v>522</v>
      </c>
      <c r="B523" s="148" t="s">
        <v>1407</v>
      </c>
      <c r="C523" s="148" t="s">
        <v>1406</v>
      </c>
      <c r="D523" s="149">
        <v>23050007</v>
      </c>
      <c r="E523" s="149"/>
    </row>
    <row r="524" spans="1:6" ht="12.75" customHeight="1" x14ac:dyDescent="0.2">
      <c r="A524" s="2">
        <v>523</v>
      </c>
      <c r="B524" s="148" t="s">
        <v>1409</v>
      </c>
      <c r="C524" s="148" t="s">
        <v>1408</v>
      </c>
      <c r="D524" s="149">
        <v>23152543</v>
      </c>
      <c r="E524" s="149"/>
    </row>
    <row r="525" spans="1:6" ht="12.75" customHeight="1" x14ac:dyDescent="0.2">
      <c r="A525" s="2">
        <v>524</v>
      </c>
      <c r="B525" s="148" t="s">
        <v>1411</v>
      </c>
      <c r="C525" s="148" t="s">
        <v>1410</v>
      </c>
      <c r="D525" s="149">
        <v>23201457</v>
      </c>
      <c r="E525" s="149"/>
      <c r="F525" s="150"/>
    </row>
    <row r="526" spans="1:6" ht="12.75" customHeight="1" x14ac:dyDescent="0.2">
      <c r="A526" s="2">
        <v>525</v>
      </c>
      <c r="B526" s="148" t="s">
        <v>1413</v>
      </c>
      <c r="C526" s="148" t="s">
        <v>1412</v>
      </c>
      <c r="D526" s="149">
        <v>23209731</v>
      </c>
      <c r="E526" s="149"/>
      <c r="F526" s="150"/>
    </row>
    <row r="527" spans="1:6" ht="12.75" customHeight="1" x14ac:dyDescent="0.2">
      <c r="A527" s="2">
        <v>526</v>
      </c>
      <c r="B527" s="148" t="s">
        <v>1415</v>
      </c>
      <c r="C527" s="148" t="s">
        <v>1414</v>
      </c>
      <c r="D527" s="149">
        <v>23355615</v>
      </c>
      <c r="E527" s="149"/>
      <c r="F527" s="150"/>
    </row>
    <row r="528" spans="1:6" ht="12.75" customHeight="1" x14ac:dyDescent="0.2">
      <c r="A528" s="2">
        <v>527</v>
      </c>
      <c r="B528" s="148" t="s">
        <v>1417</v>
      </c>
      <c r="C528" s="148" t="s">
        <v>1416</v>
      </c>
      <c r="D528" s="149">
        <v>23505056</v>
      </c>
      <c r="E528" s="149"/>
      <c r="F528" s="150"/>
    </row>
    <row r="529" spans="1:6" ht="12.75" customHeight="1" x14ac:dyDescent="0.2">
      <c r="A529" s="2">
        <v>528</v>
      </c>
      <c r="B529" s="148" t="s">
        <v>1419</v>
      </c>
      <c r="C529" s="148" t="s">
        <v>1418</v>
      </c>
      <c r="D529" s="149">
        <v>23717702</v>
      </c>
      <c r="E529" s="149"/>
    </row>
    <row r="530" spans="1:6" ht="12.75" customHeight="1" x14ac:dyDescent="0.2">
      <c r="A530" s="2">
        <v>529</v>
      </c>
      <c r="B530" s="148" t="s">
        <v>1421</v>
      </c>
      <c r="C530" s="148" t="s">
        <v>1420</v>
      </c>
      <c r="D530" s="149">
        <v>23743190</v>
      </c>
      <c r="E530" s="149"/>
      <c r="F530" s="150"/>
    </row>
    <row r="531" spans="1:6" ht="12.75" customHeight="1" x14ac:dyDescent="0.2">
      <c r="A531" s="2">
        <v>530</v>
      </c>
      <c r="B531" s="148" t="s">
        <v>1423</v>
      </c>
      <c r="C531" s="148" t="s">
        <v>1422</v>
      </c>
      <c r="D531" s="149">
        <v>23764739</v>
      </c>
      <c r="E531" s="149"/>
    </row>
    <row r="532" spans="1:6" ht="12.75" customHeight="1" x14ac:dyDescent="0.2">
      <c r="A532" s="2">
        <v>531</v>
      </c>
      <c r="B532" s="148" t="s">
        <v>1425</v>
      </c>
      <c r="C532" s="148" t="s">
        <v>1424</v>
      </c>
      <c r="D532" s="149">
        <v>23770669</v>
      </c>
      <c r="E532" s="149"/>
      <c r="F532" s="150"/>
    </row>
    <row r="533" spans="1:6" ht="12.75" customHeight="1" x14ac:dyDescent="0.2">
      <c r="A533" s="2">
        <v>532</v>
      </c>
      <c r="B533" s="148" t="s">
        <v>1427</v>
      </c>
      <c r="C533" s="148" t="s">
        <v>1426</v>
      </c>
      <c r="D533" s="149">
        <v>23884363</v>
      </c>
      <c r="E533" s="149"/>
      <c r="F533" s="150"/>
    </row>
    <row r="534" spans="1:6" ht="12.75" customHeight="1" x14ac:dyDescent="0.2">
      <c r="A534" s="2">
        <v>533</v>
      </c>
      <c r="B534" s="148" t="s">
        <v>1429</v>
      </c>
      <c r="C534" s="148" t="s">
        <v>1428</v>
      </c>
      <c r="D534" s="149">
        <v>24078930</v>
      </c>
      <c r="E534" s="149"/>
    </row>
    <row r="535" spans="1:6" ht="12.75" customHeight="1" x14ac:dyDescent="0.2">
      <c r="A535" s="2">
        <v>534</v>
      </c>
      <c r="B535" s="148" t="s">
        <v>1431</v>
      </c>
      <c r="C535" s="148" t="s">
        <v>1430</v>
      </c>
      <c r="D535" s="149">
        <v>24427938</v>
      </c>
      <c r="E535" s="149"/>
    </row>
    <row r="536" spans="1:6" ht="12.75" customHeight="1" x14ac:dyDescent="0.2">
      <c r="A536" s="2">
        <v>535</v>
      </c>
      <c r="B536" s="148" t="s">
        <v>1433</v>
      </c>
      <c r="C536" s="148" t="s">
        <v>1432</v>
      </c>
      <c r="D536" s="149">
        <v>24444080</v>
      </c>
      <c r="E536" s="149"/>
      <c r="F536" s="150"/>
    </row>
    <row r="537" spans="1:6" ht="12.75" customHeight="1" x14ac:dyDescent="0.2">
      <c r="A537" s="2">
        <v>536</v>
      </c>
      <c r="B537" s="148" t="s">
        <v>1435</v>
      </c>
      <c r="C537" s="148" t="s">
        <v>1434</v>
      </c>
      <c r="D537" s="149">
        <v>24446526</v>
      </c>
      <c r="E537" s="149"/>
    </row>
    <row r="538" spans="1:6" ht="12.75" customHeight="1" x14ac:dyDescent="0.2">
      <c r="A538" s="2">
        <v>537</v>
      </c>
      <c r="B538" s="148" t="s">
        <v>1437</v>
      </c>
      <c r="C538" s="148" t="s">
        <v>1436</v>
      </c>
      <c r="D538" s="149">
        <v>24480857</v>
      </c>
      <c r="E538" s="149"/>
      <c r="F538" s="150"/>
    </row>
    <row r="539" spans="1:6" ht="12.75" customHeight="1" x14ac:dyDescent="0.2">
      <c r="A539" s="2">
        <v>538</v>
      </c>
      <c r="B539" s="148" t="s">
        <v>1439</v>
      </c>
      <c r="C539" s="148" t="s">
        <v>1438</v>
      </c>
      <c r="D539" s="149">
        <v>24717025</v>
      </c>
      <c r="E539" s="149"/>
      <c r="F539" s="150"/>
    </row>
    <row r="540" spans="1:6" ht="12.75" customHeight="1" x14ac:dyDescent="0.2">
      <c r="A540" s="2">
        <v>539</v>
      </c>
      <c r="B540" s="148" t="s">
        <v>1441</v>
      </c>
      <c r="C540" s="148" t="s">
        <v>1440</v>
      </c>
      <c r="D540" s="149">
        <v>24727912</v>
      </c>
      <c r="E540" s="149"/>
    </row>
    <row r="541" spans="1:6" ht="12.75" customHeight="1" x14ac:dyDescent="0.2">
      <c r="A541" s="2">
        <v>540</v>
      </c>
      <c r="B541" s="148" t="s">
        <v>1443</v>
      </c>
      <c r="C541" s="148" t="s">
        <v>1442</v>
      </c>
      <c r="D541" s="149">
        <v>24789782</v>
      </c>
      <c r="E541" s="149"/>
      <c r="F541" s="150"/>
    </row>
    <row r="542" spans="1:6" ht="12.75" customHeight="1" x14ac:dyDescent="0.2">
      <c r="A542" s="2">
        <v>541</v>
      </c>
      <c r="B542" s="148" t="s">
        <v>1445</v>
      </c>
      <c r="C542" s="148" t="s">
        <v>1444</v>
      </c>
      <c r="D542" s="149">
        <v>25100833</v>
      </c>
      <c r="E542" s="149"/>
    </row>
    <row r="543" spans="1:6" ht="12.75" customHeight="1" x14ac:dyDescent="0.2">
      <c r="A543" s="2">
        <v>542</v>
      </c>
      <c r="B543" s="148" t="s">
        <v>1447</v>
      </c>
      <c r="C543" s="148" t="s">
        <v>1446</v>
      </c>
      <c r="D543" s="149">
        <v>25412261</v>
      </c>
      <c r="E543" s="149"/>
      <c r="F543" s="150"/>
    </row>
    <row r="544" spans="1:6" ht="12.75" customHeight="1" x14ac:dyDescent="0.2">
      <c r="A544" s="2">
        <v>543</v>
      </c>
      <c r="B544" s="148" t="s">
        <v>1449</v>
      </c>
      <c r="C544" s="148" t="s">
        <v>1448</v>
      </c>
      <c r="D544" s="149">
        <v>25523420</v>
      </c>
      <c r="E544" s="149"/>
    </row>
    <row r="545" spans="1:6" ht="12.75" customHeight="1" x14ac:dyDescent="0.2">
      <c r="A545" s="2">
        <v>544</v>
      </c>
      <c r="B545" s="148" t="s">
        <v>1451</v>
      </c>
      <c r="C545" s="148" t="s">
        <v>1450</v>
      </c>
      <c r="D545" s="149">
        <v>25655317</v>
      </c>
      <c r="E545" s="149"/>
    </row>
    <row r="546" spans="1:6" ht="12.75" customHeight="1" x14ac:dyDescent="0.2">
      <c r="A546" s="2">
        <v>545</v>
      </c>
      <c r="B546" s="148" t="s">
        <v>1453</v>
      </c>
      <c r="C546" s="148" t="s">
        <v>1452</v>
      </c>
      <c r="D546" s="149">
        <v>25701315</v>
      </c>
      <c r="E546" s="149"/>
    </row>
    <row r="547" spans="1:6" ht="12.75" customHeight="1" x14ac:dyDescent="0.2">
      <c r="A547" s="2">
        <v>546</v>
      </c>
      <c r="B547" s="148" t="s">
        <v>1455</v>
      </c>
      <c r="C547" s="148" t="s">
        <v>1454</v>
      </c>
      <c r="D547" s="149">
        <v>25754930</v>
      </c>
      <c r="E547" s="149"/>
      <c r="F547" s="150"/>
    </row>
    <row r="548" spans="1:6" ht="12.75" customHeight="1" x14ac:dyDescent="0.2">
      <c r="A548" s="2">
        <v>547</v>
      </c>
      <c r="B548" s="148" t="s">
        <v>1457</v>
      </c>
      <c r="C548" s="148" t="s">
        <v>1456</v>
      </c>
      <c r="D548" s="149">
        <v>25858769</v>
      </c>
      <c r="E548" s="149"/>
      <c r="F548" s="150"/>
    </row>
    <row r="549" spans="1:6" ht="12.75" customHeight="1" x14ac:dyDescent="0.2">
      <c r="A549" s="2">
        <v>548</v>
      </c>
      <c r="B549" s="148" t="s">
        <v>1459</v>
      </c>
      <c r="C549" s="148" t="s">
        <v>1458</v>
      </c>
      <c r="D549" s="149">
        <v>26059780</v>
      </c>
      <c r="E549" s="149"/>
      <c r="F549" s="150"/>
    </row>
    <row r="550" spans="1:6" ht="12.75" customHeight="1" x14ac:dyDescent="0.2">
      <c r="A550" s="2">
        <v>549</v>
      </c>
      <c r="B550" s="148" t="s">
        <v>1461</v>
      </c>
      <c r="C550" s="148" t="s">
        <v>1460</v>
      </c>
      <c r="D550" s="149">
        <v>26074064</v>
      </c>
      <c r="E550" s="149"/>
      <c r="F550" s="150"/>
    </row>
    <row r="551" spans="1:6" ht="12.75" customHeight="1" x14ac:dyDescent="0.2">
      <c r="A551" s="2">
        <v>550</v>
      </c>
      <c r="B551" s="148" t="s">
        <v>1463</v>
      </c>
      <c r="C551" s="148" t="s">
        <v>1462</v>
      </c>
      <c r="D551" s="149">
        <v>26152209</v>
      </c>
      <c r="E551" s="149"/>
    </row>
    <row r="552" spans="1:6" ht="12.75" customHeight="1" x14ac:dyDescent="0.2">
      <c r="A552" s="2">
        <v>551</v>
      </c>
      <c r="B552" s="148" t="s">
        <v>1465</v>
      </c>
      <c r="C552" s="148" t="s">
        <v>1464</v>
      </c>
      <c r="D552" s="149">
        <v>26321474</v>
      </c>
      <c r="E552" s="149"/>
      <c r="F552" s="150"/>
    </row>
    <row r="553" spans="1:6" ht="12.75" customHeight="1" x14ac:dyDescent="0.2">
      <c r="A553" s="2">
        <v>552</v>
      </c>
      <c r="B553" s="148" t="s">
        <v>1467</v>
      </c>
      <c r="C553" s="148" t="s">
        <v>1466</v>
      </c>
      <c r="D553" s="149">
        <v>26515795</v>
      </c>
      <c r="E553" s="149"/>
      <c r="F553" s="150"/>
    </row>
    <row r="554" spans="1:6" ht="12.75" customHeight="1" x14ac:dyDescent="0.2">
      <c r="A554" s="2">
        <v>553</v>
      </c>
      <c r="B554" s="148" t="s">
        <v>1469</v>
      </c>
      <c r="C554" s="148" t="s">
        <v>1468</v>
      </c>
      <c r="D554" s="149">
        <v>26541871</v>
      </c>
      <c r="E554" s="149"/>
      <c r="F554" s="150"/>
    </row>
    <row r="555" spans="1:6" ht="12.75" customHeight="1" x14ac:dyDescent="0.2">
      <c r="A555" s="2">
        <v>554</v>
      </c>
      <c r="B555" s="148" t="s">
        <v>1471</v>
      </c>
      <c r="C555" s="148" t="s">
        <v>1470</v>
      </c>
      <c r="D555" s="149">
        <v>26551597</v>
      </c>
      <c r="E555" s="149"/>
      <c r="F555" s="150"/>
    </row>
    <row r="556" spans="1:6" ht="12.75" customHeight="1" x14ac:dyDescent="0.2">
      <c r="A556" s="2">
        <v>555</v>
      </c>
      <c r="B556" s="148" t="s">
        <v>1473</v>
      </c>
      <c r="C556" s="148" t="s">
        <v>1472</v>
      </c>
      <c r="D556" s="149">
        <v>26621477</v>
      </c>
      <c r="E556" s="149"/>
      <c r="F556" s="150"/>
    </row>
    <row r="557" spans="1:6" ht="12.75" customHeight="1" x14ac:dyDescent="0.2">
      <c r="A557" s="2">
        <v>556</v>
      </c>
      <c r="B557" s="148" t="s">
        <v>1475</v>
      </c>
      <c r="C557" s="148" t="s">
        <v>1474</v>
      </c>
      <c r="D557" s="149">
        <v>26656738</v>
      </c>
      <c r="E557" s="149"/>
      <c r="F557" s="150"/>
    </row>
    <row r="558" spans="1:6" ht="12.75" customHeight="1" x14ac:dyDescent="0.2">
      <c r="A558" s="2">
        <v>557</v>
      </c>
      <c r="B558" s="148" t="s">
        <v>1477</v>
      </c>
      <c r="C558" s="148" t="s">
        <v>1476</v>
      </c>
      <c r="D558" s="149">
        <v>26844767</v>
      </c>
      <c r="E558" s="149"/>
    </row>
    <row r="559" spans="1:6" ht="12.75" customHeight="1" x14ac:dyDescent="0.2">
      <c r="A559" s="2">
        <v>558</v>
      </c>
      <c r="B559" s="148" t="s">
        <v>1479</v>
      </c>
      <c r="C559" s="148" t="s">
        <v>1478</v>
      </c>
      <c r="D559" s="149">
        <v>26901653</v>
      </c>
      <c r="E559" s="149"/>
      <c r="F559" s="150"/>
    </row>
    <row r="560" spans="1:6" ht="12.75" customHeight="1" x14ac:dyDescent="0.2">
      <c r="A560" s="2">
        <v>559</v>
      </c>
      <c r="B560" s="148" t="s">
        <v>1481</v>
      </c>
      <c r="C560" s="148" t="s">
        <v>1480</v>
      </c>
      <c r="D560" s="149">
        <v>27061404</v>
      </c>
      <c r="E560" s="149"/>
    </row>
    <row r="561" spans="1:6" ht="12.75" customHeight="1" x14ac:dyDescent="0.2">
      <c r="A561" s="2">
        <v>560</v>
      </c>
      <c r="B561" s="148" t="s">
        <v>1483</v>
      </c>
      <c r="C561" s="148" t="s">
        <v>1482</v>
      </c>
      <c r="D561" s="149">
        <v>18272578</v>
      </c>
      <c r="E561" s="149"/>
      <c r="F561" s="150"/>
    </row>
    <row r="562" spans="1:6" ht="12.75" customHeight="1" x14ac:dyDescent="0.2">
      <c r="A562" s="2">
        <v>561</v>
      </c>
      <c r="B562" s="148" t="s">
        <v>1485</v>
      </c>
      <c r="C562" s="148" t="s">
        <v>1484</v>
      </c>
      <c r="D562" s="149">
        <v>19540887</v>
      </c>
      <c r="E562" s="149"/>
    </row>
    <row r="563" spans="1:6" ht="12.75" customHeight="1" x14ac:dyDescent="0.2">
      <c r="A563" s="2">
        <v>562</v>
      </c>
      <c r="B563" s="148" t="s">
        <v>1487</v>
      </c>
      <c r="C563" s="148" t="s">
        <v>1486</v>
      </c>
      <c r="D563" s="149">
        <v>25299654</v>
      </c>
      <c r="E563" s="149"/>
      <c r="F563" s="150"/>
    </row>
    <row r="564" spans="1:6" ht="12.75" customHeight="1" x14ac:dyDescent="0.2">
      <c r="A564" s="2">
        <v>563</v>
      </c>
      <c r="B564" s="148" t="s">
        <v>1489</v>
      </c>
      <c r="C564" s="148" t="s">
        <v>1488</v>
      </c>
      <c r="D564" s="149">
        <v>12682107</v>
      </c>
      <c r="E564" s="149"/>
    </row>
    <row r="565" spans="1:6" ht="12.75" customHeight="1" x14ac:dyDescent="0.2">
      <c r="A565" s="2">
        <v>564</v>
      </c>
      <c r="B565" s="148" t="s">
        <v>1491</v>
      </c>
      <c r="C565" s="148" t="s">
        <v>1490</v>
      </c>
      <c r="D565" s="149">
        <v>14962846</v>
      </c>
      <c r="E565" s="149"/>
    </row>
    <row r="566" spans="1:6" ht="12.75" customHeight="1" x14ac:dyDescent="0.2">
      <c r="A566" s="2">
        <v>565</v>
      </c>
      <c r="B566" s="148" t="s">
        <v>1493</v>
      </c>
      <c r="C566" s="148" t="s">
        <v>1492</v>
      </c>
      <c r="D566" s="149">
        <v>9060457</v>
      </c>
      <c r="E566" s="149"/>
    </row>
    <row r="567" spans="1:6" ht="12.75" customHeight="1" x14ac:dyDescent="0.2">
      <c r="A567" s="2">
        <v>566</v>
      </c>
      <c r="B567" s="148" t="s">
        <v>1495</v>
      </c>
      <c r="C567" s="148" t="s">
        <v>1494</v>
      </c>
      <c r="D567" s="149">
        <v>10799569</v>
      </c>
      <c r="E567" s="149"/>
    </row>
    <row r="568" spans="1:6" ht="12.75" customHeight="1" x14ac:dyDescent="0.2">
      <c r="A568" s="2">
        <v>567</v>
      </c>
      <c r="B568" s="148" t="s">
        <v>1497</v>
      </c>
      <c r="C568" s="148" t="s">
        <v>1496</v>
      </c>
      <c r="D568" s="149">
        <v>11689052</v>
      </c>
      <c r="E568" s="149"/>
    </row>
    <row r="569" spans="1:6" ht="12.75" customHeight="1" x14ac:dyDescent="0.2">
      <c r="A569" s="2">
        <v>568</v>
      </c>
      <c r="B569" s="148" t="s">
        <v>1499</v>
      </c>
      <c r="C569" s="148" t="s">
        <v>1498</v>
      </c>
      <c r="D569" s="149">
        <v>14612562</v>
      </c>
      <c r="E569" s="149"/>
      <c r="F569" s="150"/>
    </row>
    <row r="570" spans="1:6" ht="12.75" customHeight="1" x14ac:dyDescent="0.2">
      <c r="A570" s="2">
        <v>569</v>
      </c>
      <c r="B570" s="148" t="s">
        <v>1501</v>
      </c>
      <c r="C570" s="148" t="s">
        <v>1500</v>
      </c>
      <c r="D570" s="149">
        <v>14980486</v>
      </c>
      <c r="E570" s="149"/>
    </row>
    <row r="571" spans="1:6" ht="12.75" customHeight="1" x14ac:dyDescent="0.2">
      <c r="A571" s="2">
        <v>570</v>
      </c>
      <c r="B571" s="148" t="s">
        <v>1503</v>
      </c>
      <c r="C571" s="148" t="s">
        <v>1502</v>
      </c>
      <c r="D571" s="149">
        <v>14990690</v>
      </c>
      <c r="E571" s="149"/>
      <c r="F571" s="150"/>
    </row>
    <row r="572" spans="1:6" ht="12.75" customHeight="1" x14ac:dyDescent="0.2">
      <c r="A572" s="2">
        <v>571</v>
      </c>
      <c r="B572" s="148" t="s">
        <v>1505</v>
      </c>
      <c r="C572" s="148" t="s">
        <v>1504</v>
      </c>
      <c r="D572" s="149">
        <v>15784899</v>
      </c>
      <c r="E572" s="149"/>
      <c r="F572" s="150"/>
    </row>
    <row r="573" spans="1:6" ht="12.75" customHeight="1" x14ac:dyDescent="0.2">
      <c r="A573" s="2">
        <v>572</v>
      </c>
      <c r="B573" s="148" t="s">
        <v>1507</v>
      </c>
      <c r="C573" s="148" t="s">
        <v>1506</v>
      </c>
      <c r="D573" s="149">
        <v>3116147</v>
      </c>
      <c r="E573" s="149"/>
      <c r="F573" s="150"/>
    </row>
    <row r="574" spans="1:6" ht="12.75" customHeight="1" x14ac:dyDescent="0.2">
      <c r="A574" s="2">
        <v>573</v>
      </c>
      <c r="B574" s="148" t="s">
        <v>1507</v>
      </c>
      <c r="C574" s="148" t="s">
        <v>1508</v>
      </c>
      <c r="D574" s="149">
        <v>3339332</v>
      </c>
      <c r="E574" s="149"/>
    </row>
    <row r="575" spans="1:6" ht="12.75" customHeight="1" x14ac:dyDescent="0.2">
      <c r="A575" s="2">
        <v>574</v>
      </c>
      <c r="B575" s="148" t="s">
        <v>1510</v>
      </c>
      <c r="C575" s="148" t="s">
        <v>1509</v>
      </c>
      <c r="D575" s="149">
        <v>6476213</v>
      </c>
      <c r="E575" s="149"/>
    </row>
    <row r="576" spans="1:6" ht="12.75" customHeight="1" x14ac:dyDescent="0.2">
      <c r="A576" s="2">
        <v>575</v>
      </c>
      <c r="B576" s="148" t="s">
        <v>1512</v>
      </c>
      <c r="C576" s="148" t="s">
        <v>1511</v>
      </c>
      <c r="D576" s="149">
        <v>7536230</v>
      </c>
      <c r="E576" s="149"/>
    </row>
    <row r="577" spans="1:6" ht="12.75" customHeight="1" x14ac:dyDescent="0.2">
      <c r="A577" s="2">
        <v>576</v>
      </c>
      <c r="B577" s="148" t="s">
        <v>1514</v>
      </c>
      <c r="C577" s="148" t="s">
        <v>1513</v>
      </c>
      <c r="D577" s="149">
        <v>16417930</v>
      </c>
      <c r="E577" s="149"/>
    </row>
    <row r="578" spans="1:6" ht="12.75" customHeight="1" x14ac:dyDescent="0.2">
      <c r="A578" s="2">
        <v>577</v>
      </c>
      <c r="B578" s="148" t="s">
        <v>1516</v>
      </c>
      <c r="C578" s="148" t="s">
        <v>1515</v>
      </c>
      <c r="D578" s="149">
        <v>17056582</v>
      </c>
      <c r="E578" s="149"/>
      <c r="F578" s="150"/>
    </row>
    <row r="579" spans="1:6" ht="12.75" customHeight="1" x14ac:dyDescent="0.2">
      <c r="A579" s="2">
        <v>578</v>
      </c>
      <c r="B579" s="148" t="s">
        <v>1518</v>
      </c>
      <c r="C579" s="148" t="s">
        <v>1517</v>
      </c>
      <c r="D579" s="149">
        <v>19635919</v>
      </c>
      <c r="E579" s="149"/>
      <c r="F579" s="150"/>
    </row>
    <row r="580" spans="1:6" ht="12.75" customHeight="1" x14ac:dyDescent="0.2">
      <c r="A580" s="2">
        <v>579</v>
      </c>
      <c r="B580" s="148" t="s">
        <v>1520</v>
      </c>
      <c r="C580" s="148" t="s">
        <v>1519</v>
      </c>
      <c r="D580" s="149">
        <v>1571018</v>
      </c>
      <c r="E580" s="149"/>
      <c r="F580" s="150"/>
    </row>
    <row r="581" spans="1:6" ht="12.75" customHeight="1" x14ac:dyDescent="0.2">
      <c r="A581" s="2">
        <v>580</v>
      </c>
      <c r="B581" s="148" t="s">
        <v>1522</v>
      </c>
      <c r="C581" s="148" t="s">
        <v>1521</v>
      </c>
      <c r="D581" s="149">
        <v>1983049</v>
      </c>
      <c r="E581" s="149"/>
      <c r="F581" s="150"/>
    </row>
    <row r="582" spans="1:6" ht="12.75" customHeight="1" x14ac:dyDescent="0.2">
      <c r="A582" s="2">
        <v>581</v>
      </c>
      <c r="B582" s="148" t="s">
        <v>1524</v>
      </c>
      <c r="C582" s="148" t="s">
        <v>1523</v>
      </c>
      <c r="D582" s="149">
        <v>2459406</v>
      </c>
      <c r="E582" s="149"/>
      <c r="F582" s="150"/>
    </row>
    <row r="583" spans="1:6" ht="12.75" customHeight="1" x14ac:dyDescent="0.2">
      <c r="A583" s="2">
        <v>582</v>
      </c>
      <c r="B583" s="148" t="s">
        <v>1526</v>
      </c>
      <c r="C583" s="148" t="s">
        <v>1525</v>
      </c>
      <c r="D583" s="149">
        <v>2475573</v>
      </c>
      <c r="E583" s="149"/>
      <c r="F583" s="150"/>
    </row>
    <row r="584" spans="1:6" ht="12.75" customHeight="1" x14ac:dyDescent="0.2">
      <c r="A584" s="2">
        <v>583</v>
      </c>
      <c r="B584" s="148" t="s">
        <v>1528</v>
      </c>
      <c r="C584" s="148" t="s">
        <v>1527</v>
      </c>
      <c r="D584" s="149">
        <v>2521489</v>
      </c>
      <c r="E584" s="149"/>
      <c r="F584" s="150"/>
    </row>
    <row r="585" spans="1:6" ht="12.75" customHeight="1" x14ac:dyDescent="0.2">
      <c r="A585" s="2">
        <v>584</v>
      </c>
      <c r="B585" s="148" t="s">
        <v>1526</v>
      </c>
      <c r="C585" s="148" t="s">
        <v>1529</v>
      </c>
      <c r="D585" s="149">
        <v>3090196</v>
      </c>
      <c r="E585" s="149"/>
      <c r="F585" s="150"/>
    </row>
    <row r="586" spans="1:6" ht="12.75" customHeight="1" x14ac:dyDescent="0.2">
      <c r="A586" s="2">
        <v>585</v>
      </c>
      <c r="B586" s="148" t="s">
        <v>1531</v>
      </c>
      <c r="C586" s="148" t="s">
        <v>1530</v>
      </c>
      <c r="D586" s="149">
        <v>6207308</v>
      </c>
      <c r="E586" s="149"/>
      <c r="F586" s="150"/>
    </row>
    <row r="587" spans="1:6" ht="12.75" customHeight="1" x14ac:dyDescent="0.2">
      <c r="A587" s="2">
        <v>586</v>
      </c>
      <c r="B587" s="148" t="s">
        <v>1533</v>
      </c>
      <c r="C587" s="148" t="s">
        <v>1532</v>
      </c>
      <c r="D587" s="149">
        <v>9363590</v>
      </c>
      <c r="E587" s="149"/>
      <c r="F587" s="150"/>
    </row>
    <row r="588" spans="1:6" ht="12.75" customHeight="1" x14ac:dyDescent="0.2">
      <c r="A588" s="2">
        <v>587</v>
      </c>
      <c r="B588" s="148" t="s">
        <v>1535</v>
      </c>
      <c r="C588" s="148" t="s">
        <v>1534</v>
      </c>
      <c r="D588" s="149">
        <v>11264339</v>
      </c>
      <c r="E588" s="149"/>
      <c r="F588" s="150"/>
    </row>
    <row r="589" spans="1:6" ht="12.75" customHeight="1" x14ac:dyDescent="0.2">
      <c r="A589" s="2">
        <v>588</v>
      </c>
      <c r="B589" s="148" t="s">
        <v>1537</v>
      </c>
      <c r="C589" s="148" t="s">
        <v>1536</v>
      </c>
      <c r="D589" s="149">
        <v>11920816</v>
      </c>
      <c r="E589" s="149"/>
      <c r="F589" s="150"/>
    </row>
    <row r="590" spans="1:6" ht="12.75" customHeight="1" x14ac:dyDescent="0.2">
      <c r="A590" s="2">
        <v>589</v>
      </c>
      <c r="B590" s="148" t="s">
        <v>1539</v>
      </c>
      <c r="C590" s="148" t="s">
        <v>1538</v>
      </c>
      <c r="D590" s="149">
        <v>12085313</v>
      </c>
      <c r="E590" s="149"/>
      <c r="F590" s="150"/>
    </row>
    <row r="591" spans="1:6" ht="12.75" customHeight="1" x14ac:dyDescent="0.2">
      <c r="A591" s="2">
        <v>590</v>
      </c>
      <c r="B591" s="148" t="s">
        <v>1541</v>
      </c>
      <c r="C591" s="148" t="s">
        <v>1540</v>
      </c>
      <c r="D591" s="149">
        <v>7622198</v>
      </c>
      <c r="E591" s="149"/>
      <c r="F591" s="150"/>
    </row>
    <row r="592" spans="1:6" ht="12.75" customHeight="1" x14ac:dyDescent="0.2">
      <c r="A592" s="2">
        <v>591</v>
      </c>
      <c r="B592" s="148" t="s">
        <v>1543</v>
      </c>
      <c r="C592" s="148" t="s">
        <v>1542</v>
      </c>
      <c r="D592" s="149">
        <v>10196254</v>
      </c>
      <c r="E592" s="149"/>
      <c r="F592" s="150"/>
    </row>
    <row r="593" spans="1:6" ht="12.75" customHeight="1" x14ac:dyDescent="0.2">
      <c r="A593" s="2">
        <v>592</v>
      </c>
      <c r="B593" s="148" t="s">
        <v>1545</v>
      </c>
      <c r="C593" s="148" t="s">
        <v>1544</v>
      </c>
      <c r="D593" s="149">
        <v>10453018</v>
      </c>
      <c r="E593" s="149"/>
      <c r="F593" s="150"/>
    </row>
    <row r="594" spans="1:6" ht="12.75" customHeight="1" x14ac:dyDescent="0.2">
      <c r="A594" s="2">
        <v>593</v>
      </c>
      <c r="B594" s="148" t="s">
        <v>1547</v>
      </c>
      <c r="C594" s="148" t="s">
        <v>1546</v>
      </c>
      <c r="D594" s="149">
        <v>14736419</v>
      </c>
      <c r="E594" s="149"/>
      <c r="F594" s="150"/>
    </row>
    <row r="595" spans="1:6" ht="12.75" customHeight="1" x14ac:dyDescent="0.2">
      <c r="A595" s="2">
        <v>594</v>
      </c>
      <c r="B595" s="148" t="s">
        <v>1549</v>
      </c>
      <c r="C595" s="148" t="s">
        <v>1548</v>
      </c>
      <c r="D595" s="149">
        <v>25732728</v>
      </c>
      <c r="E595" s="149"/>
      <c r="F595" s="150"/>
    </row>
    <row r="596" spans="1:6" ht="12.75" customHeight="1" x14ac:dyDescent="0.2">
      <c r="A596" s="2">
        <v>595</v>
      </c>
      <c r="B596" s="148" t="s">
        <v>1551</v>
      </c>
      <c r="C596" s="148" t="s">
        <v>1550</v>
      </c>
      <c r="D596" s="149">
        <v>26407968</v>
      </c>
      <c r="E596" s="149"/>
      <c r="F596" s="150"/>
    </row>
    <row r="597" spans="1:6" ht="12.75" customHeight="1" x14ac:dyDescent="0.2">
      <c r="A597" s="2">
        <v>596</v>
      </c>
      <c r="B597" s="148" t="s">
        <v>1553</v>
      </c>
      <c r="C597" s="148" t="s">
        <v>1552</v>
      </c>
      <c r="D597" s="149">
        <v>8860694</v>
      </c>
      <c r="E597" s="149"/>
      <c r="F597" s="150"/>
    </row>
    <row r="598" spans="1:6" ht="12.75" customHeight="1" x14ac:dyDescent="0.2">
      <c r="A598" s="2">
        <v>597</v>
      </c>
      <c r="B598" s="148" t="s">
        <v>1555</v>
      </c>
      <c r="C598" s="148" t="s">
        <v>1554</v>
      </c>
      <c r="D598" s="149">
        <v>18266465</v>
      </c>
      <c r="E598" s="149"/>
      <c r="F598" s="150"/>
    </row>
    <row r="599" spans="1:6" ht="12.75" customHeight="1" x14ac:dyDescent="0.2">
      <c r="A599" s="2">
        <v>598</v>
      </c>
      <c r="B599" s="148" t="s">
        <v>1557</v>
      </c>
      <c r="C599" s="148" t="s">
        <v>1556</v>
      </c>
      <c r="D599" s="149">
        <v>23527139</v>
      </c>
      <c r="E599" s="149"/>
      <c r="F599" s="150"/>
    </row>
    <row r="600" spans="1:6" ht="12.75" customHeight="1" x14ac:dyDescent="0.2">
      <c r="A600" s="2">
        <v>599</v>
      </c>
      <c r="B600" s="148" t="s">
        <v>1559</v>
      </c>
      <c r="C600" s="148" t="s">
        <v>1558</v>
      </c>
      <c r="D600" s="149">
        <v>25122182</v>
      </c>
      <c r="E600" s="149"/>
      <c r="F600" s="150"/>
    </row>
    <row r="601" spans="1:6" ht="12.75" customHeight="1" x14ac:dyDescent="0.2">
      <c r="A601" s="2">
        <v>600</v>
      </c>
      <c r="B601" s="148" t="s">
        <v>1561</v>
      </c>
      <c r="C601" s="148" t="s">
        <v>1560</v>
      </c>
      <c r="D601" s="149">
        <v>26717518</v>
      </c>
      <c r="E601" s="149"/>
      <c r="F601" s="150"/>
    </row>
    <row r="602" spans="1:6" ht="12.75" customHeight="1" x14ac:dyDescent="0.2">
      <c r="A602" s="2">
        <v>601</v>
      </c>
      <c r="B602" s="148" t="s">
        <v>1563</v>
      </c>
      <c r="C602" s="148" t="s">
        <v>1562</v>
      </c>
      <c r="D602" s="149">
        <v>21047664</v>
      </c>
      <c r="E602" s="149"/>
      <c r="F602" s="150"/>
    </row>
    <row r="603" spans="1:6" ht="12.75" customHeight="1" x14ac:dyDescent="0.2">
      <c r="A603" s="2">
        <v>602</v>
      </c>
      <c r="B603" s="148" t="s">
        <v>1565</v>
      </c>
      <c r="C603" s="148" t="s">
        <v>1564</v>
      </c>
      <c r="D603" s="149">
        <v>21278057</v>
      </c>
      <c r="E603" s="149"/>
      <c r="F603" s="150"/>
    </row>
    <row r="604" spans="1:6" ht="12.75" customHeight="1" x14ac:dyDescent="0.2">
      <c r="A604" s="2">
        <v>603</v>
      </c>
      <c r="B604" s="148" t="s">
        <v>1567</v>
      </c>
      <c r="C604" s="148" t="s">
        <v>1566</v>
      </c>
      <c r="D604" s="149">
        <v>27337592</v>
      </c>
      <c r="E604" s="149"/>
      <c r="F604" s="150"/>
    </row>
    <row r="605" spans="1:6" ht="12.75" customHeight="1" x14ac:dyDescent="0.2">
      <c r="A605" s="2">
        <v>604</v>
      </c>
      <c r="B605" s="148" t="s">
        <v>1569</v>
      </c>
      <c r="C605" s="148" t="s">
        <v>1568</v>
      </c>
      <c r="D605" s="149">
        <v>27436278</v>
      </c>
      <c r="E605" s="149"/>
    </row>
    <row r="606" spans="1:6" ht="12.75" customHeight="1" x14ac:dyDescent="0.2">
      <c r="A606" s="2">
        <v>605</v>
      </c>
      <c r="B606" s="148" t="s">
        <v>1571</v>
      </c>
      <c r="C606" s="148" t="s">
        <v>1570</v>
      </c>
      <c r="D606" s="149">
        <v>24907421</v>
      </c>
      <c r="E606" s="149"/>
    </row>
    <row r="607" spans="1:6" ht="12.75" customHeight="1" x14ac:dyDescent="0.2">
      <c r="A607" s="2">
        <v>606</v>
      </c>
      <c r="B607" s="148" t="s">
        <v>1573</v>
      </c>
      <c r="C607" s="148" t="s">
        <v>1572</v>
      </c>
      <c r="D607" s="149">
        <v>25858261</v>
      </c>
      <c r="E607" s="149"/>
      <c r="F607" s="150"/>
    </row>
    <row r="608" spans="1:6" ht="12.75" customHeight="1" x14ac:dyDescent="0.2">
      <c r="A608" s="2">
        <v>607</v>
      </c>
      <c r="B608" s="148" t="s">
        <v>1575</v>
      </c>
      <c r="C608" s="148" t="s">
        <v>1574</v>
      </c>
      <c r="D608" s="149">
        <v>25691924</v>
      </c>
      <c r="E608" s="149"/>
      <c r="F608" s="150"/>
    </row>
    <row r="609" spans="1:6" ht="12.75" customHeight="1" x14ac:dyDescent="0.2">
      <c r="A609" s="2">
        <v>608</v>
      </c>
      <c r="B609" s="148" t="s">
        <v>1577</v>
      </c>
      <c r="C609" s="148" t="s">
        <v>1576</v>
      </c>
      <c r="D609" s="149">
        <v>23685241</v>
      </c>
      <c r="E609" s="149"/>
    </row>
    <row r="610" spans="1:6" ht="12.75" customHeight="1" x14ac:dyDescent="0.2">
      <c r="A610" s="2">
        <v>609</v>
      </c>
      <c r="B610" s="148" t="s">
        <v>1579</v>
      </c>
      <c r="C610" s="148" t="s">
        <v>1578</v>
      </c>
      <c r="D610" s="149">
        <v>26846603</v>
      </c>
      <c r="E610" s="149"/>
      <c r="F610" s="150"/>
    </row>
    <row r="611" spans="1:6" ht="12.75" customHeight="1" x14ac:dyDescent="0.2">
      <c r="A611" s="2">
        <v>610</v>
      </c>
      <c r="B611" s="148" t="s">
        <v>1581</v>
      </c>
      <c r="C611" s="148" t="s">
        <v>1580</v>
      </c>
      <c r="D611" s="149">
        <v>21371507</v>
      </c>
      <c r="E611" s="149"/>
      <c r="F611" s="150"/>
    </row>
    <row r="612" spans="1:6" ht="12.75" customHeight="1" x14ac:dyDescent="0.2">
      <c r="A612" s="2">
        <v>611</v>
      </c>
      <c r="B612" s="148" t="s">
        <v>1583</v>
      </c>
      <c r="C612" s="148" t="s">
        <v>1582</v>
      </c>
      <c r="D612" s="149">
        <v>25795768</v>
      </c>
      <c r="E612" s="149"/>
      <c r="F612" s="150"/>
    </row>
    <row r="613" spans="1:6" ht="12.75" customHeight="1" x14ac:dyDescent="0.2">
      <c r="A613" s="2">
        <v>612</v>
      </c>
      <c r="B613" s="148" t="s">
        <v>1585</v>
      </c>
      <c r="C613" s="148" t="s">
        <v>1584</v>
      </c>
      <c r="D613" s="149">
        <v>21419774</v>
      </c>
      <c r="E613" s="149"/>
      <c r="F613" s="150"/>
    </row>
    <row r="614" spans="1:6" ht="12.75" customHeight="1" x14ac:dyDescent="0.2">
      <c r="A614" s="2">
        <v>613</v>
      </c>
      <c r="B614" s="148" t="s">
        <v>1587</v>
      </c>
      <c r="C614" s="148" t="s">
        <v>1586</v>
      </c>
      <c r="D614" s="149">
        <v>23224759</v>
      </c>
      <c r="E614" s="149"/>
    </row>
    <row r="615" spans="1:6" ht="12.75" customHeight="1" x14ac:dyDescent="0.2">
      <c r="A615" s="2">
        <v>614</v>
      </c>
      <c r="B615" s="148" t="s">
        <v>1589</v>
      </c>
      <c r="C615" s="148" t="s">
        <v>1588</v>
      </c>
      <c r="D615" s="149">
        <v>15218164</v>
      </c>
      <c r="E615" s="149"/>
    </row>
    <row r="616" spans="1:6" ht="12.75" customHeight="1" x14ac:dyDescent="0.2">
      <c r="A616" s="2">
        <v>615</v>
      </c>
      <c r="B616" s="148" t="s">
        <v>1591</v>
      </c>
      <c r="C616" s="148" t="s">
        <v>1590</v>
      </c>
      <c r="D616" s="149">
        <v>26777113</v>
      </c>
      <c r="E616" s="149"/>
    </row>
    <row r="617" spans="1:6" ht="12.75" customHeight="1" x14ac:dyDescent="0.2">
      <c r="A617" s="2">
        <v>616</v>
      </c>
      <c r="B617" s="148" t="s">
        <v>1593</v>
      </c>
      <c r="C617" s="148" t="s">
        <v>1592</v>
      </c>
      <c r="D617" s="149">
        <v>24313910</v>
      </c>
      <c r="E617" s="149"/>
    </row>
    <row r="618" spans="1:6" ht="12.75" customHeight="1" x14ac:dyDescent="0.2">
      <c r="A618" s="2">
        <v>617</v>
      </c>
      <c r="B618" s="148" t="s">
        <v>1595</v>
      </c>
      <c r="C618" s="148" t="s">
        <v>1594</v>
      </c>
      <c r="D618" s="149">
        <v>22740407</v>
      </c>
      <c r="E618" s="149"/>
    </row>
    <row r="619" spans="1:6" ht="12.75" customHeight="1" x14ac:dyDescent="0.2">
      <c r="A619" s="2">
        <v>618</v>
      </c>
      <c r="B619" s="148" t="s">
        <v>1597</v>
      </c>
      <c r="C619" s="148" t="s">
        <v>1596</v>
      </c>
      <c r="D619" s="149">
        <v>22485178</v>
      </c>
      <c r="E619" s="149"/>
    </row>
    <row r="620" spans="1:6" ht="12.75" customHeight="1" x14ac:dyDescent="0.2">
      <c r="A620" s="2">
        <v>619</v>
      </c>
      <c r="B620" s="148" t="s">
        <v>1599</v>
      </c>
      <c r="C620" s="148" t="s">
        <v>1598</v>
      </c>
      <c r="D620" s="149">
        <v>25890879</v>
      </c>
      <c r="E620" s="149"/>
    </row>
    <row r="621" spans="1:6" ht="12.75" customHeight="1" x14ac:dyDescent="0.2">
      <c r="A621" s="2">
        <v>620</v>
      </c>
      <c r="B621" s="148" t="s">
        <v>1601</v>
      </c>
      <c r="C621" s="148" t="s">
        <v>1600</v>
      </c>
      <c r="D621" s="149">
        <v>24689963</v>
      </c>
      <c r="E621" s="149"/>
      <c r="F621" s="150"/>
    </row>
    <row r="622" spans="1:6" ht="12.75" customHeight="1" x14ac:dyDescent="0.2">
      <c r="A622" s="2">
        <v>621</v>
      </c>
      <c r="B622" s="148" t="s">
        <v>1603</v>
      </c>
      <c r="C622" s="148" t="s">
        <v>1602</v>
      </c>
      <c r="D622" s="149">
        <v>24590566</v>
      </c>
      <c r="E622" s="149"/>
    </row>
    <row r="623" spans="1:6" ht="12.75" customHeight="1" x14ac:dyDescent="0.2">
      <c r="A623" s="2">
        <v>622</v>
      </c>
      <c r="B623" s="148" t="s">
        <v>1605</v>
      </c>
      <c r="C623" s="148" t="s">
        <v>1604</v>
      </c>
      <c r="D623" s="149">
        <v>22554934</v>
      </c>
      <c r="E623" s="149"/>
      <c r="F623" s="150"/>
    </row>
    <row r="624" spans="1:6" ht="12.75" customHeight="1" x14ac:dyDescent="0.2">
      <c r="A624" s="2">
        <v>623</v>
      </c>
      <c r="B624" s="148" t="s">
        <v>1607</v>
      </c>
      <c r="C624" s="148" t="s">
        <v>1606</v>
      </c>
      <c r="D624" s="149">
        <v>24841761</v>
      </c>
      <c r="E624" s="149"/>
      <c r="F624" s="150"/>
    </row>
    <row r="625" spans="1:6" ht="12.75" customHeight="1" x14ac:dyDescent="0.2">
      <c r="A625" s="2">
        <v>624</v>
      </c>
      <c r="B625" s="148" t="s">
        <v>1609</v>
      </c>
      <c r="C625" s="148" t="s">
        <v>1608</v>
      </c>
      <c r="D625" s="149">
        <v>23499489</v>
      </c>
      <c r="E625" s="149"/>
    </row>
    <row r="626" spans="1:6" ht="12.75" customHeight="1" x14ac:dyDescent="0.2">
      <c r="A626" s="2">
        <v>625</v>
      </c>
      <c r="B626" s="148" t="s">
        <v>1611</v>
      </c>
      <c r="C626" s="148" t="s">
        <v>1610</v>
      </c>
      <c r="D626" s="149">
        <v>23741001</v>
      </c>
      <c r="E626" s="149"/>
    </row>
    <row r="627" spans="1:6" ht="12.75" customHeight="1" x14ac:dyDescent="0.2">
      <c r="A627" s="2">
        <v>626</v>
      </c>
      <c r="B627" s="148" t="s">
        <v>1613</v>
      </c>
      <c r="C627" s="148" t="s">
        <v>1612</v>
      </c>
      <c r="D627" s="149">
        <v>21206915</v>
      </c>
      <c r="E627" s="149"/>
      <c r="F627" s="150"/>
    </row>
    <row r="628" spans="1:6" ht="12.75" customHeight="1" x14ac:dyDescent="0.2">
      <c r="A628" s="2">
        <v>627</v>
      </c>
      <c r="B628" s="148" t="s">
        <v>1615</v>
      </c>
      <c r="C628" s="148" t="s">
        <v>1614</v>
      </c>
      <c r="D628" s="149">
        <v>27551771</v>
      </c>
      <c r="E628" s="149"/>
      <c r="F628" s="150"/>
    </row>
    <row r="629" spans="1:6" ht="12.75" customHeight="1" x14ac:dyDescent="0.2">
      <c r="A629" s="2">
        <v>628</v>
      </c>
      <c r="B629" s="148" t="s">
        <v>1617</v>
      </c>
      <c r="C629" s="148" t="s">
        <v>1616</v>
      </c>
      <c r="D629" s="149">
        <v>23616663</v>
      </c>
      <c r="E629" s="149"/>
    </row>
    <row r="630" spans="1:6" ht="12.75" customHeight="1" x14ac:dyDescent="0.2">
      <c r="A630" s="2">
        <v>629</v>
      </c>
      <c r="B630" s="148" t="s">
        <v>1619</v>
      </c>
      <c r="C630" s="148" t="s">
        <v>1618</v>
      </c>
      <c r="D630" s="149">
        <v>26303046</v>
      </c>
      <c r="E630" s="149"/>
      <c r="F630" s="150"/>
    </row>
    <row r="631" spans="1:6" ht="12.75" customHeight="1" x14ac:dyDescent="0.2">
      <c r="A631" s="2">
        <v>630</v>
      </c>
      <c r="B631" s="148" t="s">
        <v>1621</v>
      </c>
      <c r="C631" s="148" t="s">
        <v>1620</v>
      </c>
      <c r="D631" s="149">
        <v>24695691</v>
      </c>
      <c r="E631" s="149"/>
    </row>
    <row r="632" spans="1:6" ht="12.75" customHeight="1" x14ac:dyDescent="0.2">
      <c r="A632" s="2">
        <v>631</v>
      </c>
      <c r="B632" s="148" t="s">
        <v>1623</v>
      </c>
      <c r="C632" s="148" t="s">
        <v>1622</v>
      </c>
      <c r="D632" s="149">
        <v>22005300</v>
      </c>
      <c r="E632" s="149"/>
    </row>
    <row r="633" spans="1:6" ht="12.75" customHeight="1" x14ac:dyDescent="0.2">
      <c r="A633" s="2">
        <v>632</v>
      </c>
      <c r="B633" s="148" t="s">
        <v>1625</v>
      </c>
      <c r="C633" s="148" t="s">
        <v>1624</v>
      </c>
      <c r="D633" s="149">
        <v>25205264</v>
      </c>
      <c r="E633" s="149"/>
    </row>
    <row r="634" spans="1:6" ht="12.75" customHeight="1" x14ac:dyDescent="0.2">
      <c r="A634" s="2">
        <v>633</v>
      </c>
      <c r="B634" s="148" t="s">
        <v>1627</v>
      </c>
      <c r="C634" s="148" t="s">
        <v>1626</v>
      </c>
      <c r="D634" s="149">
        <v>26655144</v>
      </c>
      <c r="E634" s="149"/>
      <c r="F634" s="150"/>
    </row>
    <row r="635" spans="1:6" ht="12.75" customHeight="1" x14ac:dyDescent="0.2">
      <c r="A635" s="2">
        <v>634</v>
      </c>
      <c r="B635" s="148" t="s">
        <v>1629</v>
      </c>
      <c r="C635" s="148" t="s">
        <v>1628</v>
      </c>
      <c r="D635" s="149">
        <v>10639436</v>
      </c>
      <c r="E635" s="149"/>
      <c r="F635" s="150"/>
    </row>
    <row r="636" spans="1:6" ht="12.75" customHeight="1" x14ac:dyDescent="0.2">
      <c r="A636" s="2">
        <v>635</v>
      </c>
      <c r="B636" s="148" t="s">
        <v>1631</v>
      </c>
      <c r="C636" s="148" t="s">
        <v>1630</v>
      </c>
      <c r="D636" s="149">
        <v>20870934</v>
      </c>
      <c r="E636" s="149"/>
      <c r="F636" s="150"/>
    </row>
    <row r="637" spans="1:6" ht="12.75" customHeight="1" x14ac:dyDescent="0.2">
      <c r="A637" s="2">
        <v>636</v>
      </c>
      <c r="B637" s="148" t="s">
        <v>1633</v>
      </c>
      <c r="C637" s="148" t="s">
        <v>1632</v>
      </c>
      <c r="D637" s="149">
        <v>23472186</v>
      </c>
      <c r="E637" s="149"/>
      <c r="F637" s="150"/>
    </row>
    <row r="638" spans="1:6" ht="12.75" customHeight="1" x14ac:dyDescent="0.2">
      <c r="A638" s="2">
        <v>637</v>
      </c>
      <c r="B638" s="148" t="s">
        <v>1635</v>
      </c>
      <c r="C638" s="148" t="s">
        <v>1634</v>
      </c>
      <c r="D638" s="149">
        <v>25491663</v>
      </c>
      <c r="E638" s="149"/>
    </row>
    <row r="639" spans="1:6" ht="12.75" customHeight="1" x14ac:dyDescent="0.2">
      <c r="A639" s="2">
        <v>638</v>
      </c>
      <c r="B639" s="148" t="s">
        <v>1637</v>
      </c>
      <c r="C639" s="148" t="s">
        <v>1636</v>
      </c>
      <c r="D639" s="149">
        <v>22131327</v>
      </c>
      <c r="E639" s="149"/>
    </row>
    <row r="640" spans="1:6" ht="12.75" customHeight="1" x14ac:dyDescent="0.2">
      <c r="A640" s="2">
        <v>639</v>
      </c>
      <c r="B640" s="148" t="s">
        <v>1639</v>
      </c>
      <c r="C640" s="148" t="s">
        <v>1638</v>
      </c>
      <c r="D640" s="149">
        <v>22816004</v>
      </c>
      <c r="E640" s="149"/>
      <c r="F640" s="150"/>
    </row>
    <row r="641" spans="1:6" ht="12.75" customHeight="1" x14ac:dyDescent="0.2">
      <c r="A641" s="2">
        <v>640</v>
      </c>
      <c r="B641" s="148" t="s">
        <v>1641</v>
      </c>
      <c r="C641" s="148" t="s">
        <v>1640</v>
      </c>
      <c r="D641" s="149">
        <v>21918184</v>
      </c>
      <c r="E641" s="149"/>
      <c r="F641" s="150"/>
    </row>
    <row r="642" spans="1:6" ht="12.75" customHeight="1" x14ac:dyDescent="0.2">
      <c r="A642" s="2">
        <v>641</v>
      </c>
      <c r="B642" s="148" t="s">
        <v>1643</v>
      </c>
      <c r="C642" s="148" t="s">
        <v>1642</v>
      </c>
      <c r="D642" s="149">
        <v>20572077</v>
      </c>
      <c r="E642" s="149"/>
      <c r="F642" s="150"/>
    </row>
    <row r="643" spans="1:6" ht="12.75" customHeight="1" x14ac:dyDescent="0.2">
      <c r="A643" s="2">
        <v>642</v>
      </c>
      <c r="B643" s="148" t="s">
        <v>1645</v>
      </c>
      <c r="C643" s="148" t="s">
        <v>1644</v>
      </c>
      <c r="D643" s="149">
        <v>23940278</v>
      </c>
      <c r="E643" s="149"/>
    </row>
    <row r="644" spans="1:6" ht="12.75" customHeight="1" x14ac:dyDescent="0.2">
      <c r="A644" s="2">
        <v>643</v>
      </c>
      <c r="B644" s="148" t="s">
        <v>1647</v>
      </c>
      <c r="C644" s="148" t="s">
        <v>1646</v>
      </c>
      <c r="D644" s="149">
        <v>26776472</v>
      </c>
      <c r="E644" s="149"/>
    </row>
    <row r="645" spans="1:6" ht="12.75" customHeight="1" x14ac:dyDescent="0.2">
      <c r="A645" s="2">
        <v>644</v>
      </c>
      <c r="B645" s="148" t="s">
        <v>1649</v>
      </c>
      <c r="C645" s="148" t="s">
        <v>1648</v>
      </c>
      <c r="D645" s="149">
        <v>22616020</v>
      </c>
      <c r="E645" s="149"/>
    </row>
    <row r="646" spans="1:6" ht="12.75" customHeight="1" x14ac:dyDescent="0.2">
      <c r="A646" s="2">
        <v>645</v>
      </c>
      <c r="B646" s="148" t="s">
        <v>1651</v>
      </c>
      <c r="C646" s="148" t="s">
        <v>1650</v>
      </c>
      <c r="D646" s="149">
        <v>26259584</v>
      </c>
      <c r="E646" s="149"/>
      <c r="F646" s="150"/>
    </row>
    <row r="647" spans="1:6" ht="12.75" customHeight="1" x14ac:dyDescent="0.2">
      <c r="A647" s="2">
        <v>646</v>
      </c>
      <c r="B647" s="148" t="s">
        <v>1653</v>
      </c>
      <c r="C647" s="148" t="s">
        <v>1652</v>
      </c>
      <c r="D647" s="149">
        <v>24647249</v>
      </c>
      <c r="E647" s="149"/>
    </row>
    <row r="648" spans="1:6" ht="12.75" customHeight="1" x14ac:dyDescent="0.2">
      <c r="A648" s="2">
        <v>647</v>
      </c>
      <c r="B648" s="148" t="s">
        <v>1655</v>
      </c>
      <c r="C648" s="148" t="s">
        <v>1654</v>
      </c>
      <c r="D648" s="149">
        <v>11991987</v>
      </c>
      <c r="E648" s="149"/>
    </row>
    <row r="649" spans="1:6" ht="12.75" customHeight="1" x14ac:dyDescent="0.2">
      <c r="A649" s="2">
        <v>648</v>
      </c>
      <c r="B649" s="148" t="s">
        <v>1657</v>
      </c>
      <c r="C649" s="148" t="s">
        <v>1656</v>
      </c>
      <c r="D649" s="149">
        <v>25041739</v>
      </c>
      <c r="E649" s="149"/>
    </row>
    <row r="650" spans="1:6" ht="12.75" customHeight="1" x14ac:dyDescent="0.2">
      <c r="A650" s="2">
        <v>649</v>
      </c>
      <c r="B650" s="148" t="s">
        <v>1659</v>
      </c>
      <c r="C650" s="148" t="s">
        <v>1658</v>
      </c>
      <c r="D650" s="149">
        <v>27212660</v>
      </c>
      <c r="E650" s="149"/>
    </row>
    <row r="651" spans="1:6" ht="12.75" customHeight="1" x14ac:dyDescent="0.2">
      <c r="A651" s="2">
        <v>650</v>
      </c>
      <c r="B651" s="148" t="s">
        <v>1661</v>
      </c>
      <c r="C651" s="148" t="s">
        <v>1660</v>
      </c>
      <c r="D651" s="149">
        <v>26861813</v>
      </c>
      <c r="E651" s="149"/>
    </row>
    <row r="652" spans="1:6" ht="12.75" customHeight="1" x14ac:dyDescent="0.2">
      <c r="A652" s="2">
        <v>651</v>
      </c>
      <c r="B652" s="148" t="s">
        <v>1663</v>
      </c>
      <c r="C652" s="148" t="s">
        <v>1662</v>
      </c>
      <c r="D652" s="149">
        <v>22207023</v>
      </c>
      <c r="E652" s="149"/>
      <c r="F652" s="150"/>
    </row>
    <row r="653" spans="1:6" ht="12.75" customHeight="1" x14ac:dyDescent="0.2">
      <c r="A653" s="2">
        <v>652</v>
      </c>
      <c r="B653" s="148" t="s">
        <v>1665</v>
      </c>
      <c r="C653" s="148" t="s">
        <v>1664</v>
      </c>
      <c r="D653" s="149">
        <v>21142441</v>
      </c>
      <c r="E653" s="149"/>
      <c r="F653" s="150"/>
    </row>
    <row r="654" spans="1:6" ht="12.75" customHeight="1" x14ac:dyDescent="0.2">
      <c r="A654" s="2">
        <v>653</v>
      </c>
      <c r="B654" s="148" t="s">
        <v>1667</v>
      </c>
      <c r="C654" s="148" t="s">
        <v>1666</v>
      </c>
      <c r="D654" s="149">
        <v>21335561</v>
      </c>
      <c r="E654" s="149"/>
    </row>
    <row r="655" spans="1:6" ht="12.75" customHeight="1" x14ac:dyDescent="0.2">
      <c r="A655" s="2">
        <v>654</v>
      </c>
      <c r="B655" s="148" t="s">
        <v>1669</v>
      </c>
      <c r="C655" s="148" t="s">
        <v>1668</v>
      </c>
      <c r="D655" s="149">
        <v>23580623</v>
      </c>
      <c r="E655" s="149"/>
      <c r="F655" s="150"/>
    </row>
    <row r="656" spans="1:6" ht="12.75" customHeight="1" x14ac:dyDescent="0.2">
      <c r="A656" s="2">
        <v>655</v>
      </c>
      <c r="B656" s="148" t="s">
        <v>1671</v>
      </c>
      <c r="C656" s="148" t="s">
        <v>1670</v>
      </c>
      <c r="D656" s="149">
        <v>26252251</v>
      </c>
      <c r="E656" s="149"/>
      <c r="F656" s="150"/>
    </row>
    <row r="657" spans="1:6" ht="12.75" customHeight="1" x14ac:dyDescent="0.2">
      <c r="A657" s="2">
        <v>656</v>
      </c>
      <c r="B657" s="148" t="s">
        <v>1673</v>
      </c>
      <c r="C657" s="148" t="s">
        <v>1672</v>
      </c>
      <c r="D657" s="149">
        <v>25073113</v>
      </c>
      <c r="E657" s="149"/>
      <c r="F657" s="150"/>
    </row>
    <row r="658" spans="1:6" ht="12.75" customHeight="1" x14ac:dyDescent="0.2">
      <c r="A658" s="2">
        <v>657</v>
      </c>
      <c r="B658" s="148" t="s">
        <v>1675</v>
      </c>
      <c r="C658" s="148" t="s">
        <v>1674</v>
      </c>
      <c r="D658" s="149">
        <v>24210098</v>
      </c>
      <c r="E658" s="149"/>
      <c r="F658" s="150"/>
    </row>
    <row r="659" spans="1:6" ht="12.75" customHeight="1" x14ac:dyDescent="0.2">
      <c r="A659" s="2">
        <v>658</v>
      </c>
      <c r="B659" s="148" t="s">
        <v>1677</v>
      </c>
      <c r="C659" s="148" t="s">
        <v>1676</v>
      </c>
      <c r="D659" s="149">
        <v>22666512</v>
      </c>
      <c r="E659" s="149"/>
    </row>
    <row r="660" spans="1:6" ht="12.75" customHeight="1" x14ac:dyDescent="0.2">
      <c r="A660" s="2">
        <v>659</v>
      </c>
      <c r="B660" s="148" t="s">
        <v>1679</v>
      </c>
      <c r="C660" s="148" t="s">
        <v>1678</v>
      </c>
      <c r="D660" s="149">
        <v>27524246</v>
      </c>
      <c r="E660" s="149"/>
      <c r="F660" s="150"/>
    </row>
    <row r="661" spans="1:6" ht="12.75" customHeight="1" x14ac:dyDescent="0.2">
      <c r="A661" s="2">
        <v>660</v>
      </c>
      <c r="B661" s="148" t="s">
        <v>1681</v>
      </c>
      <c r="C661" s="148" t="s">
        <v>1680</v>
      </c>
      <c r="D661" s="149">
        <v>26429310</v>
      </c>
      <c r="E661" s="149"/>
      <c r="F661" s="150"/>
    </row>
    <row r="662" spans="1:6" ht="12.75" customHeight="1" x14ac:dyDescent="0.2">
      <c r="A662" s="2">
        <v>661</v>
      </c>
      <c r="B662" s="148" t="s">
        <v>1683</v>
      </c>
      <c r="C662" s="148" t="s">
        <v>1682</v>
      </c>
      <c r="D662" s="149">
        <v>26632672</v>
      </c>
      <c r="E662" s="149"/>
      <c r="F662" s="150"/>
    </row>
    <row r="663" spans="1:6" ht="12.75" customHeight="1" x14ac:dyDescent="0.2">
      <c r="A663" s="2">
        <v>662</v>
      </c>
      <c r="B663" s="148" t="s">
        <v>1685</v>
      </c>
      <c r="C663" s="148" t="s">
        <v>1684</v>
      </c>
      <c r="D663" s="149">
        <v>16759877</v>
      </c>
      <c r="E663" s="149"/>
    </row>
    <row r="664" spans="1:6" ht="12.75" customHeight="1" x14ac:dyDescent="0.2">
      <c r="A664" s="2">
        <v>663</v>
      </c>
      <c r="B664" s="148" t="s">
        <v>1687</v>
      </c>
      <c r="C664" s="148" t="s">
        <v>1686</v>
      </c>
      <c r="D664" s="149">
        <v>22061615</v>
      </c>
      <c r="E664" s="149"/>
      <c r="F664" s="150"/>
    </row>
    <row r="665" spans="1:6" ht="12.75" customHeight="1" x14ac:dyDescent="0.2">
      <c r="A665" s="2">
        <v>664</v>
      </c>
      <c r="B665" s="148" t="s">
        <v>1689</v>
      </c>
      <c r="C665" s="148" t="s">
        <v>1688</v>
      </c>
      <c r="D665" s="149">
        <v>11504411</v>
      </c>
      <c r="E665" s="149"/>
    </row>
    <row r="666" spans="1:6" ht="12.75" customHeight="1" x14ac:dyDescent="0.2">
      <c r="A666" s="2">
        <v>665</v>
      </c>
      <c r="B666" s="148" t="s">
        <v>1691</v>
      </c>
      <c r="C666" s="148" t="s">
        <v>1690</v>
      </c>
      <c r="D666" s="149">
        <v>23839107</v>
      </c>
      <c r="E666" s="149"/>
    </row>
    <row r="667" spans="1:6" ht="12.75" customHeight="1" x14ac:dyDescent="0.2">
      <c r="A667" s="2">
        <v>666</v>
      </c>
      <c r="B667" s="148" t="s">
        <v>1693</v>
      </c>
      <c r="C667" s="148" t="s">
        <v>1692</v>
      </c>
      <c r="D667" s="149">
        <v>26709547</v>
      </c>
      <c r="E667" s="149"/>
    </row>
    <row r="668" spans="1:6" ht="12.75" customHeight="1" x14ac:dyDescent="0.2">
      <c r="A668" s="2">
        <v>667</v>
      </c>
      <c r="B668" s="148" t="s">
        <v>1695</v>
      </c>
      <c r="C668" s="148" t="s">
        <v>1694</v>
      </c>
      <c r="D668" s="149">
        <v>12922127</v>
      </c>
      <c r="E668" s="149"/>
      <c r="F668" s="150"/>
    </row>
    <row r="669" spans="1:6" ht="12.75" customHeight="1" x14ac:dyDescent="0.2">
      <c r="A669" s="2">
        <v>668</v>
      </c>
      <c r="B669" s="148" t="s">
        <v>1697</v>
      </c>
      <c r="C669" s="148" t="s">
        <v>1696</v>
      </c>
      <c r="D669" s="149">
        <v>20588308</v>
      </c>
      <c r="E669" s="149"/>
      <c r="F669" s="150"/>
    </row>
    <row r="670" spans="1:6" ht="12.75" customHeight="1" x14ac:dyDescent="0.2">
      <c r="A670" s="2">
        <v>669</v>
      </c>
      <c r="B670" s="148" t="s">
        <v>1699</v>
      </c>
      <c r="C670" s="148" t="s">
        <v>1698</v>
      </c>
      <c r="D670" s="149">
        <v>7505071</v>
      </c>
      <c r="E670" s="149"/>
      <c r="F670" s="150"/>
    </row>
    <row r="671" spans="1:6" ht="12.75" customHeight="1" x14ac:dyDescent="0.2">
      <c r="A671" s="2">
        <v>670</v>
      </c>
      <c r="B671" s="148" t="s">
        <v>1701</v>
      </c>
      <c r="C671" s="148" t="s">
        <v>1700</v>
      </c>
      <c r="D671" s="149">
        <v>23367565</v>
      </c>
      <c r="E671" s="149"/>
      <c r="F671" s="150"/>
    </row>
    <row r="672" spans="1:6" ht="12.75" customHeight="1" x14ac:dyDescent="0.2">
      <c r="A672" s="2">
        <v>671</v>
      </c>
      <c r="B672" s="148" t="s">
        <v>1703</v>
      </c>
      <c r="C672" s="148" t="s">
        <v>1702</v>
      </c>
      <c r="D672" s="149">
        <v>22046135</v>
      </c>
      <c r="E672" s="149"/>
    </row>
    <row r="673" spans="1:6" ht="12.75" customHeight="1" x14ac:dyDescent="0.2">
      <c r="A673" s="2">
        <v>672</v>
      </c>
      <c r="B673" s="148" t="s">
        <v>1705</v>
      </c>
      <c r="C673" s="148" t="s">
        <v>1704</v>
      </c>
      <c r="D673" s="149">
        <v>16245879</v>
      </c>
      <c r="E673" s="149"/>
    </row>
    <row r="674" spans="1:6" ht="12.75" customHeight="1" x14ac:dyDescent="0.2">
      <c r="A674" s="2">
        <v>673</v>
      </c>
      <c r="B674" s="148" t="s">
        <v>1707</v>
      </c>
      <c r="C674" s="148" t="s">
        <v>1706</v>
      </c>
      <c r="D674" s="149">
        <v>22454496</v>
      </c>
      <c r="E674" s="149"/>
      <c r="F674" s="150"/>
    </row>
    <row r="675" spans="1:6" ht="12.75" customHeight="1" x14ac:dyDescent="0.2">
      <c r="A675" s="2">
        <v>674</v>
      </c>
      <c r="B675" s="148" t="s">
        <v>1709</v>
      </c>
      <c r="C675" s="148" t="s">
        <v>1708</v>
      </c>
      <c r="D675" s="149">
        <v>21829730</v>
      </c>
      <c r="E675" s="149"/>
      <c r="F675" s="150"/>
    </row>
    <row r="676" spans="1:6" ht="12.75" customHeight="1" x14ac:dyDescent="0.2">
      <c r="A676" s="2">
        <v>675</v>
      </c>
      <c r="B676" s="148" t="s">
        <v>1711</v>
      </c>
      <c r="C676" s="148" t="s">
        <v>1710</v>
      </c>
      <c r="D676" s="149">
        <v>21148274</v>
      </c>
      <c r="E676" s="149"/>
      <c r="F676" s="150"/>
    </row>
    <row r="677" spans="1:6" ht="12.75" customHeight="1" x14ac:dyDescent="0.2">
      <c r="A677" s="2">
        <v>676</v>
      </c>
      <c r="B677" s="148" t="s">
        <v>1713</v>
      </c>
      <c r="C677" s="148" t="s">
        <v>1712</v>
      </c>
      <c r="D677" s="149">
        <v>25540966</v>
      </c>
      <c r="E677" s="149"/>
      <c r="F677" s="150"/>
    </row>
    <row r="678" spans="1:6" ht="12.75" customHeight="1" x14ac:dyDescent="0.2">
      <c r="A678" s="2">
        <v>677</v>
      </c>
      <c r="B678" s="148" t="s">
        <v>1715</v>
      </c>
      <c r="C678" s="148" t="s">
        <v>1714</v>
      </c>
      <c r="D678" s="149">
        <v>24672026</v>
      </c>
      <c r="E678" s="149"/>
      <c r="F678" s="150"/>
    </row>
    <row r="679" spans="1:6" ht="12.75" customHeight="1" x14ac:dyDescent="0.2">
      <c r="A679" s="2">
        <v>678</v>
      </c>
      <c r="B679" s="148" t="s">
        <v>1717</v>
      </c>
      <c r="C679" s="148" t="s">
        <v>1716</v>
      </c>
      <c r="D679" s="149">
        <v>26912627</v>
      </c>
      <c r="E679" s="149"/>
    </row>
    <row r="680" spans="1:6" ht="12.75" customHeight="1" x14ac:dyDescent="0.2">
      <c r="A680" s="2">
        <v>679</v>
      </c>
      <c r="B680" s="148" t="s">
        <v>1719</v>
      </c>
      <c r="C680" s="148" t="s">
        <v>1718</v>
      </c>
      <c r="D680" s="149">
        <v>25589894</v>
      </c>
      <c r="E680" s="149"/>
      <c r="F680" s="150"/>
    </row>
    <row r="681" spans="1:6" ht="12.75" customHeight="1" x14ac:dyDescent="0.2">
      <c r="A681" s="2">
        <v>680</v>
      </c>
      <c r="B681" s="148" t="s">
        <v>1721</v>
      </c>
      <c r="C681" s="148" t="s">
        <v>1720</v>
      </c>
      <c r="D681" s="149">
        <v>24741106</v>
      </c>
      <c r="E681" s="149"/>
    </row>
    <row r="682" spans="1:6" ht="12.75" customHeight="1" x14ac:dyDescent="0.2">
      <c r="A682" s="2">
        <v>681</v>
      </c>
      <c r="B682" s="148" t="s">
        <v>1723</v>
      </c>
      <c r="C682" s="148" t="s">
        <v>1722</v>
      </c>
      <c r="D682" s="149">
        <v>25056881</v>
      </c>
      <c r="E682" s="149"/>
      <c r="F682" s="150"/>
    </row>
    <row r="683" spans="1:6" ht="12.75" customHeight="1" x14ac:dyDescent="0.2">
      <c r="A683" s="2">
        <v>682</v>
      </c>
      <c r="B683" s="148" t="s">
        <v>1725</v>
      </c>
      <c r="C683" s="148" t="s">
        <v>1724</v>
      </c>
      <c r="D683" s="149">
        <v>27252539</v>
      </c>
      <c r="E683" s="149"/>
    </row>
    <row r="684" spans="1:6" ht="12.75" customHeight="1" x14ac:dyDescent="0.2">
      <c r="A684" s="2">
        <v>683</v>
      </c>
      <c r="B684" s="148" t="s">
        <v>1727</v>
      </c>
      <c r="C684" s="148" t="s">
        <v>1726</v>
      </c>
      <c r="D684" s="149">
        <v>25968648</v>
      </c>
      <c r="E684" s="149"/>
      <c r="F684" s="150"/>
    </row>
    <row r="685" spans="1:6" ht="12.75" customHeight="1" x14ac:dyDescent="0.2">
      <c r="A685" s="2">
        <v>684</v>
      </c>
      <c r="B685" s="148" t="s">
        <v>1729</v>
      </c>
      <c r="C685" s="148" t="s">
        <v>1728</v>
      </c>
      <c r="D685" s="149">
        <v>27147750</v>
      </c>
      <c r="E685" s="149"/>
      <c r="F685" s="150"/>
    </row>
    <row r="686" spans="1:6" ht="12.75" customHeight="1" x14ac:dyDescent="0.2">
      <c r="A686" s="2">
        <v>685</v>
      </c>
      <c r="B686" s="148" t="s">
        <v>1731</v>
      </c>
      <c r="C686" s="148" t="s">
        <v>1730</v>
      </c>
      <c r="D686" s="149">
        <v>26699638</v>
      </c>
      <c r="E686" s="149"/>
    </row>
    <row r="687" spans="1:6" ht="12.75" customHeight="1" x14ac:dyDescent="0.2">
      <c r="A687" s="2">
        <v>686</v>
      </c>
      <c r="B687" s="148" t="s">
        <v>1733</v>
      </c>
      <c r="C687" s="148" t="s">
        <v>1732</v>
      </c>
      <c r="D687" s="149">
        <v>24478443</v>
      </c>
      <c r="E687" s="149"/>
      <c r="F687" s="150"/>
    </row>
    <row r="688" spans="1:6" ht="12.75" customHeight="1" x14ac:dyDescent="0.2">
      <c r="A688" s="2">
        <v>687</v>
      </c>
      <c r="B688" s="148" t="s">
        <v>1735</v>
      </c>
      <c r="C688" s="148" t="s">
        <v>1734</v>
      </c>
      <c r="D688" s="149">
        <v>25483647</v>
      </c>
      <c r="E688" s="149"/>
    </row>
    <row r="689" spans="1:6" ht="12.75" customHeight="1" x14ac:dyDescent="0.2">
      <c r="A689" s="2">
        <v>688</v>
      </c>
      <c r="B689" s="148" t="s">
        <v>1737</v>
      </c>
      <c r="C689" s="148" t="s">
        <v>1736</v>
      </c>
      <c r="D689" s="149">
        <v>25787279</v>
      </c>
      <c r="E689" s="149"/>
      <c r="F689" s="150"/>
    </row>
    <row r="690" spans="1:6" ht="12.75" customHeight="1" x14ac:dyDescent="0.2">
      <c r="A690" s="2">
        <v>689</v>
      </c>
      <c r="B690" s="148" t="s">
        <v>1739</v>
      </c>
      <c r="C690" s="148" t="s">
        <v>1738</v>
      </c>
      <c r="D690" s="149">
        <v>26889037</v>
      </c>
      <c r="E690" s="149"/>
      <c r="F690" s="150"/>
    </row>
    <row r="691" spans="1:6" ht="12.75" customHeight="1" x14ac:dyDescent="0.2">
      <c r="A691" s="2">
        <v>690</v>
      </c>
      <c r="B691" s="148" t="s">
        <v>1741</v>
      </c>
      <c r="C691" s="148" t="s">
        <v>1740</v>
      </c>
      <c r="D691" s="149">
        <v>24696467</v>
      </c>
      <c r="E691" s="149"/>
      <c r="F691" s="150"/>
    </row>
    <row r="692" spans="1:6" ht="12.75" customHeight="1" x14ac:dyDescent="0.2">
      <c r="A692" s="2">
        <v>691</v>
      </c>
      <c r="B692" s="148" t="s">
        <v>1743</v>
      </c>
      <c r="C692" s="148" t="s">
        <v>1742</v>
      </c>
      <c r="D692" s="149">
        <v>23236425</v>
      </c>
      <c r="E692" s="149"/>
      <c r="F692" s="150"/>
    </row>
    <row r="693" spans="1:6" ht="12.75" customHeight="1" x14ac:dyDescent="0.2">
      <c r="A693" s="2">
        <v>692</v>
      </c>
      <c r="B693" s="148" t="s">
        <v>1745</v>
      </c>
      <c r="C693" s="148" t="s">
        <v>1744</v>
      </c>
      <c r="D693" s="149">
        <v>25122777</v>
      </c>
      <c r="E693" s="149"/>
    </row>
    <row r="694" spans="1:6" ht="12.75" customHeight="1" x14ac:dyDescent="0.2">
      <c r="A694" s="2">
        <v>693</v>
      </c>
      <c r="B694" s="148" t="s">
        <v>1747</v>
      </c>
      <c r="C694" s="148" t="s">
        <v>1746</v>
      </c>
      <c r="D694" s="149">
        <v>26374123</v>
      </c>
      <c r="E694" s="149"/>
    </row>
    <row r="695" spans="1:6" ht="12.75" customHeight="1" x14ac:dyDescent="0.2">
      <c r="A695" s="2">
        <v>694</v>
      </c>
      <c r="B695" s="148" t="s">
        <v>1749</v>
      </c>
      <c r="C695" s="148" t="s">
        <v>1748</v>
      </c>
      <c r="D695" s="149">
        <v>26085147</v>
      </c>
      <c r="E695" s="149"/>
    </row>
    <row r="696" spans="1:6" ht="12.75" customHeight="1" x14ac:dyDescent="0.2">
      <c r="A696" s="2">
        <v>695</v>
      </c>
      <c r="B696" s="148" t="s">
        <v>1751</v>
      </c>
      <c r="C696" s="148" t="s">
        <v>1750</v>
      </c>
      <c r="D696" s="149">
        <v>24759703</v>
      </c>
      <c r="E696" s="149"/>
    </row>
    <row r="697" spans="1:6" ht="12.75" customHeight="1" x14ac:dyDescent="0.2">
      <c r="A697" s="2">
        <v>696</v>
      </c>
      <c r="B697" s="148" t="s">
        <v>1753</v>
      </c>
      <c r="C697" s="148" t="s">
        <v>1752</v>
      </c>
      <c r="D697" s="149">
        <v>26350592</v>
      </c>
      <c r="E697" s="149"/>
    </row>
    <row r="698" spans="1:6" ht="12.75" customHeight="1" x14ac:dyDescent="0.2">
      <c r="A698" s="2">
        <v>697</v>
      </c>
      <c r="B698" s="148" t="s">
        <v>1755</v>
      </c>
      <c r="C698" s="148" t="s">
        <v>1754</v>
      </c>
      <c r="D698" s="149">
        <v>25970161</v>
      </c>
      <c r="E698" s="149"/>
      <c r="F698" s="150"/>
    </row>
    <row r="699" spans="1:6" ht="12.75" customHeight="1" x14ac:dyDescent="0.2">
      <c r="A699" s="2">
        <v>698</v>
      </c>
      <c r="B699" s="148" t="s">
        <v>1757</v>
      </c>
      <c r="C699" s="148" t="s">
        <v>1756</v>
      </c>
      <c r="D699" s="149">
        <v>21068256</v>
      </c>
      <c r="E699" s="149"/>
    </row>
    <row r="700" spans="1:6" ht="12.75" customHeight="1" x14ac:dyDescent="0.2">
      <c r="A700" s="2">
        <v>699</v>
      </c>
      <c r="B700" s="148" t="s">
        <v>1759</v>
      </c>
      <c r="C700" s="148" t="s">
        <v>1758</v>
      </c>
      <c r="D700" s="149">
        <v>24992036</v>
      </c>
      <c r="E700" s="149"/>
      <c r="F700" s="150"/>
    </row>
    <row r="701" spans="1:6" ht="12.75" customHeight="1" x14ac:dyDescent="0.2">
      <c r="A701" s="2">
        <v>700</v>
      </c>
      <c r="B701" s="148" t="s">
        <v>1761</v>
      </c>
      <c r="C701" s="148" t="s">
        <v>1760</v>
      </c>
      <c r="D701" s="149">
        <v>24792753</v>
      </c>
      <c r="E701" s="149"/>
    </row>
    <row r="702" spans="1:6" ht="12.75" customHeight="1" x14ac:dyDescent="0.2">
      <c r="A702" s="2">
        <v>701</v>
      </c>
      <c r="B702" s="148" t="s">
        <v>1763</v>
      </c>
      <c r="C702" s="148" t="s">
        <v>1762</v>
      </c>
      <c r="D702" s="149">
        <v>24550301</v>
      </c>
      <c r="E702" s="149"/>
      <c r="F702" s="150"/>
    </row>
    <row r="703" spans="1:6" ht="12.75" customHeight="1" x14ac:dyDescent="0.2">
      <c r="A703" s="2">
        <v>702</v>
      </c>
      <c r="B703" s="148" t="s">
        <v>1765</v>
      </c>
      <c r="C703" s="148" t="s">
        <v>1764</v>
      </c>
      <c r="D703" s="149">
        <v>23124109</v>
      </c>
      <c r="E703" s="149"/>
    </row>
    <row r="704" spans="1:6" ht="12.75" customHeight="1" x14ac:dyDescent="0.2">
      <c r="A704" s="2">
        <v>703</v>
      </c>
      <c r="B704" s="148" t="s">
        <v>1767</v>
      </c>
      <c r="C704" s="148" t="s">
        <v>1766</v>
      </c>
      <c r="D704" s="149">
        <v>22129847</v>
      </c>
      <c r="E704" s="149"/>
      <c r="F704" s="148"/>
    </row>
    <row r="705" spans="1:6" ht="12.75" customHeight="1" x14ac:dyDescent="0.2">
      <c r="A705" s="2">
        <v>704</v>
      </c>
      <c r="B705" s="148" t="s">
        <v>1769</v>
      </c>
      <c r="C705" s="148" t="s">
        <v>1768</v>
      </c>
      <c r="D705" s="149">
        <v>22973027</v>
      </c>
      <c r="E705" s="149"/>
    </row>
    <row r="706" spans="1:6" ht="12.75" customHeight="1" x14ac:dyDescent="0.2">
      <c r="A706" s="2">
        <v>705</v>
      </c>
      <c r="B706" s="148" t="s">
        <v>1771</v>
      </c>
      <c r="C706" s="148" t="s">
        <v>1770</v>
      </c>
      <c r="D706" s="149">
        <v>10888655</v>
      </c>
      <c r="E706" s="149"/>
    </row>
    <row r="707" spans="1:6" ht="12.75" customHeight="1" x14ac:dyDescent="0.2">
      <c r="A707" s="2">
        <v>706</v>
      </c>
      <c r="B707" s="148" t="s">
        <v>1773</v>
      </c>
      <c r="C707" s="148" t="s">
        <v>1772</v>
      </c>
      <c r="D707" s="149">
        <v>2103711</v>
      </c>
      <c r="E707" s="149"/>
    </row>
    <row r="708" spans="1:6" ht="12.75" customHeight="1" x14ac:dyDescent="0.2">
      <c r="A708" s="2">
        <v>707</v>
      </c>
      <c r="B708" s="148" t="s">
        <v>1775</v>
      </c>
      <c r="C708" s="148" t="s">
        <v>1774</v>
      </c>
      <c r="D708" s="149">
        <v>27693308</v>
      </c>
      <c r="E708" s="149"/>
      <c r="F708" s="150"/>
    </row>
    <row r="709" spans="1:6" ht="12.75" customHeight="1" x14ac:dyDescent="0.2">
      <c r="A709" s="2">
        <v>708</v>
      </c>
      <c r="B709" s="148" t="s">
        <v>1777</v>
      </c>
      <c r="C709" s="148" t="s">
        <v>1776</v>
      </c>
      <c r="D709" s="149">
        <v>27163257</v>
      </c>
      <c r="E709" s="149"/>
      <c r="F709" s="150"/>
    </row>
    <row r="710" spans="1:6" ht="12.75" customHeight="1" x14ac:dyDescent="0.2">
      <c r="A710" s="2">
        <v>709</v>
      </c>
      <c r="B710" s="150" t="s">
        <v>1778</v>
      </c>
      <c r="C710" s="150" t="s">
        <v>1779</v>
      </c>
      <c r="D710" s="152">
        <v>11841841</v>
      </c>
      <c r="E710" s="152"/>
      <c r="F710" s="150"/>
    </row>
    <row r="711" spans="1:6" ht="12.75" customHeight="1" x14ac:dyDescent="0.2">
      <c r="A711" s="2">
        <v>710</v>
      </c>
      <c r="B711" s="150" t="s">
        <v>1780</v>
      </c>
      <c r="C711" s="150" t="s">
        <v>1781</v>
      </c>
      <c r="D711" s="150" t="s">
        <v>524</v>
      </c>
      <c r="E711" s="150"/>
      <c r="F711" s="150"/>
    </row>
    <row r="712" spans="1:6" ht="12.75" customHeight="1" x14ac:dyDescent="0.2">
      <c r="A712" s="2">
        <v>711</v>
      </c>
      <c r="B712" s="150" t="s">
        <v>1783</v>
      </c>
      <c r="C712" s="150" t="s">
        <v>1782</v>
      </c>
      <c r="D712" s="150">
        <v>22440716</v>
      </c>
      <c r="E712" s="150"/>
    </row>
    <row r="713" spans="1:6" ht="12.75" customHeight="1" x14ac:dyDescent="0.2">
      <c r="A713" s="2">
        <v>712</v>
      </c>
      <c r="B713" s="150" t="s">
        <v>1785</v>
      </c>
      <c r="C713" s="150" t="s">
        <v>1784</v>
      </c>
      <c r="D713" s="150" t="s">
        <v>524</v>
      </c>
      <c r="E713" s="150"/>
      <c r="F713" s="150"/>
    </row>
    <row r="714" spans="1:6" ht="12.75" customHeight="1" x14ac:dyDescent="0.2">
      <c r="A714" s="2">
        <v>713</v>
      </c>
      <c r="B714" s="150" t="s">
        <v>1787</v>
      </c>
      <c r="C714" s="150" t="s">
        <v>1786</v>
      </c>
      <c r="D714" s="150" t="s">
        <v>524</v>
      </c>
      <c r="E714" s="150"/>
      <c r="F714" s="150"/>
    </row>
    <row r="715" spans="1:6" ht="12.75" customHeight="1" x14ac:dyDescent="0.2">
      <c r="A715" s="2">
        <v>714</v>
      </c>
      <c r="B715" s="150" t="s">
        <v>1788</v>
      </c>
      <c r="C715" s="150" t="s">
        <v>1789</v>
      </c>
      <c r="D715" s="152">
        <v>24516677</v>
      </c>
      <c r="E715" s="152"/>
    </row>
    <row r="716" spans="1:6" ht="12.75" customHeight="1" x14ac:dyDescent="0.2">
      <c r="A716" s="2">
        <v>715</v>
      </c>
      <c r="B716" s="150" t="s">
        <v>1790</v>
      </c>
      <c r="C716" s="150" t="s">
        <v>1791</v>
      </c>
      <c r="D716" s="152">
        <v>20660353</v>
      </c>
      <c r="E716" s="152"/>
      <c r="F716" s="150"/>
    </row>
    <row r="717" spans="1:6" ht="12.75" customHeight="1" x14ac:dyDescent="0.2">
      <c r="A717" s="2">
        <v>716</v>
      </c>
      <c r="B717" s="150" t="s">
        <v>1792</v>
      </c>
      <c r="C717" s="150" t="s">
        <v>1793</v>
      </c>
      <c r="D717" s="150">
        <v>23300131</v>
      </c>
      <c r="E717" s="150"/>
      <c r="F717" s="150"/>
    </row>
    <row r="718" spans="1:6" ht="12.75" customHeight="1" x14ac:dyDescent="0.2">
      <c r="A718" s="2">
        <v>717</v>
      </c>
      <c r="B718" s="150" t="s">
        <v>1794</v>
      </c>
      <c r="C718" s="150" t="s">
        <v>1795</v>
      </c>
      <c r="D718" s="153">
        <v>25592450</v>
      </c>
      <c r="E718" s="153"/>
      <c r="F718" s="150"/>
    </row>
    <row r="719" spans="1:6" ht="12.75" customHeight="1" x14ac:dyDescent="0.2">
      <c r="A719" s="2">
        <v>718</v>
      </c>
      <c r="B719" s="150" t="s">
        <v>1797</v>
      </c>
      <c r="C719" s="150" t="s">
        <v>1796</v>
      </c>
      <c r="D719" s="152">
        <v>26355031</v>
      </c>
      <c r="E719" s="152"/>
    </row>
    <row r="720" spans="1:6" ht="12.75" customHeight="1" x14ac:dyDescent="0.2">
      <c r="A720" s="2">
        <v>719</v>
      </c>
      <c r="B720" s="150" t="s">
        <v>1798</v>
      </c>
      <c r="C720" s="150" t="s">
        <v>1799</v>
      </c>
      <c r="D720" s="150" t="s">
        <v>524</v>
      </c>
      <c r="E720" s="150"/>
    </row>
    <row r="721" spans="1:6" ht="12.75" customHeight="1" x14ac:dyDescent="0.2">
      <c r="A721" s="2">
        <v>720</v>
      </c>
      <c r="B721" s="150" t="s">
        <v>1800</v>
      </c>
      <c r="C721" s="150" t="s">
        <v>1801</v>
      </c>
      <c r="D721" s="150">
        <v>20734603</v>
      </c>
      <c r="E721" s="150"/>
      <c r="F721" s="150"/>
    </row>
    <row r="722" spans="1:6" ht="12.75" customHeight="1" x14ac:dyDescent="0.2">
      <c r="A722" s="2">
        <v>721</v>
      </c>
      <c r="B722" s="150" t="s">
        <v>1802</v>
      </c>
      <c r="C722" s="150" t="s">
        <v>1803</v>
      </c>
      <c r="D722" s="153">
        <v>20942857</v>
      </c>
      <c r="E722" s="153"/>
      <c r="F722" s="150"/>
    </row>
    <row r="723" spans="1:6" ht="12.75" customHeight="1" x14ac:dyDescent="0.2">
      <c r="A723" s="2">
        <v>722</v>
      </c>
      <c r="B723" s="150" t="s">
        <v>1804</v>
      </c>
      <c r="C723" s="150" t="s">
        <v>1805</v>
      </c>
      <c r="D723" s="150" t="s">
        <v>524</v>
      </c>
      <c r="E723" s="150"/>
    </row>
    <row r="724" spans="1:6" ht="12.75" customHeight="1" x14ac:dyDescent="0.2">
      <c r="A724" s="2">
        <v>723</v>
      </c>
      <c r="B724" s="150" t="s">
        <v>1807</v>
      </c>
      <c r="C724" s="150" t="s">
        <v>1806</v>
      </c>
      <c r="D724" s="150" t="s">
        <v>524</v>
      </c>
      <c r="E724" s="150"/>
      <c r="F724" s="150"/>
    </row>
    <row r="725" spans="1:6" ht="12.75" customHeight="1" x14ac:dyDescent="0.2">
      <c r="A725" s="2">
        <v>724</v>
      </c>
      <c r="B725" s="150" t="s">
        <v>1808</v>
      </c>
      <c r="C725" s="150" t="s">
        <v>1809</v>
      </c>
      <c r="D725" s="150" t="s">
        <v>524</v>
      </c>
      <c r="E725" s="150"/>
    </row>
    <row r="726" spans="1:6" ht="12.75" customHeight="1" x14ac:dyDescent="0.2">
      <c r="A726" s="2">
        <v>725</v>
      </c>
      <c r="B726" s="150" t="s">
        <v>1811</v>
      </c>
      <c r="C726" s="150" t="s">
        <v>1810</v>
      </c>
      <c r="D726" s="150" t="s">
        <v>524</v>
      </c>
      <c r="E726" s="150"/>
    </row>
    <row r="727" spans="1:6" ht="12.75" customHeight="1" x14ac:dyDescent="0.2">
      <c r="A727" s="2">
        <v>726</v>
      </c>
      <c r="B727" s="150" t="s">
        <v>1813</v>
      </c>
      <c r="C727" s="150" t="s">
        <v>1812</v>
      </c>
      <c r="D727" s="150" t="s">
        <v>524</v>
      </c>
      <c r="E727" s="150"/>
    </row>
    <row r="728" spans="1:6" ht="12.75" customHeight="1" x14ac:dyDescent="0.2">
      <c r="A728" s="2">
        <v>727</v>
      </c>
      <c r="B728" s="150" t="s">
        <v>1815</v>
      </c>
      <c r="C728" s="150" t="s">
        <v>1814</v>
      </c>
      <c r="D728" s="152">
        <v>24941075</v>
      </c>
      <c r="E728" s="152"/>
      <c r="F728" s="150"/>
    </row>
    <row r="729" spans="1:6" ht="12.75" customHeight="1" x14ac:dyDescent="0.2">
      <c r="A729" s="2">
        <v>728</v>
      </c>
      <c r="B729" s="150" t="s">
        <v>1816</v>
      </c>
      <c r="C729" s="150" t="s">
        <v>1817</v>
      </c>
      <c r="D729" s="150">
        <v>25938762</v>
      </c>
      <c r="E729" s="150"/>
    </row>
    <row r="730" spans="1:6" ht="12.75" customHeight="1" x14ac:dyDescent="0.2">
      <c r="A730" s="2">
        <v>729</v>
      </c>
      <c r="B730" s="150" t="s">
        <v>1819</v>
      </c>
      <c r="C730" s="150" t="s">
        <v>1818</v>
      </c>
      <c r="D730" s="150" t="s">
        <v>524</v>
      </c>
      <c r="E730" s="150"/>
    </row>
    <row r="731" spans="1:6" ht="12.75" customHeight="1" x14ac:dyDescent="0.2">
      <c r="A731" s="2">
        <v>730</v>
      </c>
      <c r="B731" s="150" t="s">
        <v>1821</v>
      </c>
      <c r="C731" s="150" t="s">
        <v>1820</v>
      </c>
      <c r="D731" s="150" t="s">
        <v>524</v>
      </c>
      <c r="E731" s="150"/>
      <c r="F731" s="150"/>
    </row>
    <row r="732" spans="1:6" ht="12.75" customHeight="1" x14ac:dyDescent="0.2">
      <c r="A732" s="2">
        <v>731</v>
      </c>
      <c r="B732" s="150" t="s">
        <v>1823</v>
      </c>
      <c r="C732" s="150" t="s">
        <v>1822</v>
      </c>
      <c r="D732" s="150">
        <v>24981333</v>
      </c>
      <c r="E732" s="150"/>
      <c r="F732" s="150"/>
    </row>
    <row r="733" spans="1:6" ht="12.75" customHeight="1" x14ac:dyDescent="0.2">
      <c r="A733" s="2">
        <v>732</v>
      </c>
      <c r="B733" s="150" t="s">
        <v>1824</v>
      </c>
      <c r="C733" s="150" t="s">
        <v>1825</v>
      </c>
      <c r="D733" s="152">
        <v>25521078</v>
      </c>
      <c r="E733" s="152"/>
      <c r="F733" s="150"/>
    </row>
    <row r="734" spans="1:6" ht="12.75" customHeight="1" x14ac:dyDescent="0.2">
      <c r="A734" s="2">
        <v>733</v>
      </c>
      <c r="B734" s="150" t="s">
        <v>1826</v>
      </c>
      <c r="C734" s="150" t="s">
        <v>1827</v>
      </c>
      <c r="D734" s="150" t="s">
        <v>524</v>
      </c>
      <c r="E734" s="150"/>
    </row>
    <row r="735" spans="1:6" ht="12.75" customHeight="1" x14ac:dyDescent="0.2">
      <c r="A735" s="2">
        <v>734</v>
      </c>
      <c r="B735" s="150" t="s">
        <v>1829</v>
      </c>
      <c r="C735" s="150" t="s">
        <v>1828</v>
      </c>
      <c r="D735" s="150" t="s">
        <v>524</v>
      </c>
      <c r="E735" s="150"/>
    </row>
    <row r="736" spans="1:6" ht="12.75" customHeight="1" x14ac:dyDescent="0.2">
      <c r="A736" s="2">
        <v>735</v>
      </c>
      <c r="B736" s="150" t="s">
        <v>1830</v>
      </c>
      <c r="C736" s="150" t="s">
        <v>1831</v>
      </c>
      <c r="D736" s="150" t="s">
        <v>524</v>
      </c>
      <c r="E736" s="150"/>
      <c r="F736" s="150"/>
    </row>
    <row r="737" spans="1:6" ht="12.75" customHeight="1" x14ac:dyDescent="0.2">
      <c r="A737" s="2">
        <v>736</v>
      </c>
      <c r="B737" s="150" t="s">
        <v>1833</v>
      </c>
      <c r="C737" s="150" t="s">
        <v>1832</v>
      </c>
      <c r="D737" s="150" t="s">
        <v>524</v>
      </c>
      <c r="E737" s="150"/>
      <c r="F737" s="150"/>
    </row>
    <row r="738" spans="1:6" ht="12.75" customHeight="1" x14ac:dyDescent="0.2">
      <c r="A738" s="2">
        <v>737</v>
      </c>
      <c r="B738" s="150" t="s">
        <v>1835</v>
      </c>
      <c r="C738" s="150" t="s">
        <v>1834</v>
      </c>
      <c r="D738" s="150" t="s">
        <v>524</v>
      </c>
      <c r="E738" s="150"/>
      <c r="F738" s="150"/>
    </row>
    <row r="739" spans="1:6" ht="12.75" customHeight="1" x14ac:dyDescent="0.2">
      <c r="A739" s="2">
        <v>738</v>
      </c>
      <c r="B739" s="150" t="s">
        <v>1836</v>
      </c>
      <c r="C739" s="150" t="s">
        <v>1837</v>
      </c>
      <c r="D739" s="153">
        <v>26394138</v>
      </c>
      <c r="E739" s="153"/>
      <c r="F739" s="150"/>
    </row>
    <row r="740" spans="1:6" ht="12.75" customHeight="1" x14ac:dyDescent="0.2">
      <c r="A740" s="2">
        <v>739</v>
      </c>
      <c r="B740" s="150" t="s">
        <v>1838</v>
      </c>
      <c r="C740" s="150" t="s">
        <v>1839</v>
      </c>
      <c r="D740" s="150" t="s">
        <v>524</v>
      </c>
      <c r="E740" s="150"/>
      <c r="F740" s="150"/>
    </row>
    <row r="741" spans="1:6" ht="12.75" customHeight="1" x14ac:dyDescent="0.2">
      <c r="A741" s="2">
        <v>740</v>
      </c>
      <c r="B741" s="150" t="s">
        <v>1840</v>
      </c>
      <c r="C741" s="150" t="s">
        <v>1841</v>
      </c>
      <c r="D741" s="150" t="s">
        <v>524</v>
      </c>
      <c r="E741" s="150"/>
    </row>
    <row r="742" spans="1:6" ht="12.75" customHeight="1" x14ac:dyDescent="0.2">
      <c r="A742" s="2">
        <v>741</v>
      </c>
      <c r="B742" s="150" t="s">
        <v>1842</v>
      </c>
      <c r="C742" s="150" t="s">
        <v>1843</v>
      </c>
      <c r="D742" s="152">
        <v>16299269</v>
      </c>
      <c r="E742" s="152"/>
    </row>
    <row r="743" spans="1:6" ht="12.75" customHeight="1" x14ac:dyDescent="0.2">
      <c r="A743" s="2">
        <v>742</v>
      </c>
      <c r="B743" s="150" t="s">
        <v>1844</v>
      </c>
      <c r="C743" s="150" t="s">
        <v>1845</v>
      </c>
      <c r="D743" s="152">
        <v>15602737</v>
      </c>
      <c r="E743" s="152"/>
      <c r="F743" s="150"/>
    </row>
    <row r="744" spans="1:6" ht="12.75" customHeight="1" x14ac:dyDescent="0.2">
      <c r="A744" s="2">
        <v>743</v>
      </c>
      <c r="B744" s="150" t="s">
        <v>1847</v>
      </c>
      <c r="C744" s="150" t="s">
        <v>1846</v>
      </c>
      <c r="D744" s="152">
        <v>15760448</v>
      </c>
      <c r="E744" s="152"/>
      <c r="F744" s="150"/>
    </row>
    <row r="745" spans="1:6" ht="12.75" customHeight="1" x14ac:dyDescent="0.2">
      <c r="A745" s="2">
        <v>744</v>
      </c>
      <c r="B745" s="150" t="s">
        <v>1848</v>
      </c>
      <c r="C745" s="150" t="s">
        <v>1849</v>
      </c>
      <c r="D745" s="150" t="s">
        <v>524</v>
      </c>
      <c r="E745" s="150"/>
    </row>
    <row r="746" spans="1:6" ht="12.75" customHeight="1" x14ac:dyDescent="0.2">
      <c r="A746" s="2">
        <v>745</v>
      </c>
      <c r="B746" s="150" t="s">
        <v>1850</v>
      </c>
      <c r="C746" s="150" t="s">
        <v>1851</v>
      </c>
      <c r="D746" s="152">
        <v>23951090</v>
      </c>
      <c r="E746" s="152"/>
    </row>
    <row r="747" spans="1:6" ht="12.75" customHeight="1" x14ac:dyDescent="0.2">
      <c r="A747" s="2">
        <v>746</v>
      </c>
      <c r="B747" s="150" t="s">
        <v>1852</v>
      </c>
      <c r="C747" s="150" t="s">
        <v>1853</v>
      </c>
      <c r="D747" s="150">
        <v>25984714</v>
      </c>
      <c r="E747" s="150"/>
    </row>
    <row r="748" spans="1:6" ht="12.75" customHeight="1" x14ac:dyDescent="0.2">
      <c r="A748" s="2">
        <v>747</v>
      </c>
      <c r="B748" s="150" t="s">
        <v>1854</v>
      </c>
      <c r="C748" s="150" t="s">
        <v>1855</v>
      </c>
      <c r="D748" s="153">
        <v>27107789</v>
      </c>
      <c r="E748" s="153"/>
      <c r="F748" s="150"/>
    </row>
    <row r="749" spans="1:6" ht="12.75" customHeight="1" x14ac:dyDescent="0.2">
      <c r="A749" s="2">
        <v>748</v>
      </c>
      <c r="B749" s="150" t="s">
        <v>1856</v>
      </c>
      <c r="C749" s="150" t="s">
        <v>1857</v>
      </c>
      <c r="D749" s="150" t="s">
        <v>524</v>
      </c>
      <c r="E749" s="150"/>
    </row>
    <row r="750" spans="1:6" ht="12.75" customHeight="1" x14ac:dyDescent="0.2">
      <c r="A750" s="2">
        <v>749</v>
      </c>
      <c r="B750" s="150" t="s">
        <v>1858</v>
      </c>
      <c r="C750" s="150" t="s">
        <v>1859</v>
      </c>
      <c r="D750" s="150" t="s">
        <v>524</v>
      </c>
      <c r="E750" s="150"/>
      <c r="F750" s="150"/>
    </row>
    <row r="751" spans="1:6" ht="12.75" customHeight="1" x14ac:dyDescent="0.2">
      <c r="A751" s="2">
        <v>750</v>
      </c>
      <c r="B751" s="150" t="s">
        <v>1861</v>
      </c>
      <c r="C751" s="150" t="s">
        <v>1860</v>
      </c>
      <c r="D751" s="152">
        <v>26020283</v>
      </c>
      <c r="E751" s="152"/>
      <c r="F751" s="150"/>
    </row>
    <row r="752" spans="1:6" ht="12.75" customHeight="1" x14ac:dyDescent="0.2">
      <c r="A752" s="2">
        <v>751</v>
      </c>
      <c r="B752" s="150" t="s">
        <v>1862</v>
      </c>
      <c r="C752" s="150" t="s">
        <v>1863</v>
      </c>
      <c r="D752" s="150" t="s">
        <v>524</v>
      </c>
      <c r="E752" s="150"/>
    </row>
    <row r="753" spans="1:6" ht="12.75" customHeight="1" x14ac:dyDescent="0.2">
      <c r="A753" s="2">
        <v>752</v>
      </c>
      <c r="B753" s="150" t="s">
        <v>1864</v>
      </c>
      <c r="C753" s="150" t="s">
        <v>1865</v>
      </c>
      <c r="D753" s="150" t="s">
        <v>524</v>
      </c>
      <c r="E753" s="150"/>
      <c r="F753" s="150"/>
    </row>
    <row r="754" spans="1:6" ht="12.75" customHeight="1" x14ac:dyDescent="0.2">
      <c r="A754" s="2">
        <v>753</v>
      </c>
      <c r="B754" s="150" t="s">
        <v>1785</v>
      </c>
      <c r="C754" s="150" t="s">
        <v>1866</v>
      </c>
      <c r="D754" s="150" t="s">
        <v>524</v>
      </c>
      <c r="E754" s="150"/>
      <c r="F754" s="150"/>
    </row>
    <row r="755" spans="1:6" ht="12.75" customHeight="1" x14ac:dyDescent="0.2">
      <c r="A755" s="2">
        <v>754</v>
      </c>
      <c r="B755" s="150" t="s">
        <v>1868</v>
      </c>
      <c r="C755" s="150" t="s">
        <v>1867</v>
      </c>
      <c r="D755" s="150" t="s">
        <v>524</v>
      </c>
      <c r="E755" s="150"/>
      <c r="F755" s="150"/>
    </row>
    <row r="756" spans="1:6" ht="12.75" customHeight="1" x14ac:dyDescent="0.2">
      <c r="A756" s="2">
        <v>755</v>
      </c>
      <c r="B756" s="150" t="s">
        <v>1871</v>
      </c>
      <c r="C756" s="150" t="s">
        <v>1870</v>
      </c>
      <c r="D756" s="150" t="s">
        <v>524</v>
      </c>
      <c r="E756" s="150"/>
    </row>
    <row r="757" spans="1:6" ht="12.75" customHeight="1" x14ac:dyDescent="0.2">
      <c r="A757" s="2">
        <v>756</v>
      </c>
      <c r="B757" s="150" t="s">
        <v>1872</v>
      </c>
      <c r="C757" s="150" t="s">
        <v>1873</v>
      </c>
      <c r="D757" s="150" t="s">
        <v>524</v>
      </c>
      <c r="E757" s="150"/>
      <c r="F757" s="150"/>
    </row>
    <row r="758" spans="1:6" ht="12.75" customHeight="1" x14ac:dyDescent="0.2">
      <c r="A758" s="2">
        <v>757</v>
      </c>
      <c r="B758" s="150" t="s">
        <v>1874</v>
      </c>
      <c r="C758" s="150" t="s">
        <v>1875</v>
      </c>
      <c r="D758" s="150" t="s">
        <v>524</v>
      </c>
      <c r="E758" s="150"/>
      <c r="F758" s="150"/>
    </row>
    <row r="759" spans="1:6" ht="12.75" customHeight="1" x14ac:dyDescent="0.2">
      <c r="A759" s="2">
        <v>758</v>
      </c>
      <c r="B759" s="150" t="s">
        <v>1876</v>
      </c>
      <c r="C759" s="150" t="s">
        <v>1877</v>
      </c>
      <c r="D759" s="150" t="s">
        <v>524</v>
      </c>
      <c r="E759" s="150"/>
    </row>
    <row r="760" spans="1:6" ht="12.75" customHeight="1" x14ac:dyDescent="0.2">
      <c r="A760" s="2">
        <v>759</v>
      </c>
      <c r="B760" s="150" t="s">
        <v>1878</v>
      </c>
      <c r="C760" s="150" t="s">
        <v>1879</v>
      </c>
      <c r="D760" s="150" t="s">
        <v>524</v>
      </c>
      <c r="E760" s="150"/>
      <c r="F760" s="150"/>
    </row>
    <row r="761" spans="1:6" ht="12.75" customHeight="1" x14ac:dyDescent="0.2">
      <c r="A761" s="2">
        <v>760</v>
      </c>
      <c r="B761" s="150" t="s">
        <v>1880</v>
      </c>
      <c r="C761" s="150" t="s">
        <v>1881</v>
      </c>
      <c r="D761" s="148" t="s">
        <v>524</v>
      </c>
      <c r="E761" s="148"/>
      <c r="F761" s="150"/>
    </row>
    <row r="762" spans="1:6" ht="12.75" customHeight="1" x14ac:dyDescent="0.2">
      <c r="A762" s="2">
        <v>761</v>
      </c>
      <c r="B762" s="150" t="s">
        <v>1882</v>
      </c>
      <c r="C762" s="150" t="s">
        <v>1883</v>
      </c>
      <c r="D762" s="150" t="s">
        <v>524</v>
      </c>
      <c r="E762" s="150"/>
      <c r="F762" s="150"/>
    </row>
    <row r="763" spans="1:6" ht="12.75" customHeight="1" x14ac:dyDescent="0.2">
      <c r="A763" s="2">
        <v>762</v>
      </c>
      <c r="B763" s="150" t="s">
        <v>1884</v>
      </c>
      <c r="C763" s="150" t="s">
        <v>1885</v>
      </c>
      <c r="D763" s="150" t="s">
        <v>524</v>
      </c>
      <c r="E763" s="150"/>
    </row>
    <row r="764" spans="1:6" ht="12.75" customHeight="1" x14ac:dyDescent="0.2">
      <c r="A764" s="2">
        <v>763</v>
      </c>
      <c r="B764" s="150" t="s">
        <v>1886</v>
      </c>
      <c r="C764" s="150" t="s">
        <v>1887</v>
      </c>
      <c r="D764" s="153">
        <v>24199802</v>
      </c>
      <c r="E764" s="153"/>
    </row>
    <row r="765" spans="1:6" ht="12.75" customHeight="1" x14ac:dyDescent="0.2">
      <c r="A765" s="2">
        <v>764</v>
      </c>
      <c r="B765" s="150" t="s">
        <v>1889</v>
      </c>
      <c r="C765" s="150" t="s">
        <v>1888</v>
      </c>
      <c r="D765" s="152">
        <v>20094013</v>
      </c>
      <c r="E765" s="152"/>
    </row>
    <row r="766" spans="1:6" ht="12.75" customHeight="1" x14ac:dyDescent="0.2">
      <c r="A766" s="2">
        <v>765</v>
      </c>
      <c r="B766" s="150" t="s">
        <v>1869</v>
      </c>
      <c r="C766" s="150" t="s">
        <v>1890</v>
      </c>
      <c r="D766" s="150" t="s">
        <v>524</v>
      </c>
      <c r="E766" s="150"/>
    </row>
    <row r="767" spans="1:6" ht="12.75" customHeight="1" x14ac:dyDescent="0.2">
      <c r="A767" s="2">
        <v>766</v>
      </c>
      <c r="B767" s="150" t="s">
        <v>1891</v>
      </c>
      <c r="C767" s="150" t="s">
        <v>1892</v>
      </c>
      <c r="D767" s="150" t="s">
        <v>524</v>
      </c>
      <c r="E767" s="150"/>
    </row>
    <row r="768" spans="1:6" ht="12.75" customHeight="1" x14ac:dyDescent="0.2">
      <c r="A768" s="2">
        <v>767</v>
      </c>
      <c r="B768" s="150" t="s">
        <v>1893</v>
      </c>
      <c r="C768" s="150" t="s">
        <v>1894</v>
      </c>
      <c r="D768" s="150" t="s">
        <v>524</v>
      </c>
      <c r="E768" s="150"/>
    </row>
    <row r="769" spans="1:5" ht="12.75" customHeight="1" x14ac:dyDescent="0.2">
      <c r="A769" s="2">
        <v>768</v>
      </c>
      <c r="B769" s="150" t="s">
        <v>1895</v>
      </c>
      <c r="C769" s="150" t="s">
        <v>1896</v>
      </c>
      <c r="D769" s="152">
        <v>15530702</v>
      </c>
      <c r="E769" s="152"/>
    </row>
    <row r="770" spans="1:5" ht="12.75" customHeight="1" x14ac:dyDescent="0.2">
      <c r="A770" s="2">
        <v>769</v>
      </c>
      <c r="B770" s="150" t="s">
        <v>1897</v>
      </c>
      <c r="C770" s="150" t="s">
        <v>1898</v>
      </c>
      <c r="D770" s="152">
        <v>24205826</v>
      </c>
      <c r="E770" s="152"/>
    </row>
    <row r="771" spans="1:5" ht="12.75" customHeight="1" x14ac:dyDescent="0.2">
      <c r="A771" s="2">
        <v>770</v>
      </c>
      <c r="B771" s="150" t="s">
        <v>1899</v>
      </c>
      <c r="C771" s="150" t="s">
        <v>1900</v>
      </c>
      <c r="D771" s="153">
        <v>23841977</v>
      </c>
      <c r="E771" s="153"/>
    </row>
    <row r="772" spans="1:5" ht="12.75" customHeight="1" x14ac:dyDescent="0.2">
      <c r="A772" s="2">
        <v>771</v>
      </c>
      <c r="B772" s="150" t="s">
        <v>1902</v>
      </c>
      <c r="C772" s="150" t="s">
        <v>1901</v>
      </c>
      <c r="D772" s="152">
        <v>26826597</v>
      </c>
      <c r="E772" s="152"/>
    </row>
    <row r="773" spans="1:5" ht="12.75" customHeight="1" x14ac:dyDescent="0.2">
      <c r="A773" s="2">
        <v>772</v>
      </c>
      <c r="B773" s="150" t="s">
        <v>1903</v>
      </c>
      <c r="C773" s="150" t="s">
        <v>1904</v>
      </c>
      <c r="D773" s="153">
        <v>16815457</v>
      </c>
      <c r="E773" s="153"/>
    </row>
    <row r="774" spans="1:5" ht="12.75" customHeight="1" x14ac:dyDescent="0.2">
      <c r="A774" s="2">
        <v>773</v>
      </c>
      <c r="B774" s="150" t="s">
        <v>1905</v>
      </c>
      <c r="C774" s="150" t="s">
        <v>1906</v>
      </c>
      <c r="D774" s="150" t="s">
        <v>524</v>
      </c>
      <c r="E774" s="150"/>
    </row>
    <row r="775" spans="1:5" ht="12.75" customHeight="1" x14ac:dyDescent="0.2">
      <c r="A775" s="2">
        <v>774</v>
      </c>
      <c r="B775" s="150" t="s">
        <v>1907</v>
      </c>
      <c r="C775" s="150" t="s">
        <v>1908</v>
      </c>
      <c r="D775" s="150" t="s">
        <v>524</v>
      </c>
      <c r="E775" s="150"/>
    </row>
    <row r="776" spans="1:5" ht="12.75" customHeight="1" x14ac:dyDescent="0.2">
      <c r="A776" s="2">
        <v>775</v>
      </c>
      <c r="B776" s="150" t="s">
        <v>1910</v>
      </c>
      <c r="C776" s="150" t="s">
        <v>1909</v>
      </c>
      <c r="D776" s="150" t="s">
        <v>524</v>
      </c>
      <c r="E776" s="150"/>
    </row>
    <row r="777" spans="1:5" ht="12.75" customHeight="1" x14ac:dyDescent="0.2">
      <c r="A777" s="2">
        <v>776</v>
      </c>
      <c r="B777" s="150" t="s">
        <v>1911</v>
      </c>
      <c r="C777" s="150" t="s">
        <v>1912</v>
      </c>
      <c r="D777" s="150" t="s">
        <v>524</v>
      </c>
      <c r="E777" s="150"/>
    </row>
    <row r="778" spans="1:5" ht="12.75" customHeight="1" x14ac:dyDescent="0.2">
      <c r="A778" s="2">
        <v>777</v>
      </c>
      <c r="B778" s="150" t="s">
        <v>1914</v>
      </c>
      <c r="C778" s="150" t="s">
        <v>1913</v>
      </c>
      <c r="D778" s="150" t="s">
        <v>524</v>
      </c>
      <c r="E778" s="150"/>
    </row>
    <row r="779" spans="1:5" ht="12.75" customHeight="1" x14ac:dyDescent="0.2">
      <c r="A779" s="2">
        <v>778</v>
      </c>
      <c r="B779" s="150" t="s">
        <v>1915</v>
      </c>
      <c r="C779" s="150" t="s">
        <v>1916</v>
      </c>
      <c r="D779" s="150" t="s">
        <v>524</v>
      </c>
      <c r="E779" s="150"/>
    </row>
    <row r="780" spans="1:5" ht="12.75" customHeight="1" x14ac:dyDescent="0.2">
      <c r="A780" s="2">
        <v>779</v>
      </c>
      <c r="B780" s="150" t="s">
        <v>1917</v>
      </c>
      <c r="C780" s="150" t="s">
        <v>1918</v>
      </c>
      <c r="D780" s="152">
        <v>12525901</v>
      </c>
      <c r="E780" s="152"/>
    </row>
    <row r="781" spans="1:5" ht="12.75" customHeight="1" x14ac:dyDescent="0.2">
      <c r="A781" s="2">
        <v>780</v>
      </c>
      <c r="B781" s="150" t="s">
        <v>1920</v>
      </c>
      <c r="C781" s="150" t="s">
        <v>1919</v>
      </c>
      <c r="D781" s="150" t="s">
        <v>524</v>
      </c>
      <c r="E781" s="150"/>
    </row>
    <row r="782" spans="1:5" ht="12.75" customHeight="1" x14ac:dyDescent="0.2">
      <c r="A782" s="2">
        <v>781</v>
      </c>
      <c r="B782" s="150" t="s">
        <v>1921</v>
      </c>
      <c r="C782" s="150" t="s">
        <v>1922</v>
      </c>
      <c r="D782" s="150" t="s">
        <v>524</v>
      </c>
      <c r="E782" s="150"/>
    </row>
    <row r="783" spans="1:5" ht="12.75" customHeight="1" x14ac:dyDescent="0.2">
      <c r="A783" s="2">
        <v>782</v>
      </c>
      <c r="B783" s="2" t="s">
        <v>1944</v>
      </c>
      <c r="C783" s="150" t="s">
        <v>1964</v>
      </c>
      <c r="D783" s="154">
        <v>15000000</v>
      </c>
      <c r="E783" s="154"/>
    </row>
    <row r="784" spans="1:5" ht="12.75" customHeight="1" x14ac:dyDescent="0.2">
      <c r="A784" s="2">
        <v>783</v>
      </c>
      <c r="B784" s="2" t="s">
        <v>1945</v>
      </c>
      <c r="C784" s="150" t="s">
        <v>1965</v>
      </c>
      <c r="D784" s="154">
        <v>16000000</v>
      </c>
      <c r="E784" s="154"/>
    </row>
    <row r="785" spans="1:5" ht="12.75" customHeight="1" x14ac:dyDescent="0.2">
      <c r="A785" s="2">
        <v>784</v>
      </c>
      <c r="B785" s="2" t="s">
        <v>1946</v>
      </c>
      <c r="C785" s="150" t="s">
        <v>1966</v>
      </c>
      <c r="D785" s="155">
        <v>16908003</v>
      </c>
      <c r="E785" s="155"/>
    </row>
    <row r="786" spans="1:5" ht="12.75" customHeight="1" x14ac:dyDescent="0.2">
      <c r="A786" s="2">
        <v>785</v>
      </c>
      <c r="B786" s="2" t="s">
        <v>1947</v>
      </c>
      <c r="C786" s="150" t="s">
        <v>1967</v>
      </c>
      <c r="D786" s="156">
        <v>17065431</v>
      </c>
      <c r="E786" s="156"/>
    </row>
    <row r="787" spans="1:5" ht="12.75" customHeight="1" x14ac:dyDescent="0.2">
      <c r="A787" s="2">
        <v>786</v>
      </c>
      <c r="B787" s="2" t="s">
        <v>1963</v>
      </c>
      <c r="C787" s="150" t="s">
        <v>1968</v>
      </c>
      <c r="D787" s="156">
        <v>20855599</v>
      </c>
      <c r="E787" s="156"/>
    </row>
    <row r="788" spans="1:5" ht="12.75" customHeight="1" x14ac:dyDescent="0.2">
      <c r="A788" s="2">
        <v>787</v>
      </c>
      <c r="B788" s="2" t="s">
        <v>1969</v>
      </c>
      <c r="C788" s="150" t="s">
        <v>1970</v>
      </c>
      <c r="D788" s="156">
        <v>21075353</v>
      </c>
      <c r="E788" s="156"/>
    </row>
    <row r="789" spans="1:5" ht="12.75" customHeight="1" x14ac:dyDescent="0.2">
      <c r="A789" s="2">
        <v>788</v>
      </c>
      <c r="B789" s="2" t="s">
        <v>1962</v>
      </c>
      <c r="C789" s="150" t="s">
        <v>1971</v>
      </c>
      <c r="D789" s="156">
        <v>23281720</v>
      </c>
      <c r="E789" s="156"/>
    </row>
    <row r="790" spans="1:5" ht="12.75" customHeight="1" x14ac:dyDescent="0.2">
      <c r="A790" s="2">
        <v>789</v>
      </c>
      <c r="B790" s="2" t="s">
        <v>1961</v>
      </c>
      <c r="C790" s="150" t="s">
        <v>1972</v>
      </c>
      <c r="D790" s="151">
        <v>24401996</v>
      </c>
      <c r="E790" s="151"/>
    </row>
    <row r="791" spans="1:5" ht="12.75" customHeight="1" x14ac:dyDescent="0.2">
      <c r="A791" s="2">
        <v>790</v>
      </c>
      <c r="B791" s="2" t="s">
        <v>1960</v>
      </c>
      <c r="C791" s="150" t="s">
        <v>1973</v>
      </c>
      <c r="D791" s="154">
        <v>25901649</v>
      </c>
      <c r="E791" s="154"/>
    </row>
    <row r="792" spans="1:5" ht="12.75" customHeight="1" x14ac:dyDescent="0.2">
      <c r="A792" s="2">
        <v>791</v>
      </c>
      <c r="B792" s="2" t="s">
        <v>1959</v>
      </c>
      <c r="C792" s="150" t="s">
        <v>1974</v>
      </c>
      <c r="D792" s="154">
        <v>26231035</v>
      </c>
      <c r="E792" s="154"/>
    </row>
    <row r="793" spans="1:5" ht="12.75" customHeight="1" x14ac:dyDescent="0.2">
      <c r="A793" s="2">
        <v>792</v>
      </c>
      <c r="B793" s="2" t="s">
        <v>1958</v>
      </c>
      <c r="C793" s="150" t="s">
        <v>1975</v>
      </c>
      <c r="D793" s="151">
        <v>26296606</v>
      </c>
      <c r="E793" s="151"/>
    </row>
    <row r="794" spans="1:5" ht="12.75" customHeight="1" x14ac:dyDescent="0.2">
      <c r="A794" s="2">
        <v>793</v>
      </c>
      <c r="B794" s="2" t="s">
        <v>1957</v>
      </c>
      <c r="C794" s="150" t="s">
        <v>1976</v>
      </c>
      <c r="D794" s="151">
        <v>26386688</v>
      </c>
      <c r="E794" s="151"/>
    </row>
    <row r="795" spans="1:5" ht="12.75" customHeight="1" x14ac:dyDescent="0.2">
      <c r="A795" s="2">
        <v>794</v>
      </c>
      <c r="B795" s="2" t="s">
        <v>1956</v>
      </c>
      <c r="C795" s="150" t="s">
        <v>1977</v>
      </c>
      <c r="D795" s="151">
        <v>26398832</v>
      </c>
      <c r="E795" s="151"/>
    </row>
    <row r="796" spans="1:5" ht="12.75" customHeight="1" x14ac:dyDescent="0.2">
      <c r="A796" s="2">
        <v>795</v>
      </c>
      <c r="B796" s="2" t="s">
        <v>1955</v>
      </c>
      <c r="C796" s="150" t="s">
        <v>1978</v>
      </c>
      <c r="D796" s="154">
        <v>26638794</v>
      </c>
      <c r="E796" s="154"/>
    </row>
    <row r="797" spans="1:5" ht="12.75" customHeight="1" x14ac:dyDescent="0.2">
      <c r="A797" s="2">
        <v>796</v>
      </c>
      <c r="B797" s="2" t="s">
        <v>1954</v>
      </c>
      <c r="C797" s="153" t="s">
        <v>1979</v>
      </c>
      <c r="D797" s="151">
        <v>26976891</v>
      </c>
      <c r="E797" s="151"/>
    </row>
    <row r="798" spans="1:5" ht="12.75" customHeight="1" x14ac:dyDescent="0.2">
      <c r="A798" s="2">
        <v>797</v>
      </c>
      <c r="B798" s="2" t="s">
        <v>1953</v>
      </c>
      <c r="C798" s="153" t="s">
        <v>1980</v>
      </c>
      <c r="D798" s="151">
        <v>27023634</v>
      </c>
      <c r="E798" s="151"/>
    </row>
    <row r="799" spans="1:5" ht="12.75" customHeight="1" x14ac:dyDescent="0.2">
      <c r="A799" s="2">
        <v>798</v>
      </c>
      <c r="B799" s="2" t="s">
        <v>1952</v>
      </c>
      <c r="C799" s="153" t="s">
        <v>1981</v>
      </c>
      <c r="D799" s="154">
        <v>27336234</v>
      </c>
      <c r="E799" s="154"/>
    </row>
    <row r="800" spans="1:5" ht="12.75" customHeight="1" x14ac:dyDescent="0.2">
      <c r="A800" s="2">
        <v>799</v>
      </c>
      <c r="B800" s="2" t="s">
        <v>1951</v>
      </c>
      <c r="C800" s="153" t="s">
        <v>1982</v>
      </c>
      <c r="D800" s="154">
        <v>27354515</v>
      </c>
      <c r="E800" s="154"/>
    </row>
    <row r="801" spans="1:5" ht="12.75" customHeight="1" x14ac:dyDescent="0.2">
      <c r="A801" s="2">
        <v>800</v>
      </c>
      <c r="B801" s="2" t="s">
        <v>1950</v>
      </c>
      <c r="C801" s="153" t="s">
        <v>1983</v>
      </c>
      <c r="D801" s="151">
        <v>27601520</v>
      </c>
      <c r="E801" s="151"/>
    </row>
    <row r="802" spans="1:5" ht="12.75" customHeight="1" x14ac:dyDescent="0.2">
      <c r="A802" s="2">
        <v>801</v>
      </c>
      <c r="B802" s="2" t="s">
        <v>1949</v>
      </c>
      <c r="C802" s="153" t="s">
        <v>1984</v>
      </c>
      <c r="D802" s="154">
        <v>27662089</v>
      </c>
      <c r="E802" s="154"/>
    </row>
    <row r="803" spans="1:5" ht="12.75" customHeight="1" x14ac:dyDescent="0.2">
      <c r="A803" s="2">
        <v>802</v>
      </c>
      <c r="B803" s="2" t="s">
        <v>1948</v>
      </c>
      <c r="C803" s="158" t="s">
        <v>1985</v>
      </c>
      <c r="D803" s="157">
        <v>24727912</v>
      </c>
      <c r="E803" s="157"/>
    </row>
    <row r="804" spans="1:5" ht="12.75" customHeight="1" x14ac:dyDescent="0.2"/>
    <row r="805" spans="1:5" ht="12.75" customHeight="1" x14ac:dyDescent="0.2"/>
    <row r="806" spans="1:5" ht="12.75" customHeight="1" x14ac:dyDescent="0.2"/>
    <row r="807" spans="1:5" ht="12.75" customHeight="1" x14ac:dyDescent="0.2"/>
    <row r="808" spans="1:5" ht="12.75" customHeight="1" x14ac:dyDescent="0.2"/>
  </sheetData>
  <sortState ref="A3:V804">
    <sortCondition ref="A3"/>
  </sortState>
  <mergeCells count="7">
    <mergeCell ref="T3:U3"/>
    <mergeCell ref="I3:K3"/>
    <mergeCell ref="L3:L4"/>
    <mergeCell ref="M3:M4"/>
    <mergeCell ref="N3:O3"/>
    <mergeCell ref="P3:Q3"/>
    <mergeCell ref="R3:S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99"/>
  <sheetViews>
    <sheetView zoomScale="80" zoomScaleNormal="80" workbookViewId="0">
      <selection sqref="A1:A5"/>
    </sheetView>
  </sheetViews>
  <sheetFormatPr defaultRowHeight="15" x14ac:dyDescent="0.25"/>
  <cols>
    <col min="1" max="1" width="13.140625" style="71" customWidth="1"/>
    <col min="2" max="2" width="9.140625" style="292"/>
    <col min="3" max="3" width="8.140625" style="268" customWidth="1"/>
    <col min="4" max="5" width="6.42578125" customWidth="1"/>
    <col min="6" max="6" width="6.42578125" style="15" customWidth="1"/>
    <col min="7" max="7" width="10.28515625" customWidth="1"/>
    <col min="8" max="8" width="10.5703125" customWidth="1"/>
    <col min="9" max="9" width="9.28515625" style="15" customWidth="1"/>
    <col min="10" max="11" width="9.28515625" customWidth="1"/>
    <col min="12" max="12" width="11" customWidth="1"/>
    <col min="13" max="13" width="8.42578125" customWidth="1"/>
    <col min="14" max="14" width="8.140625" style="15" customWidth="1"/>
    <col min="15" max="16" width="8.140625" customWidth="1"/>
    <col min="17" max="17" width="11" customWidth="1"/>
    <col min="18" max="18" width="8.42578125" customWidth="1"/>
    <col min="19" max="19" width="9.28515625" customWidth="1"/>
    <col min="20" max="20" width="14.42578125" style="15" customWidth="1"/>
    <col min="21" max="21" width="10.140625" customWidth="1"/>
    <col min="22" max="22" width="7.5703125" customWidth="1"/>
    <col min="23" max="23" width="8.28515625" customWidth="1"/>
    <col min="24" max="24" width="10.5703125" customWidth="1"/>
    <col min="25" max="25" width="9.140625" style="15" customWidth="1"/>
    <col min="26" max="29" width="9.140625" style="71"/>
  </cols>
  <sheetData>
    <row r="1" spans="1:45" s="268" customFormat="1" ht="15" customHeight="1" x14ac:dyDescent="0.25">
      <c r="A1" s="367" t="s">
        <v>2027</v>
      </c>
      <c r="B1" s="378" t="s">
        <v>175</v>
      </c>
      <c r="C1" s="376"/>
      <c r="D1" s="376"/>
      <c r="E1" s="376"/>
      <c r="F1" s="376" t="s">
        <v>176</v>
      </c>
      <c r="G1" s="376"/>
      <c r="H1" s="376"/>
      <c r="I1" s="375" t="s">
        <v>177</v>
      </c>
      <c r="J1" s="375"/>
      <c r="K1" s="375"/>
      <c r="L1" s="375"/>
      <c r="M1" s="375"/>
      <c r="N1" s="375"/>
      <c r="O1" s="375"/>
      <c r="P1" s="375"/>
      <c r="Q1" s="375"/>
      <c r="R1" s="375"/>
      <c r="S1" s="375"/>
      <c r="T1" s="373" t="s">
        <v>178</v>
      </c>
      <c r="U1" s="373"/>
      <c r="V1" s="373"/>
      <c r="W1" s="373"/>
      <c r="X1" s="377"/>
      <c r="Y1" s="282"/>
      <c r="Z1" s="258"/>
      <c r="AA1" s="258"/>
      <c r="AB1" s="260"/>
      <c r="AC1" s="260"/>
      <c r="AE1" s="263"/>
      <c r="AF1" s="263"/>
      <c r="AR1" s="262"/>
      <c r="AS1" s="262"/>
    </row>
    <row r="2" spans="1:45" s="268" customFormat="1" x14ac:dyDescent="0.25">
      <c r="A2" s="367"/>
      <c r="B2" s="378"/>
      <c r="C2" s="376"/>
      <c r="D2" s="376"/>
      <c r="E2" s="376"/>
      <c r="F2" s="376"/>
      <c r="G2" s="376"/>
      <c r="H2" s="376"/>
      <c r="I2" s="375"/>
      <c r="J2" s="375"/>
      <c r="K2" s="375"/>
      <c r="L2" s="375"/>
      <c r="M2" s="375"/>
      <c r="N2" s="375"/>
      <c r="O2" s="375"/>
      <c r="P2" s="375"/>
      <c r="Q2" s="375"/>
      <c r="R2" s="375"/>
      <c r="S2" s="375"/>
      <c r="T2" s="373"/>
      <c r="U2" s="373"/>
      <c r="V2" s="373"/>
      <c r="W2" s="373"/>
      <c r="X2" s="377"/>
      <c r="Y2" s="282"/>
      <c r="Z2" s="258"/>
      <c r="AA2" s="258"/>
      <c r="AB2" s="260"/>
      <c r="AC2" s="260"/>
      <c r="AE2" s="263"/>
      <c r="AF2" s="263"/>
      <c r="AR2" s="262"/>
      <c r="AS2" s="262"/>
    </row>
    <row r="3" spans="1:45" s="268" customFormat="1" x14ac:dyDescent="0.25">
      <c r="A3" s="367"/>
      <c r="B3" s="378"/>
      <c r="C3" s="376"/>
      <c r="D3" s="376"/>
      <c r="E3" s="376"/>
      <c r="F3" s="376"/>
      <c r="G3" s="376"/>
      <c r="H3" s="376"/>
      <c r="I3" s="375"/>
      <c r="J3" s="375"/>
      <c r="K3" s="375"/>
      <c r="L3" s="375"/>
      <c r="M3" s="375"/>
      <c r="N3" s="375"/>
      <c r="O3" s="375"/>
      <c r="P3" s="375"/>
      <c r="Q3" s="375"/>
      <c r="R3" s="375"/>
      <c r="S3" s="375"/>
      <c r="T3" s="373"/>
      <c r="U3" s="373"/>
      <c r="V3" s="373"/>
      <c r="W3" s="373"/>
      <c r="X3" s="377"/>
      <c r="Y3" s="282"/>
      <c r="Z3" s="258"/>
      <c r="AA3" s="258"/>
      <c r="AB3" s="260"/>
      <c r="AC3" s="260"/>
      <c r="AE3" s="263"/>
      <c r="AF3" s="263"/>
      <c r="AR3" s="262"/>
      <c r="AS3" s="262"/>
    </row>
    <row r="4" spans="1:45" s="268" customFormat="1" ht="30" customHeight="1" x14ac:dyDescent="0.25">
      <c r="A4" s="367"/>
      <c r="B4" s="373">
        <v>1997</v>
      </c>
      <c r="C4" s="373"/>
      <c r="D4" s="373"/>
      <c r="E4" s="262">
        <v>2009</v>
      </c>
      <c r="F4" s="381" t="s">
        <v>21</v>
      </c>
      <c r="G4" s="373" t="s">
        <v>43</v>
      </c>
      <c r="H4" s="373" t="s">
        <v>179</v>
      </c>
      <c r="I4" s="375" t="s">
        <v>21</v>
      </c>
      <c r="J4" s="375"/>
      <c r="K4" s="375"/>
      <c r="L4" s="375"/>
      <c r="M4" s="375"/>
      <c r="N4" s="380" t="s">
        <v>43</v>
      </c>
      <c r="O4" s="380"/>
      <c r="P4" s="380"/>
      <c r="Q4" s="380"/>
      <c r="R4" s="380"/>
      <c r="S4" s="373" t="s">
        <v>180</v>
      </c>
      <c r="T4" s="378" t="s">
        <v>181</v>
      </c>
      <c r="U4" s="376" t="s">
        <v>182</v>
      </c>
      <c r="V4" s="373"/>
      <c r="W4" s="373"/>
      <c r="X4" s="376" t="s">
        <v>183</v>
      </c>
      <c r="Y4" s="282"/>
      <c r="Z4" s="258"/>
      <c r="AA4" s="258"/>
      <c r="AB4" s="260"/>
      <c r="AC4" s="260"/>
      <c r="AE4" s="263"/>
      <c r="AF4" s="263"/>
      <c r="AR4" s="262"/>
      <c r="AS4" s="262"/>
    </row>
    <row r="5" spans="1:45" s="28" customFormat="1" x14ac:dyDescent="0.25">
      <c r="A5" s="368"/>
      <c r="B5" s="280" t="s">
        <v>22</v>
      </c>
      <c r="C5" s="265" t="s">
        <v>33</v>
      </c>
      <c r="D5" s="265" t="s">
        <v>34</v>
      </c>
      <c r="E5" s="265" t="s">
        <v>126</v>
      </c>
      <c r="F5" s="382"/>
      <c r="G5" s="374"/>
      <c r="H5" s="374"/>
      <c r="I5" s="12" t="s">
        <v>184</v>
      </c>
      <c r="J5" s="266" t="s">
        <v>7</v>
      </c>
      <c r="K5" s="266" t="s">
        <v>33</v>
      </c>
      <c r="L5" s="266" t="s">
        <v>185</v>
      </c>
      <c r="M5" s="266" t="s">
        <v>186</v>
      </c>
      <c r="N5" s="12" t="s">
        <v>184</v>
      </c>
      <c r="O5" s="266" t="s">
        <v>7</v>
      </c>
      <c r="P5" s="266" t="s">
        <v>33</v>
      </c>
      <c r="Q5" s="266" t="s">
        <v>185</v>
      </c>
      <c r="R5" s="266" t="s">
        <v>186</v>
      </c>
      <c r="S5" s="374"/>
      <c r="T5" s="379"/>
      <c r="U5" s="9" t="s">
        <v>0</v>
      </c>
      <c r="V5" s="9" t="s">
        <v>187</v>
      </c>
      <c r="W5" s="9" t="s">
        <v>188</v>
      </c>
      <c r="X5" s="374"/>
      <c r="Y5" s="278"/>
      <c r="Z5" s="271"/>
      <c r="AA5" s="271"/>
      <c r="AB5" s="271"/>
      <c r="AC5" s="271"/>
      <c r="AD5" s="265"/>
      <c r="AE5" s="267"/>
      <c r="AF5" s="267"/>
      <c r="AG5" s="267"/>
      <c r="AH5" s="265"/>
      <c r="AI5" s="265"/>
      <c r="AJ5" s="265"/>
      <c r="AK5" s="265"/>
      <c r="AL5" s="265"/>
      <c r="AM5" s="265"/>
      <c r="AN5" s="265"/>
      <c r="AO5" s="265"/>
      <c r="AP5" s="265"/>
      <c r="AQ5" s="265"/>
      <c r="AR5" s="265"/>
      <c r="AS5" s="265"/>
    </row>
    <row r="6" spans="1:45" x14ac:dyDescent="0.25">
      <c r="A6" s="184" t="s">
        <v>87</v>
      </c>
      <c r="B6" s="279" t="s">
        <v>190</v>
      </c>
      <c r="C6" s="262" t="s">
        <v>189</v>
      </c>
      <c r="D6" s="7" t="s">
        <v>189</v>
      </c>
      <c r="E6" s="7" t="s">
        <v>190</v>
      </c>
      <c r="F6" s="11" t="s">
        <v>190</v>
      </c>
      <c r="G6" s="7" t="s">
        <v>190</v>
      </c>
      <c r="H6" s="7" t="s">
        <v>190</v>
      </c>
      <c r="I6" s="113">
        <v>84.2</v>
      </c>
      <c r="J6" s="200">
        <v>924.7</v>
      </c>
      <c r="K6" s="200">
        <v>1290.7</v>
      </c>
      <c r="L6" s="200" t="s">
        <v>191</v>
      </c>
      <c r="M6" s="200" t="s">
        <v>191</v>
      </c>
      <c r="N6" s="113">
        <v>161.4</v>
      </c>
      <c r="O6" s="200">
        <v>288.3</v>
      </c>
      <c r="P6" s="200">
        <v>455.2</v>
      </c>
      <c r="Q6" s="200" t="s">
        <v>191</v>
      </c>
      <c r="R6" s="200" t="s">
        <v>191</v>
      </c>
      <c r="S6" s="7" t="s">
        <v>191</v>
      </c>
      <c r="T6" s="11" t="s">
        <v>192</v>
      </c>
      <c r="U6" s="7">
        <v>5</v>
      </c>
      <c r="V6" s="7">
        <v>4</v>
      </c>
      <c r="W6" s="7">
        <v>1</v>
      </c>
      <c r="X6" s="7" t="s">
        <v>190</v>
      </c>
      <c r="Y6" s="282"/>
      <c r="Z6" s="258"/>
      <c r="AA6" s="258"/>
      <c r="AD6" s="6"/>
      <c r="AE6" s="253"/>
      <c r="AF6" s="253"/>
      <c r="AG6" s="253"/>
      <c r="AH6" s="6"/>
      <c r="AI6" s="6"/>
      <c r="AJ6" s="6"/>
      <c r="AK6" s="6"/>
      <c r="AL6" s="6"/>
      <c r="AM6" s="6"/>
      <c r="AN6" s="6"/>
      <c r="AO6" s="6"/>
      <c r="AP6" s="6"/>
      <c r="AQ6" s="6"/>
      <c r="AR6" s="7"/>
      <c r="AS6" s="7"/>
    </row>
    <row r="7" spans="1:45" x14ac:dyDescent="0.25">
      <c r="A7" s="184" t="s">
        <v>124</v>
      </c>
      <c r="B7" s="279" t="s">
        <v>193</v>
      </c>
      <c r="C7" s="262" t="s">
        <v>193</v>
      </c>
      <c r="D7" s="7" t="s">
        <v>193</v>
      </c>
      <c r="E7" s="7" t="s">
        <v>189</v>
      </c>
      <c r="F7" s="11" t="s">
        <v>193</v>
      </c>
      <c r="G7" s="7" t="s">
        <v>193</v>
      </c>
      <c r="H7" s="7" t="s">
        <v>193</v>
      </c>
      <c r="I7" s="113">
        <v>102.5</v>
      </c>
      <c r="J7" s="200">
        <v>146.9</v>
      </c>
      <c r="K7" s="200">
        <v>94.2</v>
      </c>
      <c r="L7" s="200" t="s">
        <v>191</v>
      </c>
      <c r="M7" s="200" t="s">
        <v>190</v>
      </c>
      <c r="N7" s="221" t="s">
        <v>193</v>
      </c>
      <c r="O7" s="220" t="s">
        <v>193</v>
      </c>
      <c r="P7" s="220" t="s">
        <v>193</v>
      </c>
      <c r="Q7" s="220" t="s">
        <v>193</v>
      </c>
      <c r="R7" s="220" t="s">
        <v>193</v>
      </c>
      <c r="S7" s="7" t="s">
        <v>190</v>
      </c>
      <c r="T7" s="11" t="s">
        <v>194</v>
      </c>
      <c r="U7" s="7">
        <v>1</v>
      </c>
      <c r="V7" s="7" t="s">
        <v>193</v>
      </c>
      <c r="W7" s="7" t="s">
        <v>193</v>
      </c>
      <c r="X7" s="7" t="s">
        <v>193</v>
      </c>
      <c r="Y7" s="282"/>
      <c r="Z7" s="258"/>
      <c r="AA7" s="258"/>
      <c r="AD7" s="253"/>
      <c r="AE7" s="253"/>
      <c r="AF7" s="253"/>
      <c r="AG7" s="253"/>
      <c r="AH7" s="6"/>
      <c r="AI7" s="6"/>
      <c r="AJ7" s="6"/>
      <c r="AK7" s="6"/>
      <c r="AL7" s="6"/>
      <c r="AM7" s="6"/>
      <c r="AN7" s="6"/>
      <c r="AO7" s="6"/>
      <c r="AP7" s="6"/>
      <c r="AQ7" s="6"/>
      <c r="AR7" s="7"/>
      <c r="AS7" s="7"/>
    </row>
    <row r="8" spans="1:45" x14ac:dyDescent="0.25">
      <c r="A8" s="252" t="s">
        <v>68</v>
      </c>
      <c r="B8" s="279" t="s">
        <v>190</v>
      </c>
      <c r="C8" s="262" t="s">
        <v>193</v>
      </c>
      <c r="D8" s="7" t="s">
        <v>193</v>
      </c>
      <c r="E8" s="7" t="s">
        <v>191</v>
      </c>
      <c r="F8" s="11" t="s">
        <v>190</v>
      </c>
      <c r="G8" s="7" t="s">
        <v>191</v>
      </c>
      <c r="H8" s="7" t="s">
        <v>190</v>
      </c>
      <c r="I8" s="113">
        <v>45.7</v>
      </c>
      <c r="J8" s="200">
        <v>41.7</v>
      </c>
      <c r="K8" s="200">
        <v>21.8</v>
      </c>
      <c r="L8" s="200" t="s">
        <v>190</v>
      </c>
      <c r="M8" s="200" t="s">
        <v>190</v>
      </c>
      <c r="N8" s="113">
        <v>430.5</v>
      </c>
      <c r="O8" s="200">
        <v>319.10000000000002</v>
      </c>
      <c r="P8" s="200">
        <v>118.4</v>
      </c>
      <c r="Q8" s="200" t="s">
        <v>190</v>
      </c>
      <c r="R8" s="200" t="s">
        <v>190</v>
      </c>
      <c r="S8" s="7" t="s">
        <v>191</v>
      </c>
      <c r="T8" s="11" t="s">
        <v>194</v>
      </c>
      <c r="U8" s="7">
        <v>3</v>
      </c>
      <c r="V8" s="7">
        <v>2</v>
      </c>
      <c r="W8" s="7">
        <v>1</v>
      </c>
      <c r="X8" s="7" t="s">
        <v>190</v>
      </c>
      <c r="Y8" s="282"/>
      <c r="Z8" s="258"/>
      <c r="AA8" s="258"/>
      <c r="AD8" s="253"/>
      <c r="AE8" s="253"/>
      <c r="AF8" s="253"/>
      <c r="AG8" s="253"/>
      <c r="AH8" s="6"/>
      <c r="AI8" s="6"/>
      <c r="AJ8" s="6"/>
      <c r="AK8" s="6"/>
      <c r="AL8" s="6"/>
      <c r="AM8" s="6"/>
      <c r="AN8" s="6"/>
      <c r="AO8" s="6"/>
      <c r="AP8" s="6"/>
      <c r="AQ8" s="6"/>
      <c r="AR8" s="7"/>
      <c r="AS8" s="7"/>
    </row>
    <row r="9" spans="1:45" x14ac:dyDescent="0.25">
      <c r="A9" s="184" t="s">
        <v>167</v>
      </c>
      <c r="B9" s="279" t="s">
        <v>193</v>
      </c>
      <c r="C9" s="262" t="s">
        <v>193</v>
      </c>
      <c r="D9" s="7" t="s">
        <v>193</v>
      </c>
      <c r="E9" s="7" t="s">
        <v>189</v>
      </c>
      <c r="F9" s="11" t="s">
        <v>193</v>
      </c>
      <c r="G9" s="7" t="s">
        <v>193</v>
      </c>
      <c r="H9" s="7" t="s">
        <v>193</v>
      </c>
      <c r="I9" s="221" t="s">
        <v>193</v>
      </c>
      <c r="J9" s="220" t="s">
        <v>193</v>
      </c>
      <c r="K9" s="220" t="s">
        <v>193</v>
      </c>
      <c r="L9" s="220" t="s">
        <v>193</v>
      </c>
      <c r="M9" s="200" t="s">
        <v>193</v>
      </c>
      <c r="N9" s="113">
        <v>350</v>
      </c>
      <c r="O9" s="200">
        <v>93.7</v>
      </c>
      <c r="P9" s="200">
        <v>136.9</v>
      </c>
      <c r="Q9" s="200" t="s">
        <v>190</v>
      </c>
      <c r="R9" s="200" t="s">
        <v>191</v>
      </c>
      <c r="S9" s="7" t="s">
        <v>190</v>
      </c>
      <c r="T9" s="11" t="s">
        <v>192</v>
      </c>
      <c r="U9" s="7">
        <v>1</v>
      </c>
      <c r="V9" s="7" t="s">
        <v>193</v>
      </c>
      <c r="W9" s="7" t="s">
        <v>193</v>
      </c>
      <c r="X9" s="7" t="s">
        <v>193</v>
      </c>
      <c r="Y9" s="282"/>
      <c r="Z9" s="258"/>
      <c r="AA9" s="258"/>
      <c r="AD9" s="253"/>
      <c r="AE9" s="253"/>
      <c r="AF9" s="253"/>
      <c r="AG9" s="253"/>
      <c r="AH9" s="6"/>
      <c r="AI9" s="6"/>
      <c r="AJ9" s="6"/>
      <c r="AK9" s="6"/>
      <c r="AL9" s="6"/>
      <c r="AM9" s="6"/>
      <c r="AN9" s="6"/>
      <c r="AO9" s="6"/>
      <c r="AP9" s="6"/>
      <c r="AQ9" s="6"/>
      <c r="AR9" s="7"/>
      <c r="AS9" s="7"/>
    </row>
    <row r="10" spans="1:45" x14ac:dyDescent="0.25">
      <c r="A10" s="184" t="s">
        <v>195</v>
      </c>
      <c r="B10" s="279" t="s">
        <v>193</v>
      </c>
      <c r="C10" s="262" t="s">
        <v>193</v>
      </c>
      <c r="D10" s="7" t="s">
        <v>193</v>
      </c>
      <c r="E10" s="7" t="s">
        <v>193</v>
      </c>
      <c r="F10" s="11" t="s">
        <v>193</v>
      </c>
      <c r="G10" s="7" t="s">
        <v>193</v>
      </c>
      <c r="H10" s="7" t="s">
        <v>193</v>
      </c>
      <c r="I10" s="221" t="s">
        <v>193</v>
      </c>
      <c r="J10" s="220" t="s">
        <v>193</v>
      </c>
      <c r="K10" s="220" t="s">
        <v>193</v>
      </c>
      <c r="L10" s="220" t="s">
        <v>193</v>
      </c>
      <c r="M10" s="200" t="s">
        <v>193</v>
      </c>
      <c r="N10" s="113">
        <v>2437.5</v>
      </c>
      <c r="O10" s="220" t="s">
        <v>193</v>
      </c>
      <c r="P10" s="220" t="s">
        <v>193</v>
      </c>
      <c r="Q10" s="220" t="s">
        <v>193</v>
      </c>
      <c r="R10" s="220" t="s">
        <v>193</v>
      </c>
      <c r="S10" s="7" t="s">
        <v>193</v>
      </c>
      <c r="T10" s="11" t="s">
        <v>193</v>
      </c>
      <c r="U10" s="7" t="s">
        <v>193</v>
      </c>
      <c r="V10" s="7" t="s">
        <v>193</v>
      </c>
      <c r="W10" s="7" t="s">
        <v>193</v>
      </c>
      <c r="X10" s="7" t="s">
        <v>193</v>
      </c>
      <c r="Y10" s="282"/>
      <c r="Z10" s="258"/>
      <c r="AA10" s="258"/>
      <c r="AD10" s="253"/>
      <c r="AE10" s="253"/>
      <c r="AF10" s="253"/>
      <c r="AG10" s="253"/>
      <c r="AH10" s="6"/>
      <c r="AI10" s="6"/>
      <c r="AJ10" s="6"/>
      <c r="AK10" s="6"/>
      <c r="AL10" s="6"/>
      <c r="AM10" s="6"/>
      <c r="AN10" s="6"/>
      <c r="AO10" s="6"/>
      <c r="AP10" s="6"/>
      <c r="AQ10" s="6"/>
      <c r="AR10" s="7"/>
      <c r="AS10" s="7"/>
    </row>
    <row r="11" spans="1:45" x14ac:dyDescent="0.25">
      <c r="A11" s="184" t="s">
        <v>97</v>
      </c>
      <c r="B11" s="279" t="s">
        <v>189</v>
      </c>
      <c r="C11" s="262" t="s">
        <v>193</v>
      </c>
      <c r="D11" s="7" t="s">
        <v>193</v>
      </c>
      <c r="E11" s="7" t="s">
        <v>193</v>
      </c>
      <c r="F11" s="11" t="s">
        <v>193</v>
      </c>
      <c r="G11" s="7" t="s">
        <v>193</v>
      </c>
      <c r="H11" s="7" t="s">
        <v>193</v>
      </c>
      <c r="I11" s="221" t="s">
        <v>193</v>
      </c>
      <c r="J11" s="220" t="s">
        <v>193</v>
      </c>
      <c r="K11" s="220" t="s">
        <v>193</v>
      </c>
      <c r="L11" s="220" t="s">
        <v>193</v>
      </c>
      <c r="M11" s="200" t="s">
        <v>193</v>
      </c>
      <c r="N11" s="221" t="s">
        <v>193</v>
      </c>
      <c r="O11" s="200">
        <v>59</v>
      </c>
      <c r="P11" s="200">
        <v>174.2</v>
      </c>
      <c r="Q11" s="220" t="s">
        <v>193</v>
      </c>
      <c r="R11" s="220" t="s">
        <v>193</v>
      </c>
      <c r="S11" s="7" t="s">
        <v>193</v>
      </c>
      <c r="T11" s="11" t="s">
        <v>192</v>
      </c>
      <c r="U11" s="7">
        <v>1</v>
      </c>
      <c r="V11" s="7"/>
      <c r="W11" s="7"/>
      <c r="X11" s="7" t="s">
        <v>193</v>
      </c>
      <c r="Y11" s="282"/>
      <c r="Z11" s="258"/>
      <c r="AA11" s="258"/>
      <c r="AD11" s="253"/>
      <c r="AE11" s="253"/>
      <c r="AF11" s="253"/>
      <c r="AG11" s="253"/>
      <c r="AH11" s="6"/>
      <c r="AI11" s="6"/>
      <c r="AJ11" s="6"/>
      <c r="AK11" s="6"/>
      <c r="AL11" s="6"/>
      <c r="AM11" s="6"/>
      <c r="AN11" s="6"/>
      <c r="AO11" s="6"/>
      <c r="AP11" s="6"/>
      <c r="AQ11" s="6"/>
      <c r="AR11" s="7"/>
      <c r="AS11" s="7"/>
    </row>
    <row r="12" spans="1:45" x14ac:dyDescent="0.25">
      <c r="A12" s="184" t="s">
        <v>98</v>
      </c>
      <c r="B12" s="279" t="s">
        <v>190</v>
      </c>
      <c r="C12" s="262" t="s">
        <v>193</v>
      </c>
      <c r="D12" s="7" t="s">
        <v>193</v>
      </c>
      <c r="E12" s="7" t="s">
        <v>190</v>
      </c>
      <c r="F12" s="11" t="s">
        <v>190</v>
      </c>
      <c r="G12" s="7" t="s">
        <v>191</v>
      </c>
      <c r="H12" s="7" t="s">
        <v>190</v>
      </c>
      <c r="I12" s="113">
        <v>1305.2</v>
      </c>
      <c r="J12" s="200">
        <v>141452.1</v>
      </c>
      <c r="K12" s="200">
        <v>227371.8</v>
      </c>
      <c r="L12" s="200" t="s">
        <v>191</v>
      </c>
      <c r="M12" s="200" t="s">
        <v>191</v>
      </c>
      <c r="N12" s="113">
        <v>2810.4</v>
      </c>
      <c r="O12" s="200">
        <v>7379.6</v>
      </c>
      <c r="P12" s="200">
        <v>13418.5</v>
      </c>
      <c r="Q12" s="200" t="s">
        <v>191</v>
      </c>
      <c r="R12" s="200" t="s">
        <v>191</v>
      </c>
      <c r="S12" s="7" t="s">
        <v>191</v>
      </c>
      <c r="T12" s="11" t="s">
        <v>192</v>
      </c>
      <c r="U12" s="7">
        <v>5</v>
      </c>
      <c r="V12" s="7">
        <v>4</v>
      </c>
      <c r="W12" s="7">
        <v>1</v>
      </c>
      <c r="X12" s="7" t="s">
        <v>190</v>
      </c>
      <c r="Y12" s="282"/>
      <c r="Z12" s="258"/>
      <c r="AA12" s="258"/>
      <c r="AD12" s="253"/>
      <c r="AE12" s="253"/>
      <c r="AF12" s="253"/>
      <c r="AG12" s="253"/>
      <c r="AH12" s="6"/>
      <c r="AI12" s="6"/>
      <c r="AJ12" s="6"/>
      <c r="AK12" s="6"/>
      <c r="AL12" s="6"/>
      <c r="AM12" s="6"/>
      <c r="AN12" s="6"/>
      <c r="AO12" s="6"/>
      <c r="AP12" s="6"/>
      <c r="AQ12" s="6"/>
      <c r="AR12" s="7"/>
      <c r="AS12" s="7"/>
    </row>
    <row r="13" spans="1:45" x14ac:dyDescent="0.25">
      <c r="A13" s="184" t="s">
        <v>99</v>
      </c>
      <c r="B13" s="279" t="s">
        <v>189</v>
      </c>
      <c r="C13" s="262" t="s">
        <v>193</v>
      </c>
      <c r="D13" s="7" t="s">
        <v>193</v>
      </c>
      <c r="E13" s="7" t="s">
        <v>193</v>
      </c>
      <c r="F13" s="11" t="s">
        <v>193</v>
      </c>
      <c r="G13" s="7" t="s">
        <v>193</v>
      </c>
      <c r="H13" s="7" t="s">
        <v>193</v>
      </c>
      <c r="I13" s="221" t="s">
        <v>193</v>
      </c>
      <c r="J13" s="220" t="s">
        <v>193</v>
      </c>
      <c r="K13" s="220" t="s">
        <v>193</v>
      </c>
      <c r="L13" s="220" t="s">
        <v>193</v>
      </c>
      <c r="M13" s="200" t="s">
        <v>193</v>
      </c>
      <c r="N13" s="221" t="s">
        <v>193</v>
      </c>
      <c r="O13" s="200">
        <v>662.6</v>
      </c>
      <c r="P13" s="200">
        <v>1128.0999999999999</v>
      </c>
      <c r="Q13" s="220" t="s">
        <v>193</v>
      </c>
      <c r="R13" s="220" t="s">
        <v>193</v>
      </c>
      <c r="S13" s="7" t="s">
        <v>193</v>
      </c>
      <c r="T13" s="11" t="s">
        <v>192</v>
      </c>
      <c r="U13" s="7">
        <v>1</v>
      </c>
      <c r="V13" s="7"/>
      <c r="W13" s="7"/>
      <c r="X13" s="7" t="s">
        <v>193</v>
      </c>
      <c r="Y13" s="282"/>
      <c r="Z13" s="258"/>
      <c r="AA13" s="258"/>
      <c r="AD13" s="253"/>
      <c r="AE13" s="253"/>
      <c r="AF13" s="253"/>
      <c r="AG13" s="253"/>
      <c r="AH13" s="6"/>
      <c r="AI13" s="6"/>
      <c r="AJ13" s="6"/>
      <c r="AK13" s="6"/>
      <c r="AL13" s="6"/>
      <c r="AM13" s="6"/>
      <c r="AN13" s="6"/>
      <c r="AO13" s="6"/>
      <c r="AP13" s="6"/>
      <c r="AQ13" s="6"/>
      <c r="AR13" s="7"/>
      <c r="AS13" s="7"/>
    </row>
    <row r="14" spans="1:45" x14ac:dyDescent="0.25">
      <c r="A14" s="184" t="s">
        <v>196</v>
      </c>
      <c r="B14" s="279" t="s">
        <v>193</v>
      </c>
      <c r="C14" s="262" t="s">
        <v>193</v>
      </c>
      <c r="D14" s="7" t="s">
        <v>193</v>
      </c>
      <c r="E14" s="7" t="s">
        <v>193</v>
      </c>
      <c r="F14" s="11" t="s">
        <v>193</v>
      </c>
      <c r="G14" s="7" t="s">
        <v>193</v>
      </c>
      <c r="H14" s="7" t="s">
        <v>193</v>
      </c>
      <c r="I14" s="221" t="s">
        <v>193</v>
      </c>
      <c r="J14" s="220" t="s">
        <v>193</v>
      </c>
      <c r="K14" s="220" t="s">
        <v>193</v>
      </c>
      <c r="L14" s="220" t="s">
        <v>193</v>
      </c>
      <c r="M14" s="200" t="s">
        <v>193</v>
      </c>
      <c r="N14" s="113">
        <v>616.29999999999995</v>
      </c>
      <c r="O14" s="220" t="s">
        <v>193</v>
      </c>
      <c r="P14" s="220" t="s">
        <v>193</v>
      </c>
      <c r="Q14" s="220" t="s">
        <v>193</v>
      </c>
      <c r="R14" s="220" t="s">
        <v>193</v>
      </c>
      <c r="S14" s="7" t="s">
        <v>193</v>
      </c>
      <c r="T14" s="11" t="s">
        <v>193</v>
      </c>
      <c r="U14" s="7" t="s">
        <v>193</v>
      </c>
      <c r="V14" s="7" t="s">
        <v>193</v>
      </c>
      <c r="W14" s="7" t="s">
        <v>193</v>
      </c>
      <c r="X14" s="7" t="s">
        <v>193</v>
      </c>
      <c r="Y14" s="282"/>
      <c r="Z14" s="258"/>
      <c r="AA14" s="258"/>
      <c r="AD14" s="253"/>
      <c r="AE14" s="253"/>
      <c r="AF14" s="253"/>
      <c r="AG14" s="253"/>
      <c r="AH14" s="6"/>
      <c r="AI14" s="6"/>
      <c r="AJ14" s="6"/>
      <c r="AK14" s="6"/>
      <c r="AL14" s="6"/>
      <c r="AM14" s="6"/>
      <c r="AN14" s="6"/>
      <c r="AO14" s="6"/>
      <c r="AP14" s="6"/>
      <c r="AQ14" s="6"/>
      <c r="AR14" s="7"/>
      <c r="AS14" s="7"/>
    </row>
    <row r="15" spans="1:45" s="168" customFormat="1" x14ac:dyDescent="0.25">
      <c r="A15" s="184" t="s">
        <v>168</v>
      </c>
      <c r="B15" s="279" t="s">
        <v>193</v>
      </c>
      <c r="C15" s="262" t="s">
        <v>193</v>
      </c>
      <c r="D15" s="220" t="s">
        <v>193</v>
      </c>
      <c r="E15" s="220" t="s">
        <v>190</v>
      </c>
      <c r="F15" s="221" t="s">
        <v>193</v>
      </c>
      <c r="G15" s="220" t="s">
        <v>193</v>
      </c>
      <c r="H15" s="220" t="s">
        <v>193</v>
      </c>
      <c r="I15" s="221" t="s">
        <v>193</v>
      </c>
      <c r="J15" s="220" t="s">
        <v>193</v>
      </c>
      <c r="K15" s="220" t="s">
        <v>193</v>
      </c>
      <c r="L15" s="220" t="s">
        <v>193</v>
      </c>
      <c r="M15" s="200" t="s">
        <v>193</v>
      </c>
      <c r="N15" s="113">
        <v>32.5</v>
      </c>
      <c r="O15" s="200">
        <v>161.30000000000001</v>
      </c>
      <c r="P15" s="200">
        <v>204.3</v>
      </c>
      <c r="Q15" s="200" t="s">
        <v>191</v>
      </c>
      <c r="R15" s="200" t="s">
        <v>191</v>
      </c>
      <c r="S15" s="220" t="s">
        <v>191</v>
      </c>
      <c r="T15" s="221" t="s">
        <v>192</v>
      </c>
      <c r="U15" s="220">
        <v>1</v>
      </c>
      <c r="V15" s="220" t="s">
        <v>193</v>
      </c>
      <c r="W15" s="220" t="s">
        <v>193</v>
      </c>
      <c r="X15" s="220" t="s">
        <v>193</v>
      </c>
      <c r="Y15" s="282"/>
      <c r="Z15" s="258"/>
      <c r="AA15" s="258"/>
      <c r="AB15" s="71"/>
      <c r="AC15" s="71"/>
      <c r="AD15" s="253"/>
      <c r="AE15" s="253"/>
      <c r="AF15" s="253"/>
      <c r="AG15" s="253"/>
      <c r="AR15" s="220"/>
      <c r="AS15" s="220"/>
    </row>
    <row r="16" spans="1:45" x14ac:dyDescent="0.25">
      <c r="A16" s="184" t="s">
        <v>120</v>
      </c>
      <c r="B16" s="279" t="s">
        <v>190</v>
      </c>
      <c r="C16" s="262" t="s">
        <v>190</v>
      </c>
      <c r="D16" s="7" t="s">
        <v>190</v>
      </c>
      <c r="E16" s="7" t="s">
        <v>189</v>
      </c>
      <c r="F16" s="11" t="s">
        <v>190</v>
      </c>
      <c r="G16" s="7" t="s">
        <v>191</v>
      </c>
      <c r="H16" s="7" t="s">
        <v>190</v>
      </c>
      <c r="I16" s="113">
        <v>2.7</v>
      </c>
      <c r="J16" s="200">
        <v>2.2000000000000002</v>
      </c>
      <c r="K16" s="200">
        <v>2.6</v>
      </c>
      <c r="L16" s="200" t="s">
        <v>190</v>
      </c>
      <c r="M16" s="200" t="s">
        <v>191</v>
      </c>
      <c r="N16" s="113">
        <v>4.2</v>
      </c>
      <c r="O16" s="200">
        <v>2.2000000000000002</v>
      </c>
      <c r="P16" s="200">
        <v>0.9</v>
      </c>
      <c r="Q16" s="200" t="s">
        <v>190</v>
      </c>
      <c r="R16" s="200" t="s">
        <v>190</v>
      </c>
      <c r="S16" s="7" t="s">
        <v>190</v>
      </c>
      <c r="T16" s="11" t="s">
        <v>192</v>
      </c>
      <c r="U16" s="7">
        <v>4</v>
      </c>
      <c r="V16" s="7">
        <v>2</v>
      </c>
      <c r="W16" s="7">
        <v>2</v>
      </c>
      <c r="X16" s="7" t="s">
        <v>190</v>
      </c>
      <c r="Y16" s="282"/>
      <c r="Z16" s="258"/>
      <c r="AA16" s="258"/>
      <c r="AD16" s="253"/>
      <c r="AE16" s="253"/>
      <c r="AF16" s="253"/>
      <c r="AG16" s="253"/>
      <c r="AH16" s="6"/>
      <c r="AI16" s="6"/>
      <c r="AJ16" s="6"/>
      <c r="AK16" s="6"/>
      <c r="AL16" s="6"/>
      <c r="AM16" s="6"/>
      <c r="AN16" s="6"/>
      <c r="AO16" s="6"/>
      <c r="AP16" s="6"/>
      <c r="AQ16" s="6"/>
      <c r="AR16" s="7"/>
      <c r="AS16" s="7"/>
    </row>
    <row r="17" spans="1:45" x14ac:dyDescent="0.25">
      <c r="A17" s="184" t="s">
        <v>169</v>
      </c>
      <c r="B17" s="279" t="s">
        <v>193</v>
      </c>
      <c r="C17" s="262" t="s">
        <v>193</v>
      </c>
      <c r="D17" s="7" t="s">
        <v>193</v>
      </c>
      <c r="E17" s="7" t="s">
        <v>190</v>
      </c>
      <c r="F17" s="11" t="s">
        <v>193</v>
      </c>
      <c r="G17" s="7" t="s">
        <v>193</v>
      </c>
      <c r="H17" s="7" t="s">
        <v>193</v>
      </c>
      <c r="I17" s="113">
        <v>405.7</v>
      </c>
      <c r="J17" s="220" t="s">
        <v>193</v>
      </c>
      <c r="K17" s="220" t="s">
        <v>193</v>
      </c>
      <c r="L17" s="220" t="s">
        <v>193</v>
      </c>
      <c r="M17" s="200" t="s">
        <v>193</v>
      </c>
      <c r="N17" s="113">
        <v>216.1</v>
      </c>
      <c r="O17" s="200">
        <v>94.4</v>
      </c>
      <c r="P17" s="200">
        <v>113.5</v>
      </c>
      <c r="Q17" s="200" t="s">
        <v>190</v>
      </c>
      <c r="R17" s="200" t="s">
        <v>191</v>
      </c>
      <c r="S17" s="7" t="s">
        <v>190</v>
      </c>
      <c r="T17" s="11" t="s">
        <v>192</v>
      </c>
      <c r="U17" s="7">
        <v>1</v>
      </c>
      <c r="V17" s="7" t="s">
        <v>193</v>
      </c>
      <c r="W17" s="7" t="s">
        <v>193</v>
      </c>
      <c r="X17" s="7" t="s">
        <v>193</v>
      </c>
      <c r="Y17" s="282"/>
      <c r="Z17" s="258"/>
      <c r="AA17" s="258"/>
      <c r="AD17" s="253"/>
      <c r="AE17" s="253"/>
      <c r="AF17" s="253"/>
      <c r="AG17" s="253"/>
      <c r="AH17" s="6"/>
      <c r="AI17" s="6"/>
      <c r="AJ17" s="6"/>
      <c r="AK17" s="6"/>
      <c r="AL17" s="6"/>
      <c r="AM17" s="6"/>
      <c r="AN17" s="6"/>
      <c r="AO17" s="6"/>
      <c r="AP17" s="6"/>
      <c r="AQ17" s="6"/>
      <c r="AR17" s="7"/>
      <c r="AS17" s="7"/>
    </row>
    <row r="18" spans="1:45" x14ac:dyDescent="0.25">
      <c r="A18" s="184" t="s">
        <v>18</v>
      </c>
      <c r="B18" s="279" t="s">
        <v>191</v>
      </c>
      <c r="C18" s="262" t="s">
        <v>191</v>
      </c>
      <c r="D18" s="7" t="s">
        <v>191</v>
      </c>
      <c r="E18" s="7" t="s">
        <v>193</v>
      </c>
      <c r="F18" s="11" t="s">
        <v>191</v>
      </c>
      <c r="G18" s="7" t="s">
        <v>193</v>
      </c>
      <c r="H18" s="7" t="s">
        <v>193</v>
      </c>
      <c r="I18" s="113">
        <v>2.5</v>
      </c>
      <c r="J18" s="180">
        <v>79</v>
      </c>
      <c r="K18" s="180">
        <v>27.6</v>
      </c>
      <c r="L18" s="200" t="s">
        <v>191</v>
      </c>
      <c r="M18" s="200" t="s">
        <v>190</v>
      </c>
      <c r="N18" s="113">
        <v>27.5</v>
      </c>
      <c r="O18" s="220" t="s">
        <v>193</v>
      </c>
      <c r="P18" s="220" t="s">
        <v>193</v>
      </c>
      <c r="Q18" s="220" t="s">
        <v>193</v>
      </c>
      <c r="R18" s="220" t="s">
        <v>193</v>
      </c>
      <c r="S18" s="7" t="s">
        <v>190</v>
      </c>
      <c r="T18" s="11" t="s">
        <v>194</v>
      </c>
      <c r="U18" s="7">
        <v>2</v>
      </c>
      <c r="V18" s="7">
        <v>1</v>
      </c>
      <c r="W18" s="7">
        <v>1</v>
      </c>
      <c r="X18" s="7" t="s">
        <v>190</v>
      </c>
      <c r="Y18" s="282"/>
      <c r="Z18" s="258"/>
      <c r="AA18" s="258"/>
      <c r="AD18" s="253"/>
      <c r="AE18" s="253"/>
      <c r="AF18" s="253"/>
      <c r="AG18" s="253"/>
      <c r="AH18" s="6"/>
      <c r="AI18" s="6"/>
      <c r="AJ18" s="6"/>
      <c r="AK18" s="6"/>
      <c r="AL18" s="6"/>
      <c r="AM18" s="6"/>
      <c r="AN18" s="6"/>
      <c r="AO18" s="6"/>
      <c r="AP18" s="6"/>
      <c r="AQ18" s="6"/>
      <c r="AR18" s="7"/>
      <c r="AS18" s="7"/>
    </row>
    <row r="19" spans="1:45" x14ac:dyDescent="0.25">
      <c r="A19" s="184" t="s">
        <v>24</v>
      </c>
      <c r="B19" s="279" t="s">
        <v>190</v>
      </c>
      <c r="C19" s="262" t="s">
        <v>191</v>
      </c>
      <c r="D19" s="7" t="s">
        <v>191</v>
      </c>
      <c r="E19" s="7" t="s">
        <v>193</v>
      </c>
      <c r="F19" s="11" t="s">
        <v>190</v>
      </c>
      <c r="G19" s="7" t="s">
        <v>190</v>
      </c>
      <c r="H19" s="7" t="s">
        <v>190</v>
      </c>
      <c r="I19" s="113">
        <v>377.7</v>
      </c>
      <c r="J19" s="200">
        <v>1400</v>
      </c>
      <c r="K19" s="200">
        <v>1765.2</v>
      </c>
      <c r="L19" s="200" t="s">
        <v>191</v>
      </c>
      <c r="M19" s="200" t="s">
        <v>191</v>
      </c>
      <c r="N19" s="113">
        <v>375</v>
      </c>
      <c r="O19" s="200">
        <v>3137.9</v>
      </c>
      <c r="P19" s="200">
        <v>4017.7</v>
      </c>
      <c r="Q19" s="200" t="s">
        <v>191</v>
      </c>
      <c r="R19" s="200" t="s">
        <v>191</v>
      </c>
      <c r="S19" s="7" t="s">
        <v>191</v>
      </c>
      <c r="T19" s="11" t="s">
        <v>192</v>
      </c>
      <c r="U19" s="7">
        <v>4</v>
      </c>
      <c r="V19" s="7">
        <v>4</v>
      </c>
      <c r="W19" s="7">
        <v>0</v>
      </c>
      <c r="X19" s="7" t="s">
        <v>191</v>
      </c>
      <c r="Y19" s="282"/>
      <c r="Z19" s="258"/>
      <c r="AA19" s="258"/>
      <c r="AD19" s="253"/>
      <c r="AE19" s="253"/>
      <c r="AF19" s="253"/>
      <c r="AG19" s="253"/>
      <c r="AH19" s="6"/>
      <c r="AI19" s="6"/>
      <c r="AJ19" s="6"/>
      <c r="AK19" s="6"/>
      <c r="AL19" s="6"/>
      <c r="AM19" s="6"/>
      <c r="AN19" s="6"/>
      <c r="AO19" s="6"/>
      <c r="AP19" s="6"/>
      <c r="AQ19" s="6"/>
      <c r="AR19" s="7"/>
      <c r="AS19" s="7"/>
    </row>
    <row r="20" spans="1:45" x14ac:dyDescent="0.25">
      <c r="A20" s="184" t="s">
        <v>197</v>
      </c>
      <c r="B20" s="279" t="s">
        <v>193</v>
      </c>
      <c r="C20" s="262" t="s">
        <v>193</v>
      </c>
      <c r="D20" s="7" t="s">
        <v>193</v>
      </c>
      <c r="E20" s="7" t="s">
        <v>193</v>
      </c>
      <c r="F20" s="11" t="s">
        <v>193</v>
      </c>
      <c r="G20" s="7" t="s">
        <v>193</v>
      </c>
      <c r="H20" s="7" t="s">
        <v>193</v>
      </c>
      <c r="I20" s="221" t="s">
        <v>193</v>
      </c>
      <c r="J20" s="220" t="s">
        <v>193</v>
      </c>
      <c r="K20" s="220" t="s">
        <v>193</v>
      </c>
      <c r="L20" s="220" t="s">
        <v>193</v>
      </c>
      <c r="M20" s="200" t="s">
        <v>193</v>
      </c>
      <c r="N20" s="113">
        <v>2500</v>
      </c>
      <c r="O20" s="220" t="s">
        <v>193</v>
      </c>
      <c r="P20" s="220" t="s">
        <v>193</v>
      </c>
      <c r="Q20" s="220" t="s">
        <v>193</v>
      </c>
      <c r="R20" s="220" t="s">
        <v>193</v>
      </c>
      <c r="S20" s="7" t="s">
        <v>193</v>
      </c>
      <c r="T20" s="11" t="s">
        <v>193</v>
      </c>
      <c r="U20" s="7" t="s">
        <v>193</v>
      </c>
      <c r="V20" s="7" t="s">
        <v>193</v>
      </c>
      <c r="W20" s="7" t="s">
        <v>193</v>
      </c>
      <c r="X20" s="7" t="s">
        <v>193</v>
      </c>
      <c r="Y20" s="282"/>
      <c r="Z20" s="258"/>
      <c r="AA20" s="258"/>
      <c r="AD20" s="253"/>
      <c r="AE20" s="253"/>
      <c r="AF20" s="253"/>
      <c r="AG20" s="253"/>
      <c r="AH20" s="6"/>
      <c r="AI20" s="6"/>
      <c r="AJ20" s="6"/>
      <c r="AK20" s="6"/>
      <c r="AL20" s="6"/>
      <c r="AM20" s="6"/>
      <c r="AN20" s="6"/>
      <c r="AO20" s="6"/>
      <c r="AP20" s="6"/>
      <c r="AQ20" s="6"/>
      <c r="AR20" s="7"/>
      <c r="AS20" s="7"/>
    </row>
    <row r="21" spans="1:45" x14ac:dyDescent="0.25">
      <c r="A21" s="184" t="s">
        <v>114</v>
      </c>
      <c r="B21" s="279" t="s">
        <v>190</v>
      </c>
      <c r="C21" s="262" t="s">
        <v>189</v>
      </c>
      <c r="D21" s="7" t="s">
        <v>189</v>
      </c>
      <c r="E21" s="7" t="s">
        <v>193</v>
      </c>
      <c r="F21" s="11" t="s">
        <v>193</v>
      </c>
      <c r="G21" s="7" t="s">
        <v>193</v>
      </c>
      <c r="H21" s="7" t="s">
        <v>193</v>
      </c>
      <c r="I21" s="113">
        <v>0.2</v>
      </c>
      <c r="J21" s="200">
        <v>10.7</v>
      </c>
      <c r="K21" s="200">
        <v>8.9</v>
      </c>
      <c r="L21" s="200" t="s">
        <v>191</v>
      </c>
      <c r="M21" s="200" t="s">
        <v>190</v>
      </c>
      <c r="N21" s="113">
        <v>5.9</v>
      </c>
      <c r="O21" s="220" t="s">
        <v>193</v>
      </c>
      <c r="P21" s="220" t="s">
        <v>193</v>
      </c>
      <c r="Q21" s="220" t="s">
        <v>193</v>
      </c>
      <c r="R21" s="220" t="s">
        <v>193</v>
      </c>
      <c r="S21" s="7" t="s">
        <v>190</v>
      </c>
      <c r="T21" s="11" t="s">
        <v>194</v>
      </c>
      <c r="U21" s="7">
        <v>2</v>
      </c>
      <c r="V21" s="7">
        <v>1</v>
      </c>
      <c r="W21" s="7">
        <v>1</v>
      </c>
      <c r="X21" s="7" t="s">
        <v>190</v>
      </c>
      <c r="Y21" s="282"/>
      <c r="Z21" s="258"/>
      <c r="AA21" s="258"/>
      <c r="AD21" s="253"/>
      <c r="AE21" s="253"/>
      <c r="AF21" s="253"/>
      <c r="AG21" s="253"/>
      <c r="AH21" s="6"/>
      <c r="AI21" s="6"/>
      <c r="AJ21" s="6"/>
      <c r="AK21" s="6"/>
      <c r="AL21" s="6"/>
      <c r="AM21" s="6"/>
      <c r="AN21" s="6"/>
      <c r="AO21" s="6"/>
      <c r="AP21" s="6"/>
      <c r="AQ21" s="6"/>
      <c r="AR21" s="7"/>
      <c r="AS21" s="7"/>
    </row>
    <row r="22" spans="1:45" x14ac:dyDescent="0.25">
      <c r="A22" s="184" t="s">
        <v>79</v>
      </c>
      <c r="B22" s="279" t="s">
        <v>190</v>
      </c>
      <c r="C22" s="262" t="s">
        <v>189</v>
      </c>
      <c r="D22" s="7" t="s">
        <v>193</v>
      </c>
      <c r="E22" s="7" t="s">
        <v>191</v>
      </c>
      <c r="F22" s="11" t="s">
        <v>190</v>
      </c>
      <c r="G22" s="7" t="s">
        <v>190</v>
      </c>
      <c r="H22" s="7" t="s">
        <v>190</v>
      </c>
      <c r="I22" s="113">
        <v>3.6</v>
      </c>
      <c r="J22" s="200">
        <v>13.6</v>
      </c>
      <c r="K22" s="200">
        <v>14.8</v>
      </c>
      <c r="L22" s="200" t="s">
        <v>191</v>
      </c>
      <c r="M22" s="200" t="s">
        <v>191</v>
      </c>
      <c r="N22" s="113">
        <v>5.2</v>
      </c>
      <c r="O22" s="200">
        <v>2.5</v>
      </c>
      <c r="P22" s="200">
        <v>3</v>
      </c>
      <c r="Q22" s="200" t="s">
        <v>190</v>
      </c>
      <c r="R22" s="200" t="s">
        <v>191</v>
      </c>
      <c r="S22" s="7" t="s">
        <v>190</v>
      </c>
      <c r="T22" s="11" t="s">
        <v>192</v>
      </c>
      <c r="U22" s="7">
        <v>10</v>
      </c>
      <c r="V22" s="7">
        <v>8</v>
      </c>
      <c r="W22" s="7">
        <v>2</v>
      </c>
      <c r="X22" s="7" t="s">
        <v>190</v>
      </c>
      <c r="Y22" s="282"/>
      <c r="Z22" s="258"/>
      <c r="AA22" s="258"/>
      <c r="AD22" s="253"/>
      <c r="AE22" s="253"/>
      <c r="AF22" s="253"/>
      <c r="AG22" s="253"/>
      <c r="AH22" s="6"/>
      <c r="AI22" s="6"/>
      <c r="AJ22" s="6"/>
      <c r="AK22" s="6"/>
      <c r="AL22" s="6"/>
      <c r="AM22" s="6"/>
      <c r="AN22" s="6"/>
      <c r="AO22" s="6"/>
      <c r="AP22" s="6"/>
      <c r="AQ22" s="6"/>
      <c r="AR22" s="7"/>
      <c r="AS22" s="7"/>
    </row>
    <row r="23" spans="1:45" x14ac:dyDescent="0.25">
      <c r="A23" s="252" t="s">
        <v>160</v>
      </c>
      <c r="B23" s="279" t="s">
        <v>193</v>
      </c>
      <c r="C23" s="262" t="s">
        <v>193</v>
      </c>
      <c r="D23" s="7" t="s">
        <v>193</v>
      </c>
      <c r="E23" s="7" t="s">
        <v>191</v>
      </c>
      <c r="F23" s="11" t="s">
        <v>193</v>
      </c>
      <c r="G23" s="7" t="s">
        <v>193</v>
      </c>
      <c r="H23" s="7" t="s">
        <v>193</v>
      </c>
      <c r="I23" s="221" t="s">
        <v>193</v>
      </c>
      <c r="J23" s="220" t="s">
        <v>193</v>
      </c>
      <c r="K23" s="220" t="s">
        <v>193</v>
      </c>
      <c r="L23" s="220" t="s">
        <v>193</v>
      </c>
      <c r="M23" s="200" t="s">
        <v>193</v>
      </c>
      <c r="N23" s="113">
        <v>22.1</v>
      </c>
      <c r="O23" s="200">
        <v>7.8</v>
      </c>
      <c r="P23" s="200">
        <v>2.6</v>
      </c>
      <c r="Q23" s="200" t="s">
        <v>190</v>
      </c>
      <c r="R23" s="200" t="s">
        <v>190</v>
      </c>
      <c r="S23" s="7" t="s">
        <v>191</v>
      </c>
      <c r="T23" s="11" t="s">
        <v>194</v>
      </c>
      <c r="U23" s="7">
        <v>1</v>
      </c>
      <c r="V23" s="7" t="s">
        <v>193</v>
      </c>
      <c r="W23" s="7" t="s">
        <v>193</v>
      </c>
      <c r="X23" s="7" t="s">
        <v>193</v>
      </c>
      <c r="Y23" s="282"/>
      <c r="Z23" s="258"/>
      <c r="AA23" s="258"/>
      <c r="AD23" s="253"/>
      <c r="AE23" s="253"/>
      <c r="AF23" s="253"/>
      <c r="AG23" s="253"/>
      <c r="AH23" s="6"/>
      <c r="AI23" s="6"/>
      <c r="AJ23" s="6"/>
      <c r="AK23" s="6"/>
      <c r="AL23" s="6"/>
      <c r="AM23" s="6"/>
      <c r="AN23" s="6"/>
      <c r="AO23" s="6"/>
      <c r="AP23" s="6"/>
      <c r="AQ23" s="6"/>
      <c r="AR23" s="7"/>
      <c r="AS23" s="7"/>
    </row>
    <row r="24" spans="1:45" x14ac:dyDescent="0.25">
      <c r="A24" s="252" t="s">
        <v>109</v>
      </c>
      <c r="B24" s="279" t="s">
        <v>190</v>
      </c>
      <c r="C24" s="262" t="s">
        <v>189</v>
      </c>
      <c r="D24" s="7" t="s">
        <v>193</v>
      </c>
      <c r="E24" s="7" t="s">
        <v>191</v>
      </c>
      <c r="F24" s="11" t="s">
        <v>190</v>
      </c>
      <c r="G24" s="7" t="s">
        <v>191</v>
      </c>
      <c r="H24" s="7" t="s">
        <v>190</v>
      </c>
      <c r="I24" s="113">
        <v>83.4</v>
      </c>
      <c r="J24" s="200">
        <v>147.6</v>
      </c>
      <c r="K24" s="200">
        <v>283.7</v>
      </c>
      <c r="L24" s="200" t="s">
        <v>191</v>
      </c>
      <c r="M24" s="200" t="s">
        <v>191</v>
      </c>
      <c r="N24" s="113">
        <v>4.0999999999999996</v>
      </c>
      <c r="O24" s="200">
        <v>13.1</v>
      </c>
      <c r="P24" s="200">
        <v>29.4</v>
      </c>
      <c r="Q24" s="200" t="s">
        <v>191</v>
      </c>
      <c r="R24" s="200" t="s">
        <v>191</v>
      </c>
      <c r="S24" s="7" t="s">
        <v>191</v>
      </c>
      <c r="T24" s="11" t="s">
        <v>192</v>
      </c>
      <c r="U24" s="7">
        <v>7</v>
      </c>
      <c r="V24" s="7">
        <v>6</v>
      </c>
      <c r="W24" s="7">
        <v>1</v>
      </c>
      <c r="X24" s="7" t="s">
        <v>190</v>
      </c>
      <c r="Y24" s="282"/>
      <c r="Z24" s="258"/>
      <c r="AA24" s="258"/>
      <c r="AD24" s="253"/>
      <c r="AE24" s="253"/>
      <c r="AF24" s="253"/>
      <c r="AG24" s="253"/>
      <c r="AH24" s="6"/>
      <c r="AI24" s="6"/>
      <c r="AJ24" s="6"/>
      <c r="AK24" s="6"/>
      <c r="AL24" s="6"/>
      <c r="AM24" s="6"/>
      <c r="AN24" s="6"/>
      <c r="AO24" s="6"/>
      <c r="AP24" s="6"/>
      <c r="AQ24" s="6"/>
      <c r="AR24" s="7"/>
      <c r="AS24" s="7"/>
    </row>
    <row r="25" spans="1:45" x14ac:dyDescent="0.25">
      <c r="A25" s="184" t="s">
        <v>116</v>
      </c>
      <c r="B25" s="279" t="s">
        <v>189</v>
      </c>
      <c r="C25" s="262" t="s">
        <v>189</v>
      </c>
      <c r="D25" s="7" t="s">
        <v>189</v>
      </c>
      <c r="E25" s="7" t="s">
        <v>193</v>
      </c>
      <c r="F25" s="11" t="s">
        <v>193</v>
      </c>
      <c r="G25" s="7" t="s">
        <v>193</v>
      </c>
      <c r="H25" s="7" t="s">
        <v>193</v>
      </c>
      <c r="I25" s="221" t="s">
        <v>193</v>
      </c>
      <c r="J25" s="220" t="s">
        <v>193</v>
      </c>
      <c r="K25" s="220" t="s">
        <v>193</v>
      </c>
      <c r="L25" s="220" t="s">
        <v>193</v>
      </c>
      <c r="M25" s="200" t="s">
        <v>193</v>
      </c>
      <c r="N25" s="113">
        <v>145.1</v>
      </c>
      <c r="O25" s="200">
        <v>153.1</v>
      </c>
      <c r="P25" s="200">
        <v>221.4</v>
      </c>
      <c r="Q25" s="200" t="s">
        <v>191</v>
      </c>
      <c r="R25" s="200" t="s">
        <v>191</v>
      </c>
      <c r="S25" s="7" t="s">
        <v>191</v>
      </c>
      <c r="T25" s="11" t="s">
        <v>192</v>
      </c>
      <c r="U25" s="7">
        <v>1</v>
      </c>
      <c r="V25" s="7" t="s">
        <v>193</v>
      </c>
      <c r="W25" s="7" t="s">
        <v>193</v>
      </c>
      <c r="X25" s="7" t="s">
        <v>193</v>
      </c>
      <c r="Y25" s="282"/>
      <c r="Z25" s="258"/>
      <c r="AA25" s="258"/>
      <c r="AD25" s="253"/>
      <c r="AE25" s="253"/>
      <c r="AF25" s="253"/>
      <c r="AG25" s="253"/>
      <c r="AH25" s="6"/>
      <c r="AI25" s="6"/>
      <c r="AJ25" s="6"/>
      <c r="AK25" s="6"/>
      <c r="AL25" s="6"/>
      <c r="AM25" s="6"/>
      <c r="AN25" s="6"/>
      <c r="AO25" s="6"/>
      <c r="AP25" s="6"/>
      <c r="AQ25" s="6"/>
      <c r="AR25" s="7"/>
      <c r="AS25" s="7"/>
    </row>
    <row r="26" spans="1:45" x14ac:dyDescent="0.25">
      <c r="A26" s="252" t="s">
        <v>46</v>
      </c>
      <c r="B26" s="279" t="s">
        <v>191</v>
      </c>
      <c r="C26" s="262" t="s">
        <v>190</v>
      </c>
      <c r="D26" s="7" t="s">
        <v>190</v>
      </c>
      <c r="E26" s="7" t="s">
        <v>191</v>
      </c>
      <c r="F26" s="11" t="s">
        <v>191</v>
      </c>
      <c r="G26" s="7" t="s">
        <v>191</v>
      </c>
      <c r="H26" s="252" t="s">
        <v>191</v>
      </c>
      <c r="I26" s="113">
        <v>13.9</v>
      </c>
      <c r="J26" s="200">
        <v>22.7</v>
      </c>
      <c r="K26" s="200">
        <v>46.6</v>
      </c>
      <c r="L26" s="200" t="s">
        <v>191</v>
      </c>
      <c r="M26" s="200" t="s">
        <v>191</v>
      </c>
      <c r="N26" s="113">
        <v>3.7</v>
      </c>
      <c r="O26" s="200">
        <v>45.9</v>
      </c>
      <c r="P26" s="200">
        <v>104.6</v>
      </c>
      <c r="Q26" s="200" t="s">
        <v>191</v>
      </c>
      <c r="R26" s="200" t="s">
        <v>191</v>
      </c>
      <c r="S26" s="7" t="s">
        <v>191</v>
      </c>
      <c r="T26" s="11" t="s">
        <v>192</v>
      </c>
      <c r="U26" s="7">
        <v>13</v>
      </c>
      <c r="V26" s="7">
        <v>12</v>
      </c>
      <c r="W26" s="7">
        <v>1</v>
      </c>
      <c r="X26" s="7" t="s">
        <v>190</v>
      </c>
      <c r="Y26" s="282"/>
      <c r="Z26" s="258"/>
      <c r="AA26" s="258"/>
      <c r="AD26" s="253"/>
      <c r="AE26" s="253"/>
      <c r="AF26" s="253"/>
      <c r="AG26" s="253"/>
      <c r="AH26" s="6"/>
      <c r="AI26" s="6"/>
      <c r="AJ26" s="6"/>
      <c r="AK26" s="6"/>
      <c r="AL26" s="6"/>
      <c r="AM26" s="6"/>
      <c r="AN26" s="6"/>
      <c r="AO26" s="6"/>
      <c r="AP26" s="6"/>
      <c r="AQ26" s="6"/>
      <c r="AR26" s="7"/>
      <c r="AS26" s="7"/>
    </row>
    <row r="27" spans="1:45" x14ac:dyDescent="0.25">
      <c r="A27" s="184" t="s">
        <v>52</v>
      </c>
      <c r="B27" s="279" t="s">
        <v>190</v>
      </c>
      <c r="C27" s="262" t="s">
        <v>193</v>
      </c>
      <c r="D27" s="7" t="s">
        <v>193</v>
      </c>
      <c r="E27" s="7" t="s">
        <v>189</v>
      </c>
      <c r="F27" s="11" t="s">
        <v>191</v>
      </c>
      <c r="G27" s="7" t="s">
        <v>191</v>
      </c>
      <c r="H27" s="252" t="s">
        <v>191</v>
      </c>
      <c r="I27" s="113">
        <v>16.5</v>
      </c>
      <c r="J27" s="200">
        <v>52.4</v>
      </c>
      <c r="K27" s="200">
        <v>32.9</v>
      </c>
      <c r="L27" s="200" t="s">
        <v>191</v>
      </c>
      <c r="M27" s="200" t="s">
        <v>190</v>
      </c>
      <c r="N27" s="113">
        <v>1204</v>
      </c>
      <c r="O27" s="200">
        <v>651.29999999999995</v>
      </c>
      <c r="P27" s="200">
        <v>472.1</v>
      </c>
      <c r="Q27" s="200" t="s">
        <v>190</v>
      </c>
      <c r="R27" s="200" t="s">
        <v>190</v>
      </c>
      <c r="S27" s="7" t="s">
        <v>190</v>
      </c>
      <c r="T27" s="11" t="s">
        <v>194</v>
      </c>
      <c r="U27" s="7">
        <v>5</v>
      </c>
      <c r="V27" s="7">
        <v>3</v>
      </c>
      <c r="W27" s="7">
        <v>2</v>
      </c>
      <c r="X27" s="7" t="s">
        <v>190</v>
      </c>
      <c r="Y27" s="282"/>
      <c r="Z27" s="258"/>
      <c r="AA27" s="258"/>
      <c r="AD27" s="253"/>
      <c r="AE27" s="253"/>
      <c r="AF27" s="253"/>
      <c r="AG27" s="253"/>
      <c r="AH27" s="6"/>
      <c r="AI27" s="6"/>
      <c r="AJ27" s="6"/>
      <c r="AK27" s="6"/>
      <c r="AL27" s="6"/>
      <c r="AM27" s="6"/>
      <c r="AN27" s="6"/>
      <c r="AO27" s="6"/>
      <c r="AP27" s="6"/>
      <c r="AQ27" s="6"/>
      <c r="AR27" s="7"/>
      <c r="AS27" s="7"/>
    </row>
    <row r="28" spans="1:45" x14ac:dyDescent="0.25">
      <c r="A28" s="184" t="s">
        <v>74</v>
      </c>
      <c r="B28" s="279" t="s">
        <v>190</v>
      </c>
      <c r="C28" s="262" t="s">
        <v>193</v>
      </c>
      <c r="D28" s="7" t="s">
        <v>189</v>
      </c>
      <c r="E28" s="7" t="s">
        <v>193</v>
      </c>
      <c r="F28" s="11" t="s">
        <v>193</v>
      </c>
      <c r="G28" s="7" t="s">
        <v>191</v>
      </c>
      <c r="H28" s="7" t="s">
        <v>193</v>
      </c>
      <c r="I28" s="113">
        <v>4</v>
      </c>
      <c r="J28" s="220" t="s">
        <v>193</v>
      </c>
      <c r="K28" s="220" t="s">
        <v>193</v>
      </c>
      <c r="L28" s="220" t="s">
        <v>193</v>
      </c>
      <c r="M28" s="200" t="s">
        <v>193</v>
      </c>
      <c r="N28" s="113">
        <v>6.9</v>
      </c>
      <c r="O28" s="200">
        <v>11.6</v>
      </c>
      <c r="P28" s="200">
        <v>6.7</v>
      </c>
      <c r="Q28" s="200" t="s">
        <v>191</v>
      </c>
      <c r="R28" s="200" t="s">
        <v>190</v>
      </c>
      <c r="S28" s="7" t="s">
        <v>190</v>
      </c>
      <c r="T28" s="11" t="s">
        <v>194</v>
      </c>
      <c r="U28" s="7">
        <v>3</v>
      </c>
      <c r="V28" s="7">
        <v>1</v>
      </c>
      <c r="W28" s="7">
        <v>2</v>
      </c>
      <c r="X28" s="7" t="s">
        <v>190</v>
      </c>
      <c r="Y28" s="282"/>
      <c r="Z28" s="258"/>
      <c r="AA28" s="258"/>
      <c r="AD28" s="253"/>
      <c r="AE28" s="253"/>
      <c r="AF28" s="253"/>
      <c r="AG28" s="253"/>
      <c r="AH28" s="6"/>
      <c r="AI28" s="6"/>
      <c r="AJ28" s="6"/>
      <c r="AK28" s="6"/>
      <c r="AL28" s="6"/>
      <c r="AM28" s="6"/>
      <c r="AN28" s="6"/>
      <c r="AO28" s="6"/>
      <c r="AP28" s="6"/>
      <c r="AQ28" s="6"/>
      <c r="AR28" s="7"/>
      <c r="AS28" s="7"/>
    </row>
    <row r="29" spans="1:45" x14ac:dyDescent="0.25">
      <c r="A29" s="184" t="s">
        <v>198</v>
      </c>
      <c r="B29" s="279" t="s">
        <v>193</v>
      </c>
      <c r="C29" s="262" t="s">
        <v>193</v>
      </c>
      <c r="D29" s="7" t="s">
        <v>193</v>
      </c>
      <c r="E29" s="7" t="s">
        <v>193</v>
      </c>
      <c r="F29" s="11" t="s">
        <v>193</v>
      </c>
      <c r="G29" s="7" t="s">
        <v>193</v>
      </c>
      <c r="H29" s="7" t="s">
        <v>193</v>
      </c>
      <c r="I29" s="221" t="s">
        <v>193</v>
      </c>
      <c r="J29" s="220" t="s">
        <v>193</v>
      </c>
      <c r="K29" s="220" t="s">
        <v>193</v>
      </c>
      <c r="L29" s="220" t="s">
        <v>193</v>
      </c>
      <c r="M29" s="200" t="s">
        <v>193</v>
      </c>
      <c r="N29" s="113">
        <v>4.9000000000000004</v>
      </c>
      <c r="O29" s="220" t="s">
        <v>193</v>
      </c>
      <c r="P29" s="220" t="s">
        <v>193</v>
      </c>
      <c r="Q29" s="220" t="s">
        <v>193</v>
      </c>
      <c r="R29" s="220" t="s">
        <v>193</v>
      </c>
      <c r="S29" s="7" t="s">
        <v>193</v>
      </c>
      <c r="T29" s="11" t="s">
        <v>193</v>
      </c>
      <c r="U29" s="7" t="s">
        <v>193</v>
      </c>
      <c r="V29" s="7" t="s">
        <v>193</v>
      </c>
      <c r="W29" s="7" t="s">
        <v>193</v>
      </c>
      <c r="X29" s="7" t="s">
        <v>193</v>
      </c>
      <c r="Y29" s="282"/>
      <c r="Z29" s="258"/>
      <c r="AA29" s="258"/>
      <c r="AD29" s="253"/>
      <c r="AE29" s="253"/>
      <c r="AF29" s="253"/>
      <c r="AG29" s="253"/>
      <c r="AH29" s="6"/>
      <c r="AI29" s="6"/>
      <c r="AJ29" s="6"/>
      <c r="AK29" s="6"/>
      <c r="AL29" s="6"/>
      <c r="AM29" s="6"/>
      <c r="AN29" s="6"/>
      <c r="AO29" s="6"/>
      <c r="AP29" s="6"/>
      <c r="AQ29" s="6"/>
      <c r="AR29" s="7"/>
      <c r="AS29" s="7"/>
    </row>
    <row r="30" spans="1:45" x14ac:dyDescent="0.25">
      <c r="A30" s="184" t="s">
        <v>199</v>
      </c>
      <c r="B30" s="279" t="s">
        <v>193</v>
      </c>
      <c r="C30" s="262" t="s">
        <v>193</v>
      </c>
      <c r="D30" s="7" t="s">
        <v>193</v>
      </c>
      <c r="E30" s="7" t="s">
        <v>193</v>
      </c>
      <c r="F30" s="11" t="s">
        <v>193</v>
      </c>
      <c r="G30" s="7" t="s">
        <v>193</v>
      </c>
      <c r="H30" s="7" t="s">
        <v>193</v>
      </c>
      <c r="I30" s="221" t="s">
        <v>193</v>
      </c>
      <c r="J30" s="220" t="s">
        <v>193</v>
      </c>
      <c r="K30" s="220" t="s">
        <v>193</v>
      </c>
      <c r="L30" s="220" t="s">
        <v>193</v>
      </c>
      <c r="M30" s="200" t="s">
        <v>193</v>
      </c>
      <c r="N30" s="113">
        <v>909.1</v>
      </c>
      <c r="O30" s="220" t="s">
        <v>193</v>
      </c>
      <c r="P30" s="220" t="s">
        <v>193</v>
      </c>
      <c r="Q30" s="220" t="s">
        <v>193</v>
      </c>
      <c r="R30" s="220" t="s">
        <v>193</v>
      </c>
      <c r="S30" s="7" t="s">
        <v>193</v>
      </c>
      <c r="T30" s="11" t="s">
        <v>193</v>
      </c>
      <c r="U30" s="7" t="s">
        <v>193</v>
      </c>
      <c r="V30" s="7" t="s">
        <v>193</v>
      </c>
      <c r="W30" s="7" t="s">
        <v>193</v>
      </c>
      <c r="X30" s="7" t="s">
        <v>193</v>
      </c>
      <c r="Y30" s="282"/>
      <c r="Z30" s="258"/>
      <c r="AA30" s="258"/>
      <c r="AD30" s="253"/>
      <c r="AE30" s="253"/>
      <c r="AF30" s="253"/>
      <c r="AG30" s="253"/>
      <c r="AH30" s="6"/>
      <c r="AI30" s="6"/>
      <c r="AJ30" s="6"/>
      <c r="AK30" s="6"/>
      <c r="AL30" s="6"/>
      <c r="AM30" s="6"/>
      <c r="AN30" s="6"/>
      <c r="AO30" s="6"/>
      <c r="AP30" s="6"/>
      <c r="AQ30" s="6"/>
      <c r="AR30" s="7"/>
      <c r="AS30" s="7"/>
    </row>
    <row r="31" spans="1:45" x14ac:dyDescent="0.25">
      <c r="A31" s="184" t="s">
        <v>117</v>
      </c>
      <c r="B31" s="279" t="s">
        <v>190</v>
      </c>
      <c r="C31" s="262" t="s">
        <v>189</v>
      </c>
      <c r="D31" s="7" t="s">
        <v>189</v>
      </c>
      <c r="E31" s="7" t="s">
        <v>191</v>
      </c>
      <c r="F31" s="11" t="s">
        <v>190</v>
      </c>
      <c r="G31" s="7" t="s">
        <v>193</v>
      </c>
      <c r="H31" s="7" t="s">
        <v>193</v>
      </c>
      <c r="I31" s="113">
        <v>2.2999999999999998</v>
      </c>
      <c r="J31" s="200">
        <v>30.1</v>
      </c>
      <c r="K31" s="200">
        <v>33.700000000000003</v>
      </c>
      <c r="L31" s="200" t="s">
        <v>191</v>
      </c>
      <c r="M31" s="200" t="s">
        <v>191</v>
      </c>
      <c r="N31" s="113">
        <v>45.5</v>
      </c>
      <c r="O31" s="220" t="s">
        <v>193</v>
      </c>
      <c r="P31" s="220" t="s">
        <v>193</v>
      </c>
      <c r="Q31" s="220" t="s">
        <v>193</v>
      </c>
      <c r="R31" s="220" t="s">
        <v>193</v>
      </c>
      <c r="S31" s="7" t="s">
        <v>191</v>
      </c>
      <c r="T31" s="11" t="s">
        <v>192</v>
      </c>
      <c r="U31" s="7">
        <v>5</v>
      </c>
      <c r="V31" s="7">
        <v>4</v>
      </c>
      <c r="W31" s="7">
        <v>1</v>
      </c>
      <c r="X31" s="7" t="s">
        <v>190</v>
      </c>
      <c r="Y31" s="282"/>
      <c r="Z31" s="258"/>
      <c r="AA31" s="258"/>
      <c r="AD31" s="253"/>
      <c r="AE31" s="253"/>
      <c r="AF31" s="253"/>
      <c r="AG31" s="253"/>
      <c r="AH31" s="6"/>
      <c r="AI31" s="6"/>
      <c r="AJ31" s="6"/>
      <c r="AK31" s="6"/>
      <c r="AL31" s="6"/>
      <c r="AM31" s="6"/>
      <c r="AN31" s="6"/>
      <c r="AO31" s="6"/>
      <c r="AP31" s="6"/>
      <c r="AQ31" s="6"/>
      <c r="AR31" s="7"/>
      <c r="AS31" s="7"/>
    </row>
    <row r="32" spans="1:45" x14ac:dyDescent="0.25">
      <c r="A32" s="252" t="s">
        <v>200</v>
      </c>
      <c r="B32" s="279" t="s">
        <v>191</v>
      </c>
      <c r="C32" s="262" t="s">
        <v>193</v>
      </c>
      <c r="D32" s="7" t="s">
        <v>189</v>
      </c>
      <c r="E32" s="7" t="s">
        <v>189</v>
      </c>
      <c r="F32" s="11" t="s">
        <v>191</v>
      </c>
      <c r="G32" s="7" t="s">
        <v>191</v>
      </c>
      <c r="H32" s="252" t="s">
        <v>191</v>
      </c>
      <c r="I32" s="113">
        <v>15</v>
      </c>
      <c r="J32" s="200">
        <v>76</v>
      </c>
      <c r="K32" s="200">
        <v>407</v>
      </c>
      <c r="L32" s="200" t="s">
        <v>191</v>
      </c>
      <c r="M32" s="200" t="s">
        <v>191</v>
      </c>
      <c r="N32" s="113">
        <v>66.900000000000006</v>
      </c>
      <c r="O32" s="200">
        <v>191.2</v>
      </c>
      <c r="P32" s="200">
        <v>343.9</v>
      </c>
      <c r="Q32" s="200" t="s">
        <v>191</v>
      </c>
      <c r="R32" s="200" t="s">
        <v>191</v>
      </c>
      <c r="S32" s="7" t="s">
        <v>191</v>
      </c>
      <c r="T32" s="11" t="s">
        <v>192</v>
      </c>
      <c r="U32" s="7">
        <v>3</v>
      </c>
      <c r="V32" s="7">
        <v>3</v>
      </c>
      <c r="W32" s="7">
        <v>0</v>
      </c>
      <c r="X32" s="7" t="s">
        <v>191</v>
      </c>
      <c r="Y32" s="282"/>
      <c r="Z32" s="258"/>
      <c r="AA32" s="258"/>
      <c r="AD32" s="253"/>
      <c r="AE32" s="253"/>
      <c r="AF32" s="253"/>
      <c r="AG32" s="253"/>
      <c r="AH32" s="6"/>
      <c r="AI32" s="6"/>
      <c r="AJ32" s="6"/>
      <c r="AK32" s="6"/>
      <c r="AL32" s="6"/>
      <c r="AM32" s="6"/>
      <c r="AN32" s="6"/>
      <c r="AO32" s="6"/>
      <c r="AP32" s="6"/>
      <c r="AQ32" s="6"/>
      <c r="AR32" s="7"/>
      <c r="AS32" s="7"/>
    </row>
    <row r="33" spans="1:45" s="95" customFormat="1" x14ac:dyDescent="0.25">
      <c r="A33" s="184" t="s">
        <v>372</v>
      </c>
      <c r="B33" s="279" t="s">
        <v>193</v>
      </c>
      <c r="C33" s="262" t="s">
        <v>193</v>
      </c>
      <c r="D33" s="105" t="s">
        <v>193</v>
      </c>
      <c r="E33" s="105" t="s">
        <v>189</v>
      </c>
      <c r="F33" s="106" t="s">
        <v>193</v>
      </c>
      <c r="G33" s="105" t="s">
        <v>193</v>
      </c>
      <c r="H33" s="105" t="s">
        <v>193</v>
      </c>
      <c r="I33" s="221" t="s">
        <v>193</v>
      </c>
      <c r="J33" s="220" t="s">
        <v>193</v>
      </c>
      <c r="K33" s="220" t="s">
        <v>193</v>
      </c>
      <c r="L33" s="220" t="s">
        <v>193</v>
      </c>
      <c r="M33" s="200" t="s">
        <v>193</v>
      </c>
      <c r="N33" s="113">
        <v>4.4000000000000004</v>
      </c>
      <c r="O33" s="200">
        <v>18.2</v>
      </c>
      <c r="P33" s="200">
        <v>15.9</v>
      </c>
      <c r="Q33" s="200" t="s">
        <v>191</v>
      </c>
      <c r="R33" s="200" t="s">
        <v>190</v>
      </c>
      <c r="S33" s="105" t="s">
        <v>190</v>
      </c>
      <c r="T33" s="106" t="s">
        <v>194</v>
      </c>
      <c r="U33" s="105">
        <v>1</v>
      </c>
      <c r="V33" s="105" t="s">
        <v>193</v>
      </c>
      <c r="W33" s="105" t="s">
        <v>193</v>
      </c>
      <c r="X33" s="105" t="s">
        <v>193</v>
      </c>
      <c r="Y33" s="282"/>
      <c r="Z33" s="258"/>
      <c r="AA33" s="258"/>
      <c r="AB33" s="71"/>
      <c r="AC33" s="71"/>
      <c r="AD33" s="253"/>
      <c r="AE33" s="253"/>
      <c r="AF33" s="253"/>
      <c r="AG33" s="253"/>
      <c r="AR33" s="105"/>
      <c r="AS33" s="105"/>
    </row>
    <row r="34" spans="1:45" s="95" customFormat="1" x14ac:dyDescent="0.25">
      <c r="A34" s="184" t="s">
        <v>373</v>
      </c>
      <c r="B34" s="279" t="s">
        <v>193</v>
      </c>
      <c r="C34" s="262" t="s">
        <v>193</v>
      </c>
      <c r="D34" s="105" t="s">
        <v>193</v>
      </c>
      <c r="E34" s="105" t="s">
        <v>189</v>
      </c>
      <c r="F34" s="106" t="s">
        <v>193</v>
      </c>
      <c r="G34" s="105" t="s">
        <v>193</v>
      </c>
      <c r="H34" s="105" t="s">
        <v>193</v>
      </c>
      <c r="I34" s="221" t="s">
        <v>193</v>
      </c>
      <c r="J34" s="220" t="s">
        <v>193</v>
      </c>
      <c r="K34" s="220" t="s">
        <v>193</v>
      </c>
      <c r="L34" s="220" t="s">
        <v>193</v>
      </c>
      <c r="M34" s="200" t="s">
        <v>193</v>
      </c>
      <c r="N34" s="113">
        <v>48.6</v>
      </c>
      <c r="O34" s="200">
        <v>65.7</v>
      </c>
      <c r="P34" s="200">
        <v>102.9</v>
      </c>
      <c r="Q34" s="200" t="s">
        <v>191</v>
      </c>
      <c r="R34" s="200" t="s">
        <v>191</v>
      </c>
      <c r="S34" s="105" t="s">
        <v>191</v>
      </c>
      <c r="T34" s="106" t="s">
        <v>192</v>
      </c>
      <c r="U34" s="105">
        <v>1</v>
      </c>
      <c r="V34" s="105" t="s">
        <v>193</v>
      </c>
      <c r="W34" s="105" t="s">
        <v>193</v>
      </c>
      <c r="X34" s="105" t="s">
        <v>193</v>
      </c>
      <c r="Y34" s="282"/>
      <c r="Z34" s="258"/>
      <c r="AA34" s="258"/>
      <c r="AB34" s="71"/>
      <c r="AC34" s="71"/>
      <c r="AD34" s="253"/>
      <c r="AE34" s="253"/>
      <c r="AF34" s="253"/>
      <c r="AG34" s="253"/>
      <c r="AR34" s="105"/>
      <c r="AS34" s="105"/>
    </row>
    <row r="35" spans="1:45" x14ac:dyDescent="0.25">
      <c r="A35" s="184" t="s">
        <v>138</v>
      </c>
      <c r="B35" s="279" t="s">
        <v>190</v>
      </c>
      <c r="C35" s="262" t="s">
        <v>193</v>
      </c>
      <c r="D35" s="7" t="s">
        <v>193</v>
      </c>
      <c r="E35" s="7" t="s">
        <v>193</v>
      </c>
      <c r="F35" s="11" t="s">
        <v>193</v>
      </c>
      <c r="G35" s="7" t="s">
        <v>193</v>
      </c>
      <c r="H35" s="7" t="s">
        <v>193</v>
      </c>
      <c r="I35" s="113">
        <v>14.5</v>
      </c>
      <c r="J35" s="200">
        <v>148</v>
      </c>
      <c r="K35" s="200">
        <v>121.5</v>
      </c>
      <c r="L35" s="200" t="s">
        <v>191</v>
      </c>
      <c r="M35" s="200" t="s">
        <v>190</v>
      </c>
      <c r="N35" s="221" t="s">
        <v>193</v>
      </c>
      <c r="O35" s="220" t="s">
        <v>193</v>
      </c>
      <c r="P35" s="220" t="s">
        <v>193</v>
      </c>
      <c r="Q35" s="220" t="s">
        <v>193</v>
      </c>
      <c r="R35" s="220" t="s">
        <v>193</v>
      </c>
      <c r="S35" s="7" t="s">
        <v>190</v>
      </c>
      <c r="T35" s="11" t="s">
        <v>194</v>
      </c>
      <c r="U35" s="7">
        <v>1</v>
      </c>
      <c r="V35" s="7" t="s">
        <v>193</v>
      </c>
      <c r="W35" s="7" t="s">
        <v>193</v>
      </c>
      <c r="X35" s="7" t="s">
        <v>193</v>
      </c>
      <c r="Y35" s="282"/>
      <c r="Z35" s="258"/>
      <c r="AA35" s="258"/>
      <c r="AD35" s="253"/>
      <c r="AE35" s="253"/>
      <c r="AF35" s="253"/>
      <c r="AG35" s="253"/>
      <c r="AH35" s="6"/>
      <c r="AI35" s="6"/>
      <c r="AJ35" s="6"/>
      <c r="AK35" s="6"/>
      <c r="AL35" s="6"/>
      <c r="AM35" s="6"/>
      <c r="AN35" s="6"/>
      <c r="AO35" s="6"/>
      <c r="AP35" s="6"/>
      <c r="AQ35" s="6"/>
      <c r="AR35" s="7"/>
      <c r="AS35" s="7"/>
    </row>
    <row r="36" spans="1:45" x14ac:dyDescent="0.25">
      <c r="A36" s="184" t="s">
        <v>127</v>
      </c>
      <c r="B36" s="279" t="s">
        <v>193</v>
      </c>
      <c r="C36" s="262" t="s">
        <v>193</v>
      </c>
      <c r="D36" s="7" t="s">
        <v>193</v>
      </c>
      <c r="E36" s="7" t="s">
        <v>189</v>
      </c>
      <c r="F36" s="11" t="s">
        <v>193</v>
      </c>
      <c r="G36" s="7" t="s">
        <v>193</v>
      </c>
      <c r="H36" s="7" t="s">
        <v>193</v>
      </c>
      <c r="I36" s="221" t="s">
        <v>193</v>
      </c>
      <c r="J36" s="220" t="s">
        <v>193</v>
      </c>
      <c r="K36" s="220" t="s">
        <v>193</v>
      </c>
      <c r="L36" s="220" t="s">
        <v>193</v>
      </c>
      <c r="M36" s="200" t="s">
        <v>193</v>
      </c>
      <c r="N36" s="113">
        <v>38.799999999999997</v>
      </c>
      <c r="O36" s="200">
        <v>135.5</v>
      </c>
      <c r="P36" s="200">
        <v>116.9</v>
      </c>
      <c r="Q36" s="200" t="s">
        <v>191</v>
      </c>
      <c r="R36" s="200" t="s">
        <v>190</v>
      </c>
      <c r="S36" s="7" t="s">
        <v>190</v>
      </c>
      <c r="T36" s="11" t="s">
        <v>194</v>
      </c>
      <c r="U36" s="7">
        <v>1</v>
      </c>
      <c r="V36" s="7" t="s">
        <v>193</v>
      </c>
      <c r="W36" s="7" t="s">
        <v>193</v>
      </c>
      <c r="X36" s="7" t="s">
        <v>193</v>
      </c>
      <c r="Y36" s="282"/>
      <c r="Z36" s="258"/>
      <c r="AA36" s="258"/>
      <c r="AD36" s="253"/>
      <c r="AE36" s="253"/>
      <c r="AF36" s="253"/>
      <c r="AG36" s="253"/>
      <c r="AH36" s="6"/>
      <c r="AI36" s="6"/>
      <c r="AJ36" s="6"/>
      <c r="AK36" s="6"/>
      <c r="AL36" s="6"/>
      <c r="AM36" s="6"/>
      <c r="AN36" s="6"/>
      <c r="AO36" s="6"/>
      <c r="AP36" s="6"/>
      <c r="AQ36" s="6"/>
      <c r="AR36" s="7"/>
      <c r="AS36" s="7"/>
    </row>
    <row r="37" spans="1:45" x14ac:dyDescent="0.25">
      <c r="A37" s="184" t="s">
        <v>30</v>
      </c>
      <c r="B37" s="279" t="s">
        <v>191</v>
      </c>
      <c r="C37" s="262" t="s">
        <v>190</v>
      </c>
      <c r="D37" s="7" t="s">
        <v>190</v>
      </c>
      <c r="E37" s="7" t="s">
        <v>190</v>
      </c>
      <c r="F37" s="11" t="s">
        <v>191</v>
      </c>
      <c r="G37" s="7" t="s">
        <v>190</v>
      </c>
      <c r="H37" s="7" t="s">
        <v>190</v>
      </c>
      <c r="I37" s="113">
        <v>14.7</v>
      </c>
      <c r="J37" s="200">
        <v>18.5</v>
      </c>
      <c r="K37" s="200">
        <v>35.4</v>
      </c>
      <c r="L37" s="200" t="s">
        <v>191</v>
      </c>
      <c r="M37" s="200" t="s">
        <v>191</v>
      </c>
      <c r="N37" s="113">
        <v>18.899999999999999</v>
      </c>
      <c r="O37" s="200">
        <v>17.899999999999999</v>
      </c>
      <c r="P37" s="200">
        <v>17.3</v>
      </c>
      <c r="Q37" s="200" t="s">
        <v>190</v>
      </c>
      <c r="R37" s="200" t="s">
        <v>190</v>
      </c>
      <c r="S37" s="7" t="s">
        <v>190</v>
      </c>
      <c r="T37" s="11" t="s">
        <v>192</v>
      </c>
      <c r="U37" s="7">
        <v>20</v>
      </c>
      <c r="V37" s="7">
        <v>15</v>
      </c>
      <c r="W37" s="7">
        <v>5</v>
      </c>
      <c r="X37" s="7" t="s">
        <v>190</v>
      </c>
      <c r="Y37" s="282"/>
      <c r="Z37" s="258"/>
      <c r="AA37" s="258"/>
      <c r="AD37" s="253"/>
      <c r="AE37" s="253"/>
      <c r="AF37" s="253"/>
      <c r="AG37" s="253"/>
      <c r="AH37" s="6"/>
      <c r="AI37" s="6"/>
      <c r="AJ37" s="6"/>
      <c r="AK37" s="6"/>
      <c r="AL37" s="6"/>
      <c r="AM37" s="6"/>
      <c r="AN37" s="6"/>
      <c r="AO37" s="6"/>
      <c r="AP37" s="6"/>
      <c r="AQ37" s="6"/>
      <c r="AR37" s="7"/>
      <c r="AS37" s="7"/>
    </row>
    <row r="38" spans="1:45" s="253" customFormat="1" x14ac:dyDescent="0.25">
      <c r="A38" s="294" t="s">
        <v>261</v>
      </c>
      <c r="B38" s="307" t="s">
        <v>193</v>
      </c>
      <c r="C38" s="295" t="s">
        <v>193</v>
      </c>
      <c r="D38" s="295" t="s">
        <v>193</v>
      </c>
      <c r="E38" s="295" t="s">
        <v>193</v>
      </c>
      <c r="F38" s="297" t="s">
        <v>193</v>
      </c>
      <c r="G38" s="295" t="s">
        <v>193</v>
      </c>
      <c r="H38" s="295" t="s">
        <v>193</v>
      </c>
      <c r="I38" s="113" t="s">
        <v>193</v>
      </c>
      <c r="J38" s="296" t="s">
        <v>193</v>
      </c>
      <c r="K38" s="296" t="s">
        <v>193</v>
      </c>
      <c r="L38" s="296" t="s">
        <v>193</v>
      </c>
      <c r="M38" s="296" t="s">
        <v>193</v>
      </c>
      <c r="N38" s="113" t="s">
        <v>193</v>
      </c>
      <c r="O38" s="296" t="s">
        <v>193</v>
      </c>
      <c r="P38" s="296" t="s">
        <v>193</v>
      </c>
      <c r="Q38" s="296" t="s">
        <v>193</v>
      </c>
      <c r="R38" s="296" t="s">
        <v>193</v>
      </c>
      <c r="S38" s="295" t="s">
        <v>193</v>
      </c>
      <c r="T38" s="297" t="s">
        <v>193</v>
      </c>
      <c r="U38" s="295" t="s">
        <v>193</v>
      </c>
      <c r="V38" s="295" t="s">
        <v>193</v>
      </c>
      <c r="W38" s="295" t="s">
        <v>193</v>
      </c>
      <c r="X38" s="295" t="s">
        <v>193</v>
      </c>
      <c r="Y38" s="297"/>
      <c r="Z38" s="294"/>
      <c r="AA38" s="294"/>
      <c r="AB38" s="71"/>
      <c r="AC38" s="71"/>
      <c r="AR38" s="295"/>
      <c r="AS38" s="295"/>
    </row>
    <row r="39" spans="1:45" x14ac:dyDescent="0.25">
      <c r="A39" s="184" t="s">
        <v>53</v>
      </c>
      <c r="B39" s="279" t="s">
        <v>190</v>
      </c>
      <c r="C39" s="262" t="s">
        <v>193</v>
      </c>
      <c r="D39" s="7" t="s">
        <v>193</v>
      </c>
      <c r="E39" s="7" t="s">
        <v>189</v>
      </c>
      <c r="F39" s="11" t="s">
        <v>193</v>
      </c>
      <c r="G39" s="7" t="s">
        <v>190</v>
      </c>
      <c r="H39" s="7" t="s">
        <v>193</v>
      </c>
      <c r="I39" s="113">
        <v>3050.9</v>
      </c>
      <c r="J39" s="220" t="s">
        <v>193</v>
      </c>
      <c r="K39" s="220" t="s">
        <v>193</v>
      </c>
      <c r="L39" s="220" t="s">
        <v>193</v>
      </c>
      <c r="M39" s="200" t="s">
        <v>193</v>
      </c>
      <c r="N39" s="221" t="s">
        <v>193</v>
      </c>
      <c r="O39" s="200">
        <v>586.20000000000005</v>
      </c>
      <c r="P39" s="200">
        <v>943.2</v>
      </c>
      <c r="Q39" s="220" t="s">
        <v>193</v>
      </c>
      <c r="R39" s="220" t="s">
        <v>193</v>
      </c>
      <c r="S39" s="7" t="s">
        <v>193</v>
      </c>
      <c r="T39" s="11" t="s">
        <v>192</v>
      </c>
      <c r="U39" s="7">
        <v>3</v>
      </c>
      <c r="V39" s="7">
        <v>3</v>
      </c>
      <c r="W39" s="7">
        <v>0</v>
      </c>
      <c r="X39" s="7" t="s">
        <v>191</v>
      </c>
      <c r="Y39" s="282"/>
      <c r="Z39" s="258"/>
      <c r="AA39" s="258"/>
      <c r="AD39" s="253"/>
      <c r="AE39" s="253"/>
      <c r="AF39" s="253"/>
      <c r="AG39" s="253"/>
      <c r="AH39" s="6"/>
      <c r="AI39" s="6"/>
      <c r="AJ39" s="6"/>
      <c r="AK39" s="6"/>
      <c r="AL39" s="6"/>
      <c r="AM39" s="6"/>
      <c r="AN39" s="6"/>
      <c r="AO39" s="6"/>
      <c r="AP39" s="6"/>
      <c r="AQ39" s="6"/>
      <c r="AR39" s="7"/>
      <c r="AS39" s="7"/>
    </row>
    <row r="40" spans="1:45" x14ac:dyDescent="0.25">
      <c r="A40" s="184" t="s">
        <v>54</v>
      </c>
      <c r="B40" s="279" t="s">
        <v>190</v>
      </c>
      <c r="C40" s="262" t="s">
        <v>193</v>
      </c>
      <c r="D40" s="7" t="s">
        <v>193</v>
      </c>
      <c r="E40" s="7" t="s">
        <v>189</v>
      </c>
      <c r="F40" s="11" t="s">
        <v>190</v>
      </c>
      <c r="G40" s="7" t="s">
        <v>190</v>
      </c>
      <c r="H40" s="7" t="s">
        <v>190</v>
      </c>
      <c r="I40" s="113">
        <v>1812.4</v>
      </c>
      <c r="J40" s="200">
        <v>4654.1000000000004</v>
      </c>
      <c r="K40" s="200">
        <v>10097</v>
      </c>
      <c r="L40" s="200" t="s">
        <v>191</v>
      </c>
      <c r="M40" s="200" t="s">
        <v>191</v>
      </c>
      <c r="N40" s="113">
        <v>1448.8</v>
      </c>
      <c r="O40" s="200">
        <v>3393.7</v>
      </c>
      <c r="P40" s="200">
        <v>5306.7</v>
      </c>
      <c r="Q40" s="200" t="s">
        <v>191</v>
      </c>
      <c r="R40" s="200" t="s">
        <v>191</v>
      </c>
      <c r="S40" s="7" t="s">
        <v>191</v>
      </c>
      <c r="T40" s="11" t="s">
        <v>192</v>
      </c>
      <c r="U40" s="7">
        <v>5</v>
      </c>
      <c r="V40" s="7">
        <v>5</v>
      </c>
      <c r="W40" s="7">
        <v>0</v>
      </c>
      <c r="X40" s="7" t="s">
        <v>191</v>
      </c>
      <c r="Y40" s="282"/>
      <c r="Z40" s="258"/>
      <c r="AA40" s="258"/>
      <c r="AD40" s="253"/>
      <c r="AE40" s="253"/>
      <c r="AF40" s="253"/>
      <c r="AG40" s="253"/>
      <c r="AH40" s="6"/>
      <c r="AI40" s="6"/>
      <c r="AJ40" s="6"/>
      <c r="AK40" s="6"/>
      <c r="AL40" s="6"/>
      <c r="AM40" s="6"/>
      <c r="AN40" s="6"/>
      <c r="AO40" s="6"/>
      <c r="AP40" s="6"/>
      <c r="AQ40" s="6"/>
      <c r="AR40" s="7"/>
      <c r="AS40" s="7"/>
    </row>
    <row r="41" spans="1:45" x14ac:dyDescent="0.25">
      <c r="A41" s="184" t="s">
        <v>82</v>
      </c>
      <c r="B41" s="279" t="s">
        <v>190</v>
      </c>
      <c r="C41" s="262" t="s">
        <v>193</v>
      </c>
      <c r="D41" s="7" t="s">
        <v>193</v>
      </c>
      <c r="E41" s="7" t="s">
        <v>189</v>
      </c>
      <c r="F41" s="11" t="s">
        <v>190</v>
      </c>
      <c r="G41" s="7" t="s">
        <v>190</v>
      </c>
      <c r="H41" s="7" t="s">
        <v>190</v>
      </c>
      <c r="I41" s="113">
        <v>800</v>
      </c>
      <c r="J41" s="200">
        <v>18666.3</v>
      </c>
      <c r="K41" s="200">
        <v>34080.800000000003</v>
      </c>
      <c r="L41" s="200" t="s">
        <v>191</v>
      </c>
      <c r="M41" s="200" t="s">
        <v>191</v>
      </c>
      <c r="N41" s="113">
        <v>690.2</v>
      </c>
      <c r="O41" s="200">
        <v>9614.2000000000007</v>
      </c>
      <c r="P41" s="200">
        <v>8240.2999999999993</v>
      </c>
      <c r="Q41" s="200" t="s">
        <v>191</v>
      </c>
      <c r="R41" s="200" t="s">
        <v>190</v>
      </c>
      <c r="S41" s="7" t="s">
        <v>190</v>
      </c>
      <c r="T41" s="11" t="s">
        <v>192</v>
      </c>
      <c r="U41" s="7">
        <v>4</v>
      </c>
      <c r="V41" s="7">
        <v>4</v>
      </c>
      <c r="W41" s="7">
        <v>0</v>
      </c>
      <c r="X41" s="7" t="s">
        <v>191</v>
      </c>
      <c r="Y41" s="282"/>
      <c r="Z41" s="258"/>
      <c r="AA41" s="258"/>
      <c r="AD41" s="253"/>
      <c r="AE41" s="253"/>
      <c r="AF41" s="253"/>
      <c r="AG41" s="253"/>
      <c r="AH41" s="6"/>
      <c r="AI41" s="6"/>
      <c r="AJ41" s="6"/>
      <c r="AK41" s="6"/>
      <c r="AL41" s="6"/>
      <c r="AM41" s="6"/>
      <c r="AN41" s="6"/>
      <c r="AO41" s="6"/>
      <c r="AP41" s="6"/>
      <c r="AQ41" s="6"/>
      <c r="AR41" s="7"/>
      <c r="AS41" s="7"/>
    </row>
    <row r="42" spans="1:45" x14ac:dyDescent="0.25">
      <c r="A42" s="252" t="s">
        <v>37</v>
      </c>
      <c r="B42" s="279" t="s">
        <v>190</v>
      </c>
      <c r="C42" s="262" t="s">
        <v>193</v>
      </c>
      <c r="D42" s="7" t="s">
        <v>193</v>
      </c>
      <c r="E42" s="7" t="s">
        <v>190</v>
      </c>
      <c r="F42" s="11" t="s">
        <v>191</v>
      </c>
      <c r="G42" s="7" t="s">
        <v>193</v>
      </c>
      <c r="H42" s="7" t="s">
        <v>193</v>
      </c>
      <c r="I42" s="113">
        <v>35.700000000000003</v>
      </c>
      <c r="J42" s="200">
        <v>142.4</v>
      </c>
      <c r="K42" s="200">
        <v>325.2</v>
      </c>
      <c r="L42" s="200" t="s">
        <v>191</v>
      </c>
      <c r="M42" s="200" t="s">
        <v>191</v>
      </c>
      <c r="N42" s="221" t="s">
        <v>193</v>
      </c>
      <c r="O42" s="220" t="s">
        <v>193</v>
      </c>
      <c r="P42" s="220" t="s">
        <v>193</v>
      </c>
      <c r="Q42" s="220" t="s">
        <v>193</v>
      </c>
      <c r="R42" s="220" t="s">
        <v>193</v>
      </c>
      <c r="S42" s="7" t="s">
        <v>191</v>
      </c>
      <c r="T42" s="11" t="s">
        <v>194</v>
      </c>
      <c r="U42" s="7">
        <v>3</v>
      </c>
      <c r="V42" s="7">
        <v>1</v>
      </c>
      <c r="W42" s="7">
        <v>2</v>
      </c>
      <c r="X42" s="7" t="s">
        <v>190</v>
      </c>
      <c r="Y42" s="282"/>
      <c r="Z42" s="258"/>
      <c r="AA42" s="258"/>
      <c r="AD42" s="253"/>
      <c r="AE42" s="253"/>
      <c r="AF42" s="253"/>
      <c r="AG42" s="253"/>
      <c r="AH42" s="6"/>
      <c r="AI42" s="6"/>
      <c r="AJ42" s="6"/>
      <c r="AK42" s="6"/>
      <c r="AL42" s="6"/>
      <c r="AM42" s="6"/>
      <c r="AN42" s="6"/>
      <c r="AO42" s="6"/>
      <c r="AP42" s="6"/>
      <c r="AQ42" s="6"/>
      <c r="AR42" s="7"/>
      <c r="AS42" s="7"/>
    </row>
    <row r="43" spans="1:45" x14ac:dyDescent="0.25">
      <c r="A43" s="184" t="s">
        <v>75</v>
      </c>
      <c r="B43" s="279" t="s">
        <v>191</v>
      </c>
      <c r="C43" s="262" t="s">
        <v>190</v>
      </c>
      <c r="D43" s="7" t="s">
        <v>191</v>
      </c>
      <c r="E43" s="7" t="s">
        <v>190</v>
      </c>
      <c r="F43" s="11" t="s">
        <v>190</v>
      </c>
      <c r="G43" s="7" t="s">
        <v>191</v>
      </c>
      <c r="H43" s="7" t="s">
        <v>190</v>
      </c>
      <c r="I43" s="113">
        <v>273.60000000000002</v>
      </c>
      <c r="J43" s="200">
        <v>1079.9000000000001</v>
      </c>
      <c r="K43" s="200">
        <v>3456.8</v>
      </c>
      <c r="L43" s="200" t="s">
        <v>191</v>
      </c>
      <c r="M43" s="200" t="s">
        <v>191</v>
      </c>
      <c r="N43" s="113">
        <v>150.69999999999999</v>
      </c>
      <c r="O43" s="200">
        <v>6</v>
      </c>
      <c r="P43" s="200">
        <v>7.2</v>
      </c>
      <c r="Q43" s="200" t="s">
        <v>190</v>
      </c>
      <c r="R43" s="200" t="s">
        <v>191</v>
      </c>
      <c r="S43" s="7" t="s">
        <v>190</v>
      </c>
      <c r="T43" s="11" t="s">
        <v>192</v>
      </c>
      <c r="U43" s="7">
        <v>4</v>
      </c>
      <c r="V43" s="7">
        <v>4</v>
      </c>
      <c r="W43" s="7">
        <v>0</v>
      </c>
      <c r="X43" s="7" t="s">
        <v>191</v>
      </c>
      <c r="Y43" s="282"/>
      <c r="Z43" s="258"/>
      <c r="AA43" s="258"/>
      <c r="AD43" s="253"/>
      <c r="AE43" s="253"/>
      <c r="AF43" s="253"/>
      <c r="AG43" s="253"/>
      <c r="AH43" s="6"/>
      <c r="AI43" s="6"/>
      <c r="AJ43" s="6"/>
      <c r="AK43" s="6"/>
      <c r="AL43" s="6"/>
      <c r="AM43" s="6"/>
      <c r="AN43" s="6"/>
      <c r="AO43" s="6"/>
      <c r="AP43" s="6"/>
      <c r="AQ43" s="6"/>
      <c r="AR43" s="7"/>
      <c r="AS43" s="7"/>
    </row>
    <row r="44" spans="1:45" x14ac:dyDescent="0.25">
      <c r="A44" s="184" t="s">
        <v>201</v>
      </c>
      <c r="B44" s="279" t="s">
        <v>189</v>
      </c>
      <c r="C44" s="262" t="s">
        <v>193</v>
      </c>
      <c r="D44" s="7" t="s">
        <v>193</v>
      </c>
      <c r="E44" s="7" t="s">
        <v>193</v>
      </c>
      <c r="F44" s="11" t="s">
        <v>193</v>
      </c>
      <c r="G44" s="7" t="s">
        <v>193</v>
      </c>
      <c r="H44" s="7" t="s">
        <v>193</v>
      </c>
      <c r="I44" s="113">
        <v>69.7</v>
      </c>
      <c r="J44" s="200">
        <v>63.9</v>
      </c>
      <c r="K44" s="200">
        <v>75.7</v>
      </c>
      <c r="L44" s="200" t="s">
        <v>190</v>
      </c>
      <c r="M44" s="200" t="s">
        <v>191</v>
      </c>
      <c r="N44" s="221" t="s">
        <v>193</v>
      </c>
      <c r="O44" s="220" t="s">
        <v>193</v>
      </c>
      <c r="P44" s="220" t="s">
        <v>193</v>
      </c>
      <c r="Q44" s="220" t="s">
        <v>193</v>
      </c>
      <c r="R44" s="220" t="s">
        <v>193</v>
      </c>
      <c r="S44" s="7" t="s">
        <v>190</v>
      </c>
      <c r="T44" s="11" t="s">
        <v>192</v>
      </c>
      <c r="U44" s="7">
        <v>1</v>
      </c>
      <c r="V44" s="7" t="s">
        <v>193</v>
      </c>
      <c r="W44" s="7" t="s">
        <v>193</v>
      </c>
      <c r="X44" s="7" t="s">
        <v>193</v>
      </c>
      <c r="Y44" s="282"/>
      <c r="Z44" s="258"/>
      <c r="AA44" s="258"/>
      <c r="AD44" s="253"/>
      <c r="AE44" s="253"/>
      <c r="AF44" s="253"/>
      <c r="AG44" s="253"/>
      <c r="AH44" s="6"/>
      <c r="AI44" s="6"/>
      <c r="AJ44" s="6"/>
      <c r="AK44" s="6"/>
      <c r="AL44" s="6"/>
      <c r="AM44" s="6"/>
      <c r="AN44" s="6"/>
      <c r="AO44" s="6"/>
      <c r="AP44" s="6"/>
      <c r="AQ44" s="6"/>
      <c r="AR44" s="7"/>
      <c r="AS44" s="7"/>
    </row>
    <row r="45" spans="1:45" x14ac:dyDescent="0.25">
      <c r="A45" s="184" t="s">
        <v>62</v>
      </c>
      <c r="B45" s="279" t="s">
        <v>190</v>
      </c>
      <c r="C45" s="262" t="s">
        <v>193</v>
      </c>
      <c r="D45" s="7" t="s">
        <v>193</v>
      </c>
      <c r="E45" s="7" t="s">
        <v>193</v>
      </c>
      <c r="F45" s="11" t="s">
        <v>193</v>
      </c>
      <c r="G45" s="7" t="s">
        <v>193</v>
      </c>
      <c r="H45" s="7" t="s">
        <v>193</v>
      </c>
      <c r="I45" s="113">
        <v>748.3</v>
      </c>
      <c r="J45" s="220" t="s">
        <v>193</v>
      </c>
      <c r="K45" s="220" t="s">
        <v>193</v>
      </c>
      <c r="L45" s="220" t="s">
        <v>193</v>
      </c>
      <c r="M45" s="200" t="s">
        <v>193</v>
      </c>
      <c r="N45" s="113">
        <v>964</v>
      </c>
      <c r="O45" s="200">
        <v>1492.6</v>
      </c>
      <c r="P45" s="200">
        <v>1313.7</v>
      </c>
      <c r="Q45" s="200" t="s">
        <v>191</v>
      </c>
      <c r="R45" s="200" t="s">
        <v>190</v>
      </c>
      <c r="S45" s="7" t="s">
        <v>190</v>
      </c>
      <c r="T45" s="11" t="s">
        <v>194</v>
      </c>
      <c r="U45" s="7">
        <v>1</v>
      </c>
      <c r="V45" s="7" t="s">
        <v>193</v>
      </c>
      <c r="W45" s="7" t="s">
        <v>193</v>
      </c>
      <c r="X45" s="7" t="s">
        <v>193</v>
      </c>
      <c r="Y45" s="282"/>
      <c r="Z45" s="258"/>
      <c r="AA45" s="258"/>
      <c r="AD45" s="253"/>
      <c r="AE45" s="253"/>
      <c r="AF45" s="253"/>
      <c r="AG45" s="253"/>
      <c r="AH45" s="6"/>
      <c r="AI45" s="6"/>
      <c r="AJ45" s="6"/>
      <c r="AK45" s="6"/>
      <c r="AL45" s="6"/>
      <c r="AM45" s="6"/>
      <c r="AN45" s="6"/>
      <c r="AO45" s="6"/>
      <c r="AP45" s="6"/>
      <c r="AQ45" s="6"/>
      <c r="AR45" s="7"/>
      <c r="AS45" s="7"/>
    </row>
    <row r="46" spans="1:45" x14ac:dyDescent="0.25">
      <c r="A46" s="184" t="s">
        <v>60</v>
      </c>
      <c r="B46" s="279" t="s">
        <v>190</v>
      </c>
      <c r="C46" s="262" t="s">
        <v>193</v>
      </c>
      <c r="D46" s="7" t="s">
        <v>193</v>
      </c>
      <c r="E46" s="7" t="s">
        <v>193</v>
      </c>
      <c r="F46" s="11" t="s">
        <v>193</v>
      </c>
      <c r="G46" s="7" t="s">
        <v>193</v>
      </c>
      <c r="H46" s="7" t="s">
        <v>193</v>
      </c>
      <c r="I46" s="113">
        <v>623.9</v>
      </c>
      <c r="J46" s="220" t="s">
        <v>193</v>
      </c>
      <c r="K46" s="220" t="s">
        <v>193</v>
      </c>
      <c r="L46" s="220" t="s">
        <v>193</v>
      </c>
      <c r="M46" s="200" t="s">
        <v>193</v>
      </c>
      <c r="N46" s="113">
        <v>36</v>
      </c>
      <c r="O46" s="200">
        <v>46.6</v>
      </c>
      <c r="P46" s="200">
        <v>28</v>
      </c>
      <c r="Q46" s="200" t="s">
        <v>191</v>
      </c>
      <c r="R46" s="200" t="s">
        <v>190</v>
      </c>
      <c r="S46" s="7" t="s">
        <v>190</v>
      </c>
      <c r="T46" s="11" t="s">
        <v>194</v>
      </c>
      <c r="U46" s="7">
        <v>1</v>
      </c>
      <c r="V46" s="7" t="s">
        <v>193</v>
      </c>
      <c r="W46" s="7" t="s">
        <v>193</v>
      </c>
      <c r="X46" s="7" t="s">
        <v>193</v>
      </c>
      <c r="Y46" s="282"/>
      <c r="Z46" s="258"/>
      <c r="AA46" s="258"/>
      <c r="AD46" s="253"/>
      <c r="AE46" s="253"/>
      <c r="AF46" s="253"/>
      <c r="AG46" s="253"/>
      <c r="AH46" s="6"/>
      <c r="AI46" s="6"/>
      <c r="AJ46" s="6"/>
      <c r="AK46" s="6"/>
      <c r="AL46" s="6"/>
      <c r="AM46" s="6"/>
      <c r="AN46" s="6"/>
      <c r="AO46" s="6"/>
      <c r="AP46" s="6"/>
      <c r="AQ46" s="6"/>
      <c r="AR46" s="7"/>
      <c r="AS46" s="7"/>
    </row>
    <row r="47" spans="1:45" x14ac:dyDescent="0.25">
      <c r="A47" s="184" t="s">
        <v>89</v>
      </c>
      <c r="B47" s="279" t="s">
        <v>190</v>
      </c>
      <c r="C47" s="262" t="s">
        <v>190</v>
      </c>
      <c r="D47" s="7" t="s">
        <v>191</v>
      </c>
      <c r="E47" s="7" t="s">
        <v>190</v>
      </c>
      <c r="F47" s="11" t="s">
        <v>190</v>
      </c>
      <c r="G47" s="7" t="s">
        <v>190</v>
      </c>
      <c r="H47" s="7" t="s">
        <v>190</v>
      </c>
      <c r="I47" s="113">
        <v>99.4</v>
      </c>
      <c r="J47" s="200">
        <v>241.3</v>
      </c>
      <c r="K47" s="200">
        <v>256.2</v>
      </c>
      <c r="L47" s="200" t="s">
        <v>191</v>
      </c>
      <c r="M47" s="200" t="s">
        <v>191</v>
      </c>
      <c r="N47" s="113">
        <v>290.8</v>
      </c>
      <c r="O47" s="200">
        <v>477.6</v>
      </c>
      <c r="P47" s="200">
        <v>608.1</v>
      </c>
      <c r="Q47" s="200" t="s">
        <v>191</v>
      </c>
      <c r="R47" s="200" t="s">
        <v>191</v>
      </c>
      <c r="S47" s="7" t="s">
        <v>191</v>
      </c>
      <c r="T47" s="11" t="s">
        <v>194</v>
      </c>
      <c r="U47" s="7">
        <v>6</v>
      </c>
      <c r="V47" s="7">
        <v>3</v>
      </c>
      <c r="W47" s="7">
        <v>3</v>
      </c>
      <c r="X47" s="7" t="s">
        <v>190</v>
      </c>
      <c r="Y47" s="282"/>
      <c r="Z47" s="258"/>
      <c r="AA47" s="258"/>
      <c r="AD47" s="253"/>
      <c r="AE47" s="253"/>
      <c r="AF47" s="253"/>
      <c r="AG47" s="253"/>
      <c r="AH47" s="6"/>
      <c r="AI47" s="6"/>
      <c r="AJ47" s="6"/>
      <c r="AK47" s="6"/>
      <c r="AL47" s="6"/>
      <c r="AM47" s="6"/>
      <c r="AN47" s="6"/>
      <c r="AO47" s="6"/>
      <c r="AP47" s="6"/>
      <c r="AQ47" s="6"/>
      <c r="AR47" s="7"/>
      <c r="AS47" s="7"/>
    </row>
    <row r="48" spans="1:45" x14ac:dyDescent="0.25">
      <c r="A48" s="184" t="s">
        <v>91</v>
      </c>
      <c r="B48" s="279" t="s">
        <v>191</v>
      </c>
      <c r="C48" s="262" t="s">
        <v>189</v>
      </c>
      <c r="D48" s="7" t="s">
        <v>189</v>
      </c>
      <c r="E48" s="7" t="s">
        <v>193</v>
      </c>
      <c r="F48" s="11" t="s">
        <v>193</v>
      </c>
      <c r="G48" s="7" t="s">
        <v>191</v>
      </c>
      <c r="H48" s="7" t="s">
        <v>193</v>
      </c>
      <c r="I48" s="113">
        <v>219</v>
      </c>
      <c r="J48" s="220" t="s">
        <v>193</v>
      </c>
      <c r="K48" s="220" t="s">
        <v>193</v>
      </c>
      <c r="L48" s="220" t="s">
        <v>193</v>
      </c>
      <c r="M48" s="200" t="s">
        <v>193</v>
      </c>
      <c r="N48" s="113">
        <v>257.89999999999998</v>
      </c>
      <c r="O48" s="200">
        <v>138.19999999999999</v>
      </c>
      <c r="P48" s="200">
        <v>233.9</v>
      </c>
      <c r="Q48" s="200" t="s">
        <v>190</v>
      </c>
      <c r="R48" s="200" t="s">
        <v>191</v>
      </c>
      <c r="S48" s="7" t="s">
        <v>190</v>
      </c>
      <c r="T48" s="11" t="s">
        <v>192</v>
      </c>
      <c r="U48" s="7">
        <v>2</v>
      </c>
      <c r="V48" s="7">
        <v>2</v>
      </c>
      <c r="W48" s="7">
        <v>0</v>
      </c>
      <c r="X48" s="7" t="s">
        <v>191</v>
      </c>
      <c r="Y48" s="282"/>
      <c r="Z48" s="258"/>
      <c r="AA48" s="258"/>
      <c r="AD48" s="253"/>
      <c r="AE48" s="253"/>
      <c r="AF48" s="253"/>
      <c r="AG48" s="253"/>
      <c r="AH48" s="6"/>
      <c r="AI48" s="6"/>
      <c r="AJ48" s="6"/>
      <c r="AK48" s="6"/>
      <c r="AL48" s="6"/>
      <c r="AM48" s="6"/>
      <c r="AN48" s="6"/>
      <c r="AO48" s="6"/>
      <c r="AP48" s="6"/>
      <c r="AQ48" s="6"/>
      <c r="AR48" s="7"/>
      <c r="AS48" s="7"/>
    </row>
    <row r="49" spans="1:45" x14ac:dyDescent="0.25">
      <c r="A49" s="252" t="s">
        <v>92</v>
      </c>
      <c r="B49" s="279" t="s">
        <v>191</v>
      </c>
      <c r="C49" s="262" t="s">
        <v>189</v>
      </c>
      <c r="D49" s="7" t="s">
        <v>189</v>
      </c>
      <c r="E49" s="7" t="s">
        <v>189</v>
      </c>
      <c r="F49" s="11" t="s">
        <v>193</v>
      </c>
      <c r="G49" s="7" t="s">
        <v>191</v>
      </c>
      <c r="H49" s="7" t="s">
        <v>193</v>
      </c>
      <c r="I49" s="113">
        <v>6559</v>
      </c>
      <c r="J49" s="220" t="s">
        <v>193</v>
      </c>
      <c r="K49" s="220" t="s">
        <v>193</v>
      </c>
      <c r="L49" s="220" t="s">
        <v>193</v>
      </c>
      <c r="M49" s="200" t="s">
        <v>193</v>
      </c>
      <c r="N49" s="113">
        <v>14211.1</v>
      </c>
      <c r="O49" s="200">
        <v>11724.8</v>
      </c>
      <c r="P49" s="200">
        <v>9399.9</v>
      </c>
      <c r="Q49" s="200" t="s">
        <v>190</v>
      </c>
      <c r="R49" s="200" t="s">
        <v>190</v>
      </c>
      <c r="S49" s="7" t="s">
        <v>191</v>
      </c>
      <c r="T49" s="11" t="s">
        <v>194</v>
      </c>
      <c r="U49" s="7">
        <v>2</v>
      </c>
      <c r="V49" s="7">
        <v>2</v>
      </c>
      <c r="W49" s="7">
        <v>0</v>
      </c>
      <c r="X49" s="7" t="s">
        <v>191</v>
      </c>
      <c r="Y49" s="282"/>
      <c r="Z49" s="258"/>
      <c r="AA49" s="258"/>
      <c r="AD49" s="253"/>
      <c r="AE49" s="253"/>
      <c r="AF49" s="253"/>
      <c r="AG49" s="253"/>
      <c r="AH49" s="6"/>
      <c r="AI49" s="6"/>
      <c r="AJ49" s="6"/>
      <c r="AK49" s="6"/>
      <c r="AL49" s="6"/>
      <c r="AM49" s="6"/>
      <c r="AN49" s="6"/>
      <c r="AO49" s="6"/>
      <c r="AP49" s="6"/>
      <c r="AQ49" s="6"/>
      <c r="AR49" s="7"/>
      <c r="AS49" s="7"/>
    </row>
    <row r="50" spans="1:45" x14ac:dyDescent="0.25">
      <c r="A50" s="184" t="s">
        <v>93</v>
      </c>
      <c r="B50" s="279" t="s">
        <v>190</v>
      </c>
      <c r="C50" s="262" t="s">
        <v>193</v>
      </c>
      <c r="D50" s="7" t="s">
        <v>193</v>
      </c>
      <c r="E50" s="7" t="s">
        <v>193</v>
      </c>
      <c r="F50" s="11" t="s">
        <v>193</v>
      </c>
      <c r="G50" s="7" t="s">
        <v>191</v>
      </c>
      <c r="H50" s="7" t="s">
        <v>193</v>
      </c>
      <c r="I50" s="221" t="s">
        <v>193</v>
      </c>
      <c r="J50" s="220" t="s">
        <v>193</v>
      </c>
      <c r="K50" s="220" t="s">
        <v>193</v>
      </c>
      <c r="L50" s="220" t="s">
        <v>193</v>
      </c>
      <c r="M50" s="200" t="s">
        <v>193</v>
      </c>
      <c r="N50" s="221" t="s">
        <v>193</v>
      </c>
      <c r="O50" s="200">
        <v>178.5</v>
      </c>
      <c r="P50" s="200">
        <v>67.599999999999994</v>
      </c>
      <c r="Q50" s="220" t="s">
        <v>193</v>
      </c>
      <c r="R50" s="220" t="s">
        <v>193</v>
      </c>
      <c r="S50" s="7" t="s">
        <v>193</v>
      </c>
      <c r="T50" s="11" t="s">
        <v>194</v>
      </c>
      <c r="U50" s="7">
        <v>1</v>
      </c>
      <c r="V50" s="7" t="s">
        <v>193</v>
      </c>
      <c r="W50" s="7" t="s">
        <v>193</v>
      </c>
      <c r="X50" s="7" t="s">
        <v>193</v>
      </c>
      <c r="Y50" s="282"/>
      <c r="Z50" s="258"/>
      <c r="AA50" s="258"/>
      <c r="AD50" s="253"/>
      <c r="AE50" s="253"/>
      <c r="AF50" s="253"/>
      <c r="AG50" s="253"/>
      <c r="AH50" s="6"/>
      <c r="AI50" s="6"/>
      <c r="AJ50" s="6"/>
      <c r="AK50" s="6"/>
      <c r="AL50" s="6"/>
      <c r="AM50" s="6"/>
      <c r="AN50" s="6"/>
      <c r="AO50" s="6"/>
      <c r="AP50" s="6"/>
      <c r="AQ50" s="6"/>
      <c r="AR50" s="7"/>
      <c r="AS50" s="7"/>
    </row>
    <row r="51" spans="1:45" x14ac:dyDescent="0.25">
      <c r="A51" s="184" t="s">
        <v>63</v>
      </c>
      <c r="B51" s="279" t="s">
        <v>190</v>
      </c>
      <c r="C51" s="262" t="s">
        <v>190</v>
      </c>
      <c r="D51" s="7" t="s">
        <v>190</v>
      </c>
      <c r="E51" s="7" t="s">
        <v>190</v>
      </c>
      <c r="F51" s="11" t="s">
        <v>193</v>
      </c>
      <c r="G51" s="7" t="s">
        <v>190</v>
      </c>
      <c r="H51" s="7" t="s">
        <v>193</v>
      </c>
      <c r="I51" s="221" t="s">
        <v>193</v>
      </c>
      <c r="J51" s="220" t="s">
        <v>193</v>
      </c>
      <c r="K51" s="220" t="s">
        <v>193</v>
      </c>
      <c r="L51" s="220" t="s">
        <v>193</v>
      </c>
      <c r="M51" s="220" t="s">
        <v>193</v>
      </c>
      <c r="N51" s="113">
        <v>241.9</v>
      </c>
      <c r="O51" s="200">
        <v>998.3</v>
      </c>
      <c r="P51" s="200">
        <v>1164.4000000000001</v>
      </c>
      <c r="Q51" s="200" t="s">
        <v>191</v>
      </c>
      <c r="R51" s="200" t="s">
        <v>191</v>
      </c>
      <c r="S51" s="7" t="s">
        <v>191</v>
      </c>
      <c r="T51" s="11" t="s">
        <v>192</v>
      </c>
      <c r="U51" s="7">
        <v>4</v>
      </c>
      <c r="V51" s="7">
        <v>4</v>
      </c>
      <c r="W51" s="7">
        <v>0</v>
      </c>
      <c r="X51" s="7" t="s">
        <v>191</v>
      </c>
      <c r="Y51" s="282"/>
      <c r="Z51" s="258"/>
      <c r="AA51" s="258"/>
      <c r="AD51" s="253"/>
      <c r="AE51" s="253"/>
      <c r="AF51" s="253"/>
      <c r="AG51" s="253"/>
      <c r="AH51" s="6"/>
      <c r="AI51" s="6"/>
      <c r="AJ51" s="6"/>
      <c r="AK51" s="6"/>
      <c r="AL51" s="6"/>
      <c r="AM51" s="6"/>
      <c r="AN51" s="6"/>
      <c r="AO51" s="6"/>
      <c r="AP51" s="6"/>
      <c r="AQ51" s="6"/>
      <c r="AR51" s="7"/>
      <c r="AS51" s="7"/>
    </row>
    <row r="52" spans="1:45" x14ac:dyDescent="0.25">
      <c r="A52" s="184" t="s">
        <v>86</v>
      </c>
      <c r="B52" s="279" t="s">
        <v>190</v>
      </c>
      <c r="C52" s="262" t="s">
        <v>193</v>
      </c>
      <c r="D52" s="7" t="s">
        <v>193</v>
      </c>
      <c r="E52" s="7" t="s">
        <v>190</v>
      </c>
      <c r="F52" s="11" t="s">
        <v>190</v>
      </c>
      <c r="G52" s="7" t="s">
        <v>190</v>
      </c>
      <c r="H52" s="7" t="s">
        <v>190</v>
      </c>
      <c r="I52" s="113">
        <v>215.7</v>
      </c>
      <c r="J52" s="200">
        <v>290.8</v>
      </c>
      <c r="K52" s="200">
        <v>335.3</v>
      </c>
      <c r="L52" s="200" t="s">
        <v>191</v>
      </c>
      <c r="M52" s="200" t="s">
        <v>191</v>
      </c>
      <c r="N52" s="113">
        <v>16.7</v>
      </c>
      <c r="O52" s="200">
        <v>43.6</v>
      </c>
      <c r="P52" s="200">
        <v>65.2</v>
      </c>
      <c r="Q52" s="200" t="s">
        <v>191</v>
      </c>
      <c r="R52" s="200" t="s">
        <v>191</v>
      </c>
      <c r="S52" s="7" t="s">
        <v>191</v>
      </c>
      <c r="T52" s="11" t="s">
        <v>192</v>
      </c>
      <c r="U52" s="7">
        <v>5</v>
      </c>
      <c r="V52" s="7">
        <v>5</v>
      </c>
      <c r="W52" s="7">
        <v>0</v>
      </c>
      <c r="X52" s="7" t="s">
        <v>191</v>
      </c>
      <c r="Y52" s="282"/>
      <c r="Z52" s="258"/>
      <c r="AA52" s="258"/>
      <c r="AD52" s="253"/>
      <c r="AE52" s="253"/>
      <c r="AF52" s="253"/>
      <c r="AG52" s="253"/>
      <c r="AH52" s="6"/>
      <c r="AI52" s="6"/>
      <c r="AJ52" s="6"/>
      <c r="AK52" s="6"/>
      <c r="AL52" s="6"/>
      <c r="AM52" s="6"/>
      <c r="AN52" s="6"/>
      <c r="AO52" s="6"/>
      <c r="AP52" s="6"/>
      <c r="AQ52" s="6"/>
      <c r="AR52" s="7"/>
      <c r="AS52" s="7"/>
    </row>
    <row r="53" spans="1:45" x14ac:dyDescent="0.25">
      <c r="A53" s="184" t="s">
        <v>35</v>
      </c>
      <c r="B53" s="279" t="s">
        <v>191</v>
      </c>
      <c r="C53" s="262" t="s">
        <v>191</v>
      </c>
      <c r="D53" s="7" t="s">
        <v>191</v>
      </c>
      <c r="E53" s="7" t="s">
        <v>190</v>
      </c>
      <c r="F53" s="11" t="s">
        <v>191</v>
      </c>
      <c r="G53" s="7" t="s">
        <v>190</v>
      </c>
      <c r="H53" s="7" t="s">
        <v>190</v>
      </c>
      <c r="I53" s="113">
        <v>1</v>
      </c>
      <c r="J53" s="200">
        <v>1</v>
      </c>
      <c r="K53" s="200">
        <v>11.3</v>
      </c>
      <c r="L53" s="200" t="s">
        <v>190</v>
      </c>
      <c r="M53" s="200" t="s">
        <v>191</v>
      </c>
      <c r="N53" s="113">
        <v>120.1</v>
      </c>
      <c r="O53" s="200">
        <v>58</v>
      </c>
      <c r="P53" s="200">
        <v>61.4</v>
      </c>
      <c r="Q53" s="200" t="s">
        <v>190</v>
      </c>
      <c r="R53" s="200" t="s">
        <v>191</v>
      </c>
      <c r="S53" s="7" t="s">
        <v>190</v>
      </c>
      <c r="T53" s="11" t="s">
        <v>192</v>
      </c>
      <c r="U53" s="7">
        <v>8</v>
      </c>
      <c r="V53" s="7">
        <v>6</v>
      </c>
      <c r="W53" s="7">
        <v>2</v>
      </c>
      <c r="X53" s="7" t="s">
        <v>190</v>
      </c>
      <c r="Y53" s="282"/>
      <c r="Z53" s="258"/>
      <c r="AA53" s="258"/>
      <c r="AD53" s="253"/>
      <c r="AE53" s="253"/>
      <c r="AF53" s="253"/>
      <c r="AG53" s="253"/>
      <c r="AH53" s="6"/>
      <c r="AI53" s="6"/>
      <c r="AJ53" s="6"/>
      <c r="AK53" s="6"/>
      <c r="AL53" s="6"/>
      <c r="AM53" s="6"/>
      <c r="AN53" s="6"/>
      <c r="AO53" s="6"/>
      <c r="AP53" s="6"/>
      <c r="AQ53" s="6"/>
      <c r="AR53" s="7"/>
      <c r="AS53" s="7"/>
    </row>
    <row r="54" spans="1:45" x14ac:dyDescent="0.25">
      <c r="A54" s="184" t="s">
        <v>110</v>
      </c>
      <c r="B54" s="279" t="s">
        <v>190</v>
      </c>
      <c r="C54" s="262" t="s">
        <v>193</v>
      </c>
      <c r="D54" s="7" t="s">
        <v>193</v>
      </c>
      <c r="E54" s="7" t="s">
        <v>193</v>
      </c>
      <c r="F54" s="11" t="s">
        <v>193</v>
      </c>
      <c r="G54" s="7" t="s">
        <v>193</v>
      </c>
      <c r="H54" s="7" t="s">
        <v>193</v>
      </c>
      <c r="I54" s="221" t="s">
        <v>193</v>
      </c>
      <c r="J54" s="220" t="s">
        <v>193</v>
      </c>
      <c r="K54" s="220" t="s">
        <v>193</v>
      </c>
      <c r="L54" s="220" t="s">
        <v>193</v>
      </c>
      <c r="M54" s="220" t="s">
        <v>193</v>
      </c>
      <c r="N54" s="221" t="s">
        <v>193</v>
      </c>
      <c r="O54" s="200">
        <v>182.1</v>
      </c>
      <c r="P54" s="200">
        <v>64.099999999999994</v>
      </c>
      <c r="Q54" s="220" t="s">
        <v>193</v>
      </c>
      <c r="R54" s="220" t="s">
        <v>193</v>
      </c>
      <c r="S54" s="7" t="s">
        <v>193</v>
      </c>
      <c r="T54" s="11" t="s">
        <v>194</v>
      </c>
      <c r="U54" s="7">
        <v>2</v>
      </c>
      <c r="V54" s="7">
        <v>2</v>
      </c>
      <c r="W54" s="7">
        <v>0</v>
      </c>
      <c r="X54" s="7" t="s">
        <v>191</v>
      </c>
      <c r="Y54" s="282"/>
      <c r="Z54" s="258"/>
      <c r="AA54" s="258"/>
      <c r="AD54" s="253"/>
      <c r="AE54" s="253"/>
      <c r="AF54" s="253"/>
      <c r="AG54" s="253"/>
      <c r="AH54" s="6"/>
      <c r="AI54" s="6"/>
      <c r="AJ54" s="6"/>
      <c r="AK54" s="6"/>
      <c r="AL54" s="6"/>
      <c r="AM54" s="6"/>
      <c r="AN54" s="6"/>
      <c r="AO54" s="6"/>
      <c r="AP54" s="6"/>
      <c r="AQ54" s="6"/>
      <c r="AR54" s="7"/>
      <c r="AS54" s="7"/>
    </row>
    <row r="55" spans="1:45" x14ac:dyDescent="0.25">
      <c r="A55" s="184" t="s">
        <v>25</v>
      </c>
      <c r="B55" s="279" t="s">
        <v>190</v>
      </c>
      <c r="C55" s="262" t="s">
        <v>191</v>
      </c>
      <c r="D55" s="7" t="s">
        <v>190</v>
      </c>
      <c r="E55" s="7" t="s">
        <v>191</v>
      </c>
      <c r="F55" s="11" t="s">
        <v>191</v>
      </c>
      <c r="G55" s="7" t="s">
        <v>190</v>
      </c>
      <c r="H55" s="7" t="s">
        <v>190</v>
      </c>
      <c r="I55" s="113">
        <v>33.9</v>
      </c>
      <c r="J55" s="200">
        <v>40.700000000000003</v>
      </c>
      <c r="K55" s="200">
        <v>32.4</v>
      </c>
      <c r="L55" s="200" t="s">
        <v>191</v>
      </c>
      <c r="M55" s="200" t="s">
        <v>190</v>
      </c>
      <c r="N55" s="113">
        <v>7</v>
      </c>
      <c r="O55" s="200">
        <v>34</v>
      </c>
      <c r="P55" s="200">
        <v>37</v>
      </c>
      <c r="Q55" s="200" t="s">
        <v>191</v>
      </c>
      <c r="R55" s="200" t="s">
        <v>191</v>
      </c>
      <c r="S55" s="7" t="s">
        <v>190</v>
      </c>
      <c r="T55" s="11" t="s">
        <v>192</v>
      </c>
      <c r="U55" s="7">
        <v>16</v>
      </c>
      <c r="V55" s="7">
        <v>6</v>
      </c>
      <c r="W55" s="7">
        <v>10</v>
      </c>
      <c r="X55" s="7" t="s">
        <v>190</v>
      </c>
      <c r="Y55" s="282"/>
      <c r="Z55" s="258"/>
      <c r="AA55" s="258"/>
      <c r="AD55" s="253"/>
      <c r="AE55" s="253"/>
      <c r="AF55" s="253"/>
      <c r="AG55" s="253"/>
      <c r="AH55" s="6"/>
      <c r="AI55" s="6"/>
      <c r="AJ55" s="6"/>
      <c r="AK55" s="6"/>
      <c r="AL55" s="6"/>
      <c r="AM55" s="6"/>
      <c r="AN55" s="6"/>
      <c r="AO55" s="6"/>
      <c r="AP55" s="6"/>
      <c r="AQ55" s="6"/>
      <c r="AR55" s="7"/>
      <c r="AS55" s="7"/>
    </row>
    <row r="56" spans="1:45" x14ac:dyDescent="0.25">
      <c r="A56" s="184" t="s">
        <v>132</v>
      </c>
      <c r="B56" s="279" t="s">
        <v>193</v>
      </c>
      <c r="C56" s="262" t="s">
        <v>193</v>
      </c>
      <c r="D56" s="7" t="s">
        <v>193</v>
      </c>
      <c r="E56" s="7" t="s">
        <v>190</v>
      </c>
      <c r="F56" s="11" t="s">
        <v>190</v>
      </c>
      <c r="G56" s="7" t="s">
        <v>190</v>
      </c>
      <c r="H56" s="7" t="s">
        <v>190</v>
      </c>
      <c r="I56" s="113">
        <v>51.7</v>
      </c>
      <c r="J56" s="200">
        <v>101.7</v>
      </c>
      <c r="K56" s="200">
        <v>81.8</v>
      </c>
      <c r="L56" s="200" t="s">
        <v>191</v>
      </c>
      <c r="M56" s="200" t="s">
        <v>190</v>
      </c>
      <c r="N56" s="113">
        <v>302.60000000000002</v>
      </c>
      <c r="O56" s="200">
        <v>695.2</v>
      </c>
      <c r="P56" s="200">
        <v>263</v>
      </c>
      <c r="Q56" s="200" t="s">
        <v>191</v>
      </c>
      <c r="R56" s="200" t="s">
        <v>190</v>
      </c>
      <c r="S56" s="7" t="s">
        <v>190</v>
      </c>
      <c r="T56" s="11" t="s">
        <v>194</v>
      </c>
      <c r="U56" s="7">
        <v>2</v>
      </c>
      <c r="V56" s="7">
        <v>2</v>
      </c>
      <c r="W56" s="7">
        <v>0</v>
      </c>
      <c r="X56" s="7" t="s">
        <v>191</v>
      </c>
      <c r="Y56" s="282"/>
      <c r="Z56" s="258"/>
      <c r="AA56" s="258"/>
      <c r="AD56" s="253"/>
      <c r="AE56" s="253"/>
      <c r="AF56" s="253"/>
      <c r="AG56" s="253"/>
      <c r="AH56" s="6"/>
      <c r="AI56" s="6"/>
      <c r="AJ56" s="6"/>
      <c r="AK56" s="6"/>
      <c r="AL56" s="6"/>
      <c r="AM56" s="6"/>
      <c r="AN56" s="6"/>
      <c r="AO56" s="6"/>
      <c r="AP56" s="6"/>
      <c r="AQ56" s="6"/>
      <c r="AR56" s="7"/>
      <c r="AS56" s="7"/>
    </row>
    <row r="57" spans="1:45" x14ac:dyDescent="0.25">
      <c r="A57" s="184" t="s">
        <v>137</v>
      </c>
      <c r="B57" s="279" t="s">
        <v>193</v>
      </c>
      <c r="C57" s="262" t="s">
        <v>193</v>
      </c>
      <c r="D57" s="7" t="s">
        <v>193</v>
      </c>
      <c r="E57" s="7" t="s">
        <v>189</v>
      </c>
      <c r="F57" s="11" t="s">
        <v>193</v>
      </c>
      <c r="G57" s="7" t="s">
        <v>193</v>
      </c>
      <c r="H57" s="7" t="s">
        <v>193</v>
      </c>
      <c r="I57" s="113">
        <v>571815.69999999995</v>
      </c>
      <c r="J57" s="200">
        <v>690473.7</v>
      </c>
      <c r="K57" s="200">
        <v>843178.6</v>
      </c>
      <c r="L57" s="200" t="s">
        <v>191</v>
      </c>
      <c r="M57" s="200" t="s">
        <v>191</v>
      </c>
      <c r="N57" s="221" t="s">
        <v>193</v>
      </c>
      <c r="O57" s="220" t="s">
        <v>193</v>
      </c>
      <c r="P57" s="220" t="s">
        <v>193</v>
      </c>
      <c r="Q57" s="220" t="s">
        <v>193</v>
      </c>
      <c r="R57" s="220" t="s">
        <v>193</v>
      </c>
      <c r="S57" s="7" t="s">
        <v>191</v>
      </c>
      <c r="T57" s="11" t="s">
        <v>192</v>
      </c>
      <c r="U57" s="7">
        <v>1</v>
      </c>
      <c r="V57" s="7" t="s">
        <v>193</v>
      </c>
      <c r="W57" s="7" t="s">
        <v>193</v>
      </c>
      <c r="X57" s="7" t="s">
        <v>193</v>
      </c>
      <c r="Y57" s="282"/>
      <c r="Z57" s="258"/>
      <c r="AA57" s="258"/>
      <c r="AD57" s="253"/>
      <c r="AE57" s="253"/>
      <c r="AF57" s="253"/>
      <c r="AG57" s="253"/>
      <c r="AH57" s="6"/>
      <c r="AI57" s="6"/>
      <c r="AJ57" s="6"/>
      <c r="AK57" s="6"/>
      <c r="AL57" s="6"/>
      <c r="AM57" s="6"/>
      <c r="AN57" s="6"/>
      <c r="AO57" s="6"/>
      <c r="AP57" s="6"/>
      <c r="AQ57" s="6"/>
      <c r="AR57" s="7"/>
      <c r="AS57" s="7"/>
    </row>
    <row r="58" spans="1:45" x14ac:dyDescent="0.25">
      <c r="A58" s="184" t="s">
        <v>112</v>
      </c>
      <c r="B58" s="279" t="s">
        <v>189</v>
      </c>
      <c r="C58" s="262" t="s">
        <v>193</v>
      </c>
      <c r="D58" s="7" t="s">
        <v>193</v>
      </c>
      <c r="E58" s="7" t="s">
        <v>193</v>
      </c>
      <c r="F58" s="11" t="s">
        <v>190</v>
      </c>
      <c r="G58" s="7" t="s">
        <v>193</v>
      </c>
      <c r="H58" s="7" t="s">
        <v>193</v>
      </c>
      <c r="I58" s="113">
        <v>240.9</v>
      </c>
      <c r="J58" s="200">
        <v>277.5</v>
      </c>
      <c r="K58" s="200">
        <v>129.69999999999999</v>
      </c>
      <c r="L58" s="200" t="s">
        <v>191</v>
      </c>
      <c r="M58" s="200" t="s">
        <v>190</v>
      </c>
      <c r="N58" s="221" t="s">
        <v>193</v>
      </c>
      <c r="O58" s="220" t="s">
        <v>193</v>
      </c>
      <c r="P58" s="220" t="s">
        <v>193</v>
      </c>
      <c r="Q58" s="220" t="s">
        <v>193</v>
      </c>
      <c r="R58" s="220" t="s">
        <v>193</v>
      </c>
      <c r="S58" s="7" t="s">
        <v>190</v>
      </c>
      <c r="T58" s="11" t="s">
        <v>194</v>
      </c>
      <c r="U58" s="7">
        <v>1</v>
      </c>
      <c r="V58" s="7" t="s">
        <v>193</v>
      </c>
      <c r="W58" s="7" t="s">
        <v>193</v>
      </c>
      <c r="X58" s="7" t="s">
        <v>193</v>
      </c>
      <c r="Y58" s="282"/>
      <c r="Z58" s="258"/>
      <c r="AA58" s="258"/>
      <c r="AD58" s="253"/>
      <c r="AE58" s="253"/>
      <c r="AF58" s="253"/>
      <c r="AG58" s="253"/>
      <c r="AH58" s="6"/>
      <c r="AI58" s="6"/>
      <c r="AJ58" s="6"/>
      <c r="AK58" s="6"/>
      <c r="AL58" s="6"/>
      <c r="AM58" s="6"/>
      <c r="AN58" s="6"/>
      <c r="AO58" s="6"/>
      <c r="AP58" s="6"/>
      <c r="AQ58" s="6"/>
      <c r="AR58" s="7"/>
      <c r="AS58" s="7"/>
    </row>
    <row r="59" spans="1:45" s="28" customFormat="1" x14ac:dyDescent="0.25">
      <c r="A59" s="271"/>
      <c r="B59" s="280"/>
      <c r="C59" s="265"/>
      <c r="D59" s="265"/>
      <c r="E59" s="265"/>
      <c r="F59" s="278"/>
      <c r="G59" s="265"/>
      <c r="H59" s="265"/>
      <c r="I59" s="12"/>
      <c r="J59" s="266"/>
      <c r="K59" s="266"/>
      <c r="L59" s="266"/>
      <c r="M59" s="266"/>
      <c r="N59" s="12"/>
      <c r="O59" s="266"/>
      <c r="P59" s="266"/>
      <c r="Q59" s="266"/>
      <c r="R59" s="266"/>
      <c r="S59" s="265"/>
      <c r="T59" s="278"/>
      <c r="U59" s="265"/>
      <c r="V59" s="265"/>
      <c r="W59" s="265"/>
      <c r="X59" s="265"/>
      <c r="Y59" s="278"/>
      <c r="Z59" s="271"/>
      <c r="AA59" s="271"/>
      <c r="AB59" s="271"/>
      <c r="AC59" s="271"/>
      <c r="AD59" s="265"/>
      <c r="AE59" s="267"/>
      <c r="AF59" s="267"/>
      <c r="AG59" s="265"/>
      <c r="AH59" s="265"/>
      <c r="AI59" s="265"/>
      <c r="AJ59" s="265"/>
      <c r="AK59" s="265"/>
      <c r="AL59" s="265"/>
      <c r="AM59" s="265"/>
      <c r="AN59" s="265"/>
      <c r="AO59" s="265"/>
      <c r="AP59" s="265"/>
      <c r="AQ59" s="265"/>
      <c r="AR59" s="265"/>
      <c r="AS59" s="265"/>
    </row>
    <row r="61" spans="1:45" x14ac:dyDescent="0.25">
      <c r="A61" s="184" t="s">
        <v>202</v>
      </c>
      <c r="B61" s="279"/>
      <c r="D61" s="6"/>
      <c r="E61" s="6"/>
      <c r="G61" s="6"/>
      <c r="H61" s="6"/>
      <c r="J61" s="6"/>
      <c r="K61" s="6"/>
      <c r="L61" s="6"/>
      <c r="M61" s="6"/>
      <c r="O61" s="6"/>
      <c r="P61" s="6"/>
      <c r="Q61" s="6"/>
      <c r="R61" s="6"/>
      <c r="S61" s="6"/>
      <c r="U61" s="6"/>
      <c r="V61" s="6"/>
      <c r="W61" s="6"/>
      <c r="X61" s="6"/>
      <c r="AD61" s="6"/>
      <c r="AE61" s="6"/>
      <c r="AF61" s="6"/>
      <c r="AG61" s="6"/>
      <c r="AH61" s="6"/>
      <c r="AI61" s="6"/>
      <c r="AJ61" s="6"/>
      <c r="AK61" s="6"/>
      <c r="AL61" s="6"/>
      <c r="AM61" s="6"/>
      <c r="AN61" s="6"/>
      <c r="AO61" s="6"/>
      <c r="AP61" s="6"/>
      <c r="AQ61" s="6"/>
      <c r="AR61" s="6"/>
      <c r="AS61" s="6"/>
    </row>
    <row r="62" spans="1:45" x14ac:dyDescent="0.25">
      <c r="A62" s="184" t="s">
        <v>193</v>
      </c>
      <c r="B62" s="13" t="s">
        <v>203</v>
      </c>
      <c r="D62" s="6"/>
      <c r="E62" s="6"/>
      <c r="G62" s="6"/>
      <c r="H62" s="6"/>
      <c r="J62" s="6"/>
      <c r="K62" s="6"/>
      <c r="L62" s="6"/>
      <c r="M62" s="6"/>
      <c r="O62" s="6"/>
      <c r="P62" s="6"/>
      <c r="Q62" s="6"/>
      <c r="R62" s="6"/>
      <c r="S62" s="6"/>
      <c r="U62" s="6"/>
      <c r="V62" s="6"/>
      <c r="W62" s="6"/>
      <c r="X62" s="6"/>
      <c r="AD62" s="6"/>
      <c r="AE62" s="6"/>
      <c r="AF62" s="6"/>
      <c r="AG62" s="6"/>
      <c r="AH62" s="6"/>
      <c r="AI62" s="6"/>
      <c r="AJ62" s="6"/>
      <c r="AK62" s="6"/>
      <c r="AL62" s="6"/>
      <c r="AM62" s="6"/>
      <c r="AN62" s="6"/>
      <c r="AO62" s="6"/>
      <c r="AP62" s="6"/>
      <c r="AQ62" s="6"/>
      <c r="AR62" s="6"/>
      <c r="AS62" s="6"/>
    </row>
    <row r="63" spans="1:45" x14ac:dyDescent="0.25">
      <c r="A63" s="184" t="s">
        <v>189</v>
      </c>
      <c r="B63" s="13" t="s">
        <v>204</v>
      </c>
      <c r="D63" s="6"/>
      <c r="E63" s="6"/>
      <c r="G63" s="6"/>
      <c r="H63" s="6"/>
      <c r="J63" s="6"/>
      <c r="K63" s="6"/>
      <c r="L63" s="6"/>
      <c r="M63" s="6"/>
      <c r="O63" s="6"/>
      <c r="P63" s="6"/>
      <c r="Q63" s="6"/>
      <c r="R63" s="6"/>
      <c r="S63" s="6"/>
      <c r="U63" s="6"/>
      <c r="V63" s="6"/>
      <c r="W63" s="6"/>
      <c r="X63" s="6"/>
      <c r="AD63" s="6"/>
      <c r="AE63" s="6"/>
      <c r="AF63" s="6"/>
      <c r="AG63" s="6"/>
      <c r="AH63" s="6"/>
      <c r="AI63" s="6"/>
      <c r="AJ63" s="6"/>
      <c r="AK63" s="6"/>
      <c r="AL63" s="6"/>
      <c r="AM63" s="6"/>
      <c r="AN63" s="6"/>
      <c r="AO63" s="6"/>
      <c r="AP63" s="6"/>
      <c r="AQ63" s="6"/>
      <c r="AR63" s="6"/>
      <c r="AS63" s="6"/>
    </row>
    <row r="68" spans="1:29" x14ac:dyDescent="0.25">
      <c r="A68"/>
      <c r="F68"/>
      <c r="I68"/>
      <c r="N68"/>
      <c r="T68"/>
      <c r="Y68"/>
      <c r="Z68" s="258"/>
      <c r="AA68" s="258"/>
      <c r="AB68"/>
      <c r="AC68"/>
    </row>
    <row r="69" spans="1:29" x14ac:dyDescent="0.25">
      <c r="A69"/>
      <c r="F69"/>
      <c r="I69"/>
      <c r="N69"/>
      <c r="T69"/>
      <c r="Y69"/>
      <c r="Z69" s="258"/>
      <c r="AA69" s="258"/>
      <c r="AB69"/>
      <c r="AC69"/>
    </row>
    <row r="70" spans="1:29" x14ac:dyDescent="0.25">
      <c r="A70"/>
      <c r="F70"/>
      <c r="I70"/>
      <c r="N70"/>
      <c r="T70"/>
      <c r="Y70"/>
      <c r="Z70" s="258"/>
      <c r="AA70" s="258"/>
      <c r="AB70"/>
      <c r="AC70"/>
    </row>
    <row r="71" spans="1:29" x14ac:dyDescent="0.25">
      <c r="A71"/>
      <c r="F71"/>
      <c r="I71"/>
      <c r="N71"/>
      <c r="T71"/>
      <c r="Y71"/>
      <c r="Z71" s="258"/>
      <c r="AA71" s="258"/>
      <c r="AB71"/>
      <c r="AC71"/>
    </row>
    <row r="72" spans="1:29" x14ac:dyDescent="0.25">
      <c r="A72"/>
      <c r="F72"/>
      <c r="I72"/>
      <c r="N72"/>
      <c r="T72"/>
      <c r="Y72"/>
      <c r="Z72" s="258"/>
      <c r="AA72" s="258"/>
      <c r="AB72"/>
      <c r="AC72"/>
    </row>
    <row r="73" spans="1:29" x14ac:dyDescent="0.25">
      <c r="A73"/>
      <c r="F73"/>
      <c r="I73"/>
      <c r="N73"/>
      <c r="T73"/>
      <c r="Y73"/>
      <c r="Z73" s="258"/>
      <c r="AA73" s="258"/>
      <c r="AB73"/>
      <c r="AC73"/>
    </row>
    <row r="74" spans="1:29" x14ac:dyDescent="0.25">
      <c r="A74"/>
      <c r="F74"/>
      <c r="I74"/>
      <c r="N74"/>
      <c r="T74"/>
      <c r="Y74"/>
      <c r="Z74" s="258"/>
      <c r="AA74" s="258"/>
      <c r="AB74"/>
      <c r="AC74"/>
    </row>
    <row r="75" spans="1:29" x14ac:dyDescent="0.25">
      <c r="A75"/>
      <c r="F75"/>
      <c r="I75"/>
      <c r="N75"/>
      <c r="T75"/>
      <c r="Y75"/>
      <c r="Z75" s="258"/>
      <c r="AA75" s="258"/>
      <c r="AB75"/>
      <c r="AC75"/>
    </row>
    <row r="76" spans="1:29" x14ac:dyDescent="0.25">
      <c r="A76"/>
      <c r="F76"/>
      <c r="I76"/>
      <c r="N76"/>
      <c r="T76"/>
      <c r="Y76"/>
      <c r="Z76" s="258"/>
      <c r="AA76" s="258"/>
      <c r="AB76"/>
      <c r="AC76"/>
    </row>
    <row r="77" spans="1:29" x14ac:dyDescent="0.25">
      <c r="A77"/>
      <c r="F77"/>
      <c r="I77"/>
      <c r="N77"/>
      <c r="T77"/>
      <c r="Y77"/>
      <c r="Z77" s="258"/>
      <c r="AA77" s="258"/>
      <c r="AB77"/>
      <c r="AC77"/>
    </row>
    <row r="78" spans="1:29" x14ac:dyDescent="0.25">
      <c r="A78"/>
      <c r="F78"/>
      <c r="I78"/>
      <c r="N78"/>
      <c r="T78"/>
      <c r="Y78"/>
      <c r="Z78" s="258"/>
      <c r="AA78" s="258"/>
      <c r="AB78"/>
      <c r="AC78"/>
    </row>
    <row r="79" spans="1:29" x14ac:dyDescent="0.25">
      <c r="A79"/>
      <c r="F79"/>
      <c r="I79"/>
      <c r="N79"/>
      <c r="T79"/>
      <c r="Y79"/>
      <c r="Z79" s="258"/>
      <c r="AA79" s="258"/>
      <c r="AB79"/>
      <c r="AC79"/>
    </row>
    <row r="80" spans="1:29" x14ac:dyDescent="0.25">
      <c r="A80"/>
      <c r="F80"/>
      <c r="I80"/>
      <c r="N80"/>
      <c r="T80"/>
      <c r="Y80"/>
      <c r="Z80" s="258"/>
      <c r="AA80" s="258"/>
      <c r="AB80"/>
      <c r="AC80"/>
    </row>
    <row r="81" spans="1:29" x14ac:dyDescent="0.25">
      <c r="A81"/>
      <c r="F81"/>
      <c r="I81"/>
      <c r="N81"/>
      <c r="T81"/>
      <c r="Y81"/>
      <c r="Z81" s="258"/>
      <c r="AA81" s="258"/>
      <c r="AB81"/>
      <c r="AC81"/>
    </row>
    <row r="82" spans="1:29" x14ac:dyDescent="0.25">
      <c r="A82"/>
      <c r="F82"/>
      <c r="I82"/>
      <c r="N82"/>
      <c r="T82"/>
      <c r="Y82"/>
      <c r="Z82" s="258"/>
      <c r="AA82" s="258"/>
      <c r="AB82"/>
      <c r="AC82"/>
    </row>
    <row r="83" spans="1:29" x14ac:dyDescent="0.25">
      <c r="A83"/>
      <c r="F83"/>
      <c r="I83"/>
      <c r="N83"/>
      <c r="T83"/>
      <c r="Y83"/>
      <c r="Z83" s="258"/>
      <c r="AA83" s="258"/>
      <c r="AB83"/>
      <c r="AC83"/>
    </row>
    <row r="84" spans="1:29" x14ac:dyDescent="0.25">
      <c r="A84"/>
      <c r="F84"/>
      <c r="I84"/>
      <c r="N84"/>
      <c r="T84"/>
      <c r="Y84"/>
      <c r="Z84" s="258"/>
      <c r="AA84" s="258"/>
      <c r="AB84"/>
      <c r="AC84"/>
    </row>
    <row r="85" spans="1:29" x14ac:dyDescent="0.25">
      <c r="A85"/>
      <c r="F85"/>
      <c r="I85"/>
      <c r="N85"/>
      <c r="T85"/>
      <c r="Y85"/>
      <c r="Z85" s="258"/>
      <c r="AA85" s="258"/>
      <c r="AB85"/>
      <c r="AC85"/>
    </row>
    <row r="86" spans="1:29" x14ac:dyDescent="0.25">
      <c r="A86"/>
      <c r="F86"/>
      <c r="I86"/>
      <c r="N86"/>
      <c r="T86"/>
      <c r="Y86"/>
      <c r="Z86" s="258"/>
      <c r="AA86" s="258"/>
      <c r="AB86"/>
      <c r="AC86"/>
    </row>
    <row r="87" spans="1:29" x14ac:dyDescent="0.25">
      <c r="A87"/>
      <c r="F87"/>
      <c r="I87"/>
      <c r="N87"/>
      <c r="T87"/>
      <c r="Y87"/>
      <c r="Z87" s="258"/>
      <c r="AA87" s="258"/>
      <c r="AB87"/>
      <c r="AC87"/>
    </row>
    <row r="88" spans="1:29" x14ac:dyDescent="0.25">
      <c r="A88"/>
      <c r="F88"/>
      <c r="I88"/>
      <c r="N88"/>
      <c r="T88"/>
      <c r="Y88"/>
      <c r="Z88" s="258"/>
      <c r="AA88" s="258"/>
      <c r="AB88"/>
      <c r="AC88"/>
    </row>
    <row r="89" spans="1:29" x14ac:dyDescent="0.25">
      <c r="A89"/>
      <c r="F89"/>
      <c r="I89"/>
      <c r="N89"/>
      <c r="T89"/>
      <c r="Y89"/>
      <c r="Z89" s="258"/>
      <c r="AA89" s="258"/>
      <c r="AB89"/>
      <c r="AC89"/>
    </row>
    <row r="90" spans="1:29" x14ac:dyDescent="0.25">
      <c r="A90"/>
      <c r="F90"/>
      <c r="I90"/>
      <c r="N90"/>
      <c r="T90"/>
      <c r="Y90"/>
      <c r="Z90" s="258"/>
      <c r="AA90" s="258"/>
      <c r="AB90"/>
      <c r="AC90"/>
    </row>
    <row r="91" spans="1:29" x14ac:dyDescent="0.25">
      <c r="A91"/>
      <c r="F91"/>
      <c r="I91"/>
      <c r="N91"/>
      <c r="T91"/>
      <c r="Y91"/>
      <c r="Z91" s="258"/>
      <c r="AA91" s="258"/>
      <c r="AB91"/>
      <c r="AC91"/>
    </row>
    <row r="92" spans="1:29" x14ac:dyDescent="0.25">
      <c r="A92"/>
      <c r="F92"/>
      <c r="I92"/>
      <c r="N92"/>
      <c r="T92"/>
      <c r="Y92"/>
      <c r="Z92" s="258"/>
      <c r="AA92" s="258"/>
      <c r="AB92"/>
      <c r="AC92"/>
    </row>
    <row r="93" spans="1:29" x14ac:dyDescent="0.25">
      <c r="A93"/>
      <c r="F93"/>
      <c r="I93"/>
      <c r="N93"/>
      <c r="T93"/>
      <c r="Y93"/>
      <c r="Z93" s="258"/>
      <c r="AA93" s="258"/>
      <c r="AB93"/>
      <c r="AC93"/>
    </row>
    <row r="94" spans="1:29" x14ac:dyDescent="0.25">
      <c r="A94"/>
      <c r="F94"/>
      <c r="I94"/>
      <c r="N94"/>
      <c r="T94"/>
      <c r="Y94"/>
      <c r="Z94" s="258"/>
      <c r="AA94" s="258"/>
      <c r="AB94"/>
      <c r="AC94"/>
    </row>
    <row r="95" spans="1:29" x14ac:dyDescent="0.25">
      <c r="A95"/>
      <c r="F95"/>
      <c r="I95"/>
      <c r="N95"/>
      <c r="T95"/>
      <c r="Y95"/>
      <c r="Z95" s="258"/>
      <c r="AA95" s="258"/>
      <c r="AB95"/>
      <c r="AC95"/>
    </row>
    <row r="96" spans="1:29" x14ac:dyDescent="0.25">
      <c r="A96"/>
      <c r="F96"/>
      <c r="I96"/>
      <c r="N96"/>
      <c r="T96"/>
      <c r="Y96"/>
      <c r="Z96" s="258"/>
      <c r="AA96" s="258"/>
      <c r="AB96"/>
      <c r="AC96"/>
    </row>
    <row r="97" spans="1:29" x14ac:dyDescent="0.25">
      <c r="A97"/>
      <c r="F97"/>
      <c r="I97"/>
      <c r="N97"/>
      <c r="T97"/>
      <c r="Y97"/>
      <c r="Z97" s="258"/>
      <c r="AA97" s="258"/>
      <c r="AB97"/>
      <c r="AC97"/>
    </row>
    <row r="98" spans="1:29" x14ac:dyDescent="0.25">
      <c r="A98"/>
      <c r="F98"/>
      <c r="I98"/>
      <c r="N98"/>
      <c r="T98"/>
      <c r="Y98"/>
      <c r="Z98" s="258"/>
      <c r="AA98" s="258"/>
      <c r="AB98"/>
      <c r="AC98"/>
    </row>
    <row r="99" spans="1:29" x14ac:dyDescent="0.25">
      <c r="A99"/>
      <c r="F99"/>
      <c r="I99"/>
      <c r="N99"/>
      <c r="T99"/>
      <c r="Y99"/>
      <c r="Z99" s="258"/>
      <c r="AA99" s="258"/>
      <c r="AB99"/>
      <c r="AC99"/>
    </row>
    <row r="100" spans="1:29" x14ac:dyDescent="0.25">
      <c r="A100"/>
      <c r="F100"/>
      <c r="I100"/>
      <c r="N100"/>
      <c r="T100"/>
      <c r="Y100"/>
      <c r="Z100" s="258"/>
      <c r="AA100" s="258"/>
      <c r="AB100"/>
      <c r="AC100"/>
    </row>
    <row r="101" spans="1:29" x14ac:dyDescent="0.25">
      <c r="A101"/>
      <c r="F101"/>
      <c r="I101"/>
      <c r="N101"/>
      <c r="T101"/>
      <c r="Y101"/>
      <c r="Z101" s="258"/>
      <c r="AA101" s="258"/>
      <c r="AB101"/>
      <c r="AC101"/>
    </row>
    <row r="102" spans="1:29" x14ac:dyDescent="0.25">
      <c r="A102"/>
      <c r="F102"/>
      <c r="I102"/>
      <c r="N102"/>
      <c r="T102"/>
      <c r="Y102"/>
      <c r="Z102" s="258"/>
      <c r="AA102" s="258"/>
      <c r="AB102"/>
      <c r="AC102"/>
    </row>
    <row r="103" spans="1:29" x14ac:dyDescent="0.25">
      <c r="A103"/>
      <c r="F103"/>
      <c r="I103"/>
      <c r="N103"/>
      <c r="T103"/>
      <c r="Y103"/>
      <c r="Z103" s="258"/>
      <c r="AA103" s="258"/>
      <c r="AB103"/>
      <c r="AC103"/>
    </row>
    <row r="104" spans="1:29" x14ac:dyDescent="0.25">
      <c r="A104"/>
      <c r="F104"/>
      <c r="I104"/>
      <c r="N104"/>
      <c r="T104"/>
      <c r="Y104"/>
      <c r="Z104" s="258"/>
      <c r="AA104" s="258"/>
      <c r="AB104"/>
      <c r="AC104"/>
    </row>
    <row r="105" spans="1:29" x14ac:dyDescent="0.25">
      <c r="A105"/>
      <c r="F105"/>
      <c r="I105"/>
      <c r="N105"/>
      <c r="T105"/>
      <c r="Y105"/>
      <c r="Z105" s="258"/>
      <c r="AA105" s="258"/>
      <c r="AB105"/>
      <c r="AC105"/>
    </row>
    <row r="106" spans="1:29" x14ac:dyDescent="0.25">
      <c r="A106"/>
      <c r="F106"/>
      <c r="I106"/>
      <c r="N106"/>
      <c r="T106"/>
      <c r="Y106"/>
      <c r="Z106" s="258"/>
      <c r="AA106" s="258"/>
      <c r="AB106"/>
      <c r="AC106"/>
    </row>
    <row r="107" spans="1:29" x14ac:dyDescent="0.25">
      <c r="A107"/>
      <c r="F107"/>
      <c r="I107"/>
      <c r="N107"/>
      <c r="T107"/>
      <c r="Y107"/>
      <c r="Z107" s="258"/>
      <c r="AA107" s="258"/>
      <c r="AB107"/>
      <c r="AC107"/>
    </row>
    <row r="108" spans="1:29" x14ac:dyDescent="0.25">
      <c r="A108"/>
      <c r="F108"/>
      <c r="I108"/>
      <c r="N108"/>
      <c r="T108"/>
      <c r="Y108"/>
      <c r="Z108" s="258"/>
      <c r="AA108" s="258"/>
      <c r="AB108"/>
      <c r="AC108"/>
    </row>
    <row r="109" spans="1:29" x14ac:dyDescent="0.25">
      <c r="A109"/>
      <c r="F109"/>
      <c r="I109"/>
      <c r="N109"/>
      <c r="T109"/>
      <c r="Y109"/>
      <c r="Z109" s="258"/>
      <c r="AA109" s="258"/>
      <c r="AB109"/>
      <c r="AC109"/>
    </row>
    <row r="110" spans="1:29" x14ac:dyDescent="0.25">
      <c r="A110"/>
      <c r="F110"/>
      <c r="I110"/>
      <c r="N110"/>
      <c r="T110"/>
      <c r="Y110"/>
      <c r="Z110" s="258"/>
      <c r="AA110" s="258"/>
      <c r="AB110"/>
      <c r="AC110"/>
    </row>
    <row r="111" spans="1:29" x14ac:dyDescent="0.25">
      <c r="A111"/>
      <c r="F111"/>
      <c r="I111"/>
      <c r="N111"/>
      <c r="T111"/>
      <c r="Y111"/>
      <c r="Z111" s="258"/>
      <c r="AA111" s="258"/>
      <c r="AB111"/>
      <c r="AC111"/>
    </row>
    <row r="112" spans="1:29" x14ac:dyDescent="0.25">
      <c r="A112"/>
      <c r="F112"/>
      <c r="I112"/>
      <c r="N112"/>
      <c r="T112"/>
      <c r="Y112"/>
      <c r="Z112" s="258"/>
      <c r="AA112" s="258"/>
      <c r="AB112"/>
      <c r="AC112"/>
    </row>
    <row r="113" spans="1:29" x14ac:dyDescent="0.25">
      <c r="A113"/>
      <c r="F113"/>
      <c r="I113"/>
      <c r="N113"/>
      <c r="T113"/>
      <c r="Y113"/>
      <c r="Z113" s="258"/>
      <c r="AA113" s="258"/>
      <c r="AB113"/>
      <c r="AC113"/>
    </row>
    <row r="114" spans="1:29" x14ac:dyDescent="0.25">
      <c r="A114"/>
      <c r="F114"/>
      <c r="I114"/>
      <c r="N114"/>
      <c r="T114"/>
      <c r="Y114"/>
      <c r="Z114" s="258"/>
      <c r="AA114" s="258"/>
      <c r="AB114"/>
      <c r="AC114"/>
    </row>
    <row r="115" spans="1:29" x14ac:dyDescent="0.25">
      <c r="A115"/>
      <c r="F115"/>
      <c r="I115"/>
      <c r="N115"/>
      <c r="T115"/>
      <c r="Y115"/>
      <c r="Z115" s="258"/>
      <c r="AA115" s="258"/>
      <c r="AB115"/>
      <c r="AC115"/>
    </row>
    <row r="116" spans="1:29" x14ac:dyDescent="0.25">
      <c r="A116"/>
      <c r="F116"/>
      <c r="I116"/>
      <c r="N116"/>
      <c r="T116"/>
      <c r="Y116"/>
      <c r="Z116" s="258"/>
      <c r="AA116" s="258"/>
      <c r="AB116"/>
      <c r="AC116"/>
    </row>
    <row r="117" spans="1:29" x14ac:dyDescent="0.25">
      <c r="A117"/>
      <c r="F117"/>
      <c r="I117"/>
      <c r="N117"/>
      <c r="T117"/>
      <c r="Y117"/>
      <c r="Z117" s="258"/>
      <c r="AA117" s="258"/>
      <c r="AB117"/>
      <c r="AC117"/>
    </row>
    <row r="118" spans="1:29" x14ac:dyDescent="0.25">
      <c r="A118"/>
      <c r="F118"/>
      <c r="I118"/>
      <c r="N118"/>
      <c r="T118"/>
      <c r="Y118"/>
      <c r="Z118" s="258"/>
      <c r="AA118" s="258"/>
      <c r="AB118"/>
      <c r="AC118"/>
    </row>
    <row r="119" spans="1:29" x14ac:dyDescent="0.25">
      <c r="A119"/>
      <c r="F119"/>
      <c r="I119"/>
      <c r="N119"/>
      <c r="T119"/>
      <c r="Y119"/>
      <c r="Z119" s="258"/>
      <c r="AA119" s="258"/>
      <c r="AB119"/>
      <c r="AC119"/>
    </row>
    <row r="120" spans="1:29" x14ac:dyDescent="0.25">
      <c r="A120"/>
      <c r="F120"/>
      <c r="I120"/>
      <c r="N120"/>
      <c r="T120"/>
      <c r="Y120"/>
      <c r="Z120" s="258"/>
      <c r="AA120" s="258"/>
      <c r="AB120"/>
      <c r="AC120"/>
    </row>
    <row r="121" spans="1:29" x14ac:dyDescent="0.25">
      <c r="A121"/>
      <c r="F121"/>
      <c r="I121"/>
      <c r="N121"/>
      <c r="T121"/>
      <c r="Y121"/>
      <c r="Z121" s="258"/>
      <c r="AA121" s="258"/>
      <c r="AB121"/>
      <c r="AC121"/>
    </row>
    <row r="122" spans="1:29" x14ac:dyDescent="0.25">
      <c r="A122"/>
      <c r="F122"/>
      <c r="I122"/>
      <c r="N122"/>
      <c r="T122"/>
      <c r="Y122"/>
      <c r="Z122" s="258"/>
      <c r="AA122" s="258"/>
      <c r="AB122"/>
      <c r="AC122"/>
    </row>
    <row r="123" spans="1:29" x14ac:dyDescent="0.25">
      <c r="A123"/>
      <c r="F123"/>
      <c r="I123"/>
      <c r="N123"/>
      <c r="T123"/>
      <c r="Y123"/>
      <c r="Z123" s="258"/>
      <c r="AA123" s="258"/>
      <c r="AB123"/>
      <c r="AC123"/>
    </row>
    <row r="124" spans="1:29" x14ac:dyDescent="0.25">
      <c r="A124"/>
      <c r="F124"/>
      <c r="I124"/>
      <c r="N124"/>
      <c r="T124"/>
      <c r="Y124"/>
      <c r="Z124" s="258"/>
      <c r="AA124" s="258"/>
      <c r="AB124"/>
      <c r="AC124"/>
    </row>
    <row r="125" spans="1:29" x14ac:dyDescent="0.25">
      <c r="A125"/>
      <c r="F125"/>
      <c r="I125"/>
      <c r="N125"/>
      <c r="T125"/>
      <c r="Y125"/>
      <c r="Z125" s="258"/>
      <c r="AA125" s="258"/>
      <c r="AB125"/>
      <c r="AC125"/>
    </row>
    <row r="126" spans="1:29" x14ac:dyDescent="0.25">
      <c r="A126"/>
      <c r="F126"/>
      <c r="I126"/>
      <c r="N126"/>
      <c r="T126"/>
      <c r="Y126"/>
      <c r="Z126" s="258"/>
      <c r="AA126" s="258"/>
      <c r="AB126"/>
      <c r="AC126"/>
    </row>
    <row r="127" spans="1:29" x14ac:dyDescent="0.25">
      <c r="A127"/>
      <c r="F127"/>
      <c r="I127"/>
      <c r="N127"/>
      <c r="T127"/>
      <c r="Y127"/>
      <c r="Z127" s="258"/>
      <c r="AA127" s="258"/>
      <c r="AB127"/>
      <c r="AC127"/>
    </row>
    <row r="128" spans="1:29" x14ac:dyDescent="0.25">
      <c r="A128"/>
      <c r="F128"/>
      <c r="I128"/>
      <c r="N128"/>
      <c r="T128"/>
      <c r="Y128"/>
      <c r="Z128" s="258"/>
      <c r="AA128" s="258"/>
      <c r="AB128"/>
      <c r="AC128"/>
    </row>
    <row r="129" spans="1:29" x14ac:dyDescent="0.25">
      <c r="A129"/>
      <c r="F129"/>
      <c r="I129"/>
      <c r="N129"/>
      <c r="T129"/>
      <c r="Y129"/>
      <c r="Z129" s="258"/>
      <c r="AA129" s="258"/>
      <c r="AB129"/>
      <c r="AC129"/>
    </row>
    <row r="130" spans="1:29" x14ac:dyDescent="0.25">
      <c r="A130"/>
      <c r="F130"/>
      <c r="I130"/>
      <c r="N130"/>
      <c r="T130"/>
      <c r="Y130"/>
      <c r="Z130" s="258"/>
      <c r="AA130" s="258"/>
      <c r="AB130"/>
      <c r="AC130"/>
    </row>
    <row r="131" spans="1:29" x14ac:dyDescent="0.25">
      <c r="A131"/>
      <c r="F131"/>
      <c r="I131"/>
      <c r="N131"/>
      <c r="T131"/>
      <c r="Y131"/>
      <c r="Z131" s="258"/>
      <c r="AA131" s="258"/>
      <c r="AB131"/>
      <c r="AC131"/>
    </row>
    <row r="132" spans="1:29" x14ac:dyDescent="0.25">
      <c r="A132"/>
      <c r="F132"/>
      <c r="I132"/>
      <c r="N132"/>
      <c r="T132"/>
      <c r="Y132"/>
      <c r="Z132" s="258"/>
      <c r="AA132" s="258"/>
      <c r="AB132"/>
      <c r="AC132"/>
    </row>
    <row r="133" spans="1:29" x14ac:dyDescent="0.25">
      <c r="A133"/>
      <c r="F133"/>
      <c r="I133"/>
      <c r="N133"/>
      <c r="T133"/>
      <c r="Y133"/>
      <c r="Z133" s="258"/>
      <c r="AA133" s="258"/>
      <c r="AB133"/>
      <c r="AC133"/>
    </row>
    <row r="134" spans="1:29" x14ac:dyDescent="0.25">
      <c r="A134"/>
      <c r="F134"/>
      <c r="I134"/>
      <c r="N134"/>
      <c r="T134"/>
      <c r="Y134"/>
      <c r="Z134" s="258"/>
      <c r="AA134" s="258"/>
      <c r="AB134"/>
      <c r="AC134"/>
    </row>
    <row r="135" spans="1:29" x14ac:dyDescent="0.25">
      <c r="A135"/>
      <c r="F135"/>
      <c r="I135"/>
      <c r="N135"/>
      <c r="T135"/>
      <c r="Y135"/>
      <c r="Z135" s="258"/>
      <c r="AA135" s="258"/>
      <c r="AB135"/>
      <c r="AC135"/>
    </row>
    <row r="136" spans="1:29" x14ac:dyDescent="0.25">
      <c r="A136"/>
      <c r="F136"/>
      <c r="I136"/>
      <c r="N136"/>
      <c r="T136"/>
      <c r="Y136"/>
      <c r="Z136" s="258"/>
      <c r="AA136" s="258"/>
      <c r="AB136"/>
      <c r="AC136"/>
    </row>
    <row r="137" spans="1:29" x14ac:dyDescent="0.25">
      <c r="A137"/>
      <c r="F137"/>
      <c r="I137"/>
      <c r="N137"/>
      <c r="T137"/>
      <c r="Y137"/>
      <c r="Z137" s="258"/>
      <c r="AA137" s="258"/>
      <c r="AB137"/>
      <c r="AC137"/>
    </row>
    <row r="138" spans="1:29" x14ac:dyDescent="0.25">
      <c r="A138"/>
      <c r="F138"/>
      <c r="I138"/>
      <c r="N138"/>
      <c r="T138"/>
      <c r="Y138"/>
      <c r="Z138" s="258"/>
      <c r="AA138" s="258"/>
      <c r="AB138"/>
      <c r="AC138"/>
    </row>
    <row r="139" spans="1:29" x14ac:dyDescent="0.25">
      <c r="A139"/>
      <c r="F139"/>
      <c r="I139"/>
      <c r="N139"/>
      <c r="T139"/>
      <c r="Y139"/>
      <c r="Z139" s="258"/>
      <c r="AA139" s="258"/>
      <c r="AB139"/>
      <c r="AC139"/>
    </row>
    <row r="140" spans="1:29" x14ac:dyDescent="0.25">
      <c r="A140"/>
      <c r="F140"/>
      <c r="I140"/>
      <c r="N140"/>
      <c r="T140"/>
      <c r="Y140"/>
      <c r="Z140" s="258"/>
      <c r="AA140" s="258"/>
      <c r="AB140"/>
      <c r="AC140"/>
    </row>
    <row r="141" spans="1:29" x14ac:dyDescent="0.25">
      <c r="A141"/>
      <c r="F141"/>
      <c r="I141"/>
      <c r="N141"/>
      <c r="T141"/>
      <c r="Y141"/>
      <c r="Z141" s="258"/>
      <c r="AA141" s="258"/>
      <c r="AB141"/>
      <c r="AC141"/>
    </row>
    <row r="142" spans="1:29" x14ac:dyDescent="0.25">
      <c r="A142"/>
      <c r="F142"/>
      <c r="I142"/>
      <c r="N142"/>
      <c r="T142"/>
      <c r="Y142"/>
      <c r="Z142" s="258"/>
      <c r="AA142" s="258"/>
      <c r="AB142"/>
      <c r="AC142"/>
    </row>
    <row r="143" spans="1:29" x14ac:dyDescent="0.25">
      <c r="A143"/>
      <c r="F143"/>
      <c r="I143"/>
      <c r="N143"/>
      <c r="T143"/>
      <c r="Y143"/>
      <c r="Z143" s="258"/>
      <c r="AA143" s="258"/>
      <c r="AB143"/>
      <c r="AC143"/>
    </row>
    <row r="144" spans="1:29" x14ac:dyDescent="0.25">
      <c r="A144"/>
      <c r="F144"/>
      <c r="I144"/>
      <c r="N144"/>
      <c r="T144"/>
      <c r="Y144"/>
      <c r="Z144" s="258"/>
      <c r="AA144" s="258"/>
      <c r="AB144"/>
      <c r="AC144"/>
    </row>
    <row r="145" spans="1:29" x14ac:dyDescent="0.25">
      <c r="A145"/>
      <c r="F145"/>
      <c r="I145"/>
      <c r="N145"/>
      <c r="T145"/>
      <c r="Y145"/>
      <c r="Z145" s="258"/>
      <c r="AA145" s="258"/>
      <c r="AB145"/>
      <c r="AC145"/>
    </row>
    <row r="146" spans="1:29" x14ac:dyDescent="0.25">
      <c r="A146"/>
      <c r="F146"/>
      <c r="I146"/>
      <c r="N146"/>
      <c r="T146"/>
      <c r="Y146"/>
      <c r="Z146" s="258"/>
      <c r="AA146" s="258"/>
      <c r="AB146"/>
      <c r="AC146"/>
    </row>
    <row r="147" spans="1:29" x14ac:dyDescent="0.25">
      <c r="A147"/>
      <c r="F147"/>
      <c r="I147"/>
      <c r="N147"/>
      <c r="T147"/>
      <c r="Y147"/>
      <c r="Z147" s="258"/>
      <c r="AA147" s="258"/>
      <c r="AB147"/>
      <c r="AC147"/>
    </row>
    <row r="148" spans="1:29" x14ac:dyDescent="0.25">
      <c r="A148"/>
      <c r="F148"/>
      <c r="I148"/>
      <c r="N148"/>
      <c r="T148"/>
      <c r="Y148"/>
      <c r="Z148" s="258"/>
      <c r="AA148" s="258"/>
      <c r="AB148"/>
      <c r="AC148"/>
    </row>
    <row r="149" spans="1:29" x14ac:dyDescent="0.25">
      <c r="A149"/>
      <c r="F149"/>
      <c r="I149"/>
      <c r="N149"/>
      <c r="T149"/>
      <c r="Y149"/>
      <c r="Z149" s="258"/>
      <c r="AA149" s="258"/>
      <c r="AB149"/>
      <c r="AC149"/>
    </row>
    <row r="150" spans="1:29" x14ac:dyDescent="0.25">
      <c r="A150"/>
      <c r="F150"/>
      <c r="I150"/>
      <c r="N150"/>
      <c r="T150"/>
      <c r="Y150"/>
      <c r="Z150" s="258"/>
      <c r="AA150" s="258"/>
      <c r="AB150"/>
      <c r="AC150"/>
    </row>
    <row r="151" spans="1:29" x14ac:dyDescent="0.25">
      <c r="A151"/>
      <c r="F151"/>
      <c r="I151"/>
      <c r="N151"/>
      <c r="T151"/>
      <c r="Y151"/>
      <c r="Z151" s="258"/>
      <c r="AA151" s="258"/>
      <c r="AB151"/>
      <c r="AC151"/>
    </row>
    <row r="152" spans="1:29" x14ac:dyDescent="0.25">
      <c r="A152"/>
      <c r="F152"/>
      <c r="I152"/>
      <c r="N152"/>
      <c r="T152"/>
      <c r="Y152"/>
      <c r="Z152" s="258"/>
      <c r="AA152" s="258"/>
      <c r="AB152"/>
      <c r="AC152"/>
    </row>
    <row r="153" spans="1:29" x14ac:dyDescent="0.25">
      <c r="A153"/>
      <c r="F153"/>
      <c r="I153"/>
      <c r="N153"/>
      <c r="T153"/>
      <c r="Y153"/>
      <c r="Z153" s="258"/>
      <c r="AA153" s="258"/>
      <c r="AB153"/>
      <c r="AC153"/>
    </row>
    <row r="154" spans="1:29" x14ac:dyDescent="0.25">
      <c r="A154"/>
      <c r="F154"/>
      <c r="I154"/>
      <c r="N154"/>
      <c r="T154"/>
      <c r="Y154"/>
      <c r="Z154" s="258"/>
      <c r="AA154" s="258"/>
      <c r="AB154"/>
      <c r="AC154"/>
    </row>
    <row r="155" spans="1:29" x14ac:dyDescent="0.25">
      <c r="A155"/>
      <c r="F155"/>
      <c r="I155"/>
      <c r="N155"/>
      <c r="T155"/>
      <c r="Y155"/>
      <c r="Z155" s="258"/>
      <c r="AA155" s="258"/>
      <c r="AB155"/>
      <c r="AC155"/>
    </row>
    <row r="156" spans="1:29" x14ac:dyDescent="0.25">
      <c r="A156"/>
      <c r="F156"/>
      <c r="I156"/>
      <c r="N156"/>
      <c r="T156"/>
      <c r="Y156"/>
      <c r="Z156" s="258"/>
      <c r="AA156" s="258"/>
      <c r="AB156"/>
      <c r="AC156"/>
    </row>
    <row r="157" spans="1:29" x14ac:dyDescent="0.25">
      <c r="A157"/>
      <c r="F157"/>
      <c r="I157"/>
      <c r="N157"/>
      <c r="T157"/>
      <c r="Y157"/>
      <c r="Z157" s="258"/>
      <c r="AA157" s="258"/>
      <c r="AB157"/>
      <c r="AC157"/>
    </row>
    <row r="158" spans="1:29" x14ac:dyDescent="0.25">
      <c r="A158"/>
      <c r="F158"/>
      <c r="I158"/>
      <c r="N158"/>
      <c r="T158"/>
      <c r="Y158"/>
      <c r="Z158" s="258"/>
      <c r="AA158" s="258"/>
      <c r="AB158"/>
      <c r="AC158"/>
    </row>
    <row r="159" spans="1:29" x14ac:dyDescent="0.25">
      <c r="A159"/>
      <c r="F159"/>
      <c r="I159"/>
      <c r="N159"/>
      <c r="T159"/>
      <c r="Y159"/>
      <c r="Z159" s="258"/>
      <c r="AA159" s="258"/>
      <c r="AB159"/>
      <c r="AC159"/>
    </row>
    <row r="160" spans="1:29" x14ac:dyDescent="0.25">
      <c r="A160"/>
      <c r="F160"/>
      <c r="I160"/>
      <c r="N160"/>
      <c r="T160"/>
      <c r="Y160"/>
      <c r="Z160" s="258"/>
      <c r="AA160" s="258"/>
      <c r="AB160"/>
      <c r="AC160"/>
    </row>
    <row r="161" spans="1:29" x14ac:dyDescent="0.25">
      <c r="A161"/>
      <c r="F161"/>
      <c r="I161"/>
      <c r="N161"/>
      <c r="T161"/>
      <c r="Y161"/>
      <c r="Z161" s="258"/>
      <c r="AA161" s="258"/>
      <c r="AB161"/>
      <c r="AC161"/>
    </row>
    <row r="162" spans="1:29" x14ac:dyDescent="0.25">
      <c r="A162"/>
      <c r="F162"/>
      <c r="I162"/>
      <c r="N162"/>
      <c r="T162"/>
      <c r="Y162"/>
      <c r="Z162" s="258"/>
      <c r="AA162" s="258"/>
      <c r="AB162"/>
      <c r="AC162"/>
    </row>
    <row r="163" spans="1:29" x14ac:dyDescent="0.25">
      <c r="A163"/>
      <c r="F163"/>
      <c r="I163"/>
      <c r="N163"/>
      <c r="T163"/>
      <c r="Y163"/>
      <c r="Z163" s="258"/>
      <c r="AA163" s="258"/>
      <c r="AB163"/>
      <c r="AC163"/>
    </row>
    <row r="164" spans="1:29" x14ac:dyDescent="0.25">
      <c r="A164"/>
      <c r="F164"/>
      <c r="I164"/>
      <c r="N164"/>
      <c r="T164"/>
      <c r="Y164"/>
      <c r="Z164" s="258"/>
      <c r="AA164" s="258"/>
      <c r="AB164"/>
      <c r="AC164"/>
    </row>
    <row r="165" spans="1:29" x14ac:dyDescent="0.25">
      <c r="A165"/>
      <c r="F165"/>
      <c r="I165"/>
      <c r="N165"/>
      <c r="T165"/>
      <c r="Y165"/>
      <c r="Z165" s="258"/>
      <c r="AA165" s="258"/>
      <c r="AB165"/>
      <c r="AC165"/>
    </row>
    <row r="166" spans="1:29" x14ac:dyDescent="0.25">
      <c r="A166"/>
      <c r="F166"/>
      <c r="I166"/>
      <c r="N166"/>
      <c r="T166"/>
      <c r="Y166"/>
      <c r="Z166" s="258"/>
      <c r="AA166" s="258"/>
      <c r="AB166"/>
      <c r="AC166"/>
    </row>
    <row r="167" spans="1:29" x14ac:dyDescent="0.25">
      <c r="A167"/>
      <c r="F167"/>
      <c r="I167"/>
      <c r="N167"/>
      <c r="T167"/>
      <c r="Y167"/>
      <c r="Z167" s="258"/>
      <c r="AA167" s="258"/>
      <c r="AB167"/>
      <c r="AC167"/>
    </row>
    <row r="168" spans="1:29" x14ac:dyDescent="0.25">
      <c r="A168"/>
      <c r="F168"/>
      <c r="I168"/>
      <c r="N168"/>
      <c r="T168"/>
      <c r="Y168"/>
      <c r="Z168" s="258"/>
      <c r="AA168" s="258"/>
      <c r="AB168"/>
      <c r="AC168"/>
    </row>
    <row r="169" spans="1:29" x14ac:dyDescent="0.25">
      <c r="A169"/>
      <c r="F169"/>
      <c r="I169"/>
      <c r="N169"/>
      <c r="T169"/>
      <c r="Y169"/>
      <c r="Z169" s="258"/>
      <c r="AA169" s="258"/>
      <c r="AB169"/>
      <c r="AC169"/>
    </row>
    <row r="170" spans="1:29" x14ac:dyDescent="0.25">
      <c r="A170"/>
      <c r="F170"/>
      <c r="I170"/>
      <c r="N170"/>
      <c r="T170"/>
      <c r="Y170"/>
      <c r="Z170" s="258"/>
      <c r="AA170" s="258"/>
      <c r="AB170"/>
      <c r="AC170"/>
    </row>
    <row r="171" spans="1:29" x14ac:dyDescent="0.25">
      <c r="A171"/>
      <c r="F171"/>
      <c r="I171"/>
      <c r="N171"/>
      <c r="T171"/>
      <c r="Y171"/>
      <c r="Z171" s="258"/>
      <c r="AA171" s="258"/>
      <c r="AB171"/>
      <c r="AC171"/>
    </row>
    <row r="172" spans="1:29" x14ac:dyDescent="0.25">
      <c r="A172"/>
      <c r="F172"/>
      <c r="I172"/>
      <c r="N172"/>
      <c r="T172"/>
      <c r="Y172"/>
      <c r="Z172" s="258"/>
      <c r="AA172" s="258"/>
      <c r="AB172"/>
      <c r="AC172"/>
    </row>
    <row r="173" spans="1:29" x14ac:dyDescent="0.25">
      <c r="A173"/>
      <c r="F173"/>
      <c r="I173"/>
      <c r="N173"/>
      <c r="T173"/>
      <c r="Y173"/>
      <c r="Z173" s="258"/>
      <c r="AA173" s="258"/>
      <c r="AB173"/>
      <c r="AC173"/>
    </row>
    <row r="174" spans="1:29" x14ac:dyDescent="0.25">
      <c r="A174"/>
      <c r="F174"/>
      <c r="I174"/>
      <c r="N174"/>
      <c r="T174"/>
      <c r="Y174"/>
      <c r="Z174" s="258"/>
      <c r="AA174" s="258"/>
      <c r="AB174"/>
      <c r="AC174"/>
    </row>
    <row r="175" spans="1:29" x14ac:dyDescent="0.25">
      <c r="A175"/>
      <c r="F175"/>
      <c r="I175"/>
      <c r="N175"/>
      <c r="T175"/>
      <c r="Y175"/>
      <c r="Z175" s="258"/>
      <c r="AA175" s="258"/>
      <c r="AB175"/>
      <c r="AC175"/>
    </row>
    <row r="176" spans="1:29" x14ac:dyDescent="0.25">
      <c r="A176"/>
      <c r="F176"/>
      <c r="I176"/>
      <c r="N176"/>
      <c r="T176"/>
      <c r="Y176"/>
      <c r="Z176" s="258"/>
      <c r="AA176" s="258"/>
      <c r="AB176"/>
      <c r="AC176"/>
    </row>
    <row r="177" spans="1:29" x14ac:dyDescent="0.25">
      <c r="A177"/>
      <c r="F177"/>
      <c r="I177"/>
      <c r="N177"/>
      <c r="T177"/>
      <c r="Y177"/>
      <c r="Z177" s="258"/>
      <c r="AA177" s="258"/>
      <c r="AB177"/>
      <c r="AC177"/>
    </row>
    <row r="178" spans="1:29" x14ac:dyDescent="0.25">
      <c r="A178"/>
      <c r="F178"/>
      <c r="I178"/>
      <c r="N178"/>
      <c r="T178"/>
      <c r="Y178"/>
      <c r="Z178" s="258"/>
      <c r="AA178" s="258"/>
      <c r="AB178"/>
      <c r="AC178"/>
    </row>
    <row r="179" spans="1:29" x14ac:dyDescent="0.25">
      <c r="A179"/>
      <c r="F179"/>
      <c r="I179"/>
      <c r="N179"/>
      <c r="T179"/>
      <c r="Y179"/>
      <c r="Z179" s="258"/>
      <c r="AA179" s="258"/>
      <c r="AB179"/>
      <c r="AC179"/>
    </row>
    <row r="180" spans="1:29" x14ac:dyDescent="0.25">
      <c r="A180"/>
      <c r="F180"/>
      <c r="I180"/>
      <c r="N180"/>
      <c r="T180"/>
      <c r="Y180"/>
      <c r="Z180" s="258"/>
      <c r="AA180" s="258"/>
      <c r="AB180"/>
      <c r="AC180"/>
    </row>
    <row r="181" spans="1:29" x14ac:dyDescent="0.25">
      <c r="A181"/>
      <c r="F181"/>
      <c r="I181"/>
      <c r="N181"/>
      <c r="T181"/>
      <c r="Y181"/>
      <c r="Z181" s="258"/>
      <c r="AA181" s="258"/>
      <c r="AB181"/>
      <c r="AC181"/>
    </row>
    <row r="182" spans="1:29" x14ac:dyDescent="0.25">
      <c r="A182"/>
      <c r="F182"/>
      <c r="I182"/>
      <c r="N182"/>
      <c r="T182"/>
      <c r="Y182"/>
      <c r="Z182" s="258"/>
      <c r="AA182" s="258"/>
      <c r="AB182"/>
      <c r="AC182"/>
    </row>
    <row r="183" spans="1:29" x14ac:dyDescent="0.25">
      <c r="A183"/>
      <c r="F183"/>
      <c r="I183"/>
      <c r="N183"/>
      <c r="T183"/>
      <c r="Y183"/>
      <c r="Z183" s="258"/>
      <c r="AA183" s="258"/>
      <c r="AB183"/>
      <c r="AC183"/>
    </row>
    <row r="184" spans="1:29" x14ac:dyDescent="0.25">
      <c r="A184"/>
      <c r="F184"/>
      <c r="I184"/>
      <c r="N184"/>
      <c r="T184"/>
      <c r="Y184"/>
      <c r="Z184" s="258"/>
      <c r="AA184" s="258"/>
      <c r="AB184"/>
      <c r="AC184"/>
    </row>
    <row r="185" spans="1:29" x14ac:dyDescent="0.25">
      <c r="A185"/>
      <c r="F185"/>
      <c r="I185"/>
      <c r="N185"/>
      <c r="T185"/>
      <c r="Y185"/>
      <c r="Z185" s="258"/>
      <c r="AA185" s="258"/>
      <c r="AB185"/>
      <c r="AC185"/>
    </row>
    <row r="186" spans="1:29" x14ac:dyDescent="0.25">
      <c r="A186"/>
      <c r="F186"/>
      <c r="I186"/>
      <c r="N186"/>
      <c r="T186"/>
      <c r="Y186"/>
      <c r="Z186" s="258"/>
      <c r="AA186" s="258"/>
      <c r="AB186"/>
      <c r="AC186"/>
    </row>
    <row r="187" spans="1:29" x14ac:dyDescent="0.25">
      <c r="A187"/>
      <c r="F187"/>
      <c r="I187"/>
      <c r="N187"/>
      <c r="T187"/>
      <c r="Y187"/>
      <c r="Z187" s="258"/>
      <c r="AA187" s="258"/>
      <c r="AB187"/>
      <c r="AC187"/>
    </row>
    <row r="188" spans="1:29" x14ac:dyDescent="0.25">
      <c r="A188"/>
      <c r="F188"/>
      <c r="I188"/>
      <c r="N188"/>
      <c r="T188"/>
      <c r="Y188"/>
      <c r="Z188" s="258"/>
      <c r="AA188" s="258"/>
      <c r="AB188"/>
      <c r="AC188"/>
    </row>
    <row r="189" spans="1:29" x14ac:dyDescent="0.25">
      <c r="A189"/>
      <c r="F189"/>
      <c r="I189"/>
      <c r="N189"/>
      <c r="T189"/>
      <c r="Y189"/>
      <c r="Z189" s="258"/>
      <c r="AA189" s="258"/>
      <c r="AB189"/>
      <c r="AC189"/>
    </row>
    <row r="190" spans="1:29" x14ac:dyDescent="0.25">
      <c r="A190"/>
      <c r="F190"/>
      <c r="I190"/>
      <c r="N190"/>
      <c r="T190"/>
      <c r="Y190"/>
      <c r="Z190" s="258"/>
      <c r="AA190" s="258"/>
      <c r="AB190"/>
      <c r="AC190"/>
    </row>
    <row r="191" spans="1:29" x14ac:dyDescent="0.25">
      <c r="A191"/>
      <c r="F191"/>
      <c r="I191"/>
      <c r="N191"/>
      <c r="T191"/>
      <c r="Y191"/>
      <c r="Z191" s="258"/>
      <c r="AA191" s="258"/>
      <c r="AB191"/>
      <c r="AC191"/>
    </row>
    <row r="192" spans="1:29" x14ac:dyDescent="0.25">
      <c r="A192"/>
      <c r="F192"/>
      <c r="I192"/>
      <c r="N192"/>
      <c r="T192"/>
      <c r="Y192"/>
      <c r="Z192" s="258"/>
      <c r="AA192" s="258"/>
      <c r="AB192"/>
      <c r="AC192"/>
    </row>
    <row r="193" spans="1:29" x14ac:dyDescent="0.25">
      <c r="A193"/>
      <c r="F193"/>
      <c r="I193"/>
      <c r="N193"/>
      <c r="T193"/>
      <c r="Y193"/>
      <c r="Z193" s="258"/>
      <c r="AA193" s="258"/>
      <c r="AB193"/>
      <c r="AC193"/>
    </row>
    <row r="194" spans="1:29" x14ac:dyDescent="0.25">
      <c r="A194"/>
      <c r="F194"/>
      <c r="I194"/>
      <c r="N194"/>
      <c r="T194"/>
      <c r="Y194"/>
      <c r="Z194" s="258"/>
      <c r="AA194" s="258"/>
      <c r="AB194"/>
      <c r="AC194"/>
    </row>
    <row r="195" spans="1:29" x14ac:dyDescent="0.25">
      <c r="A195"/>
      <c r="F195"/>
      <c r="I195"/>
      <c r="N195"/>
      <c r="T195"/>
      <c r="Y195"/>
      <c r="Z195" s="258"/>
      <c r="AA195" s="258"/>
      <c r="AB195"/>
      <c r="AC195"/>
    </row>
    <row r="196" spans="1:29" x14ac:dyDescent="0.25">
      <c r="A196"/>
      <c r="F196"/>
      <c r="I196"/>
      <c r="N196"/>
      <c r="T196"/>
      <c r="Y196"/>
      <c r="Z196" s="258"/>
      <c r="AA196" s="258"/>
      <c r="AB196"/>
      <c r="AC196"/>
    </row>
    <row r="197" spans="1:29" x14ac:dyDescent="0.25">
      <c r="A197"/>
      <c r="F197"/>
      <c r="I197"/>
      <c r="N197"/>
      <c r="T197"/>
      <c r="Y197"/>
      <c r="Z197" s="258"/>
      <c r="AA197" s="258"/>
      <c r="AB197"/>
      <c r="AC197"/>
    </row>
    <row r="198" spans="1:29" x14ac:dyDescent="0.25">
      <c r="A198"/>
      <c r="F198"/>
      <c r="I198"/>
      <c r="N198"/>
      <c r="T198"/>
      <c r="Y198"/>
      <c r="Z198" s="258"/>
      <c r="AA198" s="258"/>
      <c r="AB198"/>
      <c r="AC198"/>
    </row>
    <row r="199" spans="1:29" x14ac:dyDescent="0.25">
      <c r="A199"/>
      <c r="F199"/>
      <c r="I199"/>
      <c r="N199"/>
      <c r="T199"/>
      <c r="Y199"/>
      <c r="Z199" s="258"/>
      <c r="AA199" s="258"/>
      <c r="AB199"/>
      <c r="AC199"/>
    </row>
    <row r="200" spans="1:29" x14ac:dyDescent="0.25">
      <c r="A200"/>
      <c r="F200"/>
      <c r="I200"/>
      <c r="N200"/>
      <c r="T200"/>
      <c r="Y200"/>
      <c r="Z200" s="258"/>
      <c r="AA200" s="258"/>
      <c r="AB200"/>
      <c r="AC200"/>
    </row>
    <row r="201" spans="1:29" x14ac:dyDescent="0.25">
      <c r="A201"/>
      <c r="F201"/>
      <c r="I201"/>
      <c r="N201"/>
      <c r="T201"/>
      <c r="Y201"/>
      <c r="Z201" s="258"/>
      <c r="AA201" s="258"/>
      <c r="AB201"/>
      <c r="AC201"/>
    </row>
    <row r="202" spans="1:29" x14ac:dyDescent="0.25">
      <c r="A202"/>
      <c r="F202"/>
      <c r="I202"/>
      <c r="N202"/>
      <c r="T202"/>
      <c r="Y202"/>
      <c r="Z202" s="258"/>
      <c r="AA202" s="258"/>
      <c r="AB202"/>
      <c r="AC202"/>
    </row>
    <row r="203" spans="1:29" x14ac:dyDescent="0.25">
      <c r="A203"/>
      <c r="F203"/>
      <c r="I203"/>
      <c r="N203"/>
      <c r="T203"/>
      <c r="Y203"/>
      <c r="Z203" s="258"/>
      <c r="AA203" s="258"/>
      <c r="AB203"/>
      <c r="AC203"/>
    </row>
    <row r="204" spans="1:29" x14ac:dyDescent="0.25">
      <c r="A204"/>
      <c r="F204"/>
      <c r="I204"/>
      <c r="N204"/>
      <c r="T204"/>
      <c r="Y204"/>
      <c r="Z204" s="258"/>
      <c r="AA204" s="258"/>
      <c r="AB204"/>
      <c r="AC204"/>
    </row>
    <row r="205" spans="1:29" x14ac:dyDescent="0.25">
      <c r="A205"/>
      <c r="F205"/>
      <c r="I205"/>
      <c r="N205"/>
      <c r="T205"/>
      <c r="Y205"/>
      <c r="Z205" s="258"/>
      <c r="AA205" s="258"/>
      <c r="AB205"/>
      <c r="AC205"/>
    </row>
    <row r="206" spans="1:29" x14ac:dyDescent="0.25">
      <c r="A206"/>
      <c r="F206"/>
      <c r="I206"/>
      <c r="N206"/>
      <c r="T206"/>
      <c r="Y206"/>
      <c r="Z206" s="258"/>
      <c r="AA206" s="258"/>
      <c r="AB206"/>
      <c r="AC206"/>
    </row>
    <row r="207" spans="1:29" x14ac:dyDescent="0.25">
      <c r="A207"/>
      <c r="F207"/>
      <c r="I207"/>
      <c r="N207"/>
      <c r="T207"/>
      <c r="Y207"/>
      <c r="Z207" s="258"/>
      <c r="AA207" s="258"/>
      <c r="AB207"/>
      <c r="AC207"/>
    </row>
    <row r="208" spans="1:29" x14ac:dyDescent="0.25">
      <c r="A208"/>
      <c r="F208"/>
      <c r="I208"/>
      <c r="N208"/>
      <c r="T208"/>
      <c r="Y208"/>
      <c r="Z208" s="258"/>
      <c r="AA208" s="258"/>
      <c r="AB208"/>
      <c r="AC208"/>
    </row>
    <row r="209" spans="1:29" x14ac:dyDescent="0.25">
      <c r="A209"/>
      <c r="F209"/>
      <c r="I209"/>
      <c r="N209"/>
      <c r="T209"/>
      <c r="Y209"/>
      <c r="Z209" s="258"/>
      <c r="AA209" s="258"/>
      <c r="AB209"/>
      <c r="AC209"/>
    </row>
    <row r="210" spans="1:29" x14ac:dyDescent="0.25">
      <c r="A210"/>
      <c r="F210"/>
      <c r="I210"/>
      <c r="N210"/>
      <c r="T210"/>
      <c r="Y210"/>
      <c r="Z210" s="258"/>
      <c r="AA210" s="258"/>
      <c r="AB210"/>
      <c r="AC210"/>
    </row>
    <row r="211" spans="1:29" x14ac:dyDescent="0.25">
      <c r="A211"/>
      <c r="F211"/>
      <c r="I211"/>
      <c r="N211"/>
      <c r="T211"/>
      <c r="Y211"/>
      <c r="Z211" s="258"/>
      <c r="AA211" s="258"/>
      <c r="AB211"/>
      <c r="AC211"/>
    </row>
    <row r="212" spans="1:29" x14ac:dyDescent="0.25">
      <c r="A212"/>
      <c r="F212"/>
      <c r="I212"/>
      <c r="N212"/>
      <c r="T212"/>
      <c r="Y212"/>
      <c r="Z212" s="258"/>
      <c r="AA212" s="258"/>
      <c r="AB212"/>
      <c r="AC212"/>
    </row>
    <row r="213" spans="1:29" x14ac:dyDescent="0.25">
      <c r="A213"/>
      <c r="F213"/>
      <c r="I213"/>
      <c r="N213"/>
      <c r="T213"/>
      <c r="Y213"/>
      <c r="Z213" s="258"/>
      <c r="AA213" s="258"/>
      <c r="AB213"/>
      <c r="AC213"/>
    </row>
    <row r="214" spans="1:29" x14ac:dyDescent="0.25">
      <c r="A214"/>
      <c r="F214"/>
      <c r="I214"/>
      <c r="N214"/>
      <c r="T214"/>
      <c r="Y214"/>
      <c r="Z214" s="258"/>
      <c r="AA214" s="258"/>
      <c r="AB214"/>
      <c r="AC214"/>
    </row>
    <row r="215" spans="1:29" x14ac:dyDescent="0.25">
      <c r="A215"/>
      <c r="F215"/>
      <c r="I215"/>
      <c r="N215"/>
      <c r="T215"/>
      <c r="Y215"/>
      <c r="Z215" s="258"/>
      <c r="AA215" s="258"/>
      <c r="AB215"/>
      <c r="AC215"/>
    </row>
    <row r="216" spans="1:29" x14ac:dyDescent="0.25">
      <c r="A216"/>
      <c r="F216"/>
      <c r="I216"/>
      <c r="N216"/>
      <c r="T216"/>
      <c r="Y216"/>
      <c r="Z216" s="258"/>
      <c r="AA216" s="258"/>
      <c r="AB216"/>
      <c r="AC216"/>
    </row>
    <row r="217" spans="1:29" x14ac:dyDescent="0.25">
      <c r="A217"/>
      <c r="F217"/>
      <c r="I217"/>
      <c r="N217"/>
      <c r="T217"/>
      <c r="Y217"/>
      <c r="Z217" s="258"/>
      <c r="AA217" s="258"/>
      <c r="AB217"/>
      <c r="AC217"/>
    </row>
    <row r="218" spans="1:29" x14ac:dyDescent="0.25">
      <c r="A218"/>
      <c r="F218"/>
      <c r="I218"/>
      <c r="N218"/>
      <c r="T218"/>
      <c r="Y218"/>
      <c r="Z218" s="258"/>
      <c r="AA218" s="258"/>
      <c r="AB218"/>
      <c r="AC218"/>
    </row>
    <row r="219" spans="1:29" x14ac:dyDescent="0.25">
      <c r="A219"/>
      <c r="F219"/>
      <c r="I219"/>
      <c r="N219"/>
      <c r="T219"/>
      <c r="Y219"/>
      <c r="Z219" s="258"/>
      <c r="AA219" s="258"/>
      <c r="AB219"/>
      <c r="AC219"/>
    </row>
    <row r="220" spans="1:29" x14ac:dyDescent="0.25">
      <c r="A220"/>
      <c r="F220"/>
      <c r="I220"/>
      <c r="N220"/>
      <c r="T220"/>
      <c r="Y220"/>
      <c r="Z220" s="258"/>
      <c r="AA220" s="258"/>
      <c r="AB220"/>
      <c r="AC220"/>
    </row>
    <row r="221" spans="1:29" x14ac:dyDescent="0.25">
      <c r="A221"/>
      <c r="F221"/>
      <c r="I221"/>
      <c r="N221"/>
      <c r="T221"/>
      <c r="Y221"/>
      <c r="Z221" s="258"/>
      <c r="AA221" s="258"/>
      <c r="AB221"/>
      <c r="AC221"/>
    </row>
    <row r="222" spans="1:29" x14ac:dyDescent="0.25">
      <c r="A222"/>
      <c r="F222"/>
      <c r="I222"/>
      <c r="N222"/>
      <c r="T222"/>
      <c r="Y222"/>
      <c r="Z222" s="258"/>
      <c r="AA222" s="258"/>
      <c r="AB222"/>
      <c r="AC222"/>
    </row>
    <row r="223" spans="1:29" x14ac:dyDescent="0.25">
      <c r="A223"/>
      <c r="F223"/>
      <c r="I223"/>
      <c r="N223"/>
      <c r="T223"/>
      <c r="Y223"/>
      <c r="Z223" s="258"/>
      <c r="AA223" s="258"/>
      <c r="AB223"/>
      <c r="AC223"/>
    </row>
    <row r="224" spans="1:29" x14ac:dyDescent="0.25">
      <c r="A224"/>
      <c r="F224"/>
      <c r="I224"/>
      <c r="N224"/>
      <c r="T224"/>
      <c r="Y224"/>
      <c r="Z224" s="258"/>
      <c r="AA224" s="258"/>
      <c r="AB224"/>
      <c r="AC224"/>
    </row>
    <row r="225" spans="1:29" x14ac:dyDescent="0.25">
      <c r="A225"/>
      <c r="F225"/>
      <c r="I225"/>
      <c r="N225"/>
      <c r="T225"/>
      <c r="Y225"/>
      <c r="Z225" s="258"/>
      <c r="AA225" s="258"/>
      <c r="AB225"/>
      <c r="AC225"/>
    </row>
    <row r="226" spans="1:29" x14ac:dyDescent="0.25">
      <c r="A226"/>
      <c r="F226"/>
      <c r="I226"/>
      <c r="N226"/>
      <c r="T226"/>
      <c r="Y226"/>
      <c r="Z226" s="258"/>
      <c r="AA226" s="258"/>
      <c r="AB226"/>
      <c r="AC226"/>
    </row>
    <row r="227" spans="1:29" x14ac:dyDescent="0.25">
      <c r="A227"/>
      <c r="F227"/>
      <c r="I227"/>
      <c r="N227"/>
      <c r="T227"/>
      <c r="Y227"/>
      <c r="Z227" s="258"/>
      <c r="AA227" s="258"/>
      <c r="AB227"/>
      <c r="AC227"/>
    </row>
    <row r="228" spans="1:29" x14ac:dyDescent="0.25">
      <c r="A228"/>
      <c r="F228"/>
      <c r="I228"/>
      <c r="N228"/>
      <c r="T228"/>
      <c r="Y228"/>
      <c r="Z228" s="258"/>
      <c r="AA228" s="258"/>
      <c r="AB228"/>
      <c r="AC228"/>
    </row>
    <row r="229" spans="1:29" x14ac:dyDescent="0.25">
      <c r="A229"/>
      <c r="F229"/>
      <c r="I229"/>
      <c r="N229"/>
      <c r="T229"/>
      <c r="Y229"/>
      <c r="Z229" s="258"/>
      <c r="AA229" s="258"/>
      <c r="AB229"/>
      <c r="AC229"/>
    </row>
    <row r="230" spans="1:29" x14ac:dyDescent="0.25">
      <c r="A230"/>
      <c r="F230"/>
      <c r="I230"/>
      <c r="N230"/>
      <c r="T230"/>
      <c r="Y230"/>
      <c r="Z230" s="258"/>
      <c r="AA230" s="258"/>
      <c r="AB230"/>
      <c r="AC230"/>
    </row>
    <row r="231" spans="1:29" x14ac:dyDescent="0.25">
      <c r="A231"/>
      <c r="F231"/>
      <c r="I231"/>
      <c r="N231"/>
      <c r="T231"/>
      <c r="Y231"/>
      <c r="Z231" s="258"/>
      <c r="AA231" s="258"/>
      <c r="AB231"/>
      <c r="AC231"/>
    </row>
    <row r="232" spans="1:29" x14ac:dyDescent="0.25">
      <c r="A232"/>
      <c r="F232"/>
      <c r="I232"/>
      <c r="N232"/>
      <c r="T232"/>
      <c r="Y232"/>
      <c r="Z232" s="258"/>
      <c r="AA232" s="258"/>
      <c r="AB232"/>
      <c r="AC232"/>
    </row>
    <row r="233" spans="1:29" x14ac:dyDescent="0.25">
      <c r="A233"/>
      <c r="F233"/>
      <c r="I233"/>
      <c r="N233"/>
      <c r="T233"/>
      <c r="Y233"/>
      <c r="Z233" s="258"/>
      <c r="AA233" s="258"/>
      <c r="AB233"/>
      <c r="AC233"/>
    </row>
    <row r="234" spans="1:29" x14ac:dyDescent="0.25">
      <c r="A234"/>
      <c r="F234"/>
      <c r="I234"/>
      <c r="N234"/>
      <c r="T234"/>
      <c r="Y234"/>
      <c r="Z234" s="258"/>
      <c r="AA234" s="258"/>
      <c r="AB234"/>
      <c r="AC234"/>
    </row>
    <row r="235" spans="1:29" x14ac:dyDescent="0.25">
      <c r="A235"/>
      <c r="F235"/>
      <c r="I235"/>
      <c r="N235"/>
      <c r="T235"/>
      <c r="Y235"/>
      <c r="Z235" s="258"/>
      <c r="AA235" s="258"/>
      <c r="AB235"/>
      <c r="AC235"/>
    </row>
    <row r="236" spans="1:29" x14ac:dyDescent="0.25">
      <c r="A236"/>
      <c r="F236"/>
      <c r="I236"/>
      <c r="N236"/>
      <c r="T236"/>
      <c r="Y236"/>
      <c r="Z236" s="258"/>
      <c r="AA236" s="258"/>
      <c r="AB236"/>
      <c r="AC236"/>
    </row>
    <row r="237" spans="1:29" x14ac:dyDescent="0.25">
      <c r="A237"/>
      <c r="F237"/>
      <c r="I237"/>
      <c r="N237"/>
      <c r="T237"/>
      <c r="Y237"/>
      <c r="Z237" s="258"/>
      <c r="AA237" s="258"/>
      <c r="AB237"/>
      <c r="AC237"/>
    </row>
    <row r="238" spans="1:29" x14ac:dyDescent="0.25">
      <c r="A238"/>
      <c r="F238"/>
      <c r="I238"/>
      <c r="N238"/>
      <c r="T238"/>
      <c r="Y238"/>
      <c r="Z238" s="258"/>
      <c r="AA238" s="258"/>
      <c r="AB238"/>
      <c r="AC238"/>
    </row>
    <row r="239" spans="1:29" x14ac:dyDescent="0.25">
      <c r="A239"/>
      <c r="F239"/>
      <c r="I239"/>
      <c r="N239"/>
      <c r="T239"/>
      <c r="Y239"/>
      <c r="Z239" s="258"/>
      <c r="AA239" s="258"/>
      <c r="AB239"/>
      <c r="AC239"/>
    </row>
    <row r="240" spans="1:29" x14ac:dyDescent="0.25">
      <c r="A240"/>
      <c r="F240"/>
      <c r="I240"/>
      <c r="N240"/>
      <c r="T240"/>
      <c r="Y240"/>
      <c r="Z240" s="258"/>
      <c r="AA240" s="258"/>
      <c r="AB240"/>
      <c r="AC240"/>
    </row>
    <row r="241" spans="1:29" x14ac:dyDescent="0.25">
      <c r="A241"/>
      <c r="F241"/>
      <c r="I241"/>
      <c r="N241"/>
      <c r="T241"/>
      <c r="Y241"/>
      <c r="Z241" s="258"/>
      <c r="AA241" s="258"/>
      <c r="AB241"/>
      <c r="AC241"/>
    </row>
    <row r="242" spans="1:29" x14ac:dyDescent="0.25">
      <c r="A242"/>
      <c r="F242"/>
      <c r="I242"/>
      <c r="N242"/>
      <c r="U242" s="6"/>
      <c r="V242" s="6"/>
      <c r="W242" s="6"/>
      <c r="X242" s="6"/>
      <c r="Z242" s="258"/>
      <c r="AA242" s="258"/>
      <c r="AB242"/>
      <c r="AC242"/>
    </row>
    <row r="243" spans="1:29" x14ac:dyDescent="0.25">
      <c r="A243"/>
      <c r="F243"/>
      <c r="I243"/>
      <c r="N243"/>
      <c r="U243" s="6"/>
      <c r="V243" s="6"/>
      <c r="W243" s="6"/>
      <c r="X243" s="6"/>
      <c r="Z243" s="258"/>
      <c r="AA243" s="258"/>
      <c r="AB243"/>
      <c r="AC243"/>
    </row>
    <row r="256" spans="1:29" x14ac:dyDescent="0.25">
      <c r="A256"/>
      <c r="F256"/>
      <c r="I256"/>
      <c r="N256"/>
      <c r="T256" s="10"/>
      <c r="U256" s="8"/>
      <c r="V256" s="8"/>
      <c r="W256" s="6"/>
      <c r="X256" s="6"/>
      <c r="AB256"/>
      <c r="AC256"/>
    </row>
    <row r="257" spans="1:29" x14ac:dyDescent="0.25">
      <c r="A257"/>
      <c r="F257"/>
      <c r="I257"/>
      <c r="N257"/>
      <c r="T257" s="10"/>
      <c r="U257" s="8"/>
      <c r="V257" s="8"/>
      <c r="W257" s="6"/>
      <c r="X257" s="6"/>
      <c r="AB257"/>
      <c r="AC257"/>
    </row>
    <row r="258" spans="1:29" x14ac:dyDescent="0.25">
      <c r="A258"/>
      <c r="F258"/>
      <c r="I258"/>
      <c r="N258"/>
      <c r="T258" s="10"/>
      <c r="U258" s="8"/>
      <c r="V258" s="8"/>
      <c r="Y258"/>
      <c r="Z258"/>
      <c r="AA258"/>
      <c r="AB258"/>
      <c r="AC258"/>
    </row>
    <row r="259" spans="1:29" x14ac:dyDescent="0.25">
      <c r="A259"/>
      <c r="F259"/>
      <c r="I259"/>
      <c r="N259"/>
      <c r="T259" s="10"/>
      <c r="U259" s="8"/>
      <c r="V259" s="8"/>
      <c r="Y259"/>
      <c r="Z259"/>
      <c r="AA259"/>
      <c r="AB259"/>
      <c r="AC259"/>
    </row>
    <row r="260" spans="1:29" x14ac:dyDescent="0.25">
      <c r="A260"/>
      <c r="F260"/>
      <c r="I260"/>
      <c r="N260"/>
      <c r="T260" s="10"/>
      <c r="U260" s="8"/>
      <c r="V260" s="8"/>
      <c r="Y260"/>
      <c r="Z260"/>
      <c r="AA260"/>
      <c r="AB260"/>
      <c r="AC260"/>
    </row>
    <row r="261" spans="1:29" x14ac:dyDescent="0.25">
      <c r="A261"/>
      <c r="F261"/>
      <c r="I261"/>
      <c r="N261"/>
      <c r="T261" s="10"/>
      <c r="U261" s="8"/>
      <c r="V261" s="8"/>
      <c r="Y261"/>
      <c r="Z261"/>
      <c r="AA261"/>
      <c r="AB261"/>
      <c r="AC261"/>
    </row>
    <row r="262" spans="1:29" x14ac:dyDescent="0.25">
      <c r="A262"/>
      <c r="F262"/>
      <c r="I262"/>
      <c r="N262"/>
      <c r="T262" s="10"/>
      <c r="U262" s="8"/>
      <c r="V262" s="8"/>
      <c r="Y262"/>
      <c r="Z262"/>
      <c r="AA262"/>
      <c r="AB262"/>
      <c r="AC262"/>
    </row>
    <row r="263" spans="1:29" x14ac:dyDescent="0.25">
      <c r="A263"/>
      <c r="F263"/>
      <c r="I263"/>
      <c r="N263"/>
      <c r="T263" s="10"/>
      <c r="U263" s="8"/>
      <c r="V263" s="8"/>
      <c r="Y263"/>
      <c r="Z263"/>
      <c r="AA263"/>
      <c r="AB263"/>
      <c r="AC263"/>
    </row>
    <row r="264" spans="1:29" x14ac:dyDescent="0.25">
      <c r="A264"/>
      <c r="F264"/>
      <c r="I264"/>
      <c r="N264"/>
      <c r="T264" s="10"/>
      <c r="U264" s="8"/>
      <c r="V264" s="8"/>
      <c r="Y264"/>
      <c r="Z264"/>
      <c r="AA264"/>
      <c r="AB264"/>
      <c r="AC264"/>
    </row>
    <row r="265" spans="1:29" x14ac:dyDescent="0.25">
      <c r="A265"/>
      <c r="F265"/>
      <c r="I265"/>
      <c r="N265"/>
      <c r="T265" s="10"/>
      <c r="U265" s="8"/>
      <c r="V265" s="8"/>
      <c r="Y265"/>
      <c r="Z265"/>
      <c r="AA265"/>
      <c r="AB265"/>
      <c r="AC265"/>
    </row>
    <row r="266" spans="1:29" x14ac:dyDescent="0.25">
      <c r="A266"/>
      <c r="F266"/>
      <c r="I266"/>
      <c r="N266"/>
      <c r="T266" s="10"/>
      <c r="U266" s="8"/>
      <c r="V266" s="8"/>
      <c r="Y266"/>
      <c r="Z266"/>
      <c r="AA266"/>
      <c r="AB266"/>
      <c r="AC266"/>
    </row>
    <row r="267" spans="1:29" x14ac:dyDescent="0.25">
      <c r="A267"/>
      <c r="F267"/>
      <c r="I267"/>
      <c r="N267"/>
      <c r="T267" s="10"/>
      <c r="U267" s="8"/>
      <c r="V267" s="8"/>
      <c r="Y267"/>
      <c r="Z267"/>
      <c r="AA267"/>
      <c r="AB267"/>
      <c r="AC267"/>
    </row>
    <row r="268" spans="1:29" x14ac:dyDescent="0.25">
      <c r="A268"/>
      <c r="F268"/>
      <c r="I268"/>
      <c r="N268"/>
      <c r="T268" s="10"/>
      <c r="U268" s="8"/>
      <c r="V268" s="8"/>
      <c r="Y268"/>
      <c r="Z268"/>
      <c r="AA268"/>
      <c r="AB268"/>
      <c r="AC268"/>
    </row>
    <row r="269" spans="1:29" x14ac:dyDescent="0.25">
      <c r="A269"/>
      <c r="F269"/>
      <c r="I269"/>
      <c r="N269"/>
      <c r="T269" s="10"/>
      <c r="U269" s="8"/>
      <c r="V269" s="8"/>
      <c r="Y269"/>
      <c r="Z269"/>
      <c r="AA269"/>
      <c r="AB269"/>
      <c r="AC269"/>
    </row>
    <row r="270" spans="1:29" x14ac:dyDescent="0.25">
      <c r="A270"/>
      <c r="F270"/>
      <c r="I270"/>
      <c r="N270"/>
      <c r="T270" s="10"/>
      <c r="U270" s="8"/>
      <c r="V270" s="8"/>
      <c r="Y270"/>
      <c r="Z270"/>
      <c r="AA270"/>
      <c r="AB270"/>
      <c r="AC270"/>
    </row>
    <row r="271" spans="1:29" x14ac:dyDescent="0.25">
      <c r="A271"/>
      <c r="F271"/>
      <c r="I271"/>
      <c r="N271"/>
      <c r="T271" s="10"/>
      <c r="U271" s="8"/>
      <c r="V271" s="8"/>
      <c r="Y271"/>
      <c r="Z271"/>
      <c r="AA271"/>
      <c r="AB271"/>
      <c r="AC271"/>
    </row>
    <row r="276" spans="1:29" x14ac:dyDescent="0.25">
      <c r="A276"/>
      <c r="F276"/>
      <c r="I276"/>
      <c r="N276"/>
      <c r="T276"/>
      <c r="Y276"/>
      <c r="Z276" s="258"/>
      <c r="AA276" s="258"/>
      <c r="AB276"/>
      <c r="AC276"/>
    </row>
    <row r="277" spans="1:29" x14ac:dyDescent="0.25">
      <c r="A277"/>
      <c r="F277"/>
      <c r="I277"/>
      <c r="N277"/>
      <c r="T277"/>
      <c r="Y277"/>
      <c r="Z277" s="258"/>
      <c r="AA277" s="258"/>
      <c r="AB277"/>
      <c r="AC277"/>
    </row>
    <row r="278" spans="1:29" x14ac:dyDescent="0.25">
      <c r="A278"/>
      <c r="F278"/>
      <c r="I278"/>
      <c r="N278"/>
      <c r="T278"/>
      <c r="Y278"/>
      <c r="Z278" s="258"/>
      <c r="AA278" s="258"/>
      <c r="AB278"/>
      <c r="AC278"/>
    </row>
    <row r="279" spans="1:29" x14ac:dyDescent="0.25">
      <c r="A279"/>
      <c r="F279"/>
      <c r="I279"/>
      <c r="N279"/>
      <c r="T279"/>
      <c r="Y279"/>
      <c r="Z279" s="258"/>
      <c r="AA279" s="258"/>
      <c r="AB279"/>
      <c r="AC279"/>
    </row>
    <row r="280" spans="1:29" x14ac:dyDescent="0.25">
      <c r="A280"/>
      <c r="F280"/>
      <c r="I280"/>
      <c r="N280"/>
      <c r="T280"/>
      <c r="Y280"/>
      <c r="Z280" s="258"/>
      <c r="AA280" s="258"/>
      <c r="AB280"/>
      <c r="AC280"/>
    </row>
    <row r="281" spans="1:29" x14ac:dyDescent="0.25">
      <c r="A281"/>
      <c r="F281"/>
      <c r="I281"/>
      <c r="N281"/>
      <c r="T281"/>
      <c r="Y281"/>
      <c r="Z281" s="258"/>
      <c r="AA281" s="258"/>
      <c r="AB281"/>
      <c r="AC281"/>
    </row>
    <row r="282" spans="1:29" x14ac:dyDescent="0.25">
      <c r="A282"/>
      <c r="F282"/>
      <c r="I282"/>
      <c r="N282"/>
      <c r="T282"/>
      <c r="Y282"/>
      <c r="Z282" s="258"/>
      <c r="AA282" s="258"/>
      <c r="AB282"/>
      <c r="AC282"/>
    </row>
    <row r="283" spans="1:29" x14ac:dyDescent="0.25">
      <c r="A283"/>
      <c r="F283"/>
      <c r="I283"/>
      <c r="N283"/>
      <c r="T283"/>
      <c r="Y283"/>
      <c r="Z283" s="258"/>
      <c r="AA283" s="258"/>
      <c r="AB283"/>
      <c r="AC283"/>
    </row>
    <row r="284" spans="1:29" x14ac:dyDescent="0.25">
      <c r="A284"/>
      <c r="F284"/>
      <c r="I284"/>
      <c r="N284"/>
      <c r="T284"/>
      <c r="Y284"/>
      <c r="Z284" s="258"/>
      <c r="AA284" s="258"/>
      <c r="AB284"/>
      <c r="AC284"/>
    </row>
    <row r="285" spans="1:29" x14ac:dyDescent="0.25">
      <c r="A285"/>
      <c r="F285"/>
      <c r="I285"/>
      <c r="N285"/>
      <c r="T285"/>
      <c r="Y285"/>
      <c r="Z285" s="258"/>
      <c r="AA285" s="258"/>
      <c r="AB285"/>
      <c r="AC285"/>
    </row>
    <row r="286" spans="1:29" x14ac:dyDescent="0.25">
      <c r="A286"/>
      <c r="F286"/>
      <c r="I286"/>
      <c r="N286"/>
      <c r="T286"/>
      <c r="Y286"/>
      <c r="Z286" s="258"/>
      <c r="AA286" s="258"/>
      <c r="AB286"/>
      <c r="AC286"/>
    </row>
    <row r="287" spans="1:29" x14ac:dyDescent="0.25">
      <c r="A287"/>
      <c r="F287"/>
      <c r="I287"/>
      <c r="N287"/>
      <c r="T287"/>
      <c r="Y287"/>
      <c r="Z287" s="258"/>
      <c r="AA287" s="258"/>
      <c r="AB287"/>
      <c r="AC287"/>
    </row>
    <row r="288" spans="1:29" x14ac:dyDescent="0.25">
      <c r="A288"/>
      <c r="F288"/>
      <c r="I288"/>
      <c r="N288"/>
      <c r="T288"/>
      <c r="Y288"/>
      <c r="Z288" s="258"/>
      <c r="AA288" s="258"/>
      <c r="AB288"/>
      <c r="AC288"/>
    </row>
    <row r="289" spans="1:29" x14ac:dyDescent="0.25">
      <c r="A289"/>
      <c r="F289"/>
      <c r="I289"/>
      <c r="N289"/>
      <c r="T289"/>
      <c r="Y289"/>
      <c r="Z289" s="258"/>
      <c r="AA289" s="258"/>
      <c r="AB289"/>
      <c r="AC289"/>
    </row>
    <row r="290" spans="1:29" x14ac:dyDescent="0.25">
      <c r="A290"/>
      <c r="F290"/>
      <c r="I290"/>
      <c r="N290"/>
      <c r="T290"/>
      <c r="Y290"/>
      <c r="Z290" s="258"/>
      <c r="AA290" s="258"/>
      <c r="AB290"/>
      <c r="AC290"/>
    </row>
    <row r="291" spans="1:29" x14ac:dyDescent="0.25">
      <c r="A291"/>
      <c r="F291"/>
      <c r="I291"/>
      <c r="N291"/>
      <c r="T291"/>
      <c r="Y291"/>
      <c r="Z291" s="258"/>
      <c r="AA291" s="258"/>
      <c r="AB291"/>
      <c r="AC291"/>
    </row>
    <row r="292" spans="1:29" x14ac:dyDescent="0.25">
      <c r="A292"/>
      <c r="F292"/>
      <c r="I292"/>
      <c r="N292"/>
      <c r="T292"/>
      <c r="Y292"/>
      <c r="Z292" s="258"/>
      <c r="AA292" s="258"/>
      <c r="AB292"/>
      <c r="AC292"/>
    </row>
    <row r="293" spans="1:29" x14ac:dyDescent="0.25">
      <c r="A293"/>
      <c r="F293"/>
      <c r="I293"/>
      <c r="N293"/>
      <c r="T293"/>
      <c r="Y293"/>
      <c r="Z293" s="258"/>
      <c r="AA293" s="258"/>
      <c r="AB293"/>
      <c r="AC293"/>
    </row>
    <row r="294" spans="1:29" x14ac:dyDescent="0.25">
      <c r="A294"/>
      <c r="F294"/>
      <c r="I294"/>
      <c r="N294"/>
      <c r="T294"/>
      <c r="Y294"/>
      <c r="Z294" s="258"/>
      <c r="AA294" s="258"/>
      <c r="AB294"/>
      <c r="AC294"/>
    </row>
    <row r="295" spans="1:29" x14ac:dyDescent="0.25">
      <c r="A295"/>
      <c r="F295"/>
      <c r="I295"/>
      <c r="N295"/>
      <c r="T295"/>
      <c r="Y295"/>
      <c r="Z295" s="258"/>
      <c r="AA295" s="258"/>
      <c r="AB295"/>
      <c r="AC295"/>
    </row>
    <row r="296" spans="1:29" x14ac:dyDescent="0.25">
      <c r="A296"/>
      <c r="F296"/>
      <c r="I296"/>
      <c r="N296"/>
      <c r="T296"/>
      <c r="Y296"/>
      <c r="Z296" s="258"/>
      <c r="AA296" s="258"/>
      <c r="AB296"/>
      <c r="AC296"/>
    </row>
    <row r="297" spans="1:29" x14ac:dyDescent="0.25">
      <c r="A297"/>
      <c r="F297"/>
      <c r="I297"/>
      <c r="N297"/>
      <c r="T297"/>
      <c r="Y297"/>
      <c r="Z297" s="258"/>
      <c r="AA297" s="258"/>
      <c r="AB297"/>
      <c r="AC297"/>
    </row>
    <row r="298" spans="1:29" x14ac:dyDescent="0.25">
      <c r="A298"/>
      <c r="F298"/>
      <c r="I298"/>
      <c r="N298"/>
      <c r="T298"/>
      <c r="Y298"/>
      <c r="Z298" s="258"/>
      <c r="AA298" s="258"/>
      <c r="AB298"/>
      <c r="AC298"/>
    </row>
    <row r="299" spans="1:29" x14ac:dyDescent="0.25">
      <c r="A299"/>
      <c r="F299"/>
      <c r="I299"/>
      <c r="N299"/>
      <c r="T299"/>
      <c r="Y299"/>
      <c r="Z299" s="258"/>
      <c r="AA299" s="258"/>
      <c r="AB299"/>
      <c r="AC299"/>
    </row>
    <row r="300" spans="1:29" x14ac:dyDescent="0.25">
      <c r="A300"/>
      <c r="F300"/>
      <c r="I300"/>
      <c r="N300"/>
      <c r="T300"/>
      <c r="Y300"/>
      <c r="Z300" s="258"/>
      <c r="AA300" s="258"/>
      <c r="AB300"/>
      <c r="AC300"/>
    </row>
    <row r="301" spans="1:29" x14ac:dyDescent="0.25">
      <c r="A301"/>
      <c r="F301"/>
      <c r="I301"/>
      <c r="N301"/>
      <c r="T301"/>
      <c r="Y301"/>
      <c r="Z301" s="258"/>
      <c r="AA301" s="258"/>
      <c r="AB301"/>
      <c r="AC301"/>
    </row>
    <row r="302" spans="1:29" x14ac:dyDescent="0.25">
      <c r="A302"/>
      <c r="F302"/>
      <c r="I302"/>
      <c r="N302"/>
      <c r="T302"/>
      <c r="Y302"/>
      <c r="Z302" s="258"/>
      <c r="AA302" s="258"/>
      <c r="AB302"/>
      <c r="AC302"/>
    </row>
    <row r="303" spans="1:29" x14ac:dyDescent="0.25">
      <c r="A303"/>
      <c r="F303"/>
      <c r="I303"/>
      <c r="N303"/>
      <c r="T303"/>
      <c r="Y303"/>
      <c r="Z303" s="258"/>
      <c r="AA303" s="258"/>
      <c r="AB303"/>
      <c r="AC303"/>
    </row>
    <row r="304" spans="1:29" x14ac:dyDescent="0.25">
      <c r="A304"/>
      <c r="F304"/>
      <c r="I304"/>
      <c r="N304"/>
      <c r="T304"/>
      <c r="Y304"/>
      <c r="Z304" s="258"/>
      <c r="AA304" s="258"/>
      <c r="AB304"/>
      <c r="AC304"/>
    </row>
    <row r="305" spans="1:29" x14ac:dyDescent="0.25">
      <c r="A305"/>
      <c r="F305"/>
      <c r="I305"/>
      <c r="N305"/>
      <c r="T305"/>
      <c r="Y305"/>
      <c r="Z305" s="258"/>
      <c r="AA305" s="258"/>
      <c r="AB305"/>
      <c r="AC305"/>
    </row>
    <row r="306" spans="1:29" x14ac:dyDescent="0.25">
      <c r="A306"/>
      <c r="F306"/>
      <c r="I306"/>
      <c r="N306"/>
      <c r="T306"/>
      <c r="Y306"/>
      <c r="Z306" s="258"/>
      <c r="AA306" s="258"/>
      <c r="AB306"/>
      <c r="AC306"/>
    </row>
    <row r="307" spans="1:29" x14ac:dyDescent="0.25">
      <c r="A307"/>
      <c r="F307"/>
      <c r="I307"/>
      <c r="N307"/>
      <c r="T307"/>
      <c r="Y307"/>
      <c r="Z307" s="258"/>
      <c r="AA307" s="258"/>
      <c r="AB307"/>
      <c r="AC307"/>
    </row>
    <row r="308" spans="1:29" x14ac:dyDescent="0.25">
      <c r="A308"/>
      <c r="F308"/>
      <c r="I308"/>
      <c r="N308"/>
      <c r="T308"/>
      <c r="Y308"/>
      <c r="Z308" s="258"/>
      <c r="AA308" s="258"/>
      <c r="AB308"/>
      <c r="AC308"/>
    </row>
    <row r="309" spans="1:29" x14ac:dyDescent="0.25">
      <c r="A309"/>
      <c r="F309"/>
      <c r="I309"/>
      <c r="N309"/>
      <c r="T309"/>
      <c r="Y309"/>
      <c r="Z309" s="258"/>
      <c r="AA309" s="258"/>
      <c r="AB309"/>
      <c r="AC309"/>
    </row>
    <row r="310" spans="1:29" x14ac:dyDescent="0.25">
      <c r="A310"/>
      <c r="F310"/>
      <c r="I310"/>
      <c r="N310"/>
      <c r="T310"/>
      <c r="Y310"/>
      <c r="Z310" s="258"/>
      <c r="AA310" s="258"/>
      <c r="AB310"/>
      <c r="AC310"/>
    </row>
    <row r="311" spans="1:29" x14ac:dyDescent="0.25">
      <c r="A311"/>
      <c r="F311"/>
      <c r="I311"/>
      <c r="N311"/>
      <c r="T311"/>
      <c r="Y311"/>
      <c r="Z311" s="258"/>
      <c r="AA311" s="258"/>
      <c r="AB311"/>
      <c r="AC311"/>
    </row>
    <row r="312" spans="1:29" x14ac:dyDescent="0.25">
      <c r="A312"/>
      <c r="F312"/>
      <c r="I312"/>
      <c r="N312"/>
      <c r="T312"/>
      <c r="Y312"/>
      <c r="Z312" s="258"/>
      <c r="AA312" s="258"/>
      <c r="AB312"/>
      <c r="AC312"/>
    </row>
    <row r="313" spans="1:29" x14ac:dyDescent="0.25">
      <c r="A313"/>
      <c r="F313"/>
      <c r="I313"/>
      <c r="N313"/>
      <c r="T313"/>
      <c r="Y313"/>
      <c r="Z313" s="258"/>
      <c r="AA313" s="258"/>
      <c r="AB313"/>
      <c r="AC313"/>
    </row>
    <row r="314" spans="1:29" x14ac:dyDescent="0.25">
      <c r="A314"/>
      <c r="F314"/>
      <c r="I314"/>
      <c r="N314"/>
      <c r="T314"/>
      <c r="Y314"/>
      <c r="Z314" s="258"/>
      <c r="AA314" s="258"/>
      <c r="AB314"/>
      <c r="AC314"/>
    </row>
    <row r="315" spans="1:29" x14ac:dyDescent="0.25">
      <c r="A315"/>
      <c r="F315"/>
      <c r="I315"/>
      <c r="N315"/>
      <c r="T315"/>
      <c r="Y315"/>
      <c r="Z315" s="258"/>
      <c r="AA315" s="258"/>
      <c r="AB315"/>
      <c r="AC315"/>
    </row>
    <row r="316" spans="1:29" x14ac:dyDescent="0.25">
      <c r="A316"/>
      <c r="F316"/>
      <c r="I316"/>
      <c r="N316"/>
      <c r="T316"/>
      <c r="Y316"/>
      <c r="Z316" s="258"/>
      <c r="AA316" s="258"/>
      <c r="AB316"/>
      <c r="AC316"/>
    </row>
    <row r="317" spans="1:29" x14ac:dyDescent="0.25">
      <c r="A317"/>
      <c r="F317"/>
      <c r="I317"/>
      <c r="N317"/>
      <c r="T317"/>
      <c r="Y317"/>
      <c r="Z317" s="258"/>
      <c r="AA317" s="258"/>
      <c r="AB317"/>
      <c r="AC317"/>
    </row>
    <row r="318" spans="1:29" x14ac:dyDescent="0.25">
      <c r="A318"/>
      <c r="F318"/>
      <c r="I318"/>
      <c r="N318"/>
      <c r="T318"/>
      <c r="Y318"/>
      <c r="Z318" s="258"/>
      <c r="AA318" s="258"/>
      <c r="AB318"/>
      <c r="AC318"/>
    </row>
    <row r="319" spans="1:29" x14ac:dyDescent="0.25">
      <c r="A319"/>
      <c r="F319"/>
      <c r="I319"/>
      <c r="N319"/>
      <c r="T319"/>
      <c r="Y319"/>
      <c r="Z319" s="258"/>
      <c r="AA319" s="258"/>
      <c r="AB319"/>
      <c r="AC319"/>
    </row>
    <row r="320" spans="1:29" x14ac:dyDescent="0.25">
      <c r="A320"/>
      <c r="F320"/>
      <c r="I320"/>
      <c r="N320"/>
      <c r="T320"/>
      <c r="Y320"/>
      <c r="Z320" s="258"/>
      <c r="AA320" s="258"/>
      <c r="AB320"/>
      <c r="AC320"/>
    </row>
    <row r="321" spans="1:29" x14ac:dyDescent="0.25">
      <c r="A321"/>
      <c r="F321"/>
      <c r="I321"/>
      <c r="N321"/>
      <c r="T321"/>
      <c r="Y321"/>
      <c r="Z321" s="258"/>
      <c r="AA321" s="258"/>
      <c r="AB321"/>
      <c r="AC321"/>
    </row>
    <row r="322" spans="1:29" x14ac:dyDescent="0.25">
      <c r="A322"/>
      <c r="F322"/>
      <c r="I322"/>
      <c r="N322"/>
      <c r="T322"/>
      <c r="Y322"/>
      <c r="Z322" s="258"/>
      <c r="AA322" s="258"/>
      <c r="AB322"/>
      <c r="AC322"/>
    </row>
    <row r="323" spans="1:29" x14ac:dyDescent="0.25">
      <c r="A323"/>
      <c r="F323"/>
      <c r="I323"/>
      <c r="N323"/>
      <c r="T323"/>
      <c r="Y323"/>
      <c r="Z323" s="258"/>
      <c r="AA323" s="258"/>
      <c r="AB323"/>
      <c r="AC323"/>
    </row>
    <row r="324" spans="1:29" x14ac:dyDescent="0.25">
      <c r="A324"/>
      <c r="F324"/>
      <c r="I324"/>
      <c r="N324"/>
      <c r="T324"/>
      <c r="Y324"/>
      <c r="Z324" s="258"/>
      <c r="AA324" s="258"/>
      <c r="AB324"/>
      <c r="AC324"/>
    </row>
    <row r="325" spans="1:29" x14ac:dyDescent="0.25">
      <c r="A325"/>
      <c r="F325"/>
      <c r="I325"/>
      <c r="N325"/>
      <c r="T325"/>
      <c r="Y325"/>
      <c r="Z325" s="258"/>
      <c r="AA325" s="258"/>
      <c r="AB325"/>
      <c r="AC325"/>
    </row>
    <row r="326" spans="1:29" x14ac:dyDescent="0.25">
      <c r="A326"/>
      <c r="F326"/>
      <c r="I326"/>
      <c r="N326"/>
      <c r="T326"/>
      <c r="Y326"/>
      <c r="Z326" s="258"/>
      <c r="AA326" s="258"/>
      <c r="AB326"/>
      <c r="AC326"/>
    </row>
    <row r="327" spans="1:29" x14ac:dyDescent="0.25">
      <c r="A327"/>
      <c r="F327"/>
      <c r="I327"/>
      <c r="N327"/>
      <c r="T327"/>
      <c r="Y327"/>
      <c r="Z327" s="258"/>
      <c r="AA327" s="258"/>
      <c r="AB327"/>
      <c r="AC327"/>
    </row>
    <row r="328" spans="1:29" x14ac:dyDescent="0.25">
      <c r="A328"/>
      <c r="F328"/>
      <c r="I328"/>
      <c r="N328"/>
      <c r="T328"/>
      <c r="Y328"/>
      <c r="Z328" s="258"/>
      <c r="AA328" s="258"/>
      <c r="AB328"/>
      <c r="AC328"/>
    </row>
    <row r="329" spans="1:29" x14ac:dyDescent="0.25">
      <c r="A329"/>
      <c r="F329"/>
      <c r="I329"/>
      <c r="N329"/>
      <c r="T329"/>
      <c r="Y329"/>
      <c r="Z329" s="258"/>
      <c r="AA329" s="258"/>
      <c r="AB329"/>
      <c r="AC329"/>
    </row>
    <row r="330" spans="1:29" x14ac:dyDescent="0.25">
      <c r="A330"/>
      <c r="F330"/>
      <c r="I330"/>
      <c r="N330"/>
      <c r="T330"/>
      <c r="Y330"/>
      <c r="Z330" s="258"/>
      <c r="AA330" s="258"/>
      <c r="AB330"/>
      <c r="AC330"/>
    </row>
    <row r="331" spans="1:29" x14ac:dyDescent="0.25">
      <c r="A331"/>
      <c r="F331"/>
      <c r="I331"/>
      <c r="N331"/>
      <c r="T331"/>
      <c r="Y331"/>
      <c r="Z331" s="258"/>
      <c r="AA331" s="258"/>
      <c r="AB331"/>
      <c r="AC331"/>
    </row>
    <row r="332" spans="1:29" x14ac:dyDescent="0.25">
      <c r="A332"/>
      <c r="F332"/>
      <c r="I332"/>
      <c r="N332"/>
      <c r="T332"/>
      <c r="Y332"/>
      <c r="Z332" s="258"/>
      <c r="AA332" s="258"/>
      <c r="AB332"/>
      <c r="AC332"/>
    </row>
    <row r="333" spans="1:29" x14ac:dyDescent="0.25">
      <c r="A333"/>
      <c r="F333"/>
      <c r="I333"/>
      <c r="N333"/>
      <c r="T333"/>
      <c r="Y333"/>
      <c r="Z333" s="258"/>
      <c r="AA333" s="258"/>
      <c r="AB333"/>
      <c r="AC333"/>
    </row>
    <row r="334" spans="1:29" x14ac:dyDescent="0.25">
      <c r="A334"/>
      <c r="F334"/>
      <c r="I334"/>
      <c r="N334"/>
      <c r="T334"/>
      <c r="Y334"/>
      <c r="Z334" s="258"/>
      <c r="AA334" s="258"/>
      <c r="AB334"/>
      <c r="AC334"/>
    </row>
    <row r="335" spans="1:29" x14ac:dyDescent="0.25">
      <c r="A335"/>
      <c r="F335"/>
      <c r="I335"/>
      <c r="N335"/>
      <c r="T335"/>
      <c r="Y335"/>
      <c r="Z335" s="258"/>
      <c r="AA335" s="258"/>
      <c r="AB335"/>
      <c r="AC335"/>
    </row>
    <row r="336" spans="1:29" x14ac:dyDescent="0.25">
      <c r="A336"/>
      <c r="F336"/>
      <c r="I336"/>
      <c r="N336"/>
      <c r="T336"/>
      <c r="Y336"/>
      <c r="Z336" s="258"/>
      <c r="AA336" s="258"/>
      <c r="AB336"/>
      <c r="AC336"/>
    </row>
    <row r="337" spans="1:29" x14ac:dyDescent="0.25">
      <c r="A337"/>
      <c r="F337"/>
      <c r="I337"/>
      <c r="N337"/>
      <c r="T337"/>
      <c r="Y337"/>
      <c r="Z337" s="258"/>
      <c r="AA337" s="258"/>
      <c r="AB337"/>
      <c r="AC337"/>
    </row>
    <row r="338" spans="1:29" x14ac:dyDescent="0.25">
      <c r="A338"/>
      <c r="F338"/>
      <c r="I338"/>
      <c r="N338"/>
      <c r="T338"/>
      <c r="Y338"/>
      <c r="Z338" s="258"/>
      <c r="AA338" s="258"/>
      <c r="AB338"/>
      <c r="AC338"/>
    </row>
    <row r="339" spans="1:29" x14ac:dyDescent="0.25">
      <c r="A339"/>
      <c r="F339"/>
      <c r="I339"/>
      <c r="N339"/>
      <c r="T339"/>
      <c r="Y339"/>
      <c r="Z339" s="258"/>
      <c r="AA339" s="258"/>
      <c r="AB339"/>
      <c r="AC339"/>
    </row>
    <row r="340" spans="1:29" x14ac:dyDescent="0.25">
      <c r="A340"/>
      <c r="F340"/>
      <c r="I340"/>
      <c r="N340"/>
      <c r="T340"/>
      <c r="Y340"/>
      <c r="Z340" s="258"/>
      <c r="AA340" s="258"/>
      <c r="AB340"/>
      <c r="AC340"/>
    </row>
    <row r="341" spans="1:29" x14ac:dyDescent="0.25">
      <c r="A341"/>
      <c r="F341"/>
      <c r="I341"/>
      <c r="N341"/>
      <c r="T341"/>
      <c r="Y341"/>
      <c r="Z341" s="258"/>
      <c r="AA341" s="258"/>
      <c r="AB341"/>
      <c r="AC341"/>
    </row>
    <row r="342" spans="1:29" x14ac:dyDescent="0.25">
      <c r="A342"/>
      <c r="F342"/>
      <c r="I342"/>
      <c r="N342"/>
      <c r="T342"/>
      <c r="Y342"/>
      <c r="Z342" s="258"/>
      <c r="AA342" s="258"/>
      <c r="AB342"/>
      <c r="AC342"/>
    </row>
    <row r="343" spans="1:29" x14ac:dyDescent="0.25">
      <c r="A343"/>
      <c r="F343"/>
      <c r="I343"/>
      <c r="N343"/>
      <c r="T343"/>
      <c r="Y343"/>
      <c r="Z343" s="258"/>
      <c r="AA343" s="258"/>
      <c r="AB343"/>
      <c r="AC343"/>
    </row>
    <row r="344" spans="1:29" x14ac:dyDescent="0.25">
      <c r="A344"/>
      <c r="F344"/>
      <c r="I344"/>
      <c r="N344"/>
      <c r="T344"/>
      <c r="Y344"/>
      <c r="Z344" s="258"/>
      <c r="AA344" s="258"/>
      <c r="AB344"/>
      <c r="AC344"/>
    </row>
    <row r="345" spans="1:29" x14ac:dyDescent="0.25">
      <c r="A345"/>
      <c r="F345"/>
      <c r="I345"/>
      <c r="N345"/>
      <c r="T345"/>
      <c r="Y345"/>
      <c r="Z345" s="258"/>
      <c r="AA345" s="258"/>
      <c r="AB345"/>
      <c r="AC345"/>
    </row>
    <row r="346" spans="1:29" x14ac:dyDescent="0.25">
      <c r="A346"/>
      <c r="F346"/>
      <c r="I346"/>
      <c r="N346"/>
      <c r="T346"/>
      <c r="Y346"/>
      <c r="Z346" s="258"/>
      <c r="AA346" s="258"/>
      <c r="AB346"/>
      <c r="AC346"/>
    </row>
    <row r="347" spans="1:29" x14ac:dyDescent="0.25">
      <c r="A347"/>
      <c r="F347"/>
      <c r="I347"/>
      <c r="N347"/>
      <c r="T347"/>
      <c r="Y347"/>
      <c r="Z347" s="258"/>
      <c r="AA347" s="258"/>
      <c r="AB347"/>
      <c r="AC347"/>
    </row>
    <row r="348" spans="1:29" x14ac:dyDescent="0.25">
      <c r="A348"/>
      <c r="F348"/>
      <c r="I348"/>
      <c r="N348"/>
      <c r="T348"/>
      <c r="Y348"/>
      <c r="Z348" s="258"/>
      <c r="AA348" s="258"/>
      <c r="AB348"/>
      <c r="AC348"/>
    </row>
    <row r="349" spans="1:29" x14ac:dyDescent="0.25">
      <c r="A349"/>
      <c r="F349"/>
      <c r="I349"/>
      <c r="N349"/>
      <c r="T349"/>
      <c r="Y349"/>
      <c r="Z349" s="258"/>
      <c r="AA349" s="258"/>
      <c r="AB349"/>
      <c r="AC349"/>
    </row>
    <row r="350" spans="1:29" x14ac:dyDescent="0.25">
      <c r="A350"/>
      <c r="F350"/>
      <c r="I350"/>
      <c r="N350"/>
      <c r="T350"/>
      <c r="Y350"/>
      <c r="Z350" s="258"/>
      <c r="AA350" s="258"/>
      <c r="AB350"/>
      <c r="AC350"/>
    </row>
    <row r="351" spans="1:29" x14ac:dyDescent="0.25">
      <c r="A351"/>
      <c r="F351"/>
      <c r="I351"/>
      <c r="N351"/>
      <c r="T351"/>
      <c r="Y351"/>
      <c r="Z351" s="258"/>
      <c r="AA351" s="258"/>
      <c r="AB351"/>
      <c r="AC351"/>
    </row>
    <row r="352" spans="1:29" x14ac:dyDescent="0.25">
      <c r="A352"/>
      <c r="F352"/>
      <c r="I352"/>
      <c r="N352"/>
      <c r="T352"/>
      <c r="Y352"/>
      <c r="Z352" s="258"/>
      <c r="AA352" s="258"/>
      <c r="AB352"/>
      <c r="AC352"/>
    </row>
    <row r="353" spans="1:29" x14ac:dyDescent="0.25">
      <c r="A353"/>
      <c r="F353"/>
      <c r="I353"/>
      <c r="N353"/>
      <c r="T353"/>
      <c r="Y353"/>
      <c r="Z353" s="258"/>
      <c r="AA353" s="258"/>
      <c r="AB353"/>
      <c r="AC353"/>
    </row>
    <row r="354" spans="1:29" x14ac:dyDescent="0.25">
      <c r="A354"/>
      <c r="F354"/>
      <c r="I354"/>
      <c r="N354"/>
      <c r="U354" s="6"/>
      <c r="V354" s="6"/>
      <c r="W354" s="6"/>
      <c r="X354" s="6"/>
      <c r="Z354" s="258"/>
      <c r="AA354" s="258"/>
      <c r="AB354"/>
      <c r="AC354"/>
    </row>
    <row r="355" spans="1:29" x14ac:dyDescent="0.25">
      <c r="A355"/>
      <c r="F355"/>
      <c r="I355"/>
      <c r="N355"/>
      <c r="U355" s="6"/>
      <c r="V355" s="6"/>
      <c r="W355" s="6"/>
      <c r="X355" s="6"/>
      <c r="Z355" s="258"/>
      <c r="AA355" s="258"/>
      <c r="AB355"/>
      <c r="AC355"/>
    </row>
    <row r="363" spans="1:29" x14ac:dyDescent="0.25">
      <c r="A363"/>
      <c r="F363"/>
      <c r="I363"/>
      <c r="N363"/>
      <c r="T363" s="10"/>
      <c r="U363" s="8"/>
      <c r="V363" s="8"/>
      <c r="W363" s="6"/>
      <c r="X363" s="6"/>
      <c r="AB363"/>
      <c r="AC363"/>
    </row>
    <row r="364" spans="1:29" x14ac:dyDescent="0.25">
      <c r="A364"/>
      <c r="F364"/>
      <c r="I364"/>
      <c r="N364"/>
      <c r="T364" s="10"/>
      <c r="U364" s="8"/>
      <c r="V364" s="8"/>
      <c r="W364" s="6"/>
      <c r="X364" s="6"/>
      <c r="AB364"/>
      <c r="AC364"/>
    </row>
    <row r="365" spans="1:29" x14ac:dyDescent="0.25">
      <c r="A365"/>
      <c r="F365"/>
      <c r="I365"/>
      <c r="N365"/>
      <c r="T365" s="10"/>
      <c r="U365" s="8"/>
      <c r="V365" s="8"/>
      <c r="W365" s="6"/>
      <c r="X365" s="6"/>
      <c r="AB365"/>
      <c r="AC365"/>
    </row>
    <row r="366" spans="1:29" x14ac:dyDescent="0.25">
      <c r="A366"/>
      <c r="F366"/>
      <c r="I366"/>
      <c r="N366"/>
      <c r="T366" s="10"/>
      <c r="U366" s="8"/>
      <c r="V366" s="8"/>
      <c r="W366" s="6"/>
      <c r="X366" s="6"/>
      <c r="AB366"/>
      <c r="AC366"/>
    </row>
    <row r="367" spans="1:29" x14ac:dyDescent="0.25">
      <c r="A367"/>
      <c r="F367"/>
      <c r="I367"/>
      <c r="N367"/>
      <c r="T367" s="10"/>
      <c r="U367" s="8"/>
      <c r="V367" s="8"/>
      <c r="W367" s="6"/>
      <c r="X367" s="6"/>
      <c r="AB367"/>
      <c r="AC367"/>
    </row>
    <row r="368" spans="1:29" x14ac:dyDescent="0.25">
      <c r="A368"/>
      <c r="F368"/>
      <c r="I368"/>
      <c r="N368"/>
      <c r="T368" s="10"/>
      <c r="U368" s="8"/>
      <c r="V368" s="8"/>
      <c r="W368" s="6"/>
      <c r="X368" s="6"/>
      <c r="AB368"/>
      <c r="AC368"/>
    </row>
    <row r="369" spans="1:29" x14ac:dyDescent="0.25">
      <c r="A369"/>
      <c r="F369"/>
      <c r="I369"/>
      <c r="N369"/>
      <c r="T369" s="10"/>
      <c r="U369" s="8"/>
      <c r="V369" s="8"/>
      <c r="W369" s="6"/>
      <c r="X369" s="6"/>
      <c r="AB369"/>
      <c r="AC369"/>
    </row>
    <row r="370" spans="1:29" x14ac:dyDescent="0.25">
      <c r="A370"/>
      <c r="F370"/>
      <c r="I370"/>
      <c r="N370"/>
      <c r="T370" s="10"/>
      <c r="U370" s="8"/>
      <c r="V370" s="8"/>
      <c r="Y370"/>
      <c r="Z370"/>
      <c r="AA370"/>
      <c r="AB370"/>
      <c r="AC370"/>
    </row>
    <row r="371" spans="1:29" x14ac:dyDescent="0.25">
      <c r="A371"/>
      <c r="F371"/>
      <c r="I371"/>
      <c r="N371"/>
      <c r="T371" s="10"/>
      <c r="U371" s="8"/>
      <c r="V371" s="8"/>
      <c r="Y371"/>
      <c r="Z371"/>
      <c r="AA371"/>
      <c r="AB371"/>
      <c r="AC371"/>
    </row>
    <row r="372" spans="1:29" x14ac:dyDescent="0.25">
      <c r="A372"/>
      <c r="F372"/>
      <c r="I372"/>
      <c r="N372"/>
      <c r="T372" s="10"/>
      <c r="U372" s="8"/>
      <c r="V372" s="8"/>
      <c r="Y372"/>
      <c r="Z372"/>
      <c r="AA372"/>
      <c r="AB372"/>
      <c r="AC372"/>
    </row>
    <row r="373" spans="1:29" x14ac:dyDescent="0.25">
      <c r="A373"/>
      <c r="F373"/>
      <c r="I373"/>
      <c r="N373"/>
      <c r="T373" s="10"/>
      <c r="U373" s="8"/>
      <c r="V373" s="8"/>
      <c r="Y373"/>
      <c r="Z373"/>
      <c r="AA373"/>
      <c r="AB373"/>
      <c r="AC373"/>
    </row>
    <row r="374" spans="1:29" x14ac:dyDescent="0.25">
      <c r="A374"/>
      <c r="F374"/>
      <c r="I374"/>
      <c r="N374"/>
      <c r="T374" s="10"/>
      <c r="U374" s="8"/>
      <c r="V374" s="8"/>
      <c r="Y374"/>
      <c r="Z374"/>
      <c r="AA374"/>
      <c r="AB374"/>
      <c r="AC374"/>
    </row>
    <row r="375" spans="1:29" x14ac:dyDescent="0.25">
      <c r="A375"/>
      <c r="F375"/>
      <c r="I375"/>
      <c r="N375"/>
      <c r="T375" s="10"/>
      <c r="U375" s="8"/>
      <c r="V375" s="8"/>
      <c r="Y375"/>
      <c r="Z375"/>
      <c r="AA375"/>
      <c r="AB375"/>
      <c r="AC375"/>
    </row>
    <row r="376" spans="1:29" x14ac:dyDescent="0.25">
      <c r="A376"/>
      <c r="F376"/>
      <c r="I376"/>
      <c r="N376"/>
      <c r="T376" s="10"/>
      <c r="U376" s="8"/>
      <c r="V376" s="8"/>
      <c r="Y376"/>
      <c r="Z376"/>
      <c r="AA376"/>
      <c r="AB376"/>
      <c r="AC376"/>
    </row>
    <row r="377" spans="1:29" x14ac:dyDescent="0.25">
      <c r="A377"/>
      <c r="F377"/>
      <c r="I377"/>
      <c r="N377"/>
      <c r="T377" s="10"/>
      <c r="U377" s="8"/>
      <c r="V377" s="8"/>
      <c r="Y377"/>
      <c r="Z377"/>
      <c r="AA377"/>
      <c r="AB377"/>
      <c r="AC377"/>
    </row>
    <row r="378" spans="1:29" x14ac:dyDescent="0.25">
      <c r="A378"/>
      <c r="F378"/>
      <c r="I378"/>
      <c r="N378"/>
      <c r="T378" s="10"/>
      <c r="U378" s="8"/>
      <c r="V378" s="8"/>
      <c r="Y378"/>
      <c r="Z378"/>
      <c r="AA378"/>
      <c r="AB378"/>
      <c r="AC378"/>
    </row>
    <row r="379" spans="1:29" x14ac:dyDescent="0.25">
      <c r="A379"/>
      <c r="F379"/>
      <c r="I379"/>
      <c r="N379"/>
      <c r="T379" s="10"/>
      <c r="U379" s="8"/>
      <c r="V379" s="8"/>
      <c r="Y379"/>
      <c r="Z379"/>
      <c r="AA379"/>
      <c r="AB379"/>
      <c r="AC379"/>
    </row>
    <row r="380" spans="1:29" x14ac:dyDescent="0.25">
      <c r="A380"/>
      <c r="F380"/>
      <c r="I380"/>
      <c r="N380"/>
      <c r="T380" s="10"/>
      <c r="U380" s="8"/>
      <c r="V380" s="8"/>
      <c r="Y380"/>
      <c r="Z380"/>
      <c r="AA380"/>
      <c r="AB380"/>
      <c r="AC380"/>
    </row>
    <row r="381" spans="1:29" x14ac:dyDescent="0.25">
      <c r="A381"/>
      <c r="F381"/>
      <c r="I381"/>
      <c r="N381"/>
      <c r="T381" s="10"/>
      <c r="U381" s="8"/>
      <c r="V381" s="8"/>
      <c r="Y381"/>
      <c r="Z381"/>
      <c r="AA381"/>
      <c r="AB381"/>
      <c r="AC381"/>
    </row>
    <row r="382" spans="1:29" x14ac:dyDescent="0.25">
      <c r="A382"/>
      <c r="F382"/>
      <c r="I382"/>
      <c r="N382"/>
      <c r="T382" s="10"/>
      <c r="U382" s="8"/>
      <c r="V382" s="8"/>
      <c r="Y382"/>
      <c r="Z382"/>
      <c r="AA382"/>
      <c r="AB382"/>
      <c r="AC382"/>
    </row>
    <row r="383" spans="1:29" x14ac:dyDescent="0.25">
      <c r="A383"/>
      <c r="F383"/>
      <c r="I383"/>
      <c r="N383"/>
      <c r="T383" s="10"/>
      <c r="U383" s="8"/>
      <c r="V383" s="8"/>
      <c r="Y383"/>
      <c r="Z383"/>
      <c r="AA383"/>
      <c r="AB383"/>
      <c r="AC383"/>
    </row>
    <row r="384" spans="1:29" x14ac:dyDescent="0.25">
      <c r="A384"/>
      <c r="F384"/>
      <c r="I384"/>
      <c r="N384"/>
      <c r="T384" s="10"/>
      <c r="U384" s="8"/>
      <c r="V384" s="8"/>
      <c r="Y384"/>
      <c r="Z384"/>
      <c r="AA384"/>
      <c r="AB384"/>
      <c r="AC384"/>
    </row>
    <row r="385" spans="1:29" x14ac:dyDescent="0.25">
      <c r="A385"/>
      <c r="F385"/>
      <c r="I385"/>
      <c r="N385"/>
      <c r="T385" s="10"/>
      <c r="U385" s="8"/>
      <c r="V385" s="8"/>
      <c r="Y385"/>
      <c r="Z385"/>
      <c r="AA385"/>
      <c r="AB385"/>
      <c r="AC385"/>
    </row>
    <row r="386" spans="1:29" x14ac:dyDescent="0.25">
      <c r="A386"/>
      <c r="F386"/>
      <c r="I386"/>
      <c r="N386"/>
      <c r="T386" s="10"/>
      <c r="U386" s="8"/>
      <c r="V386" s="8"/>
      <c r="W386" s="6"/>
      <c r="X386" s="6"/>
      <c r="AB386"/>
      <c r="AC386"/>
    </row>
    <row r="388" spans="1:29" x14ac:dyDescent="0.25">
      <c r="A388"/>
      <c r="F388"/>
      <c r="I388"/>
      <c r="N388"/>
      <c r="U388" s="6"/>
      <c r="V388" s="6"/>
      <c r="W388" s="6"/>
      <c r="X388" s="6"/>
      <c r="Z388" s="258"/>
      <c r="AA388" s="258"/>
      <c r="AB388"/>
      <c r="AC388"/>
    </row>
    <row r="389" spans="1:29" x14ac:dyDescent="0.25">
      <c r="A389"/>
      <c r="F389"/>
      <c r="I389"/>
      <c r="N389"/>
      <c r="U389" s="6"/>
      <c r="V389" s="6"/>
      <c r="W389" s="6"/>
      <c r="X389" s="6"/>
      <c r="Z389" s="258"/>
      <c r="AA389" s="258"/>
      <c r="AB389"/>
      <c r="AC389"/>
    </row>
    <row r="390" spans="1:29" x14ac:dyDescent="0.25">
      <c r="A390"/>
      <c r="F390"/>
      <c r="I390"/>
      <c r="N390"/>
      <c r="U390" s="6"/>
      <c r="V390" s="6"/>
      <c r="W390" s="6"/>
      <c r="X390" s="6"/>
      <c r="Z390" s="258"/>
      <c r="AA390" s="258"/>
      <c r="AB390"/>
      <c r="AC390"/>
    </row>
    <row r="391" spans="1:29" x14ac:dyDescent="0.25">
      <c r="A391"/>
      <c r="F391"/>
      <c r="I391"/>
      <c r="N391"/>
      <c r="U391" s="6"/>
      <c r="V391" s="6"/>
      <c r="W391" s="6"/>
      <c r="X391" s="6"/>
      <c r="Z391" s="258"/>
      <c r="AA391" s="258"/>
      <c r="AB391"/>
      <c r="AC391"/>
    </row>
    <row r="392" spans="1:29" x14ac:dyDescent="0.25">
      <c r="A392"/>
      <c r="F392"/>
      <c r="I392"/>
      <c r="N392"/>
      <c r="U392" s="6"/>
      <c r="V392" s="6"/>
      <c r="W392" s="6"/>
      <c r="X392" s="6"/>
      <c r="Z392" s="258"/>
      <c r="AA392" s="258"/>
      <c r="AB392"/>
      <c r="AC392"/>
    </row>
    <row r="393" spans="1:29" x14ac:dyDescent="0.25">
      <c r="A393"/>
      <c r="F393"/>
      <c r="I393"/>
      <c r="N393"/>
      <c r="U393" s="6"/>
      <c r="V393" s="6"/>
      <c r="W393" s="6"/>
      <c r="X393" s="6"/>
      <c r="Z393" s="258"/>
      <c r="AA393" s="258"/>
      <c r="AB393"/>
      <c r="AC393"/>
    </row>
    <row r="394" spans="1:29" x14ac:dyDescent="0.25">
      <c r="A394"/>
      <c r="F394"/>
      <c r="I394"/>
      <c r="N394"/>
      <c r="U394" s="6"/>
      <c r="V394" s="6"/>
      <c r="W394" s="6"/>
      <c r="X394" s="6"/>
      <c r="Z394" s="258"/>
      <c r="AA394" s="258"/>
      <c r="AB394"/>
      <c r="AC394"/>
    </row>
    <row r="395" spans="1:29" x14ac:dyDescent="0.25">
      <c r="A395"/>
      <c r="F395"/>
      <c r="I395"/>
      <c r="N395"/>
      <c r="U395" s="6"/>
      <c r="V395" s="6"/>
      <c r="W395" s="6"/>
      <c r="X395" s="6"/>
      <c r="Z395" s="258"/>
      <c r="AA395" s="258"/>
      <c r="AB395"/>
      <c r="AC395"/>
    </row>
    <row r="396" spans="1:29" x14ac:dyDescent="0.25">
      <c r="A396"/>
      <c r="F396"/>
      <c r="I396"/>
      <c r="N396"/>
      <c r="U396" s="6"/>
      <c r="V396" s="6"/>
      <c r="W396" s="6"/>
      <c r="X396" s="6"/>
      <c r="Z396" s="258"/>
      <c r="AA396" s="258"/>
      <c r="AB396"/>
      <c r="AC396"/>
    </row>
    <row r="397" spans="1:29" x14ac:dyDescent="0.25">
      <c r="A397"/>
      <c r="F397"/>
      <c r="I397"/>
      <c r="N397"/>
      <c r="U397" s="6"/>
      <c r="V397" s="6"/>
      <c r="W397" s="6"/>
      <c r="X397" s="6"/>
      <c r="Z397" s="258"/>
      <c r="AA397" s="258"/>
      <c r="AB397"/>
      <c r="AC397"/>
    </row>
    <row r="398" spans="1:29" x14ac:dyDescent="0.25">
      <c r="A398"/>
      <c r="F398"/>
      <c r="I398"/>
      <c r="N398"/>
      <c r="U398" s="6"/>
      <c r="V398" s="6"/>
      <c r="W398" s="6"/>
      <c r="X398" s="6"/>
      <c r="Z398" s="258"/>
      <c r="AA398" s="258"/>
      <c r="AB398"/>
      <c r="AC398"/>
    </row>
    <row r="399" spans="1:29" x14ac:dyDescent="0.25">
      <c r="A399"/>
      <c r="F399"/>
      <c r="I399"/>
      <c r="N399"/>
      <c r="U399" s="6"/>
      <c r="V399" s="6"/>
      <c r="W399" s="6"/>
      <c r="X399" s="6"/>
      <c r="Z399" s="258"/>
      <c r="AA399" s="258"/>
      <c r="AB399"/>
      <c r="AC399"/>
    </row>
    <row r="400" spans="1:29" x14ac:dyDescent="0.25">
      <c r="A400"/>
      <c r="F400"/>
      <c r="I400"/>
      <c r="N400"/>
      <c r="U400" s="6"/>
      <c r="V400" s="6"/>
      <c r="W400" s="6"/>
      <c r="X400" s="6"/>
      <c r="Z400" s="258"/>
      <c r="AA400" s="258"/>
      <c r="AB400"/>
      <c r="AC400"/>
    </row>
    <row r="401" spans="1:29" x14ac:dyDescent="0.25">
      <c r="A401"/>
      <c r="F401"/>
      <c r="I401"/>
      <c r="N401"/>
      <c r="U401" s="6"/>
      <c r="V401" s="6"/>
      <c r="W401" s="6"/>
      <c r="X401" s="6"/>
      <c r="Z401" s="258"/>
      <c r="AA401" s="258"/>
      <c r="AB401"/>
      <c r="AC401"/>
    </row>
    <row r="402" spans="1:29" x14ac:dyDescent="0.25">
      <c r="A402"/>
      <c r="F402"/>
      <c r="I402"/>
      <c r="N402"/>
      <c r="T402"/>
      <c r="Y402"/>
      <c r="Z402" s="258"/>
      <c r="AA402" s="258"/>
      <c r="AB402"/>
      <c r="AC402"/>
    </row>
    <row r="403" spans="1:29" x14ac:dyDescent="0.25">
      <c r="A403"/>
      <c r="F403"/>
      <c r="I403"/>
      <c r="N403"/>
      <c r="T403"/>
      <c r="Y403"/>
      <c r="Z403" s="258"/>
      <c r="AA403" s="258"/>
      <c r="AB403"/>
      <c r="AC403"/>
    </row>
    <row r="404" spans="1:29" x14ac:dyDescent="0.25">
      <c r="A404"/>
      <c r="F404"/>
      <c r="I404"/>
      <c r="N404"/>
      <c r="T404"/>
      <c r="Y404"/>
      <c r="Z404" s="258"/>
      <c r="AA404" s="258"/>
      <c r="AB404"/>
      <c r="AC404"/>
    </row>
    <row r="405" spans="1:29" x14ac:dyDescent="0.25">
      <c r="A405"/>
      <c r="F405"/>
      <c r="I405"/>
      <c r="N405"/>
      <c r="T405"/>
      <c r="Y405"/>
      <c r="Z405" s="258"/>
      <c r="AA405" s="258"/>
      <c r="AB405"/>
      <c r="AC405"/>
    </row>
    <row r="406" spans="1:29" x14ac:dyDescent="0.25">
      <c r="A406"/>
      <c r="F406"/>
      <c r="I406"/>
      <c r="N406"/>
      <c r="T406"/>
      <c r="Y406"/>
      <c r="Z406" s="258"/>
      <c r="AA406" s="258"/>
      <c r="AB406"/>
      <c r="AC406"/>
    </row>
    <row r="407" spans="1:29" x14ac:dyDescent="0.25">
      <c r="A407"/>
      <c r="F407"/>
      <c r="I407"/>
      <c r="N407"/>
      <c r="T407"/>
      <c r="Y407"/>
      <c r="Z407" s="258"/>
      <c r="AA407" s="258"/>
      <c r="AB407"/>
      <c r="AC407"/>
    </row>
    <row r="408" spans="1:29" x14ac:dyDescent="0.25">
      <c r="A408"/>
      <c r="F408"/>
      <c r="I408"/>
      <c r="N408"/>
      <c r="T408"/>
      <c r="Y408"/>
      <c r="Z408" s="258"/>
      <c r="AA408" s="258"/>
      <c r="AB408"/>
      <c r="AC408"/>
    </row>
    <row r="409" spans="1:29" x14ac:dyDescent="0.25">
      <c r="A409"/>
      <c r="F409"/>
      <c r="I409"/>
      <c r="N409"/>
      <c r="T409"/>
      <c r="Y409"/>
      <c r="Z409" s="258"/>
      <c r="AA409" s="258"/>
      <c r="AB409"/>
      <c r="AC409"/>
    </row>
    <row r="410" spans="1:29" x14ac:dyDescent="0.25">
      <c r="A410"/>
      <c r="F410"/>
      <c r="I410"/>
      <c r="N410"/>
      <c r="T410"/>
      <c r="Y410"/>
      <c r="Z410" s="258"/>
      <c r="AA410" s="258"/>
      <c r="AB410"/>
      <c r="AC410"/>
    </row>
    <row r="411" spans="1:29" x14ac:dyDescent="0.25">
      <c r="A411"/>
      <c r="F411"/>
      <c r="I411"/>
      <c r="N411"/>
      <c r="T411"/>
      <c r="Y411"/>
      <c r="Z411" s="258"/>
      <c r="AA411" s="258"/>
      <c r="AB411"/>
      <c r="AC411"/>
    </row>
    <row r="412" spans="1:29" x14ac:dyDescent="0.25">
      <c r="A412"/>
      <c r="F412"/>
      <c r="I412"/>
      <c r="N412"/>
      <c r="T412"/>
      <c r="Y412"/>
      <c r="Z412" s="258"/>
      <c r="AA412" s="258"/>
      <c r="AB412"/>
      <c r="AC412"/>
    </row>
    <row r="413" spans="1:29" x14ac:dyDescent="0.25">
      <c r="A413"/>
      <c r="F413"/>
      <c r="I413"/>
      <c r="N413"/>
      <c r="T413"/>
      <c r="Y413"/>
      <c r="Z413" s="258"/>
      <c r="AA413" s="258"/>
      <c r="AB413"/>
      <c r="AC413"/>
    </row>
    <row r="414" spans="1:29" x14ac:dyDescent="0.25">
      <c r="A414"/>
      <c r="F414"/>
      <c r="I414"/>
      <c r="N414"/>
      <c r="T414"/>
      <c r="Y414"/>
      <c r="Z414" s="258"/>
      <c r="AA414" s="258"/>
      <c r="AB414"/>
      <c r="AC414"/>
    </row>
    <row r="415" spans="1:29" x14ac:dyDescent="0.25">
      <c r="A415"/>
      <c r="F415"/>
      <c r="I415"/>
      <c r="N415"/>
      <c r="T415"/>
      <c r="Y415"/>
      <c r="Z415" s="258"/>
      <c r="AA415" s="258"/>
      <c r="AB415"/>
      <c r="AC415"/>
    </row>
    <row r="416" spans="1:29" x14ac:dyDescent="0.25">
      <c r="A416"/>
      <c r="F416"/>
      <c r="I416"/>
      <c r="N416"/>
      <c r="T416"/>
      <c r="Y416"/>
      <c r="Z416" s="258"/>
      <c r="AA416" s="258"/>
      <c r="AB416"/>
      <c r="AC416"/>
    </row>
    <row r="417" spans="1:29" x14ac:dyDescent="0.25">
      <c r="A417"/>
      <c r="F417"/>
      <c r="I417"/>
      <c r="N417"/>
      <c r="T417"/>
      <c r="Y417"/>
      <c r="Z417" s="258"/>
      <c r="AA417" s="258"/>
      <c r="AB417"/>
      <c r="AC417"/>
    </row>
    <row r="418" spans="1:29" x14ac:dyDescent="0.25">
      <c r="A418"/>
      <c r="F418"/>
      <c r="I418"/>
      <c r="N418"/>
      <c r="T418"/>
      <c r="Y418"/>
      <c r="Z418" s="258"/>
      <c r="AA418" s="258"/>
      <c r="AB418"/>
      <c r="AC418"/>
    </row>
    <row r="419" spans="1:29" x14ac:dyDescent="0.25">
      <c r="A419"/>
      <c r="F419"/>
      <c r="I419"/>
      <c r="N419"/>
      <c r="T419"/>
      <c r="Y419"/>
      <c r="Z419" s="258"/>
      <c r="AA419" s="258"/>
      <c r="AB419"/>
      <c r="AC419"/>
    </row>
    <row r="420" spans="1:29" x14ac:dyDescent="0.25">
      <c r="A420"/>
      <c r="F420"/>
      <c r="I420"/>
      <c r="N420"/>
      <c r="T420"/>
      <c r="Y420"/>
      <c r="Z420" s="258"/>
      <c r="AA420" s="258"/>
      <c r="AB420"/>
      <c r="AC420"/>
    </row>
    <row r="421" spans="1:29" x14ac:dyDescent="0.25">
      <c r="A421"/>
      <c r="F421"/>
      <c r="I421"/>
      <c r="N421"/>
      <c r="T421"/>
      <c r="Y421"/>
      <c r="Z421" s="258"/>
      <c r="AA421" s="258"/>
      <c r="AB421"/>
      <c r="AC421"/>
    </row>
    <row r="422" spans="1:29" x14ac:dyDescent="0.25">
      <c r="A422"/>
      <c r="F422"/>
      <c r="I422"/>
      <c r="N422"/>
      <c r="T422"/>
      <c r="Y422"/>
      <c r="Z422" s="258"/>
      <c r="AA422" s="258"/>
      <c r="AB422"/>
      <c r="AC422"/>
    </row>
    <row r="423" spans="1:29" x14ac:dyDescent="0.25">
      <c r="A423"/>
      <c r="F423"/>
      <c r="I423"/>
      <c r="N423"/>
      <c r="T423"/>
      <c r="Y423"/>
      <c r="Z423" s="258"/>
      <c r="AA423" s="258"/>
      <c r="AB423"/>
      <c r="AC423"/>
    </row>
    <row r="424" spans="1:29" x14ac:dyDescent="0.25">
      <c r="A424"/>
      <c r="F424"/>
      <c r="I424"/>
      <c r="N424"/>
      <c r="T424"/>
      <c r="Y424"/>
      <c r="Z424" s="258"/>
      <c r="AA424" s="258"/>
      <c r="AB424"/>
      <c r="AC424"/>
    </row>
    <row r="425" spans="1:29" x14ac:dyDescent="0.25">
      <c r="A425"/>
      <c r="F425"/>
      <c r="I425"/>
      <c r="N425"/>
      <c r="T425"/>
      <c r="Y425"/>
      <c r="Z425" s="258"/>
      <c r="AA425" s="258"/>
      <c r="AB425"/>
      <c r="AC425"/>
    </row>
    <row r="426" spans="1:29" x14ac:dyDescent="0.25">
      <c r="A426"/>
      <c r="F426"/>
      <c r="I426"/>
      <c r="N426"/>
      <c r="T426"/>
      <c r="Y426"/>
      <c r="Z426" s="258"/>
      <c r="AA426" s="258"/>
      <c r="AB426"/>
      <c r="AC426"/>
    </row>
    <row r="427" spans="1:29" x14ac:dyDescent="0.25">
      <c r="A427"/>
      <c r="F427"/>
      <c r="I427"/>
      <c r="N427"/>
      <c r="T427"/>
      <c r="Y427"/>
      <c r="Z427" s="258"/>
      <c r="AA427" s="258"/>
      <c r="AB427"/>
      <c r="AC427"/>
    </row>
    <row r="428" spans="1:29" x14ac:dyDescent="0.25">
      <c r="A428"/>
      <c r="F428"/>
      <c r="I428"/>
      <c r="N428"/>
      <c r="T428"/>
      <c r="Y428"/>
      <c r="Z428" s="258"/>
      <c r="AA428" s="258"/>
      <c r="AB428"/>
      <c r="AC428"/>
    </row>
    <row r="429" spans="1:29" x14ac:dyDescent="0.25">
      <c r="A429"/>
      <c r="F429"/>
      <c r="I429"/>
      <c r="N429"/>
      <c r="T429"/>
      <c r="Y429"/>
      <c r="Z429" s="258"/>
      <c r="AA429" s="258"/>
      <c r="AB429"/>
      <c r="AC429"/>
    </row>
    <row r="430" spans="1:29" x14ac:dyDescent="0.25">
      <c r="A430"/>
      <c r="F430"/>
      <c r="I430"/>
      <c r="N430"/>
      <c r="T430"/>
      <c r="Y430"/>
      <c r="Z430" s="258"/>
      <c r="AA430" s="258"/>
      <c r="AB430"/>
      <c r="AC430"/>
    </row>
    <row r="431" spans="1:29" x14ac:dyDescent="0.25">
      <c r="A431"/>
      <c r="F431"/>
      <c r="I431"/>
      <c r="N431"/>
      <c r="T431"/>
      <c r="Y431"/>
      <c r="Z431" s="258"/>
      <c r="AA431" s="258"/>
      <c r="AB431"/>
      <c r="AC431"/>
    </row>
    <row r="432" spans="1:29" x14ac:dyDescent="0.25">
      <c r="A432"/>
      <c r="F432"/>
      <c r="I432"/>
      <c r="N432"/>
      <c r="T432"/>
      <c r="Y432"/>
      <c r="Z432" s="258"/>
      <c r="AA432" s="258"/>
      <c r="AB432"/>
      <c r="AC432"/>
    </row>
    <row r="433" spans="1:29" x14ac:dyDescent="0.25">
      <c r="A433"/>
      <c r="F433"/>
      <c r="I433"/>
      <c r="N433"/>
      <c r="T433"/>
      <c r="Y433"/>
      <c r="Z433" s="258"/>
      <c r="AA433" s="258"/>
      <c r="AB433"/>
      <c r="AC433"/>
    </row>
    <row r="434" spans="1:29" x14ac:dyDescent="0.25">
      <c r="A434"/>
      <c r="F434"/>
      <c r="I434"/>
      <c r="N434"/>
      <c r="T434"/>
      <c r="Y434"/>
      <c r="Z434" s="258"/>
      <c r="AA434" s="258"/>
      <c r="AB434"/>
      <c r="AC434"/>
    </row>
    <row r="435" spans="1:29" x14ac:dyDescent="0.25">
      <c r="A435"/>
      <c r="F435"/>
      <c r="I435"/>
      <c r="N435"/>
      <c r="T435"/>
      <c r="Y435"/>
      <c r="Z435" s="258"/>
      <c r="AA435" s="258"/>
      <c r="AB435"/>
      <c r="AC435"/>
    </row>
    <row r="436" spans="1:29" x14ac:dyDescent="0.25">
      <c r="A436"/>
      <c r="F436"/>
      <c r="I436"/>
      <c r="N436"/>
      <c r="T436"/>
      <c r="Y436"/>
      <c r="Z436" s="258"/>
      <c r="AA436" s="258"/>
      <c r="AB436"/>
      <c r="AC436"/>
    </row>
    <row r="437" spans="1:29" x14ac:dyDescent="0.25">
      <c r="A437"/>
      <c r="F437"/>
      <c r="I437"/>
      <c r="N437"/>
      <c r="T437"/>
      <c r="Y437"/>
      <c r="Z437" s="258"/>
      <c r="AA437" s="258"/>
      <c r="AB437"/>
      <c r="AC437"/>
    </row>
    <row r="438" spans="1:29" x14ac:dyDescent="0.25">
      <c r="A438"/>
      <c r="F438"/>
      <c r="I438"/>
      <c r="N438"/>
      <c r="T438"/>
      <c r="Y438"/>
      <c r="Z438" s="258"/>
      <c r="AA438" s="258"/>
      <c r="AB438"/>
      <c r="AC438"/>
    </row>
    <row r="439" spans="1:29" x14ac:dyDescent="0.25">
      <c r="A439"/>
      <c r="F439"/>
      <c r="I439"/>
      <c r="N439"/>
      <c r="T439"/>
      <c r="Y439"/>
      <c r="Z439" s="258"/>
      <c r="AA439" s="258"/>
      <c r="AB439"/>
      <c r="AC439"/>
    </row>
    <row r="440" spans="1:29" x14ac:dyDescent="0.25">
      <c r="A440"/>
      <c r="F440"/>
      <c r="I440"/>
      <c r="N440"/>
      <c r="T440"/>
      <c r="Y440"/>
      <c r="Z440" s="258"/>
      <c r="AA440" s="258"/>
      <c r="AB440"/>
      <c r="AC440"/>
    </row>
    <row r="441" spans="1:29" x14ac:dyDescent="0.25">
      <c r="A441"/>
      <c r="F441"/>
      <c r="I441"/>
      <c r="N441"/>
      <c r="T441"/>
      <c r="Y441"/>
      <c r="Z441" s="258"/>
      <c r="AA441" s="258"/>
      <c r="AB441"/>
      <c r="AC441"/>
    </row>
    <row r="442" spans="1:29" x14ac:dyDescent="0.25">
      <c r="A442"/>
      <c r="F442"/>
      <c r="I442"/>
      <c r="N442"/>
      <c r="T442"/>
      <c r="Y442"/>
      <c r="Z442" s="258"/>
      <c r="AA442" s="258"/>
      <c r="AB442"/>
      <c r="AC442"/>
    </row>
    <row r="443" spans="1:29" x14ac:dyDescent="0.25">
      <c r="A443"/>
      <c r="F443"/>
      <c r="I443"/>
      <c r="N443"/>
      <c r="T443"/>
      <c r="Y443"/>
      <c r="Z443" s="258"/>
      <c r="AA443" s="258"/>
      <c r="AB443"/>
      <c r="AC443"/>
    </row>
    <row r="444" spans="1:29" x14ac:dyDescent="0.25">
      <c r="A444"/>
      <c r="F444"/>
      <c r="I444"/>
      <c r="N444"/>
      <c r="T444"/>
      <c r="Y444"/>
      <c r="Z444" s="258"/>
      <c r="AA444" s="258"/>
      <c r="AB444"/>
      <c r="AC444"/>
    </row>
    <row r="445" spans="1:29" x14ac:dyDescent="0.25">
      <c r="A445"/>
      <c r="F445"/>
      <c r="I445"/>
      <c r="N445"/>
      <c r="T445"/>
      <c r="Y445"/>
      <c r="Z445" s="258"/>
      <c r="AA445" s="258"/>
      <c r="AB445"/>
      <c r="AC445"/>
    </row>
    <row r="446" spans="1:29" x14ac:dyDescent="0.25">
      <c r="A446"/>
      <c r="F446"/>
      <c r="I446"/>
      <c r="N446"/>
      <c r="T446"/>
      <c r="Y446"/>
      <c r="Z446" s="258"/>
      <c r="AA446" s="258"/>
      <c r="AB446"/>
      <c r="AC446"/>
    </row>
    <row r="447" spans="1:29" x14ac:dyDescent="0.25">
      <c r="A447"/>
      <c r="F447"/>
      <c r="I447"/>
      <c r="N447"/>
      <c r="T447"/>
      <c r="Y447"/>
      <c r="Z447" s="258"/>
      <c r="AA447" s="258"/>
      <c r="AB447"/>
      <c r="AC447"/>
    </row>
    <row r="448" spans="1:29" x14ac:dyDescent="0.25">
      <c r="A448"/>
      <c r="F448"/>
      <c r="I448"/>
      <c r="N448"/>
      <c r="T448"/>
      <c r="Y448"/>
      <c r="Z448" s="258"/>
      <c r="AA448" s="258"/>
      <c r="AB448"/>
      <c r="AC448"/>
    </row>
    <row r="449" spans="1:29" x14ac:dyDescent="0.25">
      <c r="A449"/>
      <c r="F449"/>
      <c r="I449"/>
      <c r="N449"/>
      <c r="T449"/>
      <c r="Y449"/>
      <c r="Z449" s="258"/>
      <c r="AA449" s="258"/>
      <c r="AB449"/>
      <c r="AC449"/>
    </row>
    <row r="450" spans="1:29" x14ac:dyDescent="0.25">
      <c r="A450"/>
      <c r="F450"/>
      <c r="I450"/>
      <c r="N450"/>
      <c r="T450"/>
      <c r="Y450"/>
      <c r="Z450" s="258"/>
      <c r="AA450" s="258"/>
      <c r="AB450"/>
      <c r="AC450"/>
    </row>
    <row r="451" spans="1:29" x14ac:dyDescent="0.25">
      <c r="A451"/>
      <c r="F451"/>
      <c r="I451"/>
      <c r="N451"/>
      <c r="T451"/>
      <c r="Y451"/>
      <c r="Z451" s="258"/>
      <c r="AA451" s="258"/>
      <c r="AB451"/>
      <c r="AC451"/>
    </row>
    <row r="452" spans="1:29" x14ac:dyDescent="0.25">
      <c r="A452"/>
      <c r="F452"/>
      <c r="I452"/>
      <c r="N452"/>
      <c r="T452"/>
      <c r="Y452"/>
      <c r="Z452" s="258"/>
      <c r="AA452" s="258"/>
      <c r="AB452"/>
      <c r="AC452"/>
    </row>
    <row r="453" spans="1:29" x14ac:dyDescent="0.25">
      <c r="A453"/>
      <c r="F453"/>
      <c r="I453"/>
      <c r="N453"/>
      <c r="T453"/>
      <c r="Y453"/>
      <c r="Z453" s="258"/>
      <c r="AA453" s="258"/>
      <c r="AB453"/>
      <c r="AC453"/>
    </row>
    <row r="454" spans="1:29" x14ac:dyDescent="0.25">
      <c r="A454"/>
      <c r="F454"/>
      <c r="I454"/>
      <c r="N454"/>
      <c r="T454"/>
      <c r="Y454"/>
      <c r="Z454" s="258"/>
      <c r="AA454" s="258"/>
      <c r="AB454"/>
      <c r="AC454"/>
    </row>
    <row r="455" spans="1:29" x14ac:dyDescent="0.25">
      <c r="A455"/>
      <c r="F455"/>
      <c r="I455"/>
      <c r="N455"/>
      <c r="T455"/>
      <c r="Y455"/>
      <c r="Z455" s="258"/>
      <c r="AA455" s="258"/>
      <c r="AB455"/>
      <c r="AC455"/>
    </row>
    <row r="456" spans="1:29" x14ac:dyDescent="0.25">
      <c r="A456"/>
      <c r="F456"/>
      <c r="I456"/>
      <c r="N456"/>
      <c r="T456"/>
      <c r="Y456"/>
      <c r="Z456" s="258"/>
      <c r="AA456" s="258"/>
      <c r="AB456"/>
      <c r="AC456"/>
    </row>
    <row r="457" spans="1:29" x14ac:dyDescent="0.25">
      <c r="A457"/>
      <c r="F457"/>
      <c r="I457"/>
      <c r="N457"/>
      <c r="T457"/>
      <c r="Y457"/>
      <c r="Z457" s="258"/>
      <c r="AA457" s="258"/>
      <c r="AB457"/>
      <c r="AC457"/>
    </row>
    <row r="458" spans="1:29" x14ac:dyDescent="0.25">
      <c r="A458"/>
      <c r="F458"/>
      <c r="I458"/>
      <c r="N458"/>
      <c r="T458"/>
      <c r="Y458"/>
      <c r="Z458" s="258"/>
      <c r="AA458" s="258"/>
      <c r="AB458"/>
      <c r="AC458"/>
    </row>
    <row r="459" spans="1:29" x14ac:dyDescent="0.25">
      <c r="A459"/>
      <c r="F459"/>
      <c r="I459"/>
      <c r="N459"/>
      <c r="T459"/>
      <c r="Y459"/>
      <c r="Z459" s="258"/>
      <c r="AA459" s="258"/>
      <c r="AB459"/>
      <c r="AC459"/>
    </row>
    <row r="460" spans="1:29" x14ac:dyDescent="0.25">
      <c r="A460"/>
      <c r="F460"/>
      <c r="I460"/>
      <c r="N460"/>
      <c r="T460"/>
      <c r="Y460"/>
      <c r="Z460" s="258"/>
      <c r="AA460" s="258"/>
      <c r="AB460"/>
      <c r="AC460"/>
    </row>
    <row r="461" spans="1:29" x14ac:dyDescent="0.25">
      <c r="A461"/>
      <c r="F461"/>
      <c r="I461"/>
      <c r="N461"/>
      <c r="T461"/>
      <c r="Y461"/>
      <c r="Z461" s="258"/>
      <c r="AA461" s="258"/>
      <c r="AB461"/>
      <c r="AC461"/>
    </row>
    <row r="462" spans="1:29" x14ac:dyDescent="0.25">
      <c r="A462"/>
      <c r="F462"/>
      <c r="I462"/>
      <c r="N462"/>
      <c r="T462"/>
      <c r="Y462"/>
      <c r="Z462" s="258"/>
      <c r="AA462" s="258"/>
      <c r="AB462"/>
      <c r="AC462"/>
    </row>
    <row r="463" spans="1:29" x14ac:dyDescent="0.25">
      <c r="A463"/>
      <c r="F463"/>
      <c r="I463"/>
      <c r="N463"/>
      <c r="T463"/>
      <c r="Y463"/>
      <c r="Z463" s="258"/>
      <c r="AA463" s="258"/>
      <c r="AB463"/>
      <c r="AC463"/>
    </row>
    <row r="464" spans="1:29" x14ac:dyDescent="0.25">
      <c r="A464"/>
      <c r="F464"/>
      <c r="I464"/>
      <c r="N464"/>
      <c r="T464"/>
      <c r="Y464"/>
      <c r="Z464" s="258"/>
      <c r="AA464" s="258"/>
      <c r="AB464"/>
      <c r="AC464"/>
    </row>
    <row r="465" spans="1:29" x14ac:dyDescent="0.25">
      <c r="A465"/>
      <c r="F465"/>
      <c r="I465"/>
      <c r="N465"/>
      <c r="T465"/>
      <c r="Y465"/>
      <c r="Z465" s="258"/>
      <c r="AA465" s="258"/>
      <c r="AB465"/>
      <c r="AC465"/>
    </row>
    <row r="466" spans="1:29" x14ac:dyDescent="0.25">
      <c r="A466"/>
      <c r="F466"/>
      <c r="I466"/>
      <c r="N466"/>
      <c r="T466"/>
      <c r="Y466"/>
      <c r="Z466" s="258"/>
      <c r="AA466" s="258"/>
      <c r="AB466"/>
      <c r="AC466"/>
    </row>
    <row r="467" spans="1:29" x14ac:dyDescent="0.25">
      <c r="A467"/>
      <c r="F467"/>
      <c r="I467"/>
      <c r="N467"/>
      <c r="T467"/>
      <c r="Y467"/>
      <c r="Z467" s="258"/>
      <c r="AA467" s="258"/>
      <c r="AB467"/>
      <c r="AC467"/>
    </row>
    <row r="468" spans="1:29" x14ac:dyDescent="0.25">
      <c r="A468"/>
      <c r="F468"/>
      <c r="I468"/>
      <c r="N468"/>
      <c r="T468"/>
      <c r="Y468"/>
      <c r="Z468" s="258"/>
      <c r="AA468" s="258"/>
      <c r="AB468"/>
      <c r="AC468"/>
    </row>
    <row r="469" spans="1:29" x14ac:dyDescent="0.25">
      <c r="A469"/>
      <c r="F469"/>
      <c r="I469"/>
      <c r="N469"/>
      <c r="T469"/>
      <c r="Y469"/>
      <c r="Z469" s="258"/>
      <c r="AA469" s="258"/>
      <c r="AB469"/>
      <c r="AC469"/>
    </row>
    <row r="470" spans="1:29" x14ac:dyDescent="0.25">
      <c r="A470"/>
      <c r="F470"/>
      <c r="I470"/>
      <c r="N470"/>
      <c r="T470"/>
      <c r="Y470"/>
      <c r="Z470" s="258"/>
      <c r="AA470" s="258"/>
      <c r="AB470"/>
      <c r="AC470"/>
    </row>
    <row r="471" spans="1:29" x14ac:dyDescent="0.25">
      <c r="A471"/>
      <c r="F471"/>
      <c r="I471"/>
      <c r="N471"/>
      <c r="T471"/>
      <c r="Y471"/>
      <c r="Z471" s="258"/>
      <c r="AA471" s="258"/>
      <c r="AB471"/>
      <c r="AC471"/>
    </row>
    <row r="472" spans="1:29" x14ac:dyDescent="0.25">
      <c r="A472"/>
      <c r="F472"/>
      <c r="I472"/>
      <c r="N472"/>
      <c r="T472"/>
      <c r="Y472"/>
      <c r="Z472" s="258"/>
      <c r="AA472" s="258"/>
      <c r="AB472"/>
      <c r="AC472"/>
    </row>
    <row r="473" spans="1:29" x14ac:dyDescent="0.25">
      <c r="A473"/>
      <c r="F473"/>
      <c r="I473"/>
      <c r="N473"/>
      <c r="T473"/>
      <c r="Y473"/>
      <c r="Z473" s="258"/>
      <c r="AA473" s="258"/>
      <c r="AB473"/>
      <c r="AC473"/>
    </row>
    <row r="474" spans="1:29" x14ac:dyDescent="0.25">
      <c r="A474"/>
      <c r="F474"/>
      <c r="I474"/>
      <c r="N474"/>
      <c r="T474"/>
      <c r="Y474"/>
      <c r="Z474" s="258"/>
      <c r="AA474" s="258"/>
      <c r="AB474"/>
      <c r="AC474"/>
    </row>
    <row r="475" spans="1:29" x14ac:dyDescent="0.25">
      <c r="A475"/>
      <c r="F475"/>
      <c r="I475"/>
      <c r="N475"/>
      <c r="T475"/>
      <c r="Y475"/>
      <c r="Z475" s="258"/>
      <c r="AA475" s="258"/>
      <c r="AB475"/>
      <c r="AC475"/>
    </row>
    <row r="476" spans="1:29" x14ac:dyDescent="0.25">
      <c r="A476"/>
      <c r="F476"/>
      <c r="I476"/>
      <c r="N476"/>
      <c r="T476"/>
      <c r="Y476"/>
      <c r="Z476" s="258"/>
      <c r="AA476" s="258"/>
      <c r="AB476"/>
      <c r="AC476"/>
    </row>
    <row r="477" spans="1:29" x14ac:dyDescent="0.25">
      <c r="A477"/>
      <c r="F477"/>
      <c r="I477"/>
      <c r="N477"/>
      <c r="T477"/>
      <c r="Y477"/>
      <c r="Z477" s="258"/>
      <c r="AA477" s="258"/>
      <c r="AB477"/>
      <c r="AC477"/>
    </row>
    <row r="478" spans="1:29" x14ac:dyDescent="0.25">
      <c r="A478"/>
      <c r="F478"/>
      <c r="I478"/>
      <c r="N478"/>
      <c r="T478"/>
      <c r="Y478"/>
      <c r="Z478" s="258"/>
      <c r="AA478" s="258"/>
      <c r="AB478"/>
      <c r="AC478"/>
    </row>
    <row r="479" spans="1:29" x14ac:dyDescent="0.25">
      <c r="A479"/>
      <c r="F479"/>
      <c r="I479"/>
      <c r="N479"/>
      <c r="T479"/>
      <c r="Y479"/>
      <c r="Z479" s="258"/>
      <c r="AA479" s="258"/>
      <c r="AB479"/>
      <c r="AC479"/>
    </row>
    <row r="480" spans="1:29" x14ac:dyDescent="0.25">
      <c r="A480"/>
      <c r="F480"/>
      <c r="I480"/>
      <c r="N480"/>
      <c r="T480"/>
      <c r="Y480"/>
      <c r="Z480" s="258"/>
      <c r="AA480" s="258"/>
      <c r="AB480"/>
      <c r="AC480"/>
    </row>
    <row r="481" spans="1:29" x14ac:dyDescent="0.25">
      <c r="A481"/>
      <c r="F481"/>
      <c r="I481"/>
      <c r="N481"/>
      <c r="T481"/>
      <c r="Y481"/>
      <c r="Z481" s="258"/>
      <c r="AA481" s="258"/>
      <c r="AB481"/>
      <c r="AC481"/>
    </row>
    <row r="482" spans="1:29" x14ac:dyDescent="0.25">
      <c r="A482"/>
      <c r="F482"/>
      <c r="I482"/>
      <c r="N482"/>
      <c r="T482"/>
      <c r="Y482"/>
      <c r="Z482" s="258"/>
      <c r="AA482" s="258"/>
      <c r="AB482"/>
      <c r="AC482"/>
    </row>
    <row r="483" spans="1:29" x14ac:dyDescent="0.25">
      <c r="A483"/>
      <c r="F483"/>
      <c r="I483"/>
      <c r="N483"/>
      <c r="T483"/>
      <c r="Y483"/>
      <c r="Z483" s="258"/>
      <c r="AA483" s="258"/>
      <c r="AB483"/>
      <c r="AC483"/>
    </row>
    <row r="484" spans="1:29" x14ac:dyDescent="0.25">
      <c r="A484"/>
      <c r="F484"/>
      <c r="I484"/>
      <c r="N484"/>
      <c r="T484"/>
      <c r="Y484"/>
      <c r="Z484" s="258"/>
      <c r="AA484" s="258"/>
      <c r="AB484"/>
      <c r="AC484"/>
    </row>
    <row r="485" spans="1:29" x14ac:dyDescent="0.25">
      <c r="A485"/>
      <c r="F485"/>
      <c r="I485"/>
      <c r="N485"/>
      <c r="T485"/>
      <c r="Y485"/>
      <c r="Z485" s="258"/>
      <c r="AA485" s="258"/>
      <c r="AB485"/>
      <c r="AC485"/>
    </row>
    <row r="486" spans="1:29" x14ac:dyDescent="0.25">
      <c r="A486"/>
      <c r="F486"/>
      <c r="I486"/>
      <c r="N486"/>
      <c r="T486"/>
      <c r="Y486"/>
      <c r="Z486" s="258"/>
      <c r="AA486" s="258"/>
      <c r="AB486"/>
      <c r="AC486"/>
    </row>
    <row r="487" spans="1:29" x14ac:dyDescent="0.25">
      <c r="A487"/>
      <c r="F487"/>
      <c r="I487"/>
      <c r="N487"/>
      <c r="T487"/>
      <c r="Y487"/>
      <c r="Z487" s="258"/>
      <c r="AA487" s="258"/>
      <c r="AB487"/>
      <c r="AC487"/>
    </row>
    <row r="488" spans="1:29" x14ac:dyDescent="0.25">
      <c r="A488"/>
      <c r="F488"/>
      <c r="I488"/>
      <c r="N488"/>
      <c r="T488"/>
      <c r="Y488"/>
      <c r="Z488" s="258"/>
      <c r="AA488" s="258"/>
      <c r="AB488"/>
      <c r="AC488"/>
    </row>
    <row r="489" spans="1:29" x14ac:dyDescent="0.25">
      <c r="A489"/>
      <c r="F489"/>
      <c r="I489"/>
      <c r="N489"/>
      <c r="T489"/>
      <c r="Y489"/>
      <c r="Z489" s="258"/>
      <c r="AA489" s="258"/>
      <c r="AB489"/>
      <c r="AC489"/>
    </row>
    <row r="490" spans="1:29" x14ac:dyDescent="0.25">
      <c r="A490"/>
      <c r="F490"/>
      <c r="I490"/>
      <c r="N490"/>
      <c r="T490"/>
      <c r="Y490"/>
      <c r="Z490" s="258"/>
      <c r="AA490" s="258"/>
      <c r="AB490"/>
      <c r="AC490"/>
    </row>
    <row r="491" spans="1:29" x14ac:dyDescent="0.25">
      <c r="A491"/>
      <c r="F491"/>
      <c r="I491"/>
      <c r="N491"/>
      <c r="T491"/>
      <c r="Y491"/>
      <c r="Z491" s="258"/>
      <c r="AA491" s="258"/>
      <c r="AB491"/>
      <c r="AC491"/>
    </row>
    <row r="492" spans="1:29" x14ac:dyDescent="0.25">
      <c r="A492"/>
      <c r="F492"/>
      <c r="I492"/>
      <c r="N492"/>
      <c r="T492"/>
      <c r="Y492"/>
      <c r="Z492" s="258"/>
      <c r="AA492" s="258"/>
      <c r="AB492"/>
      <c r="AC492"/>
    </row>
    <row r="493" spans="1:29" x14ac:dyDescent="0.25">
      <c r="A493"/>
      <c r="F493"/>
      <c r="I493"/>
      <c r="N493"/>
      <c r="T493"/>
      <c r="Y493"/>
      <c r="Z493" s="258"/>
      <c r="AA493" s="258"/>
      <c r="AB493"/>
      <c r="AC493"/>
    </row>
    <row r="494" spans="1:29" x14ac:dyDescent="0.25">
      <c r="A494"/>
      <c r="F494"/>
      <c r="I494"/>
      <c r="N494"/>
      <c r="T494"/>
      <c r="Y494"/>
      <c r="Z494" s="258"/>
      <c r="AA494" s="258"/>
      <c r="AB494"/>
      <c r="AC494"/>
    </row>
    <row r="495" spans="1:29" x14ac:dyDescent="0.25">
      <c r="A495"/>
      <c r="F495"/>
      <c r="I495"/>
      <c r="N495"/>
      <c r="T495"/>
      <c r="Y495"/>
      <c r="Z495" s="258"/>
      <c r="AA495" s="258"/>
      <c r="AB495"/>
      <c r="AC495"/>
    </row>
    <row r="496" spans="1:29" x14ac:dyDescent="0.25">
      <c r="A496"/>
      <c r="F496"/>
      <c r="I496"/>
      <c r="N496"/>
      <c r="T496"/>
      <c r="Y496"/>
      <c r="Z496" s="258"/>
      <c r="AA496" s="258"/>
      <c r="AB496"/>
      <c r="AC496"/>
    </row>
    <row r="497" spans="1:29" x14ac:dyDescent="0.25">
      <c r="A497"/>
      <c r="F497"/>
      <c r="I497"/>
      <c r="N497"/>
      <c r="T497"/>
      <c r="Y497"/>
      <c r="Z497" s="258"/>
      <c r="AA497" s="258"/>
      <c r="AB497"/>
      <c r="AC497"/>
    </row>
    <row r="498" spans="1:29" x14ac:dyDescent="0.25">
      <c r="A498"/>
      <c r="F498"/>
      <c r="I498"/>
      <c r="N498"/>
      <c r="T498"/>
      <c r="Y498"/>
      <c r="Z498" s="258"/>
      <c r="AA498" s="258"/>
      <c r="AB498"/>
      <c r="AC498"/>
    </row>
    <row r="499" spans="1:29" x14ac:dyDescent="0.25">
      <c r="A499"/>
      <c r="F499"/>
      <c r="I499"/>
      <c r="N499"/>
      <c r="T499"/>
      <c r="Y499"/>
      <c r="Z499" s="258"/>
      <c r="AA499" s="258"/>
      <c r="AB499"/>
      <c r="AC499"/>
    </row>
    <row r="500" spans="1:29" x14ac:dyDescent="0.25">
      <c r="A500"/>
      <c r="F500"/>
      <c r="I500"/>
      <c r="N500"/>
      <c r="T500"/>
      <c r="Y500"/>
      <c r="Z500" s="258"/>
      <c r="AA500" s="258"/>
      <c r="AB500"/>
      <c r="AC500"/>
    </row>
    <row r="501" spans="1:29" x14ac:dyDescent="0.25">
      <c r="A501"/>
      <c r="F501"/>
      <c r="I501"/>
      <c r="N501"/>
      <c r="T501"/>
      <c r="Y501"/>
      <c r="Z501" s="258"/>
      <c r="AA501" s="258"/>
      <c r="AB501"/>
      <c r="AC501"/>
    </row>
    <row r="502" spans="1:29" x14ac:dyDescent="0.25">
      <c r="A502"/>
      <c r="F502"/>
      <c r="I502"/>
      <c r="N502"/>
      <c r="T502"/>
      <c r="Y502"/>
      <c r="Z502" s="258"/>
      <c r="AA502" s="258"/>
      <c r="AB502"/>
      <c r="AC502"/>
    </row>
    <row r="503" spans="1:29" x14ac:dyDescent="0.25">
      <c r="A503"/>
      <c r="F503"/>
      <c r="I503"/>
      <c r="N503"/>
      <c r="T503"/>
      <c r="Y503"/>
      <c r="Z503" s="258"/>
      <c r="AA503" s="258"/>
      <c r="AB503"/>
      <c r="AC503"/>
    </row>
    <row r="504" spans="1:29" x14ac:dyDescent="0.25">
      <c r="A504"/>
      <c r="F504"/>
      <c r="I504"/>
      <c r="N504"/>
      <c r="T504"/>
      <c r="Y504"/>
      <c r="Z504" s="258"/>
      <c r="AA504" s="258"/>
      <c r="AB504"/>
      <c r="AC504"/>
    </row>
    <row r="505" spans="1:29" x14ac:dyDescent="0.25">
      <c r="A505"/>
      <c r="F505"/>
      <c r="I505"/>
      <c r="N505"/>
      <c r="T505"/>
      <c r="Y505"/>
      <c r="Z505" s="258"/>
      <c r="AA505" s="258"/>
      <c r="AB505"/>
      <c r="AC505"/>
    </row>
    <row r="506" spans="1:29" x14ac:dyDescent="0.25">
      <c r="A506"/>
      <c r="F506"/>
      <c r="I506"/>
      <c r="N506"/>
      <c r="T506"/>
      <c r="Y506"/>
      <c r="Z506" s="258"/>
      <c r="AA506" s="258"/>
      <c r="AB506"/>
      <c r="AC506"/>
    </row>
    <row r="507" spans="1:29" x14ac:dyDescent="0.25">
      <c r="A507"/>
      <c r="F507"/>
      <c r="I507"/>
      <c r="N507"/>
      <c r="T507"/>
      <c r="Y507"/>
      <c r="Z507" s="258"/>
      <c r="AA507" s="258"/>
      <c r="AB507"/>
      <c r="AC507"/>
    </row>
    <row r="508" spans="1:29" x14ac:dyDescent="0.25">
      <c r="A508"/>
      <c r="F508"/>
      <c r="I508"/>
      <c r="N508"/>
      <c r="T508"/>
      <c r="Y508"/>
      <c r="Z508" s="258"/>
      <c r="AA508" s="258"/>
      <c r="AB508"/>
      <c r="AC508"/>
    </row>
    <row r="509" spans="1:29" x14ac:dyDescent="0.25">
      <c r="A509"/>
      <c r="F509"/>
      <c r="I509"/>
      <c r="N509"/>
      <c r="T509"/>
      <c r="Y509"/>
      <c r="Z509" s="258"/>
      <c r="AA509" s="258"/>
      <c r="AB509"/>
      <c r="AC509"/>
    </row>
    <row r="510" spans="1:29" x14ac:dyDescent="0.25">
      <c r="A510"/>
      <c r="F510"/>
      <c r="I510"/>
      <c r="N510"/>
      <c r="T510"/>
      <c r="Y510"/>
      <c r="Z510" s="258"/>
      <c r="AA510" s="258"/>
      <c r="AB510"/>
      <c r="AC510"/>
    </row>
    <row r="511" spans="1:29" x14ac:dyDescent="0.25">
      <c r="A511"/>
      <c r="F511"/>
      <c r="I511"/>
      <c r="N511"/>
      <c r="T511"/>
      <c r="Y511"/>
      <c r="Z511" s="258"/>
      <c r="AA511" s="258"/>
      <c r="AB511"/>
      <c r="AC511"/>
    </row>
    <row r="512" spans="1:29" x14ac:dyDescent="0.25">
      <c r="A512"/>
      <c r="F512"/>
      <c r="I512"/>
      <c r="N512"/>
      <c r="T512"/>
      <c r="Y512"/>
      <c r="Z512" s="258"/>
      <c r="AA512" s="258"/>
      <c r="AB512"/>
      <c r="AC512"/>
    </row>
    <row r="513" spans="1:29" x14ac:dyDescent="0.25">
      <c r="A513"/>
      <c r="F513"/>
      <c r="I513"/>
      <c r="N513"/>
      <c r="T513"/>
      <c r="Y513"/>
      <c r="Z513" s="258"/>
      <c r="AA513" s="258"/>
      <c r="AB513"/>
      <c r="AC513"/>
    </row>
    <row r="514" spans="1:29" x14ac:dyDescent="0.25">
      <c r="A514"/>
      <c r="F514"/>
      <c r="I514"/>
      <c r="N514"/>
      <c r="U514" s="6"/>
      <c r="V514" s="6"/>
      <c r="W514" s="6"/>
      <c r="X514" s="6"/>
      <c r="Z514" s="258"/>
      <c r="AA514" s="258"/>
      <c r="AB514"/>
      <c r="AC514"/>
    </row>
    <row r="515" spans="1:29" x14ac:dyDescent="0.25">
      <c r="A515"/>
      <c r="F515"/>
      <c r="I515"/>
      <c r="N515"/>
      <c r="U515" s="6"/>
      <c r="V515" s="6"/>
      <c r="W515" s="6"/>
      <c r="X515" s="6"/>
      <c r="Z515" s="258"/>
      <c r="AA515" s="258"/>
      <c r="AB515"/>
      <c r="AC515"/>
    </row>
    <row r="517" spans="1:29" x14ac:dyDescent="0.25">
      <c r="A517"/>
      <c r="F517"/>
      <c r="I517"/>
      <c r="N517"/>
      <c r="T517" s="10"/>
      <c r="U517" s="8"/>
      <c r="V517" s="8"/>
      <c r="W517" s="6"/>
      <c r="X517" s="6"/>
      <c r="AB517"/>
      <c r="AC517"/>
    </row>
    <row r="532" spans="1:29" x14ac:dyDescent="0.25">
      <c r="A532"/>
      <c r="F532"/>
      <c r="I532"/>
      <c r="N532"/>
      <c r="T532"/>
      <c r="Y532"/>
      <c r="Z532" s="258"/>
      <c r="AA532" s="258"/>
      <c r="AB532"/>
      <c r="AC532"/>
    </row>
    <row r="533" spans="1:29" x14ac:dyDescent="0.25">
      <c r="A533"/>
      <c r="F533"/>
      <c r="I533"/>
      <c r="N533"/>
      <c r="T533"/>
      <c r="Y533"/>
      <c r="Z533" s="258"/>
      <c r="AA533" s="258"/>
      <c r="AB533"/>
      <c r="AC533"/>
    </row>
    <row r="534" spans="1:29" x14ac:dyDescent="0.25">
      <c r="A534"/>
      <c r="F534"/>
      <c r="I534"/>
      <c r="N534"/>
      <c r="T534"/>
      <c r="Y534"/>
      <c r="Z534" s="258"/>
      <c r="AA534" s="258"/>
      <c r="AB534"/>
      <c r="AC534"/>
    </row>
    <row r="535" spans="1:29" x14ac:dyDescent="0.25">
      <c r="A535"/>
      <c r="F535"/>
      <c r="I535"/>
      <c r="N535"/>
      <c r="T535"/>
      <c r="Y535"/>
      <c r="Z535" s="258"/>
      <c r="AA535" s="258"/>
      <c r="AB535"/>
      <c r="AC535"/>
    </row>
    <row r="536" spans="1:29" x14ac:dyDescent="0.25">
      <c r="A536"/>
      <c r="F536"/>
      <c r="I536"/>
      <c r="N536"/>
      <c r="T536"/>
      <c r="Y536"/>
      <c r="Z536" s="258"/>
      <c r="AA536" s="258"/>
      <c r="AB536"/>
      <c r="AC536"/>
    </row>
    <row r="537" spans="1:29" x14ac:dyDescent="0.25">
      <c r="A537"/>
      <c r="F537"/>
      <c r="I537"/>
      <c r="N537"/>
      <c r="T537"/>
      <c r="Y537"/>
      <c r="Z537" s="258"/>
      <c r="AA537" s="258"/>
      <c r="AB537"/>
      <c r="AC537"/>
    </row>
    <row r="538" spans="1:29" x14ac:dyDescent="0.25">
      <c r="A538"/>
      <c r="F538"/>
      <c r="I538"/>
      <c r="N538"/>
      <c r="T538"/>
      <c r="Y538"/>
      <c r="Z538" s="258"/>
      <c r="AA538" s="258"/>
      <c r="AB538"/>
      <c r="AC538"/>
    </row>
    <row r="539" spans="1:29" x14ac:dyDescent="0.25">
      <c r="A539"/>
      <c r="F539"/>
      <c r="I539"/>
      <c r="N539"/>
      <c r="T539"/>
      <c r="Y539"/>
      <c r="Z539" s="258"/>
      <c r="AA539" s="258"/>
      <c r="AB539"/>
      <c r="AC539"/>
    </row>
    <row r="540" spans="1:29" x14ac:dyDescent="0.25">
      <c r="A540"/>
      <c r="F540"/>
      <c r="I540"/>
      <c r="N540"/>
      <c r="T540"/>
      <c r="Y540"/>
      <c r="Z540" s="258"/>
      <c r="AA540" s="258"/>
      <c r="AB540"/>
      <c r="AC540"/>
    </row>
    <row r="541" spans="1:29" x14ac:dyDescent="0.25">
      <c r="A541"/>
      <c r="F541"/>
      <c r="I541"/>
      <c r="N541"/>
      <c r="T541"/>
      <c r="Y541"/>
      <c r="Z541" s="258"/>
      <c r="AA541" s="258"/>
      <c r="AB541"/>
      <c r="AC541"/>
    </row>
    <row r="542" spans="1:29" x14ac:dyDescent="0.25">
      <c r="A542"/>
      <c r="F542"/>
      <c r="I542"/>
      <c r="N542"/>
      <c r="T542"/>
      <c r="Y542"/>
      <c r="Z542" s="258"/>
      <c r="AA542" s="258"/>
      <c r="AB542"/>
      <c r="AC542"/>
    </row>
    <row r="543" spans="1:29" x14ac:dyDescent="0.25">
      <c r="A543"/>
      <c r="F543"/>
      <c r="I543"/>
      <c r="N543"/>
      <c r="T543"/>
      <c r="Y543"/>
      <c r="Z543" s="258"/>
      <c r="AA543" s="258"/>
      <c r="AB543"/>
      <c r="AC543"/>
    </row>
    <row r="544" spans="1:29" x14ac:dyDescent="0.25">
      <c r="A544"/>
      <c r="F544"/>
      <c r="I544"/>
      <c r="N544"/>
      <c r="T544"/>
      <c r="Y544"/>
      <c r="Z544" s="258"/>
      <c r="AA544" s="258"/>
      <c r="AB544"/>
      <c r="AC544"/>
    </row>
    <row r="545" spans="1:29" x14ac:dyDescent="0.25">
      <c r="A545"/>
      <c r="F545"/>
      <c r="I545"/>
      <c r="N545"/>
      <c r="T545"/>
      <c r="Y545"/>
      <c r="Z545" s="258"/>
      <c r="AA545" s="258"/>
      <c r="AB545"/>
      <c r="AC545"/>
    </row>
    <row r="546" spans="1:29" x14ac:dyDescent="0.25">
      <c r="A546"/>
      <c r="F546"/>
      <c r="I546"/>
      <c r="N546"/>
      <c r="T546"/>
      <c r="Y546"/>
      <c r="Z546" s="258"/>
      <c r="AA546" s="258"/>
      <c r="AB546"/>
      <c r="AC546"/>
    </row>
    <row r="547" spans="1:29" x14ac:dyDescent="0.25">
      <c r="A547"/>
      <c r="F547"/>
      <c r="I547"/>
      <c r="N547"/>
      <c r="T547"/>
      <c r="Y547"/>
      <c r="Z547" s="258"/>
      <c r="AA547" s="258"/>
      <c r="AB547"/>
      <c r="AC547"/>
    </row>
    <row r="563" spans="1:29" x14ac:dyDescent="0.25">
      <c r="A563"/>
      <c r="F563"/>
      <c r="I563"/>
      <c r="N563"/>
      <c r="T563" s="10"/>
      <c r="U563" s="8"/>
      <c r="V563" s="8"/>
      <c r="Y563"/>
      <c r="Z563"/>
      <c r="AA563"/>
      <c r="AB563"/>
      <c r="AC563"/>
    </row>
    <row r="564" spans="1:29" x14ac:dyDescent="0.25">
      <c r="A564"/>
      <c r="F564"/>
      <c r="I564"/>
      <c r="N564"/>
      <c r="T564" s="10"/>
      <c r="U564" s="8"/>
      <c r="V564" s="8"/>
      <c r="Y564"/>
      <c r="Z564"/>
      <c r="AA564"/>
      <c r="AB564"/>
      <c r="AC564"/>
    </row>
    <row r="565" spans="1:29" x14ac:dyDescent="0.25">
      <c r="A565"/>
      <c r="F565"/>
      <c r="I565"/>
      <c r="N565"/>
      <c r="T565" s="10"/>
      <c r="U565" s="8"/>
      <c r="V565" s="8"/>
      <c r="Y565"/>
      <c r="Z565"/>
      <c r="AA565"/>
      <c r="AB565"/>
      <c r="AC565"/>
    </row>
    <row r="566" spans="1:29" x14ac:dyDescent="0.25">
      <c r="A566"/>
      <c r="F566"/>
      <c r="I566"/>
      <c r="N566"/>
      <c r="T566" s="10"/>
      <c r="U566" s="8"/>
      <c r="V566" s="8"/>
      <c r="Y566"/>
      <c r="Z566"/>
      <c r="AA566"/>
      <c r="AB566"/>
      <c r="AC566"/>
    </row>
    <row r="567" spans="1:29" x14ac:dyDescent="0.25">
      <c r="A567"/>
      <c r="F567"/>
      <c r="I567"/>
      <c r="N567"/>
      <c r="T567" s="10"/>
      <c r="U567" s="8"/>
      <c r="V567" s="8"/>
      <c r="Y567"/>
      <c r="Z567"/>
      <c r="AA567"/>
      <c r="AB567"/>
      <c r="AC567"/>
    </row>
    <row r="568" spans="1:29" x14ac:dyDescent="0.25">
      <c r="A568"/>
      <c r="F568"/>
      <c r="I568"/>
      <c r="N568"/>
      <c r="T568" s="10"/>
      <c r="U568" s="8"/>
      <c r="V568" s="8"/>
      <c r="Y568"/>
      <c r="Z568"/>
      <c r="AA568"/>
      <c r="AB568"/>
      <c r="AC568"/>
    </row>
    <row r="569" spans="1:29" x14ac:dyDescent="0.25">
      <c r="A569"/>
      <c r="F569"/>
      <c r="I569"/>
      <c r="N569"/>
      <c r="T569" s="10"/>
      <c r="U569" s="8"/>
      <c r="V569" s="8"/>
      <c r="Y569"/>
      <c r="Z569"/>
      <c r="AA569"/>
      <c r="AB569"/>
      <c r="AC569"/>
    </row>
    <row r="581" spans="1:29" x14ac:dyDescent="0.25">
      <c r="A581"/>
      <c r="F581"/>
      <c r="I581"/>
      <c r="N581"/>
      <c r="T581" s="10"/>
      <c r="U581" s="8"/>
      <c r="V581" s="8"/>
      <c r="Y581"/>
      <c r="Z581"/>
      <c r="AA581"/>
      <c r="AB581"/>
      <c r="AC581"/>
    </row>
    <row r="582" spans="1:29" x14ac:dyDescent="0.25">
      <c r="A582"/>
      <c r="F582"/>
      <c r="I582"/>
      <c r="N582"/>
      <c r="T582" s="10"/>
      <c r="U582" s="8"/>
      <c r="V582" s="8"/>
      <c r="Y582"/>
      <c r="Z582"/>
      <c r="AA582"/>
      <c r="AB582"/>
      <c r="AC582"/>
    </row>
    <row r="583" spans="1:29" x14ac:dyDescent="0.25">
      <c r="A583"/>
      <c r="F583"/>
      <c r="I583"/>
      <c r="N583"/>
      <c r="T583" s="10"/>
      <c r="U583" s="8"/>
      <c r="V583" s="8"/>
      <c r="Y583"/>
      <c r="Z583"/>
      <c r="AA583"/>
      <c r="AB583"/>
      <c r="AC583"/>
    </row>
    <row r="584" spans="1:29" x14ac:dyDescent="0.25">
      <c r="A584"/>
      <c r="F584"/>
      <c r="I584"/>
      <c r="N584"/>
      <c r="T584" s="10"/>
      <c r="U584" s="8"/>
      <c r="V584" s="8"/>
      <c r="Y584"/>
      <c r="Z584"/>
      <c r="AA584"/>
      <c r="AB584"/>
      <c r="AC584"/>
    </row>
    <row r="595" spans="1:29" x14ac:dyDescent="0.25">
      <c r="A595"/>
      <c r="F595"/>
      <c r="I595"/>
      <c r="N595"/>
      <c r="T595" s="10"/>
      <c r="U595" s="8"/>
      <c r="V595" s="8"/>
      <c r="Y595"/>
      <c r="Z595"/>
      <c r="AA595"/>
      <c r="AB595"/>
      <c r="AC595"/>
    </row>
    <row r="596" spans="1:29" x14ac:dyDescent="0.25">
      <c r="A596"/>
      <c r="F596"/>
      <c r="I596"/>
      <c r="N596"/>
      <c r="T596" s="10"/>
      <c r="U596" s="8"/>
      <c r="V596" s="8"/>
      <c r="Y596"/>
      <c r="Z596"/>
      <c r="AA596"/>
      <c r="AB596"/>
      <c r="AC596"/>
    </row>
    <row r="597" spans="1:29" x14ac:dyDescent="0.25">
      <c r="A597"/>
      <c r="F597"/>
      <c r="I597"/>
      <c r="N597"/>
      <c r="T597" s="10"/>
      <c r="U597" s="8"/>
      <c r="V597" s="8"/>
      <c r="Y597"/>
      <c r="Z597"/>
      <c r="AA597"/>
      <c r="AB597"/>
      <c r="AC597"/>
    </row>
    <row r="598" spans="1:29" x14ac:dyDescent="0.25">
      <c r="A598"/>
      <c r="F598"/>
      <c r="I598"/>
      <c r="N598"/>
      <c r="T598" s="10"/>
      <c r="U598" s="8"/>
      <c r="V598" s="8"/>
      <c r="Y598"/>
      <c r="Z598"/>
      <c r="AA598"/>
      <c r="AB598"/>
      <c r="AC598"/>
    </row>
    <row r="599" spans="1:29" x14ac:dyDescent="0.25">
      <c r="A599"/>
      <c r="F599"/>
      <c r="I599"/>
      <c r="N599"/>
      <c r="T599" s="10"/>
      <c r="U599" s="8"/>
      <c r="V599" s="8"/>
      <c r="Y599"/>
      <c r="Z599"/>
      <c r="AA599"/>
      <c r="AB599"/>
      <c r="AC599"/>
    </row>
    <row r="600" spans="1:29" x14ac:dyDescent="0.25">
      <c r="A600"/>
      <c r="F600"/>
      <c r="I600"/>
      <c r="N600"/>
      <c r="T600" s="10"/>
      <c r="U600" s="8"/>
      <c r="V600" s="8"/>
      <c r="Y600"/>
      <c r="Z600"/>
      <c r="AA600"/>
      <c r="AB600"/>
      <c r="AC600"/>
    </row>
    <row r="601" spans="1:29" x14ac:dyDescent="0.25">
      <c r="A601"/>
      <c r="F601"/>
      <c r="I601"/>
      <c r="N601"/>
      <c r="T601" s="10"/>
      <c r="U601" s="8"/>
      <c r="V601" s="8"/>
      <c r="Y601"/>
      <c r="Z601"/>
      <c r="AA601"/>
      <c r="AB601"/>
      <c r="AC601"/>
    </row>
    <row r="602" spans="1:29" x14ac:dyDescent="0.25">
      <c r="A602"/>
      <c r="F602"/>
      <c r="I602"/>
      <c r="N602"/>
      <c r="T602" s="10"/>
      <c r="U602" s="8"/>
      <c r="V602" s="8"/>
      <c r="Y602"/>
      <c r="Z602"/>
      <c r="AA602"/>
      <c r="AB602"/>
      <c r="AC602"/>
    </row>
    <row r="603" spans="1:29" x14ac:dyDescent="0.25">
      <c r="A603"/>
      <c r="F603"/>
      <c r="I603"/>
      <c r="N603"/>
      <c r="T603" s="10"/>
      <c r="U603" s="8"/>
      <c r="V603" s="8"/>
      <c r="Y603"/>
      <c r="Z603"/>
      <c r="AA603"/>
      <c r="AB603"/>
      <c r="AC603"/>
    </row>
    <row r="604" spans="1:29" x14ac:dyDescent="0.25">
      <c r="A604"/>
      <c r="F604"/>
      <c r="I604"/>
      <c r="N604"/>
      <c r="T604" s="10"/>
      <c r="U604" s="8"/>
      <c r="V604" s="8"/>
      <c r="Y604"/>
      <c r="Z604"/>
      <c r="AA604"/>
      <c r="AB604"/>
      <c r="AC604"/>
    </row>
    <row r="605" spans="1:29" x14ac:dyDescent="0.25">
      <c r="A605"/>
      <c r="F605"/>
      <c r="I605"/>
      <c r="N605"/>
      <c r="T605" s="10"/>
      <c r="U605" s="8"/>
      <c r="V605" s="8"/>
      <c r="Y605"/>
      <c r="Z605"/>
      <c r="AA605"/>
      <c r="AB605"/>
      <c r="AC605"/>
    </row>
    <row r="617" spans="1:29" x14ac:dyDescent="0.25">
      <c r="A617"/>
      <c r="F617"/>
      <c r="I617"/>
      <c r="N617"/>
      <c r="T617" s="10"/>
      <c r="U617" s="8"/>
      <c r="V617" s="8"/>
      <c r="Y617"/>
      <c r="Z617"/>
      <c r="AA617"/>
      <c r="AB617"/>
      <c r="AC617"/>
    </row>
    <row r="618" spans="1:29" x14ac:dyDescent="0.25">
      <c r="A618"/>
      <c r="F618"/>
      <c r="I618"/>
      <c r="N618"/>
      <c r="T618" s="10"/>
      <c r="U618" s="8"/>
      <c r="V618" s="8"/>
      <c r="Y618"/>
      <c r="Z618"/>
      <c r="AA618"/>
      <c r="AB618"/>
      <c r="AC618"/>
    </row>
    <row r="619" spans="1:29" x14ac:dyDescent="0.25">
      <c r="A619"/>
      <c r="F619"/>
      <c r="I619"/>
      <c r="N619"/>
      <c r="T619" s="10"/>
      <c r="U619" s="8"/>
      <c r="V619" s="8"/>
      <c r="Y619"/>
      <c r="Z619"/>
      <c r="AA619"/>
      <c r="AB619"/>
      <c r="AC619"/>
    </row>
    <row r="620" spans="1:29" x14ac:dyDescent="0.25">
      <c r="A620"/>
      <c r="F620"/>
      <c r="I620"/>
      <c r="N620"/>
      <c r="T620" s="10"/>
      <c r="U620" s="8"/>
      <c r="V620" s="8"/>
      <c r="Y620"/>
      <c r="Z620"/>
      <c r="AA620"/>
      <c r="AB620"/>
      <c r="AC620"/>
    </row>
    <row r="621" spans="1:29" x14ac:dyDescent="0.25">
      <c r="A621"/>
      <c r="F621"/>
      <c r="I621"/>
      <c r="N621"/>
      <c r="T621" s="10"/>
      <c r="U621" s="8"/>
      <c r="V621" s="8"/>
      <c r="Y621"/>
      <c r="Z621"/>
      <c r="AA621"/>
      <c r="AB621"/>
      <c r="AC621"/>
    </row>
    <row r="622" spans="1:29" x14ac:dyDescent="0.25">
      <c r="A622"/>
      <c r="F622"/>
      <c r="I622"/>
      <c r="N622"/>
      <c r="T622" s="10"/>
      <c r="U622" s="8"/>
      <c r="V622" s="8"/>
      <c r="Y622"/>
      <c r="Z622"/>
      <c r="AA622"/>
      <c r="AB622"/>
      <c r="AC622"/>
    </row>
    <row r="623" spans="1:29" x14ac:dyDescent="0.25">
      <c r="A623"/>
      <c r="F623"/>
      <c r="I623"/>
      <c r="N623"/>
      <c r="T623" s="10"/>
      <c r="U623" s="8"/>
      <c r="V623" s="8"/>
      <c r="Y623"/>
      <c r="Z623"/>
      <c r="AA623"/>
      <c r="AB623"/>
      <c r="AC623"/>
    </row>
    <row r="624" spans="1:29" x14ac:dyDescent="0.25">
      <c r="A624"/>
      <c r="F624"/>
      <c r="I624"/>
      <c r="N624"/>
      <c r="T624" s="10"/>
      <c r="U624" s="8"/>
      <c r="V624" s="8"/>
      <c r="Y624"/>
      <c r="Z624"/>
      <c r="AA624"/>
      <c r="AB624"/>
      <c r="AC624"/>
    </row>
    <row r="625" spans="1:29" x14ac:dyDescent="0.25">
      <c r="A625"/>
      <c r="F625"/>
      <c r="I625"/>
      <c r="N625"/>
      <c r="T625" s="10"/>
      <c r="U625" s="8"/>
      <c r="V625" s="8"/>
      <c r="Y625"/>
      <c r="Z625"/>
      <c r="AA625"/>
      <c r="AB625"/>
      <c r="AC625"/>
    </row>
    <row r="626" spans="1:29" x14ac:dyDescent="0.25">
      <c r="A626"/>
      <c r="F626"/>
      <c r="I626"/>
      <c r="N626"/>
      <c r="T626" s="10"/>
      <c r="U626" s="8"/>
      <c r="V626" s="8"/>
      <c r="Y626"/>
      <c r="Z626"/>
      <c r="AA626"/>
      <c r="AB626"/>
      <c r="AC626"/>
    </row>
    <row r="627" spans="1:29" x14ac:dyDescent="0.25">
      <c r="A627"/>
      <c r="F627"/>
      <c r="I627"/>
      <c r="N627"/>
      <c r="T627" s="10"/>
      <c r="U627" s="8"/>
      <c r="V627" s="8"/>
      <c r="Y627"/>
      <c r="Z627"/>
      <c r="AA627"/>
      <c r="AB627"/>
      <c r="AC627"/>
    </row>
    <row r="628" spans="1:29" x14ac:dyDescent="0.25">
      <c r="A628"/>
      <c r="F628"/>
      <c r="I628"/>
      <c r="N628"/>
      <c r="T628" s="10"/>
      <c r="U628" s="8"/>
      <c r="V628" s="8"/>
      <c r="Y628"/>
      <c r="Z628"/>
      <c r="AA628"/>
      <c r="AB628"/>
      <c r="AC628"/>
    </row>
    <row r="629" spans="1:29" x14ac:dyDescent="0.25">
      <c r="A629"/>
      <c r="F629"/>
      <c r="I629"/>
      <c r="N629"/>
      <c r="T629" s="10"/>
      <c r="U629" s="8"/>
      <c r="V629" s="8"/>
      <c r="Y629"/>
      <c r="Z629"/>
      <c r="AA629"/>
      <c r="AB629"/>
      <c r="AC629"/>
    </row>
    <row r="630" spans="1:29" x14ac:dyDescent="0.25">
      <c r="A630"/>
      <c r="F630"/>
      <c r="I630"/>
      <c r="N630"/>
      <c r="T630" s="10"/>
      <c r="U630" s="8"/>
      <c r="V630" s="8"/>
      <c r="Y630"/>
      <c r="Z630"/>
      <c r="AA630"/>
      <c r="AB630"/>
      <c r="AC630"/>
    </row>
    <row r="631" spans="1:29" x14ac:dyDescent="0.25">
      <c r="A631"/>
      <c r="F631"/>
      <c r="I631"/>
      <c r="N631"/>
      <c r="T631" s="10"/>
      <c r="U631" s="8"/>
      <c r="V631" s="8"/>
      <c r="Y631"/>
      <c r="Z631"/>
      <c r="AA631"/>
      <c r="AB631"/>
      <c r="AC631"/>
    </row>
    <row r="632" spans="1:29" x14ac:dyDescent="0.25">
      <c r="A632"/>
      <c r="F632"/>
      <c r="I632"/>
      <c r="N632"/>
      <c r="T632" s="10"/>
      <c r="U632" s="8"/>
      <c r="V632" s="8"/>
      <c r="Y632"/>
      <c r="Z632"/>
      <c r="AA632"/>
      <c r="AB632"/>
      <c r="AC632"/>
    </row>
    <row r="633" spans="1:29" x14ac:dyDescent="0.25">
      <c r="A633"/>
      <c r="F633"/>
      <c r="I633"/>
      <c r="N633"/>
      <c r="T633" s="10"/>
      <c r="U633" s="8"/>
      <c r="V633" s="8"/>
      <c r="Y633"/>
      <c r="Z633"/>
      <c r="AA633"/>
      <c r="AB633"/>
      <c r="AC633"/>
    </row>
    <row r="634" spans="1:29" x14ac:dyDescent="0.25">
      <c r="A634"/>
      <c r="F634"/>
      <c r="I634"/>
      <c r="N634"/>
      <c r="T634" s="10"/>
      <c r="U634" s="8"/>
      <c r="V634" s="8"/>
      <c r="Y634"/>
      <c r="Z634"/>
      <c r="AA634"/>
      <c r="AB634"/>
      <c r="AC634"/>
    </row>
    <row r="635" spans="1:29" x14ac:dyDescent="0.25">
      <c r="A635"/>
      <c r="F635"/>
      <c r="I635"/>
      <c r="N635"/>
      <c r="T635" s="10"/>
      <c r="U635" s="8"/>
      <c r="V635" s="8"/>
      <c r="Y635"/>
      <c r="Z635"/>
      <c r="AA635"/>
      <c r="AB635"/>
      <c r="AC635"/>
    </row>
    <row r="636" spans="1:29" x14ac:dyDescent="0.25">
      <c r="A636"/>
      <c r="F636"/>
      <c r="I636"/>
      <c r="N636"/>
      <c r="T636" s="10"/>
      <c r="U636" s="8"/>
      <c r="V636" s="8"/>
      <c r="Y636"/>
      <c r="Z636"/>
      <c r="AA636"/>
      <c r="AB636"/>
      <c r="AC636"/>
    </row>
    <row r="637" spans="1:29" x14ac:dyDescent="0.25">
      <c r="A637"/>
      <c r="F637"/>
      <c r="I637"/>
      <c r="N637"/>
      <c r="T637" s="10"/>
      <c r="U637" s="8"/>
      <c r="V637" s="8"/>
      <c r="Y637"/>
      <c r="Z637"/>
      <c r="AA637"/>
      <c r="AB637"/>
      <c r="AC637"/>
    </row>
    <row r="638" spans="1:29" x14ac:dyDescent="0.25">
      <c r="A638"/>
      <c r="F638"/>
      <c r="I638"/>
      <c r="N638"/>
      <c r="T638" s="10"/>
      <c r="U638" s="8"/>
      <c r="V638" s="8"/>
      <c r="Y638"/>
      <c r="Z638"/>
      <c r="AA638"/>
      <c r="AB638"/>
      <c r="AC638"/>
    </row>
    <row r="639" spans="1:29" x14ac:dyDescent="0.25">
      <c r="A639"/>
      <c r="F639"/>
      <c r="I639"/>
      <c r="N639"/>
      <c r="T639" s="10"/>
      <c r="U639" s="8"/>
      <c r="V639" s="8"/>
      <c r="Y639"/>
      <c r="Z639"/>
      <c r="AA639"/>
      <c r="AB639"/>
      <c r="AC639"/>
    </row>
    <row r="640" spans="1:29" x14ac:dyDescent="0.25">
      <c r="A640"/>
      <c r="F640"/>
      <c r="I640"/>
      <c r="N640"/>
      <c r="T640" s="10"/>
      <c r="U640" s="8"/>
      <c r="V640" s="8"/>
      <c r="Y640"/>
      <c r="Z640"/>
      <c r="AA640"/>
      <c r="AB640"/>
      <c r="AC640"/>
    </row>
    <row r="641" spans="1:29" x14ac:dyDescent="0.25">
      <c r="A641"/>
      <c r="F641"/>
      <c r="I641"/>
      <c r="N641"/>
      <c r="T641" s="10"/>
      <c r="U641" s="8"/>
      <c r="V641" s="8"/>
      <c r="Y641"/>
      <c r="Z641"/>
      <c r="AA641"/>
      <c r="AB641"/>
      <c r="AC641"/>
    </row>
    <row r="642" spans="1:29" x14ac:dyDescent="0.25">
      <c r="A642"/>
      <c r="F642"/>
      <c r="I642"/>
      <c r="N642"/>
      <c r="T642" s="10"/>
      <c r="U642" s="8"/>
      <c r="V642" s="8"/>
      <c r="Y642"/>
      <c r="Z642"/>
      <c r="AA642"/>
      <c r="AB642"/>
      <c r="AC642"/>
    </row>
    <row r="643" spans="1:29" x14ac:dyDescent="0.25">
      <c r="A643"/>
      <c r="F643"/>
      <c r="I643"/>
      <c r="N643"/>
      <c r="T643" s="10"/>
      <c r="U643" s="8"/>
      <c r="V643" s="8"/>
      <c r="Y643"/>
      <c r="Z643"/>
      <c r="AA643"/>
      <c r="AB643"/>
      <c r="AC643"/>
    </row>
    <row r="644" spans="1:29" x14ac:dyDescent="0.25">
      <c r="A644"/>
      <c r="F644"/>
      <c r="I644"/>
      <c r="N644"/>
      <c r="T644" s="10"/>
      <c r="U644" s="8"/>
      <c r="V644" s="8"/>
      <c r="Y644"/>
      <c r="Z644"/>
      <c r="AA644"/>
      <c r="AB644"/>
      <c r="AC644"/>
    </row>
    <row r="645" spans="1:29" x14ac:dyDescent="0.25">
      <c r="A645"/>
      <c r="F645"/>
      <c r="I645"/>
      <c r="N645"/>
      <c r="T645" s="10"/>
      <c r="U645" s="8"/>
      <c r="V645" s="8"/>
      <c r="Y645"/>
      <c r="Z645"/>
      <c r="AA645"/>
      <c r="AB645"/>
      <c r="AC645"/>
    </row>
    <row r="646" spans="1:29" x14ac:dyDescent="0.25">
      <c r="A646"/>
      <c r="F646"/>
      <c r="I646"/>
      <c r="N646"/>
      <c r="T646" s="10"/>
      <c r="U646" s="8"/>
      <c r="V646" s="8"/>
      <c r="Y646"/>
      <c r="Z646"/>
      <c r="AA646"/>
      <c r="AB646"/>
      <c r="AC646"/>
    </row>
    <row r="647" spans="1:29" x14ac:dyDescent="0.25">
      <c r="A647"/>
      <c r="F647"/>
      <c r="I647"/>
      <c r="N647"/>
      <c r="T647" s="10"/>
      <c r="U647" s="8"/>
      <c r="V647" s="8"/>
      <c r="Y647"/>
      <c r="Z647"/>
      <c r="AA647"/>
      <c r="AB647"/>
      <c r="AC647"/>
    </row>
    <row r="648" spans="1:29" x14ac:dyDescent="0.25">
      <c r="A648"/>
      <c r="F648"/>
      <c r="I648"/>
      <c r="N648"/>
      <c r="T648" s="10"/>
      <c r="U648" s="8"/>
      <c r="V648" s="8"/>
      <c r="Y648"/>
      <c r="Z648"/>
      <c r="AA648"/>
      <c r="AB648"/>
      <c r="AC648"/>
    </row>
    <row r="649" spans="1:29" x14ac:dyDescent="0.25">
      <c r="A649"/>
      <c r="F649"/>
      <c r="I649"/>
      <c r="N649"/>
      <c r="T649" s="10"/>
      <c r="U649" s="8"/>
      <c r="V649" s="8"/>
      <c r="Y649"/>
      <c r="Z649"/>
      <c r="AA649"/>
      <c r="AB649"/>
      <c r="AC649"/>
    </row>
    <row r="650" spans="1:29" x14ac:dyDescent="0.25">
      <c r="A650"/>
      <c r="F650"/>
      <c r="I650"/>
      <c r="N650"/>
      <c r="T650" s="10"/>
      <c r="U650" s="8"/>
      <c r="V650" s="8"/>
      <c r="Y650"/>
      <c r="Z650"/>
      <c r="AA650"/>
      <c r="AB650"/>
      <c r="AC650"/>
    </row>
    <row r="651" spans="1:29" x14ac:dyDescent="0.25">
      <c r="A651"/>
      <c r="F651"/>
      <c r="I651"/>
      <c r="N651"/>
      <c r="T651" s="10"/>
      <c r="U651" s="8"/>
      <c r="V651" s="8"/>
      <c r="Y651"/>
      <c r="Z651"/>
      <c r="AA651"/>
      <c r="AB651"/>
      <c r="AC651"/>
    </row>
    <row r="652" spans="1:29" x14ac:dyDescent="0.25">
      <c r="A652"/>
      <c r="F652"/>
      <c r="I652"/>
      <c r="N652"/>
      <c r="T652" s="10"/>
      <c r="U652" s="8"/>
      <c r="V652" s="8"/>
      <c r="Y652"/>
      <c r="Z652"/>
      <c r="AA652"/>
      <c r="AB652"/>
      <c r="AC652"/>
    </row>
    <row r="662" spans="1:29" x14ac:dyDescent="0.25">
      <c r="A662"/>
      <c r="F662"/>
      <c r="I662"/>
      <c r="N662"/>
      <c r="T662" s="10"/>
      <c r="U662" s="8"/>
      <c r="V662" s="8"/>
      <c r="Y662"/>
      <c r="Z662"/>
      <c r="AA662"/>
      <c r="AB662"/>
      <c r="AC662"/>
    </row>
    <row r="663" spans="1:29" x14ac:dyDescent="0.25">
      <c r="A663"/>
      <c r="F663"/>
      <c r="I663"/>
      <c r="N663"/>
      <c r="T663" s="10"/>
      <c r="U663" s="8"/>
      <c r="V663" s="8"/>
      <c r="Y663"/>
      <c r="Z663"/>
      <c r="AA663"/>
      <c r="AB663"/>
      <c r="AC663"/>
    </row>
    <row r="664" spans="1:29" x14ac:dyDescent="0.25">
      <c r="A664"/>
      <c r="F664"/>
      <c r="I664"/>
      <c r="N664"/>
      <c r="T664" s="10"/>
      <c r="U664" s="8"/>
      <c r="V664" s="8"/>
      <c r="Y664"/>
      <c r="Z664"/>
      <c r="AA664"/>
      <c r="AB664"/>
      <c r="AC664"/>
    </row>
    <row r="665" spans="1:29" x14ac:dyDescent="0.25">
      <c r="A665"/>
      <c r="F665"/>
      <c r="I665"/>
      <c r="N665"/>
      <c r="T665" s="10"/>
      <c r="U665" s="8"/>
      <c r="V665" s="8"/>
      <c r="Y665"/>
      <c r="Z665"/>
      <c r="AA665"/>
      <c r="AB665"/>
      <c r="AC665"/>
    </row>
    <row r="666" spans="1:29" x14ac:dyDescent="0.25">
      <c r="A666"/>
      <c r="F666"/>
      <c r="I666"/>
      <c r="N666"/>
      <c r="T666" s="10"/>
      <c r="U666" s="8"/>
      <c r="V666" s="8"/>
      <c r="Y666"/>
      <c r="Z666"/>
      <c r="AA666"/>
      <c r="AB666"/>
      <c r="AC666"/>
    </row>
    <row r="667" spans="1:29" x14ac:dyDescent="0.25">
      <c r="A667"/>
      <c r="F667"/>
      <c r="I667"/>
      <c r="N667"/>
      <c r="T667" s="10"/>
      <c r="U667" s="8"/>
      <c r="V667" s="8"/>
      <c r="Y667"/>
      <c r="Z667"/>
      <c r="AA667"/>
      <c r="AB667"/>
      <c r="AC667"/>
    </row>
    <row r="668" spans="1:29" x14ac:dyDescent="0.25">
      <c r="A668"/>
      <c r="F668"/>
      <c r="I668"/>
      <c r="N668"/>
      <c r="T668" s="10"/>
      <c r="U668" s="8"/>
      <c r="V668" s="8"/>
      <c r="Y668"/>
      <c r="Z668"/>
      <c r="AA668"/>
      <c r="AB668"/>
      <c r="AC668"/>
    </row>
    <row r="669" spans="1:29" x14ac:dyDescent="0.25">
      <c r="A669"/>
      <c r="F669"/>
      <c r="I669"/>
      <c r="N669"/>
      <c r="T669" s="10"/>
      <c r="U669" s="8"/>
      <c r="V669" s="8"/>
      <c r="Y669"/>
      <c r="Z669"/>
      <c r="AA669"/>
      <c r="AB669"/>
      <c r="AC669"/>
    </row>
    <row r="675" spans="1:29" x14ac:dyDescent="0.25">
      <c r="A675"/>
      <c r="F675"/>
      <c r="I675"/>
      <c r="N675"/>
      <c r="T675" s="10"/>
      <c r="U675" s="8"/>
      <c r="V675" s="8"/>
      <c r="Y675"/>
      <c r="Z675"/>
      <c r="AA675"/>
      <c r="AB675"/>
      <c r="AC675"/>
    </row>
    <row r="680" spans="1:29" x14ac:dyDescent="0.25">
      <c r="A680"/>
      <c r="F680"/>
      <c r="I680"/>
      <c r="N680"/>
      <c r="T680" s="10"/>
      <c r="U680" s="8"/>
      <c r="V680" s="8"/>
      <c r="Y680"/>
      <c r="Z680"/>
      <c r="AA680"/>
      <c r="AB680"/>
      <c r="AC680"/>
    </row>
    <row r="681" spans="1:29" x14ac:dyDescent="0.25">
      <c r="A681"/>
      <c r="F681"/>
      <c r="I681"/>
      <c r="N681"/>
      <c r="T681" s="10"/>
      <c r="U681" s="8"/>
      <c r="V681" s="8"/>
      <c r="Y681"/>
      <c r="Z681"/>
      <c r="AA681"/>
      <c r="AB681"/>
      <c r="AC681"/>
    </row>
    <row r="682" spans="1:29" x14ac:dyDescent="0.25">
      <c r="A682"/>
      <c r="F682"/>
      <c r="I682"/>
      <c r="N682"/>
      <c r="T682" s="10"/>
      <c r="U682" s="8"/>
      <c r="V682" s="8"/>
      <c r="Y682"/>
      <c r="Z682"/>
      <c r="AA682"/>
      <c r="AB682"/>
      <c r="AC682"/>
    </row>
    <row r="683" spans="1:29" x14ac:dyDescent="0.25">
      <c r="A683"/>
      <c r="F683"/>
      <c r="I683"/>
      <c r="N683"/>
      <c r="T683" s="10"/>
      <c r="U683" s="8"/>
      <c r="V683" s="8"/>
      <c r="Y683"/>
      <c r="Z683"/>
      <c r="AA683"/>
      <c r="AB683"/>
      <c r="AC683"/>
    </row>
    <row r="684" spans="1:29" x14ac:dyDescent="0.25">
      <c r="A684"/>
      <c r="F684"/>
      <c r="I684"/>
      <c r="N684"/>
      <c r="T684" s="10"/>
      <c r="U684" s="8"/>
      <c r="V684" s="8"/>
      <c r="Y684"/>
      <c r="Z684"/>
      <c r="AA684"/>
      <c r="AB684"/>
      <c r="AC684"/>
    </row>
    <row r="685" spans="1:29" x14ac:dyDescent="0.25">
      <c r="A685"/>
      <c r="F685"/>
      <c r="I685"/>
      <c r="N685"/>
      <c r="T685" s="10"/>
      <c r="U685" s="8"/>
      <c r="V685" s="8"/>
      <c r="Y685"/>
      <c r="Z685"/>
      <c r="AA685"/>
      <c r="AB685"/>
      <c r="AC685"/>
    </row>
    <row r="686" spans="1:29" x14ac:dyDescent="0.25">
      <c r="A686"/>
      <c r="F686"/>
      <c r="I686"/>
      <c r="N686"/>
      <c r="T686" s="10"/>
      <c r="U686" s="8"/>
      <c r="V686" s="8"/>
      <c r="Y686"/>
      <c r="Z686"/>
      <c r="AA686"/>
      <c r="AB686"/>
      <c r="AC686"/>
    </row>
    <row r="692" spans="1:29" x14ac:dyDescent="0.25">
      <c r="A692"/>
      <c r="F692"/>
      <c r="I692"/>
      <c r="N692"/>
      <c r="T692" s="10"/>
      <c r="U692" s="8"/>
      <c r="V692" s="8"/>
      <c r="Y692"/>
      <c r="Z692"/>
      <c r="AA692"/>
      <c r="AB692"/>
      <c r="AC692"/>
    </row>
    <row r="693" spans="1:29" x14ac:dyDescent="0.25">
      <c r="A693"/>
      <c r="F693"/>
      <c r="I693"/>
      <c r="N693"/>
      <c r="T693" s="10"/>
      <c r="U693" s="8"/>
      <c r="V693" s="8"/>
      <c r="Y693"/>
      <c r="Z693"/>
      <c r="AA693"/>
      <c r="AB693"/>
      <c r="AC693"/>
    </row>
    <row r="694" spans="1:29" x14ac:dyDescent="0.25">
      <c r="A694"/>
      <c r="F694"/>
      <c r="I694"/>
      <c r="N694"/>
      <c r="T694" s="10"/>
      <c r="U694" s="8"/>
      <c r="V694" s="8"/>
      <c r="Y694"/>
      <c r="Z694"/>
      <c r="AA694"/>
      <c r="AB694"/>
      <c r="AC694"/>
    </row>
    <row r="695" spans="1:29" x14ac:dyDescent="0.25">
      <c r="A695"/>
      <c r="F695"/>
      <c r="I695"/>
      <c r="N695"/>
      <c r="T695" s="10"/>
      <c r="U695" s="8"/>
      <c r="V695" s="8"/>
      <c r="Y695"/>
      <c r="Z695"/>
      <c r="AA695"/>
      <c r="AB695"/>
      <c r="AC695"/>
    </row>
    <row r="696" spans="1:29" x14ac:dyDescent="0.25">
      <c r="A696"/>
      <c r="F696"/>
      <c r="I696"/>
      <c r="N696"/>
      <c r="T696" s="10"/>
      <c r="U696" s="8"/>
      <c r="V696" s="8"/>
      <c r="Y696"/>
      <c r="Z696"/>
      <c r="AA696"/>
      <c r="AB696"/>
      <c r="AC696"/>
    </row>
    <row r="697" spans="1:29" x14ac:dyDescent="0.25">
      <c r="A697"/>
      <c r="F697"/>
      <c r="I697"/>
      <c r="N697"/>
      <c r="T697" s="10"/>
      <c r="U697" s="8"/>
      <c r="V697" s="8"/>
      <c r="Y697"/>
      <c r="Z697"/>
      <c r="AA697"/>
      <c r="AB697"/>
      <c r="AC697"/>
    </row>
    <row r="708" spans="1:29" x14ac:dyDescent="0.25">
      <c r="A708"/>
      <c r="F708"/>
      <c r="I708"/>
      <c r="N708"/>
      <c r="T708"/>
      <c r="Y708"/>
      <c r="Z708" s="258"/>
      <c r="AA708" s="258"/>
      <c r="AB708"/>
      <c r="AC708"/>
    </row>
    <row r="709" spans="1:29" x14ac:dyDescent="0.25">
      <c r="A709"/>
      <c r="F709"/>
      <c r="I709"/>
      <c r="N709"/>
      <c r="T709"/>
      <c r="Y709"/>
      <c r="Z709" s="258"/>
      <c r="AA709" s="258"/>
      <c r="AB709"/>
      <c r="AC709"/>
    </row>
    <row r="710" spans="1:29" x14ac:dyDescent="0.25">
      <c r="A710"/>
      <c r="F710"/>
      <c r="I710"/>
      <c r="N710"/>
      <c r="T710"/>
      <c r="Y710"/>
      <c r="Z710" s="258"/>
      <c r="AA710" s="258"/>
      <c r="AB710"/>
      <c r="AC710"/>
    </row>
    <row r="711" spans="1:29" x14ac:dyDescent="0.25">
      <c r="A711"/>
      <c r="F711"/>
      <c r="I711"/>
      <c r="N711"/>
      <c r="T711"/>
      <c r="Y711"/>
      <c r="Z711" s="258"/>
      <c r="AA711" s="258"/>
      <c r="AB711"/>
      <c r="AC711"/>
    </row>
    <row r="712" spans="1:29" x14ac:dyDescent="0.25">
      <c r="A712"/>
      <c r="F712"/>
      <c r="I712"/>
      <c r="N712"/>
      <c r="T712"/>
      <c r="Y712"/>
      <c r="Z712" s="258"/>
      <c r="AA712" s="258"/>
      <c r="AB712"/>
      <c r="AC712"/>
    </row>
    <row r="713" spans="1:29" x14ac:dyDescent="0.25">
      <c r="A713"/>
      <c r="F713"/>
      <c r="I713"/>
      <c r="N713"/>
      <c r="T713"/>
      <c r="Y713"/>
      <c r="Z713" s="258"/>
      <c r="AA713" s="258"/>
      <c r="AB713"/>
      <c r="AC713"/>
    </row>
    <row r="714" spans="1:29" x14ac:dyDescent="0.25">
      <c r="A714"/>
      <c r="F714"/>
      <c r="I714"/>
      <c r="N714"/>
      <c r="T714"/>
      <c r="Y714"/>
      <c r="Z714" s="258"/>
      <c r="AA714" s="258"/>
      <c r="AB714"/>
      <c r="AC714"/>
    </row>
    <row r="715" spans="1:29" x14ac:dyDescent="0.25">
      <c r="A715"/>
      <c r="F715"/>
      <c r="I715"/>
      <c r="N715"/>
      <c r="T715"/>
      <c r="Y715"/>
      <c r="Z715" s="258"/>
      <c r="AA715" s="258"/>
      <c r="AB715"/>
      <c r="AC715"/>
    </row>
    <row r="716" spans="1:29" x14ac:dyDescent="0.25">
      <c r="A716"/>
      <c r="F716"/>
      <c r="I716"/>
      <c r="N716"/>
      <c r="T716"/>
      <c r="Y716"/>
      <c r="Z716" s="258"/>
      <c r="AA716" s="258"/>
      <c r="AB716"/>
      <c r="AC716"/>
    </row>
    <row r="717" spans="1:29" x14ac:dyDescent="0.25">
      <c r="A717"/>
      <c r="F717"/>
      <c r="I717"/>
      <c r="N717"/>
      <c r="T717"/>
      <c r="Y717"/>
      <c r="Z717" s="258"/>
      <c r="AA717" s="258"/>
      <c r="AB717"/>
      <c r="AC717"/>
    </row>
    <row r="718" spans="1:29" x14ac:dyDescent="0.25">
      <c r="A718"/>
      <c r="F718"/>
      <c r="I718"/>
      <c r="N718"/>
      <c r="T718"/>
      <c r="Y718"/>
      <c r="Z718" s="258"/>
      <c r="AA718" s="258"/>
      <c r="AB718"/>
      <c r="AC718"/>
    </row>
    <row r="719" spans="1:29" x14ac:dyDescent="0.25">
      <c r="A719"/>
      <c r="F719"/>
      <c r="I719"/>
      <c r="N719"/>
      <c r="T719"/>
      <c r="Y719"/>
      <c r="Z719" s="258"/>
      <c r="AA719" s="258"/>
      <c r="AB719"/>
      <c r="AC719"/>
    </row>
    <row r="720" spans="1:29" x14ac:dyDescent="0.25">
      <c r="A720"/>
      <c r="F720"/>
      <c r="I720"/>
      <c r="N720"/>
      <c r="T720"/>
      <c r="Y720"/>
      <c r="Z720" s="258"/>
      <c r="AA720" s="258"/>
      <c r="AB720"/>
      <c r="AC720"/>
    </row>
    <row r="721" spans="1:29" x14ac:dyDescent="0.25">
      <c r="A721"/>
      <c r="F721"/>
      <c r="I721"/>
      <c r="N721"/>
      <c r="T721"/>
      <c r="Y721"/>
      <c r="Z721" s="258"/>
      <c r="AA721" s="258"/>
      <c r="AB721"/>
      <c r="AC721"/>
    </row>
    <row r="722" spans="1:29" x14ac:dyDescent="0.25">
      <c r="A722"/>
      <c r="F722"/>
      <c r="I722"/>
      <c r="N722"/>
      <c r="T722"/>
      <c r="Y722"/>
      <c r="Z722" s="258"/>
      <c r="AA722" s="258"/>
      <c r="AB722"/>
      <c r="AC722"/>
    </row>
    <row r="723" spans="1:29" x14ac:dyDescent="0.25">
      <c r="A723"/>
      <c r="F723"/>
      <c r="I723"/>
      <c r="N723"/>
      <c r="T723"/>
      <c r="Y723"/>
      <c r="Z723" s="258"/>
      <c r="AA723" s="258"/>
      <c r="AB723"/>
      <c r="AC723"/>
    </row>
    <row r="724" spans="1:29" x14ac:dyDescent="0.25">
      <c r="A724"/>
      <c r="F724"/>
      <c r="I724"/>
      <c r="N724"/>
      <c r="T724"/>
      <c r="Y724"/>
      <c r="Z724" s="258"/>
      <c r="AA724" s="258"/>
      <c r="AB724"/>
      <c r="AC724"/>
    </row>
    <row r="725" spans="1:29" x14ac:dyDescent="0.25">
      <c r="A725"/>
      <c r="F725"/>
      <c r="I725"/>
      <c r="N725"/>
      <c r="T725"/>
      <c r="Y725"/>
      <c r="Z725" s="258"/>
      <c r="AA725" s="258"/>
      <c r="AB725"/>
      <c r="AC725"/>
    </row>
    <row r="726" spans="1:29" x14ac:dyDescent="0.25">
      <c r="A726"/>
      <c r="F726"/>
      <c r="I726"/>
      <c r="N726"/>
      <c r="T726"/>
      <c r="Y726"/>
      <c r="Z726" s="258"/>
      <c r="AA726" s="258"/>
      <c r="AB726"/>
      <c r="AC726"/>
    </row>
    <row r="727" spans="1:29" x14ac:dyDescent="0.25">
      <c r="A727"/>
      <c r="F727"/>
      <c r="I727"/>
      <c r="N727"/>
      <c r="T727"/>
      <c r="Y727"/>
      <c r="Z727" s="258"/>
      <c r="AA727" s="258"/>
      <c r="AB727"/>
      <c r="AC727"/>
    </row>
    <row r="728" spans="1:29" x14ac:dyDescent="0.25">
      <c r="A728"/>
      <c r="F728"/>
      <c r="I728"/>
      <c r="N728"/>
      <c r="T728"/>
      <c r="Y728"/>
      <c r="Z728" s="258"/>
      <c r="AA728" s="258"/>
      <c r="AB728"/>
      <c r="AC728"/>
    </row>
    <row r="729" spans="1:29" x14ac:dyDescent="0.25">
      <c r="A729"/>
      <c r="F729"/>
      <c r="I729"/>
      <c r="N729"/>
      <c r="T729"/>
      <c r="Y729"/>
      <c r="Z729" s="258"/>
      <c r="AA729" s="258"/>
      <c r="AB729"/>
      <c r="AC729"/>
    </row>
    <row r="730" spans="1:29" x14ac:dyDescent="0.25">
      <c r="A730"/>
      <c r="F730"/>
      <c r="I730"/>
      <c r="N730"/>
      <c r="T730"/>
      <c r="Y730"/>
      <c r="Z730" s="258"/>
      <c r="AA730" s="258"/>
      <c r="AB730"/>
      <c r="AC730"/>
    </row>
    <row r="731" spans="1:29" x14ac:dyDescent="0.25">
      <c r="A731"/>
      <c r="F731"/>
      <c r="I731"/>
      <c r="N731"/>
      <c r="T731"/>
      <c r="Y731"/>
      <c r="Z731" s="258"/>
      <c r="AA731" s="258"/>
      <c r="AB731"/>
      <c r="AC731"/>
    </row>
    <row r="732" spans="1:29" x14ac:dyDescent="0.25">
      <c r="A732"/>
      <c r="F732"/>
      <c r="I732"/>
      <c r="N732"/>
      <c r="T732"/>
      <c r="Y732"/>
      <c r="Z732" s="258"/>
      <c r="AA732" s="258"/>
      <c r="AB732"/>
      <c r="AC732"/>
    </row>
    <row r="733" spans="1:29" x14ac:dyDescent="0.25">
      <c r="A733"/>
      <c r="F733"/>
      <c r="I733"/>
      <c r="N733"/>
      <c r="T733"/>
      <c r="Y733"/>
      <c r="Z733" s="258"/>
      <c r="AA733" s="258"/>
      <c r="AB733"/>
      <c r="AC733"/>
    </row>
    <row r="734" spans="1:29" x14ac:dyDescent="0.25">
      <c r="A734"/>
      <c r="F734"/>
      <c r="I734"/>
      <c r="N734"/>
      <c r="T734"/>
      <c r="Y734"/>
      <c r="Z734" s="258"/>
      <c r="AA734" s="258"/>
      <c r="AB734"/>
      <c r="AC734"/>
    </row>
    <row r="735" spans="1:29" x14ac:dyDescent="0.25">
      <c r="A735"/>
      <c r="F735"/>
      <c r="I735"/>
      <c r="N735"/>
      <c r="T735"/>
      <c r="Y735"/>
      <c r="Z735" s="258"/>
      <c r="AA735" s="258"/>
      <c r="AB735"/>
      <c r="AC735"/>
    </row>
    <row r="736" spans="1:29" x14ac:dyDescent="0.25">
      <c r="A736"/>
      <c r="F736"/>
      <c r="I736"/>
      <c r="N736"/>
      <c r="T736"/>
      <c r="Y736"/>
      <c r="Z736" s="258"/>
      <c r="AA736" s="258"/>
      <c r="AB736"/>
      <c r="AC736"/>
    </row>
    <row r="737" spans="1:29" x14ac:dyDescent="0.25">
      <c r="A737"/>
      <c r="F737"/>
      <c r="I737"/>
      <c r="N737"/>
      <c r="T737"/>
      <c r="Y737"/>
      <c r="Z737" s="258"/>
      <c r="AA737" s="258"/>
      <c r="AB737"/>
      <c r="AC737"/>
    </row>
    <row r="738" spans="1:29" x14ac:dyDescent="0.25">
      <c r="A738"/>
      <c r="F738"/>
      <c r="I738"/>
      <c r="N738"/>
      <c r="T738"/>
      <c r="Y738"/>
      <c r="Z738" s="258"/>
      <c r="AA738" s="258"/>
      <c r="AB738"/>
      <c r="AC738"/>
    </row>
    <row r="739" spans="1:29" x14ac:dyDescent="0.25">
      <c r="A739"/>
      <c r="F739"/>
      <c r="I739"/>
      <c r="N739"/>
      <c r="T739"/>
      <c r="Y739"/>
      <c r="Z739" s="258"/>
      <c r="AA739" s="258"/>
      <c r="AB739"/>
      <c r="AC739"/>
    </row>
    <row r="740" spans="1:29" x14ac:dyDescent="0.25">
      <c r="A740"/>
      <c r="F740"/>
      <c r="I740"/>
      <c r="N740"/>
      <c r="T740"/>
      <c r="Y740"/>
      <c r="Z740" s="258"/>
      <c r="AA740" s="258"/>
      <c r="AB740"/>
      <c r="AC740"/>
    </row>
    <row r="741" spans="1:29" x14ac:dyDescent="0.25">
      <c r="A741"/>
      <c r="F741"/>
      <c r="I741"/>
      <c r="N741"/>
      <c r="T741"/>
      <c r="Y741"/>
      <c r="Z741" s="258"/>
      <c r="AA741" s="258"/>
      <c r="AB741"/>
      <c r="AC741"/>
    </row>
    <row r="742" spans="1:29" x14ac:dyDescent="0.25">
      <c r="A742"/>
      <c r="F742"/>
      <c r="I742"/>
      <c r="N742"/>
      <c r="T742"/>
      <c r="Y742"/>
      <c r="Z742" s="258"/>
      <c r="AA742" s="258"/>
      <c r="AB742"/>
      <c r="AC742"/>
    </row>
    <row r="743" spans="1:29" x14ac:dyDescent="0.25">
      <c r="A743"/>
      <c r="F743"/>
      <c r="I743"/>
      <c r="N743"/>
      <c r="T743"/>
      <c r="Y743"/>
      <c r="Z743" s="258"/>
      <c r="AA743" s="258"/>
      <c r="AB743"/>
      <c r="AC743"/>
    </row>
    <row r="744" spans="1:29" x14ac:dyDescent="0.25">
      <c r="A744"/>
      <c r="F744"/>
      <c r="I744"/>
      <c r="N744"/>
      <c r="T744"/>
      <c r="Y744"/>
      <c r="Z744" s="258"/>
      <c r="AA744" s="258"/>
      <c r="AB744"/>
      <c r="AC744"/>
    </row>
    <row r="745" spans="1:29" x14ac:dyDescent="0.25">
      <c r="A745"/>
      <c r="F745"/>
      <c r="I745"/>
      <c r="N745"/>
      <c r="T745"/>
      <c r="Y745"/>
      <c r="Z745" s="258"/>
      <c r="AA745" s="258"/>
      <c r="AB745"/>
      <c r="AC745"/>
    </row>
    <row r="746" spans="1:29" x14ac:dyDescent="0.25">
      <c r="A746"/>
      <c r="F746"/>
      <c r="I746"/>
      <c r="N746"/>
      <c r="T746"/>
      <c r="Y746"/>
      <c r="Z746" s="258"/>
      <c r="AA746" s="258"/>
      <c r="AB746"/>
      <c r="AC746"/>
    </row>
    <row r="747" spans="1:29" x14ac:dyDescent="0.25">
      <c r="A747"/>
      <c r="F747"/>
      <c r="I747"/>
      <c r="N747"/>
      <c r="T747"/>
      <c r="Y747"/>
      <c r="Z747" s="258"/>
      <c r="AA747" s="258"/>
      <c r="AB747"/>
      <c r="AC747"/>
    </row>
    <row r="748" spans="1:29" x14ac:dyDescent="0.25">
      <c r="A748"/>
      <c r="F748"/>
      <c r="I748"/>
      <c r="N748"/>
      <c r="T748"/>
      <c r="Y748"/>
      <c r="Z748" s="258"/>
      <c r="AA748" s="258"/>
      <c r="AB748"/>
      <c r="AC748"/>
    </row>
    <row r="749" spans="1:29" x14ac:dyDescent="0.25">
      <c r="A749"/>
      <c r="F749"/>
      <c r="I749"/>
      <c r="N749"/>
      <c r="T749"/>
      <c r="Y749"/>
      <c r="Z749" s="258"/>
      <c r="AA749" s="258"/>
      <c r="AB749"/>
      <c r="AC749"/>
    </row>
    <row r="750" spans="1:29" x14ac:dyDescent="0.25">
      <c r="A750"/>
      <c r="F750"/>
      <c r="I750"/>
      <c r="N750"/>
      <c r="T750"/>
      <c r="Y750"/>
      <c r="Z750" s="258"/>
      <c r="AA750" s="258"/>
      <c r="AB750"/>
      <c r="AC750"/>
    </row>
    <row r="751" spans="1:29" x14ac:dyDescent="0.25">
      <c r="A751"/>
      <c r="F751"/>
      <c r="I751"/>
      <c r="N751"/>
      <c r="T751"/>
      <c r="Y751"/>
      <c r="Z751" s="258"/>
      <c r="AA751" s="258"/>
      <c r="AB751"/>
      <c r="AC751"/>
    </row>
    <row r="752" spans="1:29" x14ac:dyDescent="0.25">
      <c r="A752"/>
      <c r="F752"/>
      <c r="I752"/>
      <c r="N752"/>
      <c r="T752"/>
      <c r="Y752"/>
      <c r="Z752" s="258"/>
      <c r="AA752" s="258"/>
      <c r="AB752"/>
      <c r="AC752"/>
    </row>
    <row r="753" spans="1:29" x14ac:dyDescent="0.25">
      <c r="A753"/>
      <c r="F753"/>
      <c r="I753"/>
      <c r="N753"/>
      <c r="T753"/>
      <c r="Y753"/>
      <c r="Z753" s="258"/>
      <c r="AA753" s="258"/>
      <c r="AB753"/>
      <c r="AC753"/>
    </row>
    <row r="754" spans="1:29" x14ac:dyDescent="0.25">
      <c r="A754"/>
      <c r="F754"/>
      <c r="I754"/>
      <c r="N754"/>
      <c r="T754"/>
      <c r="Y754"/>
      <c r="Z754" s="258"/>
      <c r="AA754" s="258"/>
      <c r="AB754"/>
      <c r="AC754"/>
    </row>
    <row r="755" spans="1:29" x14ac:dyDescent="0.25">
      <c r="A755"/>
      <c r="F755"/>
      <c r="I755"/>
      <c r="N755"/>
      <c r="T755"/>
      <c r="Y755"/>
      <c r="Z755" s="258"/>
      <c r="AA755" s="258"/>
      <c r="AB755"/>
      <c r="AC755"/>
    </row>
    <row r="756" spans="1:29" x14ac:dyDescent="0.25">
      <c r="A756"/>
      <c r="F756"/>
      <c r="I756"/>
      <c r="N756"/>
      <c r="T756"/>
      <c r="Y756"/>
      <c r="Z756" s="258"/>
      <c r="AA756" s="258"/>
      <c r="AB756"/>
      <c r="AC756"/>
    </row>
    <row r="757" spans="1:29" x14ac:dyDescent="0.25">
      <c r="A757"/>
      <c r="F757"/>
      <c r="I757"/>
      <c r="N757"/>
      <c r="T757"/>
      <c r="Y757"/>
      <c r="Z757" s="258"/>
      <c r="AA757" s="258"/>
      <c r="AB757"/>
      <c r="AC757"/>
    </row>
    <row r="758" spans="1:29" x14ac:dyDescent="0.25">
      <c r="A758"/>
      <c r="F758"/>
      <c r="I758"/>
      <c r="N758"/>
      <c r="T758"/>
      <c r="Y758"/>
      <c r="Z758" s="258"/>
      <c r="AA758" s="258"/>
      <c r="AB758"/>
      <c r="AC758"/>
    </row>
    <row r="759" spans="1:29" x14ac:dyDescent="0.25">
      <c r="A759"/>
      <c r="F759"/>
      <c r="I759"/>
      <c r="N759"/>
      <c r="T759"/>
      <c r="Y759"/>
      <c r="Z759" s="258"/>
      <c r="AA759" s="258"/>
      <c r="AB759"/>
      <c r="AC759"/>
    </row>
    <row r="760" spans="1:29" x14ac:dyDescent="0.25">
      <c r="A760"/>
      <c r="F760"/>
      <c r="I760"/>
      <c r="N760"/>
      <c r="T760"/>
      <c r="Y760"/>
      <c r="Z760" s="258"/>
      <c r="AA760" s="258"/>
      <c r="AB760"/>
      <c r="AC760"/>
    </row>
    <row r="761" spans="1:29" x14ac:dyDescent="0.25">
      <c r="A761"/>
      <c r="F761"/>
      <c r="I761"/>
      <c r="N761"/>
      <c r="T761"/>
      <c r="Y761"/>
      <c r="Z761" s="258"/>
      <c r="AA761" s="258"/>
      <c r="AB761"/>
      <c r="AC761"/>
    </row>
    <row r="762" spans="1:29" x14ac:dyDescent="0.25">
      <c r="A762"/>
      <c r="F762"/>
      <c r="I762"/>
      <c r="N762"/>
      <c r="T762"/>
      <c r="Y762"/>
      <c r="Z762" s="258"/>
      <c r="AA762" s="258"/>
      <c r="AB762"/>
      <c r="AC762"/>
    </row>
    <row r="763" spans="1:29" x14ac:dyDescent="0.25">
      <c r="A763"/>
      <c r="F763"/>
      <c r="I763"/>
      <c r="N763"/>
      <c r="T763"/>
      <c r="Y763"/>
      <c r="Z763" s="258"/>
      <c r="AA763" s="258"/>
      <c r="AB763"/>
      <c r="AC763"/>
    </row>
    <row r="764" spans="1:29" x14ac:dyDescent="0.25">
      <c r="A764"/>
      <c r="F764"/>
      <c r="I764"/>
      <c r="N764"/>
      <c r="T764"/>
      <c r="Y764"/>
      <c r="Z764" s="258"/>
      <c r="AA764" s="258"/>
      <c r="AB764"/>
      <c r="AC764"/>
    </row>
    <row r="765" spans="1:29" x14ac:dyDescent="0.25">
      <c r="A765"/>
      <c r="F765"/>
      <c r="I765"/>
      <c r="N765"/>
      <c r="T765"/>
      <c r="Y765"/>
      <c r="Z765" s="258"/>
      <c r="AA765" s="258"/>
      <c r="AB765"/>
      <c r="AC765"/>
    </row>
    <row r="766" spans="1:29" x14ac:dyDescent="0.25">
      <c r="A766"/>
      <c r="F766"/>
      <c r="I766"/>
      <c r="N766"/>
      <c r="T766"/>
      <c r="Y766"/>
      <c r="Z766" s="258"/>
      <c r="AA766" s="258"/>
      <c r="AB766"/>
      <c r="AC766"/>
    </row>
    <row r="767" spans="1:29" x14ac:dyDescent="0.25">
      <c r="A767"/>
      <c r="F767"/>
      <c r="I767"/>
      <c r="N767"/>
      <c r="T767"/>
      <c r="Y767"/>
      <c r="Z767" s="258"/>
      <c r="AA767" s="258"/>
      <c r="AB767"/>
      <c r="AC767"/>
    </row>
    <row r="768" spans="1:29" x14ac:dyDescent="0.25">
      <c r="A768"/>
      <c r="F768"/>
      <c r="I768"/>
      <c r="N768"/>
      <c r="T768"/>
      <c r="Y768"/>
      <c r="Z768" s="258"/>
      <c r="AA768" s="258"/>
      <c r="AB768"/>
      <c r="AC768"/>
    </row>
    <row r="769" spans="1:29" x14ac:dyDescent="0.25">
      <c r="A769"/>
      <c r="F769"/>
      <c r="I769"/>
      <c r="N769"/>
      <c r="T769"/>
      <c r="Y769"/>
      <c r="Z769" s="258"/>
      <c r="AA769" s="258"/>
      <c r="AB769"/>
      <c r="AC769"/>
    </row>
    <row r="770" spans="1:29" x14ac:dyDescent="0.25">
      <c r="A770"/>
      <c r="F770"/>
      <c r="I770"/>
      <c r="N770"/>
      <c r="T770"/>
      <c r="Y770"/>
      <c r="Z770" s="258"/>
      <c r="AA770" s="258"/>
      <c r="AB770"/>
      <c r="AC770"/>
    </row>
    <row r="771" spans="1:29" x14ac:dyDescent="0.25">
      <c r="A771"/>
      <c r="F771"/>
      <c r="I771"/>
      <c r="N771"/>
      <c r="T771"/>
      <c r="Y771"/>
      <c r="Z771" s="258"/>
      <c r="AA771" s="258"/>
      <c r="AB771"/>
      <c r="AC771"/>
    </row>
    <row r="772" spans="1:29" x14ac:dyDescent="0.25">
      <c r="A772"/>
      <c r="F772"/>
      <c r="I772"/>
      <c r="N772"/>
      <c r="T772"/>
      <c r="Y772"/>
      <c r="Z772" s="258"/>
      <c r="AA772" s="258"/>
      <c r="AB772"/>
      <c r="AC772"/>
    </row>
    <row r="773" spans="1:29" x14ac:dyDescent="0.25">
      <c r="A773"/>
      <c r="F773"/>
      <c r="I773"/>
      <c r="N773"/>
      <c r="T773"/>
      <c r="Y773"/>
      <c r="Z773" s="258"/>
      <c r="AA773" s="258"/>
      <c r="AB773"/>
      <c r="AC773"/>
    </row>
    <row r="774" spans="1:29" x14ac:dyDescent="0.25">
      <c r="A774"/>
      <c r="F774"/>
      <c r="I774"/>
      <c r="N774"/>
      <c r="T774"/>
      <c r="Y774"/>
      <c r="Z774" s="258"/>
      <c r="AA774" s="258"/>
      <c r="AB774"/>
      <c r="AC774"/>
    </row>
    <row r="775" spans="1:29" x14ac:dyDescent="0.25">
      <c r="A775"/>
      <c r="F775"/>
      <c r="I775"/>
      <c r="N775"/>
      <c r="T775"/>
      <c r="Y775"/>
      <c r="Z775" s="258"/>
      <c r="AA775" s="258"/>
      <c r="AB775"/>
      <c r="AC775"/>
    </row>
    <row r="776" spans="1:29" x14ac:dyDescent="0.25">
      <c r="A776"/>
      <c r="F776"/>
      <c r="I776"/>
      <c r="N776"/>
      <c r="T776"/>
      <c r="Y776"/>
      <c r="Z776" s="258"/>
      <c r="AA776" s="258"/>
      <c r="AB776"/>
      <c r="AC776"/>
    </row>
    <row r="777" spans="1:29" x14ac:dyDescent="0.25">
      <c r="A777"/>
      <c r="F777"/>
      <c r="I777"/>
      <c r="N777"/>
      <c r="T777"/>
      <c r="Y777"/>
      <c r="Z777" s="258"/>
      <c r="AA777" s="258"/>
      <c r="AB777"/>
      <c r="AC777"/>
    </row>
    <row r="778" spans="1:29" x14ac:dyDescent="0.25">
      <c r="A778"/>
      <c r="F778"/>
      <c r="I778"/>
      <c r="N778"/>
      <c r="T778"/>
      <c r="Y778"/>
      <c r="Z778" s="258"/>
      <c r="AA778" s="258"/>
      <c r="AB778"/>
      <c r="AC778"/>
    </row>
    <row r="779" spans="1:29" x14ac:dyDescent="0.25">
      <c r="A779"/>
      <c r="F779"/>
      <c r="I779"/>
      <c r="N779"/>
      <c r="T779"/>
      <c r="Y779"/>
      <c r="Z779" s="258"/>
      <c r="AA779" s="258"/>
      <c r="AB779"/>
      <c r="AC779"/>
    </row>
    <row r="780" spans="1:29" x14ac:dyDescent="0.25">
      <c r="A780"/>
      <c r="F780"/>
      <c r="I780"/>
      <c r="N780"/>
      <c r="T780"/>
      <c r="Y780"/>
      <c r="Z780" s="258"/>
      <c r="AA780" s="258"/>
      <c r="AB780"/>
      <c r="AC780"/>
    </row>
    <row r="781" spans="1:29" x14ac:dyDescent="0.25">
      <c r="A781"/>
      <c r="F781"/>
      <c r="I781"/>
      <c r="N781"/>
      <c r="T781"/>
      <c r="Y781"/>
      <c r="Z781" s="258"/>
      <c r="AA781" s="258"/>
      <c r="AB781"/>
      <c r="AC781"/>
    </row>
    <row r="782" spans="1:29" x14ac:dyDescent="0.25">
      <c r="A782"/>
      <c r="F782"/>
      <c r="I782"/>
      <c r="N782"/>
      <c r="T782"/>
      <c r="Y782"/>
      <c r="Z782" s="258"/>
      <c r="AA782" s="258"/>
      <c r="AB782"/>
      <c r="AC782"/>
    </row>
    <row r="783" spans="1:29" x14ac:dyDescent="0.25">
      <c r="A783"/>
      <c r="F783"/>
      <c r="I783"/>
      <c r="N783"/>
      <c r="T783"/>
      <c r="Y783"/>
      <c r="Z783" s="258"/>
      <c r="AA783" s="258"/>
      <c r="AB783"/>
      <c r="AC783"/>
    </row>
    <row r="784" spans="1:29" x14ac:dyDescent="0.25">
      <c r="A784"/>
      <c r="F784"/>
      <c r="I784"/>
      <c r="N784"/>
      <c r="T784"/>
      <c r="Y784"/>
      <c r="Z784" s="258"/>
      <c r="AA784" s="258"/>
      <c r="AB784"/>
      <c r="AC784"/>
    </row>
    <row r="785" spans="1:29" x14ac:dyDescent="0.25">
      <c r="A785"/>
      <c r="F785"/>
      <c r="I785"/>
      <c r="N785"/>
      <c r="T785"/>
      <c r="Y785"/>
      <c r="Z785" s="258"/>
      <c r="AA785" s="258"/>
      <c r="AB785"/>
      <c r="AC785"/>
    </row>
    <row r="786" spans="1:29" x14ac:dyDescent="0.25">
      <c r="A786"/>
      <c r="F786"/>
      <c r="I786"/>
      <c r="N786"/>
      <c r="T786"/>
      <c r="Y786"/>
      <c r="Z786" s="258"/>
      <c r="AA786" s="258"/>
      <c r="AB786"/>
      <c r="AC786"/>
    </row>
    <row r="787" spans="1:29" x14ac:dyDescent="0.25">
      <c r="A787"/>
      <c r="F787"/>
      <c r="I787"/>
      <c r="N787"/>
      <c r="T787"/>
      <c r="Y787"/>
      <c r="Z787" s="258"/>
      <c r="AA787" s="258"/>
      <c r="AB787"/>
      <c r="AC787"/>
    </row>
    <row r="788" spans="1:29" x14ac:dyDescent="0.25">
      <c r="A788"/>
      <c r="F788"/>
      <c r="I788"/>
      <c r="N788"/>
      <c r="T788"/>
      <c r="Y788"/>
      <c r="Z788" s="258"/>
      <c r="AA788" s="258"/>
      <c r="AB788"/>
      <c r="AC788"/>
    </row>
    <row r="789" spans="1:29" x14ac:dyDescent="0.25">
      <c r="A789"/>
      <c r="F789"/>
      <c r="I789"/>
      <c r="N789"/>
      <c r="T789"/>
      <c r="Y789"/>
      <c r="Z789" s="258"/>
      <c r="AA789" s="258"/>
      <c r="AB789"/>
      <c r="AC789"/>
    </row>
    <row r="790" spans="1:29" x14ac:dyDescent="0.25">
      <c r="A790"/>
      <c r="F790"/>
      <c r="I790"/>
      <c r="N790"/>
      <c r="T790"/>
      <c r="Y790"/>
      <c r="Z790" s="258"/>
      <c r="AA790" s="258"/>
      <c r="AB790"/>
      <c r="AC790"/>
    </row>
    <row r="791" spans="1:29" x14ac:dyDescent="0.25">
      <c r="A791"/>
      <c r="F791"/>
      <c r="I791"/>
      <c r="N791"/>
      <c r="T791"/>
      <c r="Y791"/>
      <c r="Z791" s="258"/>
      <c r="AA791" s="258"/>
      <c r="AB791"/>
      <c r="AC791"/>
    </row>
    <row r="792" spans="1:29" x14ac:dyDescent="0.25">
      <c r="A792"/>
      <c r="F792"/>
      <c r="I792"/>
      <c r="N792"/>
      <c r="T792"/>
      <c r="Y792"/>
      <c r="Z792" s="258"/>
      <c r="AA792" s="258"/>
      <c r="AB792"/>
      <c r="AC792"/>
    </row>
    <row r="793" spans="1:29" x14ac:dyDescent="0.25">
      <c r="A793"/>
      <c r="F793"/>
      <c r="I793"/>
      <c r="N793"/>
      <c r="T793"/>
      <c r="Y793"/>
      <c r="Z793" s="258"/>
      <c r="AA793" s="258"/>
      <c r="AB793"/>
      <c r="AC793"/>
    </row>
    <row r="794" spans="1:29" x14ac:dyDescent="0.25">
      <c r="A794"/>
      <c r="F794"/>
      <c r="I794"/>
      <c r="N794"/>
      <c r="T794"/>
      <c r="Y794"/>
      <c r="Z794" s="258"/>
      <c r="AA794" s="258"/>
      <c r="AB794"/>
      <c r="AC794"/>
    </row>
    <row r="795" spans="1:29" x14ac:dyDescent="0.25">
      <c r="A795"/>
      <c r="F795"/>
      <c r="I795"/>
      <c r="N795"/>
      <c r="T795"/>
      <c r="Y795"/>
      <c r="Z795" s="258"/>
      <c r="AA795" s="258"/>
      <c r="AB795"/>
      <c r="AC795"/>
    </row>
    <row r="796" spans="1:29" x14ac:dyDescent="0.25">
      <c r="A796"/>
      <c r="F796"/>
      <c r="I796"/>
      <c r="N796"/>
      <c r="T796"/>
      <c r="Y796"/>
      <c r="Z796" s="258"/>
      <c r="AA796" s="258"/>
      <c r="AB796"/>
      <c r="AC796"/>
    </row>
    <row r="797" spans="1:29" x14ac:dyDescent="0.25">
      <c r="A797"/>
      <c r="F797"/>
      <c r="I797"/>
      <c r="N797"/>
      <c r="T797"/>
      <c r="Y797"/>
      <c r="Z797" s="258"/>
      <c r="AA797" s="258"/>
      <c r="AB797"/>
      <c r="AC797"/>
    </row>
    <row r="798" spans="1:29" x14ac:dyDescent="0.25">
      <c r="A798"/>
      <c r="F798"/>
      <c r="I798"/>
      <c r="N798"/>
      <c r="T798"/>
      <c r="Y798"/>
      <c r="Z798" s="258"/>
      <c r="AA798" s="258"/>
      <c r="AB798"/>
      <c r="AC798"/>
    </row>
    <row r="799" spans="1:29" x14ac:dyDescent="0.25">
      <c r="A799"/>
      <c r="F799"/>
      <c r="I799"/>
      <c r="N799"/>
      <c r="T799"/>
      <c r="Y799"/>
      <c r="Z799" s="258"/>
      <c r="AA799" s="258"/>
      <c r="AB799"/>
      <c r="AC799"/>
    </row>
  </sheetData>
  <mergeCells count="15">
    <mergeCell ref="A1:A5"/>
    <mergeCell ref="G4:G5"/>
    <mergeCell ref="H4:H5"/>
    <mergeCell ref="I4:M4"/>
    <mergeCell ref="N4:R4"/>
    <mergeCell ref="F1:H3"/>
    <mergeCell ref="F4:F5"/>
    <mergeCell ref="B4:D4"/>
    <mergeCell ref="B1:E3"/>
    <mergeCell ref="S4:S5"/>
    <mergeCell ref="I1:S3"/>
    <mergeCell ref="U4:W4"/>
    <mergeCell ref="T1:X3"/>
    <mergeCell ref="X4:X5"/>
    <mergeCell ref="T4:T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zoomScale="80" zoomScaleNormal="80" workbookViewId="0">
      <selection sqref="A1:A3"/>
    </sheetView>
  </sheetViews>
  <sheetFormatPr defaultRowHeight="15" x14ac:dyDescent="0.25"/>
  <cols>
    <col min="1" max="1" width="13.140625" style="268" bestFit="1" customWidth="1"/>
    <col min="2" max="2" width="26.7109375" style="283" customWidth="1"/>
    <col min="3" max="3" width="15.85546875" style="283" customWidth="1"/>
    <col min="4" max="4" width="8.5703125" style="268" customWidth="1"/>
    <col min="5" max="5" width="5.7109375" style="268" customWidth="1"/>
    <col min="6" max="6" width="12.7109375" style="268" customWidth="1"/>
    <col min="7" max="8" width="14.42578125" style="268" customWidth="1"/>
    <col min="9" max="9" width="22.140625" style="268" customWidth="1"/>
    <col min="10" max="10" width="9.42578125" style="268" customWidth="1"/>
    <col min="11" max="12" width="10.5703125" style="268" customWidth="1"/>
    <col min="13" max="13" width="13" style="268" customWidth="1"/>
    <col min="14" max="14" width="30" style="283" customWidth="1"/>
    <col min="15" max="15" width="17.140625" style="283" bestFit="1" customWidth="1"/>
    <col min="16" max="16" width="11.7109375" style="268" bestFit="1" customWidth="1"/>
    <col min="17" max="17" width="15.85546875" style="268" bestFit="1" customWidth="1"/>
    <col min="18" max="18" width="16.28515625" style="268" bestFit="1" customWidth="1"/>
    <col min="19" max="19" width="15.28515625" style="268" bestFit="1" customWidth="1"/>
    <col min="20" max="20" width="11" style="268" bestFit="1" customWidth="1"/>
    <col min="21" max="21" width="9.140625" style="283"/>
    <col min="22" max="16384" width="9.140625" style="268"/>
  </cols>
  <sheetData>
    <row r="1" spans="1:30" ht="15" customHeight="1" x14ac:dyDescent="0.25">
      <c r="A1" s="367" t="s">
        <v>2027</v>
      </c>
      <c r="B1" s="391" t="s">
        <v>205</v>
      </c>
      <c r="C1" s="358" t="s">
        <v>2081</v>
      </c>
      <c r="D1" s="358"/>
      <c r="E1" s="358"/>
      <c r="F1" s="358"/>
      <c r="G1" s="358"/>
      <c r="H1" s="358"/>
      <c r="I1" s="358"/>
      <c r="J1" s="358"/>
      <c r="K1" s="358"/>
      <c r="L1" s="358"/>
      <c r="M1" s="358"/>
      <c r="N1" s="391" t="s">
        <v>206</v>
      </c>
      <c r="O1" s="358" t="s">
        <v>2281</v>
      </c>
      <c r="P1" s="358"/>
      <c r="Q1" s="358"/>
      <c r="R1" s="358"/>
      <c r="S1" s="358"/>
      <c r="T1" s="416"/>
      <c r="U1" s="350"/>
      <c r="V1" s="347"/>
      <c r="W1" s="347"/>
      <c r="X1" s="347"/>
      <c r="Y1" s="347"/>
      <c r="Z1" s="347"/>
      <c r="AA1" s="347"/>
      <c r="AB1" s="347"/>
    </row>
    <row r="2" spans="1:30" ht="25.5" x14ac:dyDescent="0.25">
      <c r="A2" s="367"/>
      <c r="B2" s="391"/>
      <c r="C2" s="352" t="s">
        <v>2167</v>
      </c>
      <c r="D2" s="344" t="s">
        <v>2168</v>
      </c>
      <c r="E2" s="368" t="s">
        <v>2169</v>
      </c>
      <c r="F2" s="368"/>
      <c r="G2" s="345" t="s">
        <v>2170</v>
      </c>
      <c r="H2" s="345" t="s">
        <v>2171</v>
      </c>
      <c r="I2" s="345" t="s">
        <v>2283</v>
      </c>
      <c r="J2" s="358" t="s">
        <v>2106</v>
      </c>
      <c r="K2" s="367" t="s">
        <v>183</v>
      </c>
      <c r="L2" s="359" t="s">
        <v>2172</v>
      </c>
      <c r="M2" s="417"/>
      <c r="N2" s="391"/>
      <c r="O2" s="420" t="s">
        <v>2123</v>
      </c>
      <c r="P2" s="418" t="s">
        <v>2222</v>
      </c>
      <c r="Q2" s="418" t="s">
        <v>2262</v>
      </c>
      <c r="R2" s="418" t="s">
        <v>2223</v>
      </c>
      <c r="S2" s="418" t="s">
        <v>2224</v>
      </c>
      <c r="T2" s="419" t="s">
        <v>2225</v>
      </c>
      <c r="U2" s="347"/>
      <c r="V2" s="347"/>
      <c r="W2" s="347"/>
      <c r="X2" s="347"/>
      <c r="Y2" s="347"/>
      <c r="Z2" s="347"/>
      <c r="AA2" s="347"/>
      <c r="AB2" s="347"/>
    </row>
    <row r="3" spans="1:30" s="28" customFormat="1" ht="25.5" x14ac:dyDescent="0.25">
      <c r="A3" s="368"/>
      <c r="B3" s="392"/>
      <c r="C3" s="352" t="s">
        <v>2107</v>
      </c>
      <c r="D3" s="344" t="s">
        <v>2088</v>
      </c>
      <c r="E3" s="344" t="s">
        <v>2088</v>
      </c>
      <c r="F3" s="345" t="s">
        <v>2080</v>
      </c>
      <c r="G3" s="345" t="s">
        <v>2105</v>
      </c>
      <c r="H3" s="345" t="s">
        <v>2105</v>
      </c>
      <c r="I3" s="345" t="s">
        <v>2122</v>
      </c>
      <c r="J3" s="359"/>
      <c r="K3" s="368"/>
      <c r="L3" s="345" t="s">
        <v>2124</v>
      </c>
      <c r="M3" s="345" t="s">
        <v>2125</v>
      </c>
      <c r="N3" s="392"/>
      <c r="O3" s="392"/>
      <c r="P3" s="345"/>
      <c r="Q3" s="345"/>
      <c r="R3" s="345"/>
      <c r="S3" s="345"/>
      <c r="T3" s="345"/>
      <c r="U3" s="351"/>
      <c r="V3" s="348"/>
      <c r="W3" s="348"/>
      <c r="X3" s="348"/>
      <c r="Y3" s="348"/>
      <c r="Z3" s="348"/>
      <c r="AA3" s="348"/>
      <c r="AB3" s="348"/>
    </row>
    <row r="4" spans="1:30" x14ac:dyDescent="0.25">
      <c r="A4" s="343" t="s">
        <v>87</v>
      </c>
      <c r="B4" s="357" t="s">
        <v>207</v>
      </c>
      <c r="C4" s="357">
        <v>0</v>
      </c>
      <c r="D4" s="343" t="s">
        <v>190</v>
      </c>
      <c r="E4" s="343" t="s">
        <v>190</v>
      </c>
      <c r="F4" s="343" t="s">
        <v>2082</v>
      </c>
      <c r="G4" s="343" t="s">
        <v>2137</v>
      </c>
      <c r="H4" s="343" t="s">
        <v>2158</v>
      </c>
      <c r="I4" s="42" t="s">
        <v>2109</v>
      </c>
      <c r="J4" s="343">
        <v>5</v>
      </c>
      <c r="K4" s="343" t="s">
        <v>190</v>
      </c>
      <c r="L4" s="343" t="s">
        <v>190</v>
      </c>
      <c r="M4" s="343" t="s">
        <v>2132</v>
      </c>
      <c r="N4" s="357" t="s">
        <v>193</v>
      </c>
      <c r="O4" s="357" t="s">
        <v>190</v>
      </c>
      <c r="P4" s="275" t="s">
        <v>2226</v>
      </c>
      <c r="Q4" s="291" t="s">
        <v>2263</v>
      </c>
      <c r="R4" s="291" t="s">
        <v>2175</v>
      </c>
      <c r="S4" s="275" t="s">
        <v>2195</v>
      </c>
      <c r="T4" s="275" t="s">
        <v>2211</v>
      </c>
      <c r="U4" s="5"/>
      <c r="V4" s="217"/>
      <c r="W4" s="217"/>
      <c r="X4" s="217"/>
      <c r="Y4" s="217"/>
      <c r="Z4" s="217"/>
      <c r="AA4" s="217"/>
      <c r="AB4" s="217"/>
      <c r="AC4" s="217"/>
      <c r="AD4" s="217"/>
    </row>
    <row r="5" spans="1:30" x14ac:dyDescent="0.25">
      <c r="A5" s="343" t="s">
        <v>124</v>
      </c>
      <c r="B5" s="357" t="s">
        <v>208</v>
      </c>
      <c r="C5" s="357" t="s">
        <v>193</v>
      </c>
      <c r="D5" s="343" t="s">
        <v>193</v>
      </c>
      <c r="E5" s="343" t="s">
        <v>193</v>
      </c>
      <c r="F5" s="343" t="s">
        <v>193</v>
      </c>
      <c r="G5" s="343" t="s">
        <v>193</v>
      </c>
      <c r="H5" s="343" t="s">
        <v>193</v>
      </c>
      <c r="I5" s="343" t="s">
        <v>193</v>
      </c>
      <c r="J5" s="343">
        <v>1</v>
      </c>
      <c r="K5" s="343" t="s">
        <v>193</v>
      </c>
      <c r="L5" s="343" t="s">
        <v>193</v>
      </c>
      <c r="M5" s="343" t="s">
        <v>193</v>
      </c>
      <c r="N5" s="357" t="s">
        <v>189</v>
      </c>
      <c r="O5" s="357" t="s">
        <v>193</v>
      </c>
      <c r="P5" s="197" t="s">
        <v>193</v>
      </c>
      <c r="Q5" s="197" t="s">
        <v>193</v>
      </c>
      <c r="R5" s="197" t="s">
        <v>193</v>
      </c>
      <c r="S5" s="197" t="s">
        <v>193</v>
      </c>
      <c r="T5" s="275" t="s">
        <v>2212</v>
      </c>
      <c r="U5" s="5"/>
      <c r="V5" s="217"/>
      <c r="W5" s="217"/>
      <c r="X5" s="217"/>
      <c r="Y5" s="217"/>
      <c r="Z5" s="217"/>
      <c r="AA5" s="217"/>
      <c r="AB5" s="217"/>
      <c r="AC5" s="217"/>
      <c r="AD5" s="217"/>
    </row>
    <row r="6" spans="1:30" x14ac:dyDescent="0.25">
      <c r="A6" s="343" t="s">
        <v>68</v>
      </c>
      <c r="B6" s="357" t="s">
        <v>208</v>
      </c>
      <c r="C6" s="357" t="s">
        <v>191</v>
      </c>
      <c r="D6" s="343" t="s">
        <v>190</v>
      </c>
      <c r="E6" s="343" t="s">
        <v>190</v>
      </c>
      <c r="F6" s="343" t="s">
        <v>2083</v>
      </c>
      <c r="G6" s="343" t="s">
        <v>2138</v>
      </c>
      <c r="H6" s="346" t="s">
        <v>2159</v>
      </c>
      <c r="I6" s="343" t="s">
        <v>31</v>
      </c>
      <c r="J6" s="343">
        <v>3</v>
      </c>
      <c r="K6" s="343" t="s">
        <v>190</v>
      </c>
      <c r="L6" s="343" t="s">
        <v>190</v>
      </c>
      <c r="M6" s="343" t="s">
        <v>190</v>
      </c>
      <c r="N6" s="357" t="s">
        <v>193</v>
      </c>
      <c r="O6" s="357" t="s">
        <v>190</v>
      </c>
      <c r="P6" s="275" t="s">
        <v>2227</v>
      </c>
      <c r="Q6" s="275" t="s">
        <v>2264</v>
      </c>
      <c r="R6" s="197" t="s">
        <v>193</v>
      </c>
      <c r="S6" s="275" t="s">
        <v>2196</v>
      </c>
      <c r="T6" s="197" t="s">
        <v>193</v>
      </c>
      <c r="U6" s="5"/>
      <c r="V6" s="217"/>
      <c r="W6" s="217"/>
      <c r="X6" s="217"/>
      <c r="Y6" s="217"/>
      <c r="Z6" s="217"/>
      <c r="AA6" s="217"/>
      <c r="AB6" s="217"/>
      <c r="AC6" s="217"/>
      <c r="AD6" s="217"/>
    </row>
    <row r="7" spans="1:30" x14ac:dyDescent="0.25">
      <c r="A7" s="343" t="s">
        <v>167</v>
      </c>
      <c r="B7" s="357" t="s">
        <v>208</v>
      </c>
      <c r="C7" s="357" t="s">
        <v>193</v>
      </c>
      <c r="D7" s="343" t="s">
        <v>193</v>
      </c>
      <c r="E7" s="343" t="s">
        <v>193</v>
      </c>
      <c r="F7" s="343" t="s">
        <v>193</v>
      </c>
      <c r="G7" s="343" t="s">
        <v>193</v>
      </c>
      <c r="H7" s="343" t="s">
        <v>193</v>
      </c>
      <c r="I7" s="343" t="s">
        <v>193</v>
      </c>
      <c r="J7" s="343">
        <v>1</v>
      </c>
      <c r="K7" s="343" t="s">
        <v>193</v>
      </c>
      <c r="L7" s="343" t="s">
        <v>193</v>
      </c>
      <c r="M7" s="343" t="s">
        <v>193</v>
      </c>
      <c r="N7" s="357" t="s">
        <v>189</v>
      </c>
      <c r="O7" s="357" t="s">
        <v>193</v>
      </c>
      <c r="P7" s="275" t="s">
        <v>2228</v>
      </c>
      <c r="Q7" s="197" t="s">
        <v>193</v>
      </c>
      <c r="R7" s="197" t="s">
        <v>193</v>
      </c>
      <c r="S7" s="197" t="s">
        <v>193</v>
      </c>
      <c r="T7" s="197" t="s">
        <v>193</v>
      </c>
      <c r="U7" s="5"/>
      <c r="V7" s="217"/>
      <c r="W7" s="217"/>
      <c r="X7" s="217"/>
      <c r="Y7" s="217"/>
      <c r="Z7" s="217"/>
      <c r="AA7" s="217"/>
      <c r="AB7" s="217"/>
      <c r="AC7" s="217"/>
      <c r="AD7" s="217"/>
    </row>
    <row r="8" spans="1:30" x14ac:dyDescent="0.25">
      <c r="A8" s="343" t="s">
        <v>195</v>
      </c>
      <c r="B8" s="357" t="s">
        <v>193</v>
      </c>
      <c r="C8" s="357" t="s">
        <v>193</v>
      </c>
      <c r="D8" s="343" t="s">
        <v>193</v>
      </c>
      <c r="E8" s="343" t="s">
        <v>193</v>
      </c>
      <c r="F8" s="343" t="s">
        <v>193</v>
      </c>
      <c r="G8" s="343" t="s">
        <v>193</v>
      </c>
      <c r="H8" s="343" t="s">
        <v>193</v>
      </c>
      <c r="I8" s="343" t="s">
        <v>193</v>
      </c>
      <c r="J8" s="343" t="s">
        <v>193</v>
      </c>
      <c r="K8" s="343" t="s">
        <v>193</v>
      </c>
      <c r="L8" s="343" t="s">
        <v>193</v>
      </c>
      <c r="M8" s="343" t="s">
        <v>193</v>
      </c>
      <c r="N8" s="357" t="s">
        <v>193</v>
      </c>
      <c r="O8" s="357" t="s">
        <v>193</v>
      </c>
      <c r="P8" s="197" t="s">
        <v>193</v>
      </c>
      <c r="Q8" s="197" t="s">
        <v>193</v>
      </c>
      <c r="R8" s="197" t="s">
        <v>193</v>
      </c>
      <c r="S8" s="197" t="s">
        <v>193</v>
      </c>
      <c r="T8" s="197" t="s">
        <v>193</v>
      </c>
      <c r="U8" s="5"/>
      <c r="V8" s="217"/>
      <c r="W8" s="217"/>
      <c r="X8" s="217"/>
      <c r="Y8" s="217"/>
      <c r="Z8" s="217"/>
      <c r="AA8" s="217"/>
      <c r="AB8" s="217"/>
      <c r="AC8" s="217"/>
      <c r="AD8" s="217"/>
    </row>
    <row r="9" spans="1:30" x14ac:dyDescent="0.25">
      <c r="A9" s="343" t="s">
        <v>97</v>
      </c>
      <c r="B9" s="357" t="s">
        <v>207</v>
      </c>
      <c r="C9" s="357" t="s">
        <v>193</v>
      </c>
      <c r="D9" s="343" t="s">
        <v>193</v>
      </c>
      <c r="E9" s="343" t="s">
        <v>193</v>
      </c>
      <c r="F9" s="343" t="s">
        <v>193</v>
      </c>
      <c r="G9" s="343" t="s">
        <v>193</v>
      </c>
      <c r="H9" s="343" t="s">
        <v>193</v>
      </c>
      <c r="I9" s="343" t="s">
        <v>193</v>
      </c>
      <c r="J9" s="343">
        <v>1</v>
      </c>
      <c r="K9" s="343" t="s">
        <v>193</v>
      </c>
      <c r="L9" s="343" t="s">
        <v>193</v>
      </c>
      <c r="M9" s="343" t="s">
        <v>193</v>
      </c>
      <c r="N9" s="357" t="s">
        <v>189</v>
      </c>
      <c r="O9" s="357" t="s">
        <v>193</v>
      </c>
      <c r="P9" s="197" t="s">
        <v>193</v>
      </c>
      <c r="Q9" s="197" t="s">
        <v>193</v>
      </c>
      <c r="R9" s="197" t="s">
        <v>193</v>
      </c>
      <c r="S9" s="197" t="s">
        <v>193</v>
      </c>
      <c r="T9" s="197" t="s">
        <v>193</v>
      </c>
      <c r="U9" s="5"/>
      <c r="V9" s="217"/>
      <c r="W9" s="217"/>
      <c r="X9" s="217"/>
      <c r="Y9" s="217"/>
      <c r="Z9" s="217"/>
      <c r="AA9" s="217"/>
      <c r="AB9" s="217"/>
      <c r="AC9" s="217"/>
      <c r="AD9" s="217"/>
    </row>
    <row r="10" spans="1:30" x14ac:dyDescent="0.25">
      <c r="A10" s="343" t="s">
        <v>98</v>
      </c>
      <c r="B10" s="357" t="s">
        <v>207</v>
      </c>
      <c r="C10" s="357" t="s">
        <v>191</v>
      </c>
      <c r="D10" s="343" t="s">
        <v>190</v>
      </c>
      <c r="E10" s="343" t="s">
        <v>190</v>
      </c>
      <c r="F10" s="343" t="s">
        <v>2082</v>
      </c>
      <c r="G10" s="343" t="s">
        <v>2139</v>
      </c>
      <c r="H10" s="343" t="s">
        <v>2158</v>
      </c>
      <c r="I10" s="343" t="s">
        <v>31</v>
      </c>
      <c r="J10" s="343">
        <v>5</v>
      </c>
      <c r="K10" s="343" t="s">
        <v>190</v>
      </c>
      <c r="L10" s="343" t="s">
        <v>190</v>
      </c>
      <c r="M10" s="343" t="s">
        <v>190</v>
      </c>
      <c r="N10" s="357" t="s">
        <v>193</v>
      </c>
      <c r="O10" s="357" t="s">
        <v>190</v>
      </c>
      <c r="P10" s="275" t="s">
        <v>2229</v>
      </c>
      <c r="Q10" s="275" t="s">
        <v>2265</v>
      </c>
      <c r="R10" s="291" t="s">
        <v>2176</v>
      </c>
      <c r="S10" s="275" t="s">
        <v>2197</v>
      </c>
      <c r="T10" s="197" t="s">
        <v>193</v>
      </c>
      <c r="U10" s="5"/>
      <c r="V10" s="217"/>
      <c r="W10" s="217"/>
      <c r="X10" s="217"/>
      <c r="Y10" s="217"/>
      <c r="Z10" s="217"/>
      <c r="AA10" s="217"/>
      <c r="AB10" s="217"/>
      <c r="AC10" s="217"/>
      <c r="AD10" s="217"/>
    </row>
    <row r="11" spans="1:30" x14ac:dyDescent="0.25">
      <c r="A11" s="343" t="s">
        <v>99</v>
      </c>
      <c r="B11" s="357" t="s">
        <v>207</v>
      </c>
      <c r="C11" s="357" t="s">
        <v>193</v>
      </c>
      <c r="D11" s="343" t="s">
        <v>193</v>
      </c>
      <c r="E11" s="343" t="s">
        <v>193</v>
      </c>
      <c r="F11" s="343" t="s">
        <v>193</v>
      </c>
      <c r="G11" s="343" t="s">
        <v>193</v>
      </c>
      <c r="H11" s="346" t="s">
        <v>193</v>
      </c>
      <c r="I11" s="343" t="s">
        <v>193</v>
      </c>
      <c r="J11" s="343">
        <v>1</v>
      </c>
      <c r="K11" s="343" t="s">
        <v>193</v>
      </c>
      <c r="L11" s="343" t="s">
        <v>193</v>
      </c>
      <c r="M11" s="343" t="s">
        <v>193</v>
      </c>
      <c r="N11" s="357" t="s">
        <v>189</v>
      </c>
      <c r="O11" s="357" t="s">
        <v>193</v>
      </c>
      <c r="P11" s="197" t="s">
        <v>193</v>
      </c>
      <c r="Q11" s="197" t="s">
        <v>193</v>
      </c>
      <c r="R11" s="197" t="s">
        <v>193</v>
      </c>
      <c r="S11" s="197" t="s">
        <v>193</v>
      </c>
      <c r="T11" s="197" t="s">
        <v>193</v>
      </c>
      <c r="U11" s="5"/>
      <c r="V11" s="217"/>
      <c r="W11" s="217"/>
      <c r="X11" s="217"/>
      <c r="Y11" s="217"/>
      <c r="Z11" s="217"/>
      <c r="AA11" s="217"/>
      <c r="AB11" s="217"/>
      <c r="AC11" s="217"/>
      <c r="AD11" s="217"/>
    </row>
    <row r="12" spans="1:30" x14ac:dyDescent="0.25">
      <c r="A12" s="343" t="s">
        <v>196</v>
      </c>
      <c r="B12" s="357" t="s">
        <v>193</v>
      </c>
      <c r="C12" s="357" t="s">
        <v>193</v>
      </c>
      <c r="D12" s="343" t="s">
        <v>193</v>
      </c>
      <c r="E12" s="343" t="s">
        <v>193</v>
      </c>
      <c r="F12" s="343" t="s">
        <v>193</v>
      </c>
      <c r="G12" s="343" t="s">
        <v>193</v>
      </c>
      <c r="H12" s="346" t="s">
        <v>193</v>
      </c>
      <c r="I12" s="343" t="s">
        <v>193</v>
      </c>
      <c r="J12" s="343" t="s">
        <v>193</v>
      </c>
      <c r="K12" s="343" t="s">
        <v>193</v>
      </c>
      <c r="L12" s="343" t="s">
        <v>193</v>
      </c>
      <c r="M12" s="343" t="s">
        <v>193</v>
      </c>
      <c r="N12" s="357" t="s">
        <v>193</v>
      </c>
      <c r="O12" s="357" t="s">
        <v>193</v>
      </c>
      <c r="P12" s="197" t="s">
        <v>193</v>
      </c>
      <c r="Q12" s="197" t="s">
        <v>193</v>
      </c>
      <c r="R12" s="197" t="s">
        <v>193</v>
      </c>
      <c r="S12" s="197" t="s">
        <v>193</v>
      </c>
      <c r="T12" s="197" t="s">
        <v>193</v>
      </c>
      <c r="U12" s="5"/>
      <c r="V12" s="217"/>
      <c r="W12" s="217"/>
      <c r="X12" s="217"/>
      <c r="Y12" s="217"/>
      <c r="Z12" s="217"/>
      <c r="AA12" s="217"/>
      <c r="AB12" s="217"/>
      <c r="AC12" s="217"/>
      <c r="AD12" s="217"/>
    </row>
    <row r="13" spans="1:30" x14ac:dyDescent="0.25">
      <c r="A13" s="343" t="s">
        <v>168</v>
      </c>
      <c r="B13" s="357" t="s">
        <v>208</v>
      </c>
      <c r="C13" s="357" t="s">
        <v>193</v>
      </c>
      <c r="D13" s="343" t="s">
        <v>193</v>
      </c>
      <c r="E13" s="343" t="s">
        <v>193</v>
      </c>
      <c r="F13" s="343" t="s">
        <v>193</v>
      </c>
      <c r="G13" s="343" t="s">
        <v>193</v>
      </c>
      <c r="H13" s="346" t="s">
        <v>193</v>
      </c>
      <c r="I13" s="343" t="s">
        <v>193</v>
      </c>
      <c r="J13" s="343">
        <v>1</v>
      </c>
      <c r="K13" s="343" t="s">
        <v>193</v>
      </c>
      <c r="L13" s="343" t="s">
        <v>193</v>
      </c>
      <c r="M13" s="343" t="s">
        <v>193</v>
      </c>
      <c r="N13" s="357" t="s">
        <v>189</v>
      </c>
      <c r="O13" s="357" t="s">
        <v>193</v>
      </c>
      <c r="P13" s="275" t="s">
        <v>2230</v>
      </c>
      <c r="Q13" s="197" t="s">
        <v>193</v>
      </c>
      <c r="R13" s="291" t="s">
        <v>2178</v>
      </c>
      <c r="S13" s="197" t="s">
        <v>193</v>
      </c>
      <c r="T13" s="197" t="s">
        <v>193</v>
      </c>
      <c r="U13" s="5"/>
      <c r="V13" s="217"/>
      <c r="W13" s="217"/>
      <c r="X13" s="217"/>
      <c r="Y13" s="217"/>
      <c r="Z13" s="217"/>
      <c r="AA13" s="217"/>
      <c r="AB13" s="217"/>
      <c r="AC13" s="217"/>
      <c r="AD13" s="217"/>
    </row>
    <row r="14" spans="1:30" x14ac:dyDescent="0.25">
      <c r="A14" s="343" t="s">
        <v>120</v>
      </c>
      <c r="B14" s="357" t="s">
        <v>207</v>
      </c>
      <c r="C14" s="357" t="s">
        <v>191</v>
      </c>
      <c r="D14" s="343" t="s">
        <v>190</v>
      </c>
      <c r="E14" s="343" t="s">
        <v>190</v>
      </c>
      <c r="F14" s="343" t="s">
        <v>2084</v>
      </c>
      <c r="G14" s="343" t="s">
        <v>2140</v>
      </c>
      <c r="H14" s="343" t="s">
        <v>2158</v>
      </c>
      <c r="I14" s="42" t="s">
        <v>2108</v>
      </c>
      <c r="J14" s="343">
        <v>4</v>
      </c>
      <c r="K14" s="343" t="s">
        <v>190</v>
      </c>
      <c r="L14" s="343" t="s">
        <v>190</v>
      </c>
      <c r="M14" s="343" t="s">
        <v>31</v>
      </c>
      <c r="N14" s="357" t="s">
        <v>193</v>
      </c>
      <c r="O14" s="357" t="s">
        <v>190</v>
      </c>
      <c r="P14" s="275" t="s">
        <v>2231</v>
      </c>
      <c r="Q14" s="275" t="s">
        <v>2266</v>
      </c>
      <c r="R14" s="291" t="s">
        <v>2179</v>
      </c>
      <c r="S14" s="197" t="s">
        <v>193</v>
      </c>
      <c r="T14" s="197" t="s">
        <v>193</v>
      </c>
      <c r="U14" s="5"/>
      <c r="V14" s="217"/>
      <c r="W14" s="217"/>
      <c r="X14" s="217"/>
      <c r="Y14" s="217"/>
      <c r="Z14" s="217"/>
      <c r="AA14" s="217"/>
      <c r="AB14" s="217"/>
      <c r="AC14" s="217"/>
      <c r="AD14" s="217"/>
    </row>
    <row r="15" spans="1:30" x14ac:dyDescent="0.25">
      <c r="A15" s="343" t="s">
        <v>169</v>
      </c>
      <c r="B15" s="357" t="s">
        <v>208</v>
      </c>
      <c r="C15" s="357" t="s">
        <v>193</v>
      </c>
      <c r="D15" s="343" t="s">
        <v>193</v>
      </c>
      <c r="E15" s="343" t="s">
        <v>193</v>
      </c>
      <c r="F15" s="343" t="s">
        <v>193</v>
      </c>
      <c r="G15" s="343" t="s">
        <v>193</v>
      </c>
      <c r="H15" s="346" t="s">
        <v>193</v>
      </c>
      <c r="I15" s="343" t="s">
        <v>193</v>
      </c>
      <c r="J15" s="343">
        <v>1</v>
      </c>
      <c r="K15" s="343" t="s">
        <v>193</v>
      </c>
      <c r="L15" s="343" t="s">
        <v>193</v>
      </c>
      <c r="M15" s="343" t="s">
        <v>193</v>
      </c>
      <c r="N15" s="357" t="s">
        <v>189</v>
      </c>
      <c r="O15" s="357" t="s">
        <v>193</v>
      </c>
      <c r="P15" s="275" t="s">
        <v>2232</v>
      </c>
      <c r="Q15" s="197" t="s">
        <v>193</v>
      </c>
      <c r="R15" s="291" t="s">
        <v>2177</v>
      </c>
      <c r="S15" s="197" t="s">
        <v>193</v>
      </c>
      <c r="T15" s="197" t="s">
        <v>193</v>
      </c>
      <c r="U15" s="5"/>
      <c r="V15" s="217"/>
      <c r="W15" s="217"/>
      <c r="X15" s="217"/>
      <c r="Y15" s="217"/>
      <c r="Z15" s="217"/>
      <c r="AA15" s="217"/>
      <c r="AB15" s="217"/>
      <c r="AC15" s="217"/>
      <c r="AD15" s="217"/>
    </row>
    <row r="16" spans="1:30" x14ac:dyDescent="0.25">
      <c r="A16" s="343" t="s">
        <v>18</v>
      </c>
      <c r="B16" s="357" t="s">
        <v>208</v>
      </c>
      <c r="C16" s="357" t="s">
        <v>193</v>
      </c>
      <c r="D16" s="343" t="s">
        <v>193</v>
      </c>
      <c r="E16" s="343" t="s">
        <v>193</v>
      </c>
      <c r="F16" s="343" t="s">
        <v>193</v>
      </c>
      <c r="G16" s="343" t="s">
        <v>193</v>
      </c>
      <c r="H16" s="346" t="s">
        <v>193</v>
      </c>
      <c r="I16" s="343" t="s">
        <v>193</v>
      </c>
      <c r="J16" s="343">
        <v>2</v>
      </c>
      <c r="K16" s="343" t="s">
        <v>193</v>
      </c>
      <c r="L16" s="343" t="s">
        <v>193</v>
      </c>
      <c r="M16" s="343" t="s">
        <v>193</v>
      </c>
      <c r="N16" s="357" t="s">
        <v>189</v>
      </c>
      <c r="O16" s="357" t="s">
        <v>193</v>
      </c>
      <c r="P16" s="275" t="s">
        <v>2233</v>
      </c>
      <c r="Q16" s="275" t="s">
        <v>2267</v>
      </c>
      <c r="R16" s="291" t="s">
        <v>2180</v>
      </c>
      <c r="S16" s="197" t="s">
        <v>193</v>
      </c>
      <c r="T16" s="197" t="s">
        <v>193</v>
      </c>
      <c r="U16" s="5"/>
      <c r="V16" s="217"/>
      <c r="W16" s="217"/>
      <c r="X16" s="217"/>
      <c r="Y16" s="217"/>
      <c r="Z16" s="217"/>
      <c r="AA16" s="217"/>
      <c r="AB16" s="217"/>
      <c r="AC16" s="217"/>
      <c r="AD16" s="217"/>
    </row>
    <row r="17" spans="1:30" x14ac:dyDescent="0.25">
      <c r="A17" s="343" t="s">
        <v>24</v>
      </c>
      <c r="B17" s="357" t="s">
        <v>207</v>
      </c>
      <c r="C17" s="357" t="s">
        <v>191</v>
      </c>
      <c r="D17" s="343" t="s">
        <v>190</v>
      </c>
      <c r="E17" s="343" t="s">
        <v>190</v>
      </c>
      <c r="F17" s="343" t="s">
        <v>2085</v>
      </c>
      <c r="G17" s="343" t="s">
        <v>2141</v>
      </c>
      <c r="H17" s="343" t="s">
        <v>2158</v>
      </c>
      <c r="I17" s="343" t="s">
        <v>31</v>
      </c>
      <c r="J17" s="343">
        <v>4</v>
      </c>
      <c r="K17" s="343" t="s">
        <v>190</v>
      </c>
      <c r="L17" s="343" t="s">
        <v>2130</v>
      </c>
      <c r="M17" s="343" t="s">
        <v>2132</v>
      </c>
      <c r="N17" s="357" t="s">
        <v>193</v>
      </c>
      <c r="O17" s="357" t="s">
        <v>190</v>
      </c>
      <c r="P17" s="275" t="s">
        <v>2234</v>
      </c>
      <c r="Q17" s="275" t="s">
        <v>2268</v>
      </c>
      <c r="R17" s="291" t="s">
        <v>2181</v>
      </c>
      <c r="S17" s="197" t="s">
        <v>193</v>
      </c>
      <c r="T17" s="197" t="s">
        <v>193</v>
      </c>
      <c r="U17" s="5"/>
      <c r="V17" s="217"/>
      <c r="W17" s="217"/>
      <c r="X17" s="217"/>
      <c r="Y17" s="217"/>
      <c r="Z17" s="217"/>
      <c r="AA17" s="217"/>
      <c r="AB17" s="217"/>
      <c r="AC17" s="217"/>
      <c r="AD17" s="217"/>
    </row>
    <row r="18" spans="1:30" x14ac:dyDescent="0.25">
      <c r="A18" s="343" t="s">
        <v>197</v>
      </c>
      <c r="B18" s="357" t="s">
        <v>193</v>
      </c>
      <c r="C18" s="357" t="s">
        <v>193</v>
      </c>
      <c r="D18" s="343" t="s">
        <v>193</v>
      </c>
      <c r="E18" s="343" t="s">
        <v>193</v>
      </c>
      <c r="F18" s="343" t="s">
        <v>193</v>
      </c>
      <c r="G18" s="343" t="s">
        <v>193</v>
      </c>
      <c r="H18" s="346" t="s">
        <v>193</v>
      </c>
      <c r="I18" s="343" t="s">
        <v>193</v>
      </c>
      <c r="J18" s="343" t="s">
        <v>193</v>
      </c>
      <c r="K18" s="343" t="s">
        <v>193</v>
      </c>
      <c r="L18" s="343" t="s">
        <v>193</v>
      </c>
      <c r="M18" s="343" t="s">
        <v>193</v>
      </c>
      <c r="N18" s="357" t="s">
        <v>193</v>
      </c>
      <c r="O18" s="357" t="s">
        <v>193</v>
      </c>
      <c r="P18" s="197" t="s">
        <v>193</v>
      </c>
      <c r="Q18" s="197" t="s">
        <v>193</v>
      </c>
      <c r="R18" s="197" t="s">
        <v>193</v>
      </c>
      <c r="S18" s="197" t="s">
        <v>193</v>
      </c>
      <c r="T18" s="197" t="s">
        <v>193</v>
      </c>
      <c r="U18" s="5"/>
      <c r="V18" s="217"/>
      <c r="W18" s="217"/>
      <c r="X18" s="217"/>
      <c r="Y18" s="217"/>
      <c r="Z18" s="217"/>
      <c r="AA18" s="217"/>
      <c r="AB18" s="217"/>
      <c r="AC18" s="217"/>
      <c r="AD18" s="217"/>
    </row>
    <row r="19" spans="1:30" x14ac:dyDescent="0.25">
      <c r="A19" s="343" t="s">
        <v>114</v>
      </c>
      <c r="B19" s="357" t="s">
        <v>208</v>
      </c>
      <c r="C19" s="357" t="s">
        <v>193</v>
      </c>
      <c r="D19" s="343" t="s">
        <v>193</v>
      </c>
      <c r="E19" s="343" t="s">
        <v>193</v>
      </c>
      <c r="F19" s="343" t="s">
        <v>193</v>
      </c>
      <c r="G19" s="343" t="s">
        <v>193</v>
      </c>
      <c r="H19" s="346" t="s">
        <v>193</v>
      </c>
      <c r="I19" s="343" t="s">
        <v>193</v>
      </c>
      <c r="J19" s="343">
        <v>2</v>
      </c>
      <c r="K19" s="343" t="s">
        <v>193</v>
      </c>
      <c r="L19" s="343" t="s">
        <v>193</v>
      </c>
      <c r="M19" s="343" t="s">
        <v>193</v>
      </c>
      <c r="N19" s="357" t="s">
        <v>189</v>
      </c>
      <c r="O19" s="357" t="s">
        <v>193</v>
      </c>
      <c r="P19" s="275" t="s">
        <v>2235</v>
      </c>
      <c r="Q19" s="197" t="s">
        <v>193</v>
      </c>
      <c r="R19" s="197" t="s">
        <v>193</v>
      </c>
      <c r="S19" s="197" t="s">
        <v>193</v>
      </c>
      <c r="T19" s="197" t="s">
        <v>193</v>
      </c>
      <c r="U19" s="5"/>
      <c r="V19" s="217"/>
      <c r="W19" s="217"/>
      <c r="X19" s="217"/>
      <c r="Y19" s="217"/>
      <c r="Z19" s="217"/>
      <c r="AA19" s="217"/>
      <c r="AB19" s="217"/>
      <c r="AC19" s="217"/>
      <c r="AD19" s="217"/>
    </row>
    <row r="20" spans="1:30" x14ac:dyDescent="0.25">
      <c r="A20" s="343" t="s">
        <v>79</v>
      </c>
      <c r="B20" s="357" t="s">
        <v>207</v>
      </c>
      <c r="C20" s="357" t="s">
        <v>191</v>
      </c>
      <c r="D20" s="343" t="s">
        <v>190</v>
      </c>
      <c r="E20" s="343" t="s">
        <v>190</v>
      </c>
      <c r="F20" s="343" t="s">
        <v>2086</v>
      </c>
      <c r="G20" s="343" t="s">
        <v>2142</v>
      </c>
      <c r="H20" s="343" t="s">
        <v>2158</v>
      </c>
      <c r="I20" s="343" t="s">
        <v>2110</v>
      </c>
      <c r="J20" s="343" t="s">
        <v>2163</v>
      </c>
      <c r="K20" s="343" t="s">
        <v>191</v>
      </c>
      <c r="L20" s="343" t="s">
        <v>2127</v>
      </c>
      <c r="M20" s="343" t="s">
        <v>190</v>
      </c>
      <c r="N20" s="357" t="s">
        <v>193</v>
      </c>
      <c r="O20" s="357" t="s">
        <v>190</v>
      </c>
      <c r="P20" s="275" t="s">
        <v>2236</v>
      </c>
      <c r="Q20" s="275" t="s">
        <v>2269</v>
      </c>
      <c r="R20" s="291" t="s">
        <v>2182</v>
      </c>
      <c r="S20" s="275" t="s">
        <v>2198</v>
      </c>
      <c r="T20" s="275" t="s">
        <v>2213</v>
      </c>
      <c r="U20" s="5"/>
      <c r="V20" s="217"/>
      <c r="W20" s="217"/>
      <c r="X20" s="217"/>
      <c r="Y20" s="217"/>
      <c r="Z20" s="217"/>
      <c r="AA20" s="217"/>
      <c r="AB20" s="217"/>
      <c r="AC20" s="217"/>
      <c r="AD20" s="217"/>
    </row>
    <row r="21" spans="1:30" x14ac:dyDescent="0.25">
      <c r="A21" s="343" t="s">
        <v>160</v>
      </c>
      <c r="B21" s="357" t="s">
        <v>208</v>
      </c>
      <c r="C21" s="357" t="s">
        <v>193</v>
      </c>
      <c r="D21" s="343" t="s">
        <v>193</v>
      </c>
      <c r="E21" s="343" t="s">
        <v>193</v>
      </c>
      <c r="F21" s="343"/>
      <c r="G21" s="343" t="s">
        <v>193</v>
      </c>
      <c r="H21" s="346" t="s">
        <v>193</v>
      </c>
      <c r="I21" s="343"/>
      <c r="J21" s="343">
        <v>1</v>
      </c>
      <c r="K21" s="343" t="s">
        <v>193</v>
      </c>
      <c r="L21" s="343" t="s">
        <v>193</v>
      </c>
      <c r="M21" s="343" t="s">
        <v>193</v>
      </c>
      <c r="N21" s="357" t="s">
        <v>189</v>
      </c>
      <c r="O21" s="357" t="s">
        <v>193</v>
      </c>
      <c r="P21" s="275" t="s">
        <v>2237</v>
      </c>
      <c r="Q21" s="197" t="s">
        <v>193</v>
      </c>
      <c r="R21" s="197" t="s">
        <v>193</v>
      </c>
      <c r="S21" s="275" t="s">
        <v>2199</v>
      </c>
      <c r="T21" s="197" t="s">
        <v>193</v>
      </c>
      <c r="U21" s="5"/>
      <c r="V21" s="217"/>
      <c r="W21" s="217"/>
      <c r="X21" s="217"/>
      <c r="Y21" s="217"/>
      <c r="Z21" s="217"/>
      <c r="AA21" s="217"/>
      <c r="AB21" s="217"/>
      <c r="AC21" s="217"/>
      <c r="AD21" s="217"/>
    </row>
    <row r="22" spans="1:30" x14ac:dyDescent="0.25">
      <c r="A22" s="343" t="s">
        <v>109</v>
      </c>
      <c r="B22" s="357" t="s">
        <v>207</v>
      </c>
      <c r="C22" s="357" t="s">
        <v>191</v>
      </c>
      <c r="D22" s="343" t="s">
        <v>190</v>
      </c>
      <c r="E22" s="343" t="s">
        <v>190</v>
      </c>
      <c r="F22" s="343" t="s">
        <v>2087</v>
      </c>
      <c r="G22" s="343">
        <v>1034</v>
      </c>
      <c r="H22" s="343" t="s">
        <v>2158</v>
      </c>
      <c r="I22" s="42" t="s">
        <v>2111</v>
      </c>
      <c r="J22" s="343">
        <v>7</v>
      </c>
      <c r="K22" s="343" t="s">
        <v>190</v>
      </c>
      <c r="L22" s="343" t="s">
        <v>190</v>
      </c>
      <c r="M22" s="343" t="s">
        <v>2131</v>
      </c>
      <c r="N22" s="357" t="s">
        <v>193</v>
      </c>
      <c r="O22" s="357" t="s">
        <v>190</v>
      </c>
      <c r="P22" s="275" t="s">
        <v>2238</v>
      </c>
      <c r="Q22" s="275" t="s">
        <v>2270</v>
      </c>
      <c r="R22" s="291" t="s">
        <v>2183</v>
      </c>
      <c r="S22" s="275" t="s">
        <v>2200</v>
      </c>
      <c r="T22" s="275" t="s">
        <v>2214</v>
      </c>
      <c r="U22" s="5"/>
      <c r="V22" s="217"/>
      <c r="W22" s="217"/>
      <c r="X22" s="217"/>
      <c r="Y22" s="217"/>
      <c r="Z22" s="217"/>
      <c r="AA22" s="217"/>
      <c r="AB22" s="217"/>
      <c r="AC22" s="217"/>
      <c r="AD22" s="217"/>
    </row>
    <row r="23" spans="1:30" x14ac:dyDescent="0.25">
      <c r="A23" s="343" t="s">
        <v>116</v>
      </c>
      <c r="B23" s="357" t="s">
        <v>208</v>
      </c>
      <c r="C23" s="357" t="s">
        <v>193</v>
      </c>
      <c r="D23" s="343" t="s">
        <v>193</v>
      </c>
      <c r="E23" s="343" t="s">
        <v>193</v>
      </c>
      <c r="F23" s="343"/>
      <c r="G23" s="343" t="s">
        <v>193</v>
      </c>
      <c r="H23" s="346" t="s">
        <v>193</v>
      </c>
      <c r="I23" s="343"/>
      <c r="J23" s="343">
        <v>1</v>
      </c>
      <c r="K23" s="343" t="s">
        <v>193</v>
      </c>
      <c r="L23" s="343" t="s">
        <v>193</v>
      </c>
      <c r="M23" s="343" t="s">
        <v>193</v>
      </c>
      <c r="N23" s="357" t="s">
        <v>189</v>
      </c>
      <c r="O23" s="357" t="s">
        <v>193</v>
      </c>
      <c r="P23" s="197" t="s">
        <v>193</v>
      </c>
      <c r="Q23" s="197" t="s">
        <v>193</v>
      </c>
      <c r="R23" s="197" t="s">
        <v>193</v>
      </c>
      <c r="S23" s="197" t="s">
        <v>193</v>
      </c>
      <c r="T23" s="197" t="s">
        <v>193</v>
      </c>
      <c r="U23" s="5"/>
      <c r="V23" s="217"/>
      <c r="W23" s="217"/>
      <c r="X23" s="217"/>
      <c r="Y23" s="217"/>
      <c r="Z23" s="217"/>
      <c r="AA23" s="217"/>
      <c r="AB23" s="217"/>
      <c r="AC23" s="217"/>
      <c r="AD23" s="217"/>
    </row>
    <row r="24" spans="1:30" x14ac:dyDescent="0.25">
      <c r="A24" s="343" t="s">
        <v>46</v>
      </c>
      <c r="B24" s="357" t="s">
        <v>207</v>
      </c>
      <c r="C24" s="357" t="s">
        <v>191</v>
      </c>
      <c r="D24" s="343" t="s">
        <v>2102</v>
      </c>
      <c r="E24" s="343" t="s">
        <v>2102</v>
      </c>
      <c r="F24" s="42" t="s">
        <v>2089</v>
      </c>
      <c r="G24" s="343">
        <v>3368</v>
      </c>
      <c r="H24" s="343" t="s">
        <v>2158</v>
      </c>
      <c r="I24" s="343" t="s">
        <v>2112</v>
      </c>
      <c r="J24" s="343" t="s">
        <v>2164</v>
      </c>
      <c r="K24" s="343" t="s">
        <v>191</v>
      </c>
      <c r="L24" s="343" t="s">
        <v>2130</v>
      </c>
      <c r="M24" s="343" t="s">
        <v>190</v>
      </c>
      <c r="N24" s="357" t="s">
        <v>193</v>
      </c>
      <c r="O24" s="357" t="s">
        <v>190</v>
      </c>
      <c r="P24" s="275" t="s">
        <v>2239</v>
      </c>
      <c r="Q24" s="275" t="s">
        <v>2271</v>
      </c>
      <c r="R24" s="291" t="s">
        <v>2184</v>
      </c>
      <c r="S24" s="275" t="s">
        <v>2201</v>
      </c>
      <c r="T24" s="275" t="s">
        <v>2215</v>
      </c>
      <c r="U24" s="5"/>
      <c r="V24" s="217"/>
      <c r="W24" s="217"/>
      <c r="X24" s="217"/>
      <c r="Y24" s="217"/>
      <c r="Z24" s="217"/>
      <c r="AA24" s="217"/>
      <c r="AB24" s="217"/>
      <c r="AC24" s="217"/>
      <c r="AD24" s="217"/>
    </row>
    <row r="25" spans="1:30" x14ac:dyDescent="0.25">
      <c r="A25" s="343" t="s">
        <v>52</v>
      </c>
      <c r="B25" s="357" t="s">
        <v>207</v>
      </c>
      <c r="C25" s="357" t="s">
        <v>191</v>
      </c>
      <c r="D25" s="343" t="s">
        <v>190</v>
      </c>
      <c r="E25" s="343" t="s">
        <v>190</v>
      </c>
      <c r="F25" s="42" t="s">
        <v>2090</v>
      </c>
      <c r="G25" s="343" t="s">
        <v>2143</v>
      </c>
      <c r="H25" s="346" t="s">
        <v>2160</v>
      </c>
      <c r="I25" s="343" t="s">
        <v>31</v>
      </c>
      <c r="J25" s="343">
        <v>5</v>
      </c>
      <c r="K25" s="343" t="s">
        <v>190</v>
      </c>
      <c r="L25" s="343" t="s">
        <v>190</v>
      </c>
      <c r="M25" s="343" t="s">
        <v>2132</v>
      </c>
      <c r="N25" s="357" t="s">
        <v>193</v>
      </c>
      <c r="O25" s="357" t="s">
        <v>190</v>
      </c>
      <c r="P25" s="275" t="s">
        <v>2240</v>
      </c>
      <c r="Q25" s="197" t="s">
        <v>193</v>
      </c>
      <c r="R25" s="291" t="s">
        <v>2185</v>
      </c>
      <c r="S25" s="275" t="s">
        <v>2202</v>
      </c>
      <c r="T25" s="275" t="s">
        <v>2216</v>
      </c>
      <c r="U25" s="5"/>
      <c r="V25" s="217"/>
      <c r="W25" s="217"/>
      <c r="X25" s="217"/>
      <c r="Y25" s="217"/>
      <c r="Z25" s="217"/>
      <c r="AA25" s="217"/>
      <c r="AB25" s="217"/>
      <c r="AC25" s="217"/>
      <c r="AD25" s="217"/>
    </row>
    <row r="26" spans="1:30" x14ac:dyDescent="0.25">
      <c r="A26" s="343" t="s">
        <v>74</v>
      </c>
      <c r="B26" s="357" t="s">
        <v>207</v>
      </c>
      <c r="C26" s="357" t="s">
        <v>191</v>
      </c>
      <c r="D26" s="343" t="s">
        <v>190</v>
      </c>
      <c r="E26" s="343" t="s">
        <v>190</v>
      </c>
      <c r="F26" s="42" t="s">
        <v>2091</v>
      </c>
      <c r="G26" s="343" t="s">
        <v>2144</v>
      </c>
      <c r="H26" s="346" t="s">
        <v>2161</v>
      </c>
      <c r="I26" s="343" t="s">
        <v>31</v>
      </c>
      <c r="J26" s="343">
        <v>3</v>
      </c>
      <c r="K26" s="343" t="s">
        <v>190</v>
      </c>
      <c r="L26" s="343" t="s">
        <v>190</v>
      </c>
      <c r="M26" s="343" t="s">
        <v>190</v>
      </c>
      <c r="N26" s="357" t="s">
        <v>193</v>
      </c>
      <c r="O26" s="357" t="s">
        <v>190</v>
      </c>
      <c r="P26" s="275" t="s">
        <v>2241</v>
      </c>
      <c r="Q26" s="197" t="s">
        <v>193</v>
      </c>
      <c r="R26" s="197" t="s">
        <v>193</v>
      </c>
      <c r="S26" s="197" t="s">
        <v>193</v>
      </c>
      <c r="T26" s="197" t="s">
        <v>193</v>
      </c>
      <c r="U26" s="5"/>
      <c r="V26" s="217"/>
      <c r="W26" s="217"/>
      <c r="X26" s="217"/>
      <c r="Y26" s="217"/>
      <c r="Z26" s="217"/>
      <c r="AA26" s="217"/>
      <c r="AB26" s="217"/>
      <c r="AC26" s="217"/>
      <c r="AD26" s="217"/>
    </row>
    <row r="27" spans="1:30" x14ac:dyDescent="0.25">
      <c r="A27" s="343" t="s">
        <v>198</v>
      </c>
      <c r="B27" s="357" t="s">
        <v>193</v>
      </c>
      <c r="C27" s="357" t="s">
        <v>193</v>
      </c>
      <c r="D27" s="343" t="s">
        <v>193</v>
      </c>
      <c r="E27" s="343" t="s">
        <v>193</v>
      </c>
      <c r="F27" s="343" t="s">
        <v>193</v>
      </c>
      <c r="G27" s="343" t="s">
        <v>193</v>
      </c>
      <c r="H27" s="346" t="s">
        <v>193</v>
      </c>
      <c r="I27" s="343" t="s">
        <v>193</v>
      </c>
      <c r="J27" s="343" t="s">
        <v>193</v>
      </c>
      <c r="K27" s="343" t="s">
        <v>193</v>
      </c>
      <c r="L27" s="343" t="s">
        <v>193</v>
      </c>
      <c r="M27" s="343" t="s">
        <v>193</v>
      </c>
      <c r="N27" s="357" t="s">
        <v>193</v>
      </c>
      <c r="O27" s="357" t="s">
        <v>193</v>
      </c>
      <c r="P27" s="197" t="s">
        <v>193</v>
      </c>
      <c r="Q27" s="197" t="s">
        <v>193</v>
      </c>
      <c r="R27" s="197" t="s">
        <v>193</v>
      </c>
      <c r="S27" s="197" t="s">
        <v>193</v>
      </c>
      <c r="T27" s="197" t="s">
        <v>193</v>
      </c>
      <c r="U27" s="5"/>
      <c r="V27" s="217"/>
      <c r="W27" s="217"/>
      <c r="X27" s="217"/>
      <c r="Y27" s="217"/>
      <c r="Z27" s="217"/>
      <c r="AA27" s="217"/>
      <c r="AB27" s="217"/>
      <c r="AC27" s="217"/>
      <c r="AD27" s="217"/>
    </row>
    <row r="28" spans="1:30" x14ac:dyDescent="0.25">
      <c r="A28" s="343" t="s">
        <v>199</v>
      </c>
      <c r="B28" s="357" t="s">
        <v>193</v>
      </c>
      <c r="C28" s="357" t="s">
        <v>193</v>
      </c>
      <c r="D28" s="343" t="s">
        <v>193</v>
      </c>
      <c r="E28" s="343" t="s">
        <v>193</v>
      </c>
      <c r="F28" s="343" t="s">
        <v>193</v>
      </c>
      <c r="G28" s="343" t="s">
        <v>193</v>
      </c>
      <c r="H28" s="346" t="s">
        <v>193</v>
      </c>
      <c r="I28" s="343" t="s">
        <v>193</v>
      </c>
      <c r="J28" s="343" t="s">
        <v>193</v>
      </c>
      <c r="K28" s="343" t="s">
        <v>193</v>
      </c>
      <c r="L28" s="343" t="s">
        <v>193</v>
      </c>
      <c r="M28" s="343" t="s">
        <v>193</v>
      </c>
      <c r="N28" s="357" t="s">
        <v>193</v>
      </c>
      <c r="O28" s="357" t="s">
        <v>193</v>
      </c>
      <c r="P28" s="197" t="s">
        <v>193</v>
      </c>
      <c r="Q28" s="197" t="s">
        <v>193</v>
      </c>
      <c r="R28" s="197" t="s">
        <v>193</v>
      </c>
      <c r="S28" s="197" t="s">
        <v>193</v>
      </c>
      <c r="T28" s="197" t="s">
        <v>193</v>
      </c>
      <c r="U28" s="5"/>
      <c r="V28" s="217"/>
      <c r="W28" s="217"/>
      <c r="X28" s="217"/>
      <c r="Y28" s="217"/>
      <c r="Z28" s="217"/>
      <c r="AA28" s="217"/>
      <c r="AB28" s="217"/>
      <c r="AC28" s="217"/>
      <c r="AD28" s="217"/>
    </row>
    <row r="29" spans="1:30" x14ac:dyDescent="0.25">
      <c r="A29" s="343" t="s">
        <v>117</v>
      </c>
      <c r="B29" s="357" t="s">
        <v>207</v>
      </c>
      <c r="C29" s="357" t="s">
        <v>191</v>
      </c>
      <c r="D29" s="343" t="s">
        <v>190</v>
      </c>
      <c r="E29" s="343" t="s">
        <v>190</v>
      </c>
      <c r="F29" s="42" t="s">
        <v>2092</v>
      </c>
      <c r="G29" s="343" t="s">
        <v>2145</v>
      </c>
      <c r="H29" s="343" t="s">
        <v>2158</v>
      </c>
      <c r="I29" s="343" t="s">
        <v>2113</v>
      </c>
      <c r="J29" s="343">
        <v>5</v>
      </c>
      <c r="K29" s="343" t="s">
        <v>190</v>
      </c>
      <c r="L29" s="343" t="s">
        <v>190</v>
      </c>
      <c r="M29" s="343" t="s">
        <v>2132</v>
      </c>
      <c r="N29" s="357" t="s">
        <v>193</v>
      </c>
      <c r="O29" s="357" t="s">
        <v>190</v>
      </c>
      <c r="P29" s="275" t="s">
        <v>2242</v>
      </c>
      <c r="Q29" s="275" t="s">
        <v>2272</v>
      </c>
      <c r="R29" s="291" t="s">
        <v>2186</v>
      </c>
      <c r="S29" s="275" t="s">
        <v>2203</v>
      </c>
      <c r="T29" s="275" t="s">
        <v>2217</v>
      </c>
      <c r="U29" s="5"/>
      <c r="V29" s="217"/>
      <c r="W29" s="217"/>
      <c r="X29" s="217"/>
      <c r="Y29" s="217"/>
      <c r="Z29" s="217"/>
      <c r="AA29" s="217"/>
      <c r="AB29" s="217"/>
      <c r="AC29" s="217"/>
      <c r="AD29" s="217"/>
    </row>
    <row r="30" spans="1:30" x14ac:dyDescent="0.25">
      <c r="A30" s="343" t="s">
        <v>200</v>
      </c>
      <c r="B30" s="357" t="s">
        <v>208</v>
      </c>
      <c r="C30" s="357">
        <v>0</v>
      </c>
      <c r="D30" s="343" t="s">
        <v>190</v>
      </c>
      <c r="E30" s="343" t="s">
        <v>190</v>
      </c>
      <c r="F30" s="42" t="s">
        <v>2093</v>
      </c>
      <c r="G30" s="343" t="s">
        <v>2146</v>
      </c>
      <c r="H30" s="343" t="s">
        <v>2158</v>
      </c>
      <c r="I30" s="343" t="s">
        <v>31</v>
      </c>
      <c r="J30" s="343">
        <v>3</v>
      </c>
      <c r="K30" s="343" t="s">
        <v>190</v>
      </c>
      <c r="L30" s="343" t="s">
        <v>190</v>
      </c>
      <c r="M30" s="343" t="s">
        <v>190</v>
      </c>
      <c r="N30" s="357" t="s">
        <v>193</v>
      </c>
      <c r="O30" s="357" t="s">
        <v>190</v>
      </c>
      <c r="P30" s="275" t="s">
        <v>2243</v>
      </c>
      <c r="Q30" s="197" t="s">
        <v>193</v>
      </c>
      <c r="R30" s="197" t="s">
        <v>193</v>
      </c>
      <c r="S30" s="197" t="s">
        <v>193</v>
      </c>
      <c r="T30" s="197" t="s">
        <v>193</v>
      </c>
      <c r="U30" s="5"/>
      <c r="V30" s="217"/>
      <c r="W30" s="217"/>
      <c r="X30" s="217"/>
      <c r="Y30" s="217"/>
      <c r="Z30" s="217"/>
      <c r="AA30" s="217"/>
      <c r="AB30" s="217"/>
      <c r="AC30" s="217"/>
      <c r="AD30" s="217"/>
    </row>
    <row r="31" spans="1:30" x14ac:dyDescent="0.25">
      <c r="A31" s="343" t="s">
        <v>372</v>
      </c>
      <c r="B31" s="357" t="s">
        <v>208</v>
      </c>
      <c r="C31" s="357" t="s">
        <v>193</v>
      </c>
      <c r="D31" s="343" t="s">
        <v>193</v>
      </c>
      <c r="E31" s="343" t="s">
        <v>193</v>
      </c>
      <c r="F31" s="343" t="s">
        <v>193</v>
      </c>
      <c r="G31" s="343" t="s">
        <v>193</v>
      </c>
      <c r="H31" s="346" t="s">
        <v>193</v>
      </c>
      <c r="I31" s="343" t="s">
        <v>193</v>
      </c>
      <c r="J31" s="343">
        <v>1</v>
      </c>
      <c r="K31" s="343" t="s">
        <v>193</v>
      </c>
      <c r="L31" s="343" t="s">
        <v>193</v>
      </c>
      <c r="M31" s="343" t="s">
        <v>193</v>
      </c>
      <c r="N31" s="357" t="s">
        <v>189</v>
      </c>
      <c r="O31" s="357" t="s">
        <v>193</v>
      </c>
      <c r="P31" s="197" t="s">
        <v>193</v>
      </c>
      <c r="Q31" s="197" t="s">
        <v>193</v>
      </c>
      <c r="R31" s="197" t="s">
        <v>193</v>
      </c>
      <c r="S31" s="197" t="s">
        <v>193</v>
      </c>
      <c r="T31" s="197" t="s">
        <v>193</v>
      </c>
      <c r="U31" s="5"/>
      <c r="V31" s="217"/>
      <c r="W31" s="217"/>
      <c r="X31" s="217"/>
      <c r="Y31" s="217"/>
      <c r="Z31" s="217"/>
      <c r="AA31" s="217"/>
      <c r="AB31" s="217"/>
      <c r="AC31" s="217"/>
      <c r="AD31" s="217"/>
    </row>
    <row r="32" spans="1:30" x14ac:dyDescent="0.25">
      <c r="A32" s="343" t="s">
        <v>373</v>
      </c>
      <c r="B32" s="357" t="s">
        <v>208</v>
      </c>
      <c r="C32" s="357" t="s">
        <v>193</v>
      </c>
      <c r="D32" s="343" t="s">
        <v>193</v>
      </c>
      <c r="E32" s="343" t="s">
        <v>193</v>
      </c>
      <c r="F32" s="343" t="s">
        <v>193</v>
      </c>
      <c r="G32" s="343" t="s">
        <v>193</v>
      </c>
      <c r="H32" s="346" t="s">
        <v>193</v>
      </c>
      <c r="I32" s="343" t="s">
        <v>193</v>
      </c>
      <c r="J32" s="343">
        <v>1</v>
      </c>
      <c r="K32" s="343" t="s">
        <v>193</v>
      </c>
      <c r="L32" s="343" t="s">
        <v>193</v>
      </c>
      <c r="M32" s="343" t="s">
        <v>193</v>
      </c>
      <c r="N32" s="357" t="s">
        <v>189</v>
      </c>
      <c r="O32" s="357" t="s">
        <v>193</v>
      </c>
      <c r="P32" s="197" t="s">
        <v>193</v>
      </c>
      <c r="Q32" s="197" t="s">
        <v>193</v>
      </c>
      <c r="R32" s="197" t="s">
        <v>193</v>
      </c>
      <c r="S32" s="197" t="s">
        <v>193</v>
      </c>
      <c r="T32" s="197" t="s">
        <v>193</v>
      </c>
      <c r="U32" s="5"/>
      <c r="V32" s="217"/>
      <c r="W32" s="217"/>
      <c r="X32" s="217"/>
      <c r="Y32" s="217"/>
      <c r="Z32" s="217"/>
      <c r="AA32" s="217"/>
      <c r="AB32" s="217"/>
      <c r="AC32" s="217"/>
      <c r="AD32" s="217"/>
    </row>
    <row r="33" spans="1:30" x14ac:dyDescent="0.25">
      <c r="A33" s="343" t="s">
        <v>138</v>
      </c>
      <c r="B33" s="357" t="s">
        <v>208</v>
      </c>
      <c r="C33" s="357" t="s">
        <v>193</v>
      </c>
      <c r="D33" s="343" t="s">
        <v>193</v>
      </c>
      <c r="E33" s="343" t="s">
        <v>193</v>
      </c>
      <c r="F33" s="343" t="s">
        <v>193</v>
      </c>
      <c r="G33" s="343" t="s">
        <v>193</v>
      </c>
      <c r="H33" s="346" t="s">
        <v>193</v>
      </c>
      <c r="I33" s="343" t="s">
        <v>193</v>
      </c>
      <c r="J33" s="343">
        <v>1</v>
      </c>
      <c r="K33" s="343" t="s">
        <v>193</v>
      </c>
      <c r="L33" s="343" t="s">
        <v>193</v>
      </c>
      <c r="M33" s="343" t="s">
        <v>193</v>
      </c>
      <c r="N33" s="357" t="s">
        <v>189</v>
      </c>
      <c r="O33" s="357" t="s">
        <v>193</v>
      </c>
      <c r="P33" s="275" t="s">
        <v>2244</v>
      </c>
      <c r="Q33" s="197" t="s">
        <v>193</v>
      </c>
      <c r="R33" s="197" t="s">
        <v>193</v>
      </c>
      <c r="S33" s="275" t="s">
        <v>2204</v>
      </c>
      <c r="T33" s="197" t="s">
        <v>193</v>
      </c>
      <c r="U33" s="5"/>
      <c r="V33" s="217"/>
      <c r="W33" s="217"/>
      <c r="X33" s="217"/>
      <c r="Y33" s="217"/>
      <c r="Z33" s="217"/>
      <c r="AA33" s="217"/>
      <c r="AB33" s="217"/>
      <c r="AC33" s="217"/>
      <c r="AD33" s="217"/>
    </row>
    <row r="34" spans="1:30" x14ac:dyDescent="0.25">
      <c r="A34" s="343" t="s">
        <v>127</v>
      </c>
      <c r="B34" s="357" t="s">
        <v>208</v>
      </c>
      <c r="C34" s="357" t="s">
        <v>193</v>
      </c>
      <c r="D34" s="343" t="s">
        <v>193</v>
      </c>
      <c r="E34" s="343" t="s">
        <v>193</v>
      </c>
      <c r="F34" s="343" t="s">
        <v>193</v>
      </c>
      <c r="G34" s="343" t="s">
        <v>193</v>
      </c>
      <c r="H34" s="346" t="s">
        <v>193</v>
      </c>
      <c r="I34" s="343" t="s">
        <v>193</v>
      </c>
      <c r="J34" s="343">
        <v>1</v>
      </c>
      <c r="K34" s="343" t="s">
        <v>193</v>
      </c>
      <c r="L34" s="343" t="s">
        <v>193</v>
      </c>
      <c r="M34" s="343" t="s">
        <v>193</v>
      </c>
      <c r="N34" s="357" t="s">
        <v>189</v>
      </c>
      <c r="O34" s="357" t="s">
        <v>193</v>
      </c>
      <c r="P34" s="197" t="s">
        <v>193</v>
      </c>
      <c r="Q34" s="197" t="s">
        <v>193</v>
      </c>
      <c r="R34" s="197" t="s">
        <v>193</v>
      </c>
      <c r="S34" s="197" t="s">
        <v>193</v>
      </c>
      <c r="T34" s="197" t="s">
        <v>193</v>
      </c>
      <c r="U34" s="5"/>
      <c r="V34" s="217"/>
      <c r="W34" s="217"/>
      <c r="X34" s="217"/>
      <c r="Y34" s="217"/>
      <c r="Z34" s="217"/>
      <c r="AA34" s="217"/>
      <c r="AB34" s="217"/>
      <c r="AC34" s="217"/>
      <c r="AD34" s="217"/>
    </row>
    <row r="35" spans="1:30" x14ac:dyDescent="0.25">
      <c r="A35" s="343" t="s">
        <v>30</v>
      </c>
      <c r="B35" s="357" t="s">
        <v>207</v>
      </c>
      <c r="C35" s="357" t="s">
        <v>191</v>
      </c>
      <c r="D35" s="343" t="s">
        <v>2102</v>
      </c>
      <c r="E35" s="343" t="s">
        <v>2102</v>
      </c>
      <c r="F35" s="42" t="s">
        <v>2094</v>
      </c>
      <c r="G35" s="343" t="s">
        <v>2147</v>
      </c>
      <c r="H35" s="343" t="s">
        <v>2158</v>
      </c>
      <c r="I35" s="343" t="s">
        <v>2114</v>
      </c>
      <c r="J35" s="343" t="s">
        <v>2165</v>
      </c>
      <c r="K35" s="343" t="s">
        <v>191</v>
      </c>
      <c r="L35" s="343" t="s">
        <v>2127</v>
      </c>
      <c r="M35" s="343" t="s">
        <v>2135</v>
      </c>
      <c r="N35" s="357" t="s">
        <v>193</v>
      </c>
      <c r="O35" s="357" t="s">
        <v>190</v>
      </c>
      <c r="P35" s="275" t="s">
        <v>2245</v>
      </c>
      <c r="Q35" s="275" t="s">
        <v>2273</v>
      </c>
      <c r="R35" s="291" t="s">
        <v>2187</v>
      </c>
      <c r="S35" s="275" t="s">
        <v>2205</v>
      </c>
      <c r="T35" s="275" t="s">
        <v>2218</v>
      </c>
      <c r="U35" s="5"/>
      <c r="V35" s="217"/>
      <c r="W35" s="217"/>
      <c r="X35" s="217"/>
      <c r="Y35" s="217"/>
      <c r="Z35" s="217"/>
      <c r="AA35" s="217"/>
      <c r="AB35" s="217"/>
      <c r="AC35" s="217"/>
      <c r="AD35" s="217"/>
    </row>
    <row r="36" spans="1:30" x14ac:dyDescent="0.25">
      <c r="A36" s="343" t="s">
        <v>53</v>
      </c>
      <c r="B36" s="357" t="s">
        <v>207</v>
      </c>
      <c r="C36" s="357">
        <v>0</v>
      </c>
      <c r="D36" s="343" t="s">
        <v>190</v>
      </c>
      <c r="E36" s="343" t="s">
        <v>190</v>
      </c>
      <c r="F36" s="42" t="s">
        <v>2083</v>
      </c>
      <c r="G36" s="343" t="s">
        <v>2148</v>
      </c>
      <c r="H36" s="343" t="s">
        <v>2158</v>
      </c>
      <c r="I36" s="343" t="s">
        <v>31</v>
      </c>
      <c r="J36" s="343">
        <v>3</v>
      </c>
      <c r="K36" s="343" t="s">
        <v>190</v>
      </c>
      <c r="L36" s="343" t="s">
        <v>190</v>
      </c>
      <c r="M36" s="343" t="s">
        <v>190</v>
      </c>
      <c r="N36" s="357" t="s">
        <v>193</v>
      </c>
      <c r="O36" s="357" t="s">
        <v>190</v>
      </c>
      <c r="P36" s="275" t="s">
        <v>2246</v>
      </c>
      <c r="Q36" s="197" t="s">
        <v>193</v>
      </c>
      <c r="R36" s="291" t="s">
        <v>2188</v>
      </c>
      <c r="S36" s="197" t="s">
        <v>193</v>
      </c>
      <c r="T36" s="197" t="s">
        <v>193</v>
      </c>
      <c r="U36" s="5"/>
      <c r="V36" s="217"/>
      <c r="W36" s="217"/>
      <c r="X36" s="217"/>
      <c r="Y36" s="217"/>
      <c r="Z36" s="217"/>
      <c r="AA36" s="217"/>
      <c r="AB36" s="217"/>
      <c r="AC36" s="217"/>
      <c r="AD36" s="217"/>
    </row>
    <row r="37" spans="1:30" x14ac:dyDescent="0.25">
      <c r="A37" s="343" t="s">
        <v>54</v>
      </c>
      <c r="B37" s="357" t="s">
        <v>207</v>
      </c>
      <c r="C37" s="357" t="s">
        <v>191</v>
      </c>
      <c r="D37" s="343" t="s">
        <v>190</v>
      </c>
      <c r="E37" s="343" t="s">
        <v>190</v>
      </c>
      <c r="F37" s="42" t="s">
        <v>2095</v>
      </c>
      <c r="G37" s="343" t="s">
        <v>2149</v>
      </c>
      <c r="H37" s="343" t="s">
        <v>2158</v>
      </c>
      <c r="I37" s="343" t="s">
        <v>2115</v>
      </c>
      <c r="J37" s="343">
        <v>5</v>
      </c>
      <c r="K37" s="343" t="s">
        <v>190</v>
      </c>
      <c r="L37" s="343" t="s">
        <v>2130</v>
      </c>
      <c r="M37" s="343" t="s">
        <v>2132</v>
      </c>
      <c r="N37" s="357" t="s">
        <v>193</v>
      </c>
      <c r="O37" s="357" t="s">
        <v>190</v>
      </c>
      <c r="P37" s="275" t="s">
        <v>2247</v>
      </c>
      <c r="Q37" s="197" t="s">
        <v>193</v>
      </c>
      <c r="R37" s="291" t="s">
        <v>2189</v>
      </c>
      <c r="S37" s="197" t="s">
        <v>193</v>
      </c>
      <c r="T37" s="197" t="s">
        <v>193</v>
      </c>
      <c r="U37" s="5"/>
      <c r="V37" s="217"/>
      <c r="W37" s="217"/>
      <c r="X37" s="217"/>
      <c r="Y37" s="217"/>
      <c r="Z37" s="217"/>
      <c r="AA37" s="217"/>
      <c r="AB37" s="217"/>
      <c r="AC37" s="217"/>
      <c r="AD37" s="217"/>
    </row>
    <row r="38" spans="1:30" x14ac:dyDescent="0.25">
      <c r="A38" s="343" t="s">
        <v>82</v>
      </c>
      <c r="B38" s="357" t="s">
        <v>207</v>
      </c>
      <c r="C38" s="357" t="s">
        <v>191</v>
      </c>
      <c r="D38" s="343" t="s">
        <v>2102</v>
      </c>
      <c r="E38" s="343" t="s">
        <v>2102</v>
      </c>
      <c r="F38" s="42" t="s">
        <v>2096</v>
      </c>
      <c r="G38" s="343" t="s">
        <v>2150</v>
      </c>
      <c r="H38" s="343" t="s">
        <v>2158</v>
      </c>
      <c r="I38" s="343" t="s">
        <v>2116</v>
      </c>
      <c r="J38" s="343">
        <v>4</v>
      </c>
      <c r="K38" s="343" t="s">
        <v>191</v>
      </c>
      <c r="L38" s="343" t="s">
        <v>190</v>
      </c>
      <c r="M38" s="343" t="s">
        <v>2131</v>
      </c>
      <c r="N38" s="357" t="s">
        <v>193</v>
      </c>
      <c r="O38" s="357" t="s">
        <v>190</v>
      </c>
      <c r="P38" s="275" t="s">
        <v>2248</v>
      </c>
      <c r="Q38" s="275">
        <v>95.5</v>
      </c>
      <c r="R38" s="197" t="s">
        <v>193</v>
      </c>
      <c r="S38" s="197" t="s">
        <v>193</v>
      </c>
      <c r="T38" s="197" t="s">
        <v>193</v>
      </c>
      <c r="U38" s="5"/>
      <c r="V38" s="217"/>
      <c r="W38" s="217"/>
      <c r="X38" s="217"/>
      <c r="Y38" s="217"/>
      <c r="Z38" s="217"/>
      <c r="AA38" s="217"/>
      <c r="AB38" s="217"/>
      <c r="AC38" s="217"/>
      <c r="AD38" s="217"/>
    </row>
    <row r="39" spans="1:30" x14ac:dyDescent="0.25">
      <c r="A39" s="343" t="s">
        <v>37</v>
      </c>
      <c r="B39" s="357" t="s">
        <v>207</v>
      </c>
      <c r="C39" s="357" t="s">
        <v>191</v>
      </c>
      <c r="D39" s="343" t="s">
        <v>190</v>
      </c>
      <c r="E39" s="343" t="s">
        <v>190</v>
      </c>
      <c r="F39" s="42" t="s">
        <v>2083</v>
      </c>
      <c r="G39" s="343" t="s">
        <v>2151</v>
      </c>
      <c r="H39" s="346" t="s">
        <v>2159</v>
      </c>
      <c r="I39" s="343" t="s">
        <v>2117</v>
      </c>
      <c r="J39" s="343">
        <v>3</v>
      </c>
      <c r="K39" s="343" t="s">
        <v>190</v>
      </c>
      <c r="L39" s="343" t="s">
        <v>190</v>
      </c>
      <c r="M39" s="343" t="s">
        <v>31</v>
      </c>
      <c r="N39" s="357" t="s">
        <v>193</v>
      </c>
      <c r="O39" s="357" t="s">
        <v>190</v>
      </c>
      <c r="P39" s="275" t="s">
        <v>2249</v>
      </c>
      <c r="Q39" s="275" t="s">
        <v>2274</v>
      </c>
      <c r="R39" s="197" t="s">
        <v>193</v>
      </c>
      <c r="S39" s="275" t="s">
        <v>2206</v>
      </c>
      <c r="T39" s="275" t="s">
        <v>2219</v>
      </c>
      <c r="U39" s="5"/>
      <c r="V39" s="217"/>
      <c r="W39" s="217"/>
      <c r="X39" s="217"/>
      <c r="Y39" s="217"/>
      <c r="Z39" s="217"/>
      <c r="AA39" s="217"/>
      <c r="AB39" s="217"/>
      <c r="AC39" s="217"/>
      <c r="AD39" s="217"/>
    </row>
    <row r="40" spans="1:30" x14ac:dyDescent="0.25">
      <c r="A40" s="343" t="s">
        <v>75</v>
      </c>
      <c r="B40" s="357" t="s">
        <v>207</v>
      </c>
      <c r="C40" s="357" t="s">
        <v>191</v>
      </c>
      <c r="D40" s="343" t="s">
        <v>2102</v>
      </c>
      <c r="E40" s="343" t="s">
        <v>2102</v>
      </c>
      <c r="F40" s="42" t="s">
        <v>2096</v>
      </c>
      <c r="G40" s="343" t="s">
        <v>2152</v>
      </c>
      <c r="H40" s="343" t="s">
        <v>2158</v>
      </c>
      <c r="I40" s="343" t="s">
        <v>2118</v>
      </c>
      <c r="J40" s="343">
        <v>4</v>
      </c>
      <c r="K40" s="343" t="s">
        <v>191</v>
      </c>
      <c r="L40" s="343" t="s">
        <v>193</v>
      </c>
      <c r="M40" s="343" t="s">
        <v>31</v>
      </c>
      <c r="N40" s="357" t="s">
        <v>193</v>
      </c>
      <c r="O40" s="357" t="s">
        <v>190</v>
      </c>
      <c r="P40" s="275" t="s">
        <v>2250</v>
      </c>
      <c r="Q40" s="275" t="s">
        <v>2275</v>
      </c>
      <c r="R40" s="291" t="s">
        <v>2190</v>
      </c>
      <c r="S40" s="197" t="s">
        <v>193</v>
      </c>
      <c r="T40" s="197" t="s">
        <v>193</v>
      </c>
      <c r="U40" s="5"/>
      <c r="V40" s="217"/>
      <c r="W40" s="217"/>
      <c r="X40" s="217"/>
      <c r="Y40" s="217"/>
      <c r="Z40" s="217"/>
      <c r="AA40" s="217"/>
      <c r="AB40" s="217"/>
      <c r="AC40" s="217"/>
      <c r="AD40" s="217"/>
    </row>
    <row r="41" spans="1:30" x14ac:dyDescent="0.25">
      <c r="A41" s="343" t="s">
        <v>201</v>
      </c>
      <c r="B41" s="357" t="s">
        <v>207</v>
      </c>
      <c r="C41" s="357" t="s">
        <v>193</v>
      </c>
      <c r="D41" s="343" t="s">
        <v>193</v>
      </c>
      <c r="E41" s="343" t="s">
        <v>193</v>
      </c>
      <c r="F41" s="343" t="s">
        <v>193</v>
      </c>
      <c r="G41" s="343" t="s">
        <v>193</v>
      </c>
      <c r="H41" s="346" t="s">
        <v>193</v>
      </c>
      <c r="I41" s="343" t="s">
        <v>193</v>
      </c>
      <c r="J41" s="343">
        <v>1</v>
      </c>
      <c r="K41" s="343" t="s">
        <v>193</v>
      </c>
      <c r="L41" s="343" t="s">
        <v>193</v>
      </c>
      <c r="M41" s="343" t="s">
        <v>193</v>
      </c>
      <c r="N41" s="357" t="s">
        <v>189</v>
      </c>
      <c r="O41" s="357" t="s">
        <v>193</v>
      </c>
      <c r="P41" s="197" t="s">
        <v>193</v>
      </c>
      <c r="Q41" s="197" t="s">
        <v>193</v>
      </c>
      <c r="R41" s="291" t="s">
        <v>2191</v>
      </c>
      <c r="S41" s="197" t="s">
        <v>193</v>
      </c>
      <c r="T41" s="197" t="s">
        <v>193</v>
      </c>
      <c r="U41" s="5"/>
      <c r="V41" s="217"/>
      <c r="W41" s="217"/>
      <c r="X41" s="217"/>
      <c r="Y41" s="217"/>
      <c r="Z41" s="217"/>
      <c r="AA41" s="217"/>
      <c r="AB41" s="217"/>
      <c r="AC41" s="217"/>
      <c r="AD41" s="217"/>
    </row>
    <row r="42" spans="1:30" x14ac:dyDescent="0.25">
      <c r="A42" s="343" t="s">
        <v>62</v>
      </c>
      <c r="B42" s="357" t="s">
        <v>207</v>
      </c>
      <c r="C42" s="357" t="s">
        <v>193</v>
      </c>
      <c r="D42" s="343" t="s">
        <v>193</v>
      </c>
      <c r="E42" s="343" t="s">
        <v>193</v>
      </c>
      <c r="F42" s="343" t="s">
        <v>193</v>
      </c>
      <c r="G42" s="343" t="s">
        <v>193</v>
      </c>
      <c r="H42" s="346" t="s">
        <v>193</v>
      </c>
      <c r="I42" s="343" t="s">
        <v>193</v>
      </c>
      <c r="J42" s="343">
        <v>1</v>
      </c>
      <c r="K42" s="343" t="s">
        <v>193</v>
      </c>
      <c r="L42" s="343" t="s">
        <v>193</v>
      </c>
      <c r="M42" s="343" t="s">
        <v>193</v>
      </c>
      <c r="N42" s="357" t="s">
        <v>189</v>
      </c>
      <c r="O42" s="357" t="s">
        <v>193</v>
      </c>
      <c r="P42" s="275" t="s">
        <v>2251</v>
      </c>
      <c r="Q42" s="197" t="s">
        <v>193</v>
      </c>
      <c r="R42" s="197" t="s">
        <v>193</v>
      </c>
      <c r="S42" s="275" t="s">
        <v>2195</v>
      </c>
      <c r="T42" s="197" t="s">
        <v>193</v>
      </c>
      <c r="U42" s="5"/>
      <c r="V42" s="217"/>
      <c r="W42" s="217"/>
      <c r="X42" s="217"/>
      <c r="Y42" s="217"/>
      <c r="Z42" s="217"/>
      <c r="AA42" s="217"/>
      <c r="AB42" s="217"/>
      <c r="AC42" s="217"/>
      <c r="AD42" s="217"/>
    </row>
    <row r="43" spans="1:30" x14ac:dyDescent="0.25">
      <c r="A43" s="343" t="s">
        <v>60</v>
      </c>
      <c r="B43" s="357" t="s">
        <v>207</v>
      </c>
      <c r="C43" s="357" t="s">
        <v>193</v>
      </c>
      <c r="D43" s="343" t="s">
        <v>193</v>
      </c>
      <c r="E43" s="343" t="s">
        <v>193</v>
      </c>
      <c r="F43" s="343" t="s">
        <v>193</v>
      </c>
      <c r="G43" s="343" t="s">
        <v>193</v>
      </c>
      <c r="H43" s="346" t="s">
        <v>193</v>
      </c>
      <c r="I43" s="343" t="s">
        <v>193</v>
      </c>
      <c r="J43" s="343">
        <v>1</v>
      </c>
      <c r="K43" s="343" t="s">
        <v>193</v>
      </c>
      <c r="L43" s="343" t="s">
        <v>193</v>
      </c>
      <c r="M43" s="343" t="s">
        <v>193</v>
      </c>
      <c r="N43" s="357" t="s">
        <v>189</v>
      </c>
      <c r="O43" s="357" t="s">
        <v>193</v>
      </c>
      <c r="P43" s="275" t="s">
        <v>2252</v>
      </c>
      <c r="Q43" s="197" t="s">
        <v>193</v>
      </c>
      <c r="R43" s="197" t="s">
        <v>193</v>
      </c>
      <c r="S43" s="275" t="s">
        <v>2207</v>
      </c>
      <c r="T43" s="197" t="s">
        <v>193</v>
      </c>
      <c r="U43" s="5"/>
      <c r="V43" s="217"/>
      <c r="W43" s="217"/>
      <c r="X43" s="217"/>
      <c r="Y43" s="217"/>
      <c r="Z43" s="217"/>
      <c r="AA43" s="217"/>
      <c r="AB43" s="217"/>
      <c r="AC43" s="217"/>
      <c r="AD43" s="217"/>
    </row>
    <row r="44" spans="1:30" x14ac:dyDescent="0.25">
      <c r="A44" s="343" t="s">
        <v>89</v>
      </c>
      <c r="B44" s="357" t="s">
        <v>207</v>
      </c>
      <c r="C44" s="357" t="s">
        <v>191</v>
      </c>
      <c r="D44" s="343" t="s">
        <v>190</v>
      </c>
      <c r="E44" s="343" t="s">
        <v>190</v>
      </c>
      <c r="F44" s="42" t="s">
        <v>2097</v>
      </c>
      <c r="G44" s="343" t="s">
        <v>2153</v>
      </c>
      <c r="H44" s="346" t="s">
        <v>2153</v>
      </c>
      <c r="I44" s="197" t="s">
        <v>2119</v>
      </c>
      <c r="J44" s="343">
        <v>6</v>
      </c>
      <c r="K44" s="343" t="s">
        <v>190</v>
      </c>
      <c r="L44" s="343" t="s">
        <v>190</v>
      </c>
      <c r="M44" s="343" t="s">
        <v>190</v>
      </c>
      <c r="N44" s="357" t="s">
        <v>193</v>
      </c>
      <c r="O44" s="357" t="s">
        <v>190</v>
      </c>
      <c r="P44" s="275" t="s">
        <v>2253</v>
      </c>
      <c r="Q44" s="275" t="s">
        <v>2276</v>
      </c>
      <c r="R44" s="291" t="s">
        <v>2187</v>
      </c>
      <c r="S44" s="197" t="s">
        <v>193</v>
      </c>
      <c r="T44" s="197" t="s">
        <v>193</v>
      </c>
      <c r="U44" s="5"/>
      <c r="V44" s="217"/>
      <c r="W44" s="217"/>
      <c r="X44" s="217"/>
      <c r="Y44" s="217"/>
      <c r="Z44" s="217"/>
      <c r="AA44" s="217"/>
      <c r="AB44" s="217"/>
      <c r="AC44" s="217"/>
      <c r="AD44" s="217"/>
    </row>
    <row r="45" spans="1:30" x14ac:dyDescent="0.25">
      <c r="A45" s="343" t="s">
        <v>91</v>
      </c>
      <c r="B45" s="357" t="s">
        <v>207</v>
      </c>
      <c r="C45" s="357" t="s">
        <v>193</v>
      </c>
      <c r="D45" s="343" t="s">
        <v>193</v>
      </c>
      <c r="E45" s="343" t="s">
        <v>193</v>
      </c>
      <c r="F45" s="343" t="s">
        <v>193</v>
      </c>
      <c r="G45" s="343" t="s">
        <v>193</v>
      </c>
      <c r="H45" s="346" t="s">
        <v>193</v>
      </c>
      <c r="I45" s="343" t="s">
        <v>193</v>
      </c>
      <c r="J45" s="343">
        <v>2</v>
      </c>
      <c r="K45" s="343" t="s">
        <v>193</v>
      </c>
      <c r="L45" s="343" t="s">
        <v>193</v>
      </c>
      <c r="M45" s="343" t="s">
        <v>193</v>
      </c>
      <c r="N45" s="357" t="s">
        <v>189</v>
      </c>
      <c r="O45" s="357" t="s">
        <v>193</v>
      </c>
      <c r="P45" s="275" t="s">
        <v>2208</v>
      </c>
      <c r="Q45" s="197" t="s">
        <v>193</v>
      </c>
      <c r="R45" s="197" t="s">
        <v>193</v>
      </c>
      <c r="S45" s="197" t="s">
        <v>193</v>
      </c>
      <c r="T45" s="197" t="s">
        <v>193</v>
      </c>
      <c r="U45" s="5"/>
      <c r="V45" s="217"/>
      <c r="W45" s="217"/>
      <c r="X45" s="217"/>
      <c r="Y45" s="217"/>
      <c r="Z45" s="217"/>
      <c r="AA45" s="217"/>
      <c r="AB45" s="217"/>
      <c r="AC45" s="217"/>
      <c r="AD45" s="217"/>
    </row>
    <row r="46" spans="1:30" x14ac:dyDescent="0.25">
      <c r="A46" s="343" t="s">
        <v>92</v>
      </c>
      <c r="B46" s="357" t="s">
        <v>207</v>
      </c>
      <c r="C46" s="357" t="s">
        <v>193</v>
      </c>
      <c r="D46" s="343" t="s">
        <v>193</v>
      </c>
      <c r="E46" s="343" t="s">
        <v>193</v>
      </c>
      <c r="F46" s="343" t="s">
        <v>193</v>
      </c>
      <c r="G46" s="343" t="s">
        <v>193</v>
      </c>
      <c r="H46" s="346" t="s">
        <v>193</v>
      </c>
      <c r="I46" s="343" t="s">
        <v>193</v>
      </c>
      <c r="J46" s="343">
        <v>2</v>
      </c>
      <c r="K46" s="343" t="s">
        <v>193</v>
      </c>
      <c r="L46" s="343" t="s">
        <v>193</v>
      </c>
      <c r="M46" s="343" t="s">
        <v>193</v>
      </c>
      <c r="N46" s="357" t="s">
        <v>189</v>
      </c>
      <c r="O46" s="357" t="s">
        <v>193</v>
      </c>
      <c r="P46" s="275" t="s">
        <v>2254</v>
      </c>
      <c r="Q46" s="197" t="s">
        <v>193</v>
      </c>
      <c r="R46" s="291" t="s">
        <v>2192</v>
      </c>
      <c r="S46" s="197" t="s">
        <v>193</v>
      </c>
      <c r="T46" s="197" t="s">
        <v>193</v>
      </c>
      <c r="U46" s="5"/>
      <c r="V46" s="217"/>
      <c r="W46" s="217"/>
      <c r="X46" s="217"/>
      <c r="Y46" s="217"/>
      <c r="Z46" s="217"/>
      <c r="AA46" s="217"/>
      <c r="AB46" s="217"/>
      <c r="AC46" s="217"/>
      <c r="AD46" s="217"/>
    </row>
    <row r="47" spans="1:30" x14ac:dyDescent="0.25">
      <c r="A47" s="343" t="s">
        <v>93</v>
      </c>
      <c r="B47" s="357" t="s">
        <v>207</v>
      </c>
      <c r="C47" s="357" t="s">
        <v>193</v>
      </c>
      <c r="D47" s="343" t="s">
        <v>193</v>
      </c>
      <c r="E47" s="343" t="s">
        <v>193</v>
      </c>
      <c r="F47" s="343" t="s">
        <v>193</v>
      </c>
      <c r="G47" s="343" t="s">
        <v>193</v>
      </c>
      <c r="H47" s="346" t="s">
        <v>193</v>
      </c>
      <c r="I47" s="343" t="s">
        <v>193</v>
      </c>
      <c r="J47" s="343">
        <v>1</v>
      </c>
      <c r="K47" s="343" t="s">
        <v>193</v>
      </c>
      <c r="L47" s="343" t="s">
        <v>193</v>
      </c>
      <c r="M47" s="343" t="s">
        <v>193</v>
      </c>
      <c r="N47" s="357" t="s">
        <v>189</v>
      </c>
      <c r="O47" s="357" t="s">
        <v>193</v>
      </c>
      <c r="P47" s="275" t="s">
        <v>2255</v>
      </c>
      <c r="Q47" s="197" t="s">
        <v>193</v>
      </c>
      <c r="R47" s="197" t="s">
        <v>193</v>
      </c>
      <c r="S47" s="197" t="s">
        <v>193</v>
      </c>
      <c r="T47" s="197" t="s">
        <v>193</v>
      </c>
      <c r="U47" s="5"/>
      <c r="V47" s="217"/>
      <c r="W47" s="217"/>
      <c r="X47" s="217"/>
      <c r="Y47" s="217"/>
      <c r="Z47" s="217"/>
      <c r="AA47" s="217"/>
      <c r="AB47" s="217"/>
      <c r="AC47" s="217"/>
      <c r="AD47" s="217"/>
    </row>
    <row r="48" spans="1:30" x14ac:dyDescent="0.25">
      <c r="A48" s="343" t="s">
        <v>63</v>
      </c>
      <c r="B48" s="357" t="s">
        <v>207</v>
      </c>
      <c r="C48" s="357" t="s">
        <v>191</v>
      </c>
      <c r="D48" s="343" t="s">
        <v>190</v>
      </c>
      <c r="E48" s="343" t="s">
        <v>190</v>
      </c>
      <c r="F48" s="42" t="s">
        <v>2098</v>
      </c>
      <c r="G48" s="343" t="s">
        <v>2154</v>
      </c>
      <c r="H48" s="343" t="s">
        <v>2158</v>
      </c>
      <c r="I48" s="343" t="s">
        <v>31</v>
      </c>
      <c r="J48" s="343">
        <v>4</v>
      </c>
      <c r="K48" s="343" t="s">
        <v>190</v>
      </c>
      <c r="L48" s="343" t="s">
        <v>2130</v>
      </c>
      <c r="M48" s="343" t="s">
        <v>190</v>
      </c>
      <c r="N48" s="357" t="s">
        <v>193</v>
      </c>
      <c r="O48" s="357" t="s">
        <v>190</v>
      </c>
      <c r="P48" s="275" t="s">
        <v>2256</v>
      </c>
      <c r="Q48" s="275" t="s">
        <v>2277</v>
      </c>
      <c r="R48" s="291" t="s">
        <v>2174</v>
      </c>
      <c r="S48" s="275" t="s">
        <v>2208</v>
      </c>
      <c r="T48" s="275" t="s">
        <v>2220</v>
      </c>
      <c r="U48" s="5"/>
      <c r="V48" s="217"/>
      <c r="W48" s="217"/>
      <c r="X48" s="217"/>
      <c r="Y48" s="217"/>
      <c r="Z48" s="217"/>
      <c r="AA48" s="217"/>
      <c r="AB48" s="217"/>
      <c r="AC48" s="217"/>
      <c r="AD48" s="217"/>
    </row>
    <row r="49" spans="1:30" x14ac:dyDescent="0.25">
      <c r="A49" s="343" t="s">
        <v>86</v>
      </c>
      <c r="B49" s="357" t="s">
        <v>208</v>
      </c>
      <c r="C49" s="357" t="s">
        <v>191</v>
      </c>
      <c r="D49" s="343" t="s">
        <v>2102</v>
      </c>
      <c r="E49" s="343" t="s">
        <v>190</v>
      </c>
      <c r="F49" s="42" t="s">
        <v>2099</v>
      </c>
      <c r="G49" s="343" t="s">
        <v>2155</v>
      </c>
      <c r="H49" s="343" t="s">
        <v>2158</v>
      </c>
      <c r="I49" s="343" t="s">
        <v>2120</v>
      </c>
      <c r="J49" s="343">
        <v>5</v>
      </c>
      <c r="K49" s="343" t="s">
        <v>191</v>
      </c>
      <c r="L49" s="343" t="s">
        <v>190</v>
      </c>
      <c r="M49" s="343" t="s">
        <v>190</v>
      </c>
      <c r="N49" s="357" t="s">
        <v>193</v>
      </c>
      <c r="O49" s="357" t="s">
        <v>190</v>
      </c>
      <c r="P49" s="275" t="s">
        <v>2257</v>
      </c>
      <c r="Q49" s="275" t="s">
        <v>2278</v>
      </c>
      <c r="R49" s="291" t="s">
        <v>2193</v>
      </c>
      <c r="S49" s="197" t="s">
        <v>193</v>
      </c>
      <c r="T49" s="197" t="s">
        <v>193</v>
      </c>
      <c r="U49" s="5"/>
      <c r="V49" s="217"/>
      <c r="W49" s="217"/>
      <c r="X49" s="217"/>
      <c r="Y49" s="217"/>
      <c r="Z49" s="217"/>
      <c r="AA49" s="217"/>
      <c r="AB49" s="217"/>
      <c r="AC49" s="217"/>
      <c r="AD49" s="217"/>
    </row>
    <row r="50" spans="1:30" x14ac:dyDescent="0.25">
      <c r="A50" s="343" t="s">
        <v>35</v>
      </c>
      <c r="B50" s="357" t="s">
        <v>207</v>
      </c>
      <c r="C50" s="357">
        <v>0</v>
      </c>
      <c r="D50" s="343" t="s">
        <v>190</v>
      </c>
      <c r="E50" s="343" t="s">
        <v>2102</v>
      </c>
      <c r="F50" s="42" t="s">
        <v>2100</v>
      </c>
      <c r="G50" s="343" t="s">
        <v>2156</v>
      </c>
      <c r="H50" s="343" t="s">
        <v>2158</v>
      </c>
      <c r="I50" s="197" t="s">
        <v>2121</v>
      </c>
      <c r="J50" s="343">
        <v>8</v>
      </c>
      <c r="K50" s="343" t="s">
        <v>190</v>
      </c>
      <c r="L50" s="343" t="s">
        <v>2130</v>
      </c>
      <c r="M50" s="343" t="s">
        <v>190</v>
      </c>
      <c r="N50" s="357" t="s">
        <v>193</v>
      </c>
      <c r="O50" s="357" t="s">
        <v>190</v>
      </c>
      <c r="P50" s="275" t="s">
        <v>2258</v>
      </c>
      <c r="Q50" s="275" t="s">
        <v>2279</v>
      </c>
      <c r="R50" s="291" t="s">
        <v>2179</v>
      </c>
      <c r="S50" s="275" t="s">
        <v>2209</v>
      </c>
      <c r="T50" s="197" t="s">
        <v>193</v>
      </c>
      <c r="U50" s="5"/>
      <c r="V50" s="217"/>
      <c r="W50" s="217"/>
      <c r="X50" s="217"/>
      <c r="Y50" s="217"/>
      <c r="Z50" s="217"/>
      <c r="AA50" s="217"/>
      <c r="AB50" s="217"/>
      <c r="AC50" s="217"/>
      <c r="AD50" s="217"/>
    </row>
    <row r="51" spans="1:30" x14ac:dyDescent="0.25">
      <c r="A51" s="343" t="s">
        <v>110</v>
      </c>
      <c r="B51" s="357" t="s">
        <v>207</v>
      </c>
      <c r="C51" s="357" t="s">
        <v>193</v>
      </c>
      <c r="D51" s="343" t="s">
        <v>193</v>
      </c>
      <c r="E51" s="343" t="s">
        <v>193</v>
      </c>
      <c r="F51" s="343" t="s">
        <v>193</v>
      </c>
      <c r="G51" s="343" t="s">
        <v>193</v>
      </c>
      <c r="H51" s="346" t="s">
        <v>193</v>
      </c>
      <c r="I51" s="343" t="s">
        <v>193</v>
      </c>
      <c r="J51" s="343">
        <v>2</v>
      </c>
      <c r="K51" s="343" t="s">
        <v>193</v>
      </c>
      <c r="L51" s="343" t="s">
        <v>193</v>
      </c>
      <c r="M51" s="343" t="s">
        <v>193</v>
      </c>
      <c r="N51" s="357" t="s">
        <v>189</v>
      </c>
      <c r="O51" s="357" t="s">
        <v>193</v>
      </c>
      <c r="P51" s="275" t="s">
        <v>2259</v>
      </c>
      <c r="Q51" s="197" t="s">
        <v>193</v>
      </c>
      <c r="R51" s="197" t="s">
        <v>193</v>
      </c>
      <c r="S51" s="275" t="s">
        <v>2195</v>
      </c>
      <c r="T51" s="197" t="s">
        <v>193</v>
      </c>
      <c r="U51" s="5"/>
      <c r="V51" s="217"/>
      <c r="W51" s="217"/>
      <c r="X51" s="217"/>
      <c r="Y51" s="217"/>
      <c r="Z51" s="217"/>
      <c r="AA51" s="217"/>
      <c r="AB51" s="217"/>
      <c r="AC51" s="217"/>
      <c r="AD51" s="217"/>
    </row>
    <row r="52" spans="1:30" x14ac:dyDescent="0.25">
      <c r="A52" s="343" t="s">
        <v>25</v>
      </c>
      <c r="B52" s="357" t="s">
        <v>207</v>
      </c>
      <c r="C52" s="357" t="s">
        <v>191</v>
      </c>
      <c r="D52" s="343" t="s">
        <v>190</v>
      </c>
      <c r="E52" s="343" t="s">
        <v>190</v>
      </c>
      <c r="F52" s="42" t="s">
        <v>2101</v>
      </c>
      <c r="G52" s="343" t="s">
        <v>2157</v>
      </c>
      <c r="H52" s="343" t="s">
        <v>2158</v>
      </c>
      <c r="I52" s="343" t="s">
        <v>31</v>
      </c>
      <c r="J52" s="343" t="s">
        <v>2166</v>
      </c>
      <c r="K52" s="343" t="s">
        <v>190</v>
      </c>
      <c r="L52" s="343" t="s">
        <v>2130</v>
      </c>
      <c r="M52" s="343" t="s">
        <v>190</v>
      </c>
      <c r="N52" s="357" t="s">
        <v>193</v>
      </c>
      <c r="O52" s="357" t="s">
        <v>190</v>
      </c>
      <c r="P52" s="275" t="s">
        <v>2260</v>
      </c>
      <c r="Q52" s="275" t="s">
        <v>2280</v>
      </c>
      <c r="R52" s="291" t="s">
        <v>2194</v>
      </c>
      <c r="S52" s="275" t="s">
        <v>2210</v>
      </c>
      <c r="T52" s="275" t="s">
        <v>2221</v>
      </c>
      <c r="U52" s="5"/>
      <c r="V52" s="217"/>
      <c r="W52" s="217"/>
      <c r="X52" s="217"/>
      <c r="Y52" s="217"/>
      <c r="Z52" s="217"/>
      <c r="AA52" s="217"/>
      <c r="AB52" s="217"/>
      <c r="AC52" s="217"/>
      <c r="AD52" s="217"/>
    </row>
    <row r="53" spans="1:30" x14ac:dyDescent="0.25">
      <c r="A53" s="343" t="s">
        <v>132</v>
      </c>
      <c r="B53" s="357" t="s">
        <v>208</v>
      </c>
      <c r="C53" s="357" t="s">
        <v>193</v>
      </c>
      <c r="D53" s="343" t="s">
        <v>193</v>
      </c>
      <c r="E53" s="343" t="s">
        <v>193</v>
      </c>
      <c r="F53" s="343" t="s">
        <v>193</v>
      </c>
      <c r="G53" s="343" t="s">
        <v>193</v>
      </c>
      <c r="H53" s="343" t="s">
        <v>193</v>
      </c>
      <c r="I53" s="343" t="s">
        <v>193</v>
      </c>
      <c r="J53" s="343">
        <v>2</v>
      </c>
      <c r="K53" s="343" t="s">
        <v>193</v>
      </c>
      <c r="L53" s="343" t="s">
        <v>193</v>
      </c>
      <c r="M53" s="343" t="s">
        <v>193</v>
      </c>
      <c r="N53" s="357" t="s">
        <v>189</v>
      </c>
      <c r="O53" s="357" t="s">
        <v>193</v>
      </c>
      <c r="P53" s="275" t="s">
        <v>2261</v>
      </c>
      <c r="Q53" s="197" t="s">
        <v>193</v>
      </c>
      <c r="R53" s="197" t="s">
        <v>193</v>
      </c>
      <c r="S53" s="197" t="s">
        <v>193</v>
      </c>
      <c r="T53" s="197" t="s">
        <v>193</v>
      </c>
      <c r="U53" s="5"/>
      <c r="V53" s="217"/>
      <c r="W53" s="217"/>
      <c r="X53" s="217"/>
      <c r="Y53" s="217"/>
      <c r="Z53" s="217"/>
      <c r="AA53" s="217"/>
      <c r="AB53" s="217"/>
      <c r="AC53" s="217"/>
      <c r="AD53" s="217"/>
    </row>
    <row r="54" spans="1:30" x14ac:dyDescent="0.25">
      <c r="A54" s="343" t="s">
        <v>137</v>
      </c>
      <c r="B54" s="357" t="s">
        <v>208</v>
      </c>
      <c r="C54" s="357" t="s">
        <v>193</v>
      </c>
      <c r="D54" s="343" t="s">
        <v>193</v>
      </c>
      <c r="E54" s="343" t="s">
        <v>193</v>
      </c>
      <c r="F54" s="343" t="s">
        <v>193</v>
      </c>
      <c r="G54" s="343" t="s">
        <v>193</v>
      </c>
      <c r="H54" s="343" t="s">
        <v>193</v>
      </c>
      <c r="I54" s="343" t="s">
        <v>193</v>
      </c>
      <c r="J54" s="343">
        <v>1</v>
      </c>
      <c r="K54" s="343" t="s">
        <v>193</v>
      </c>
      <c r="L54" s="343" t="s">
        <v>193</v>
      </c>
      <c r="M54" s="343" t="s">
        <v>193</v>
      </c>
      <c r="N54" s="357" t="s">
        <v>189</v>
      </c>
      <c r="O54" s="357" t="s">
        <v>193</v>
      </c>
      <c r="P54" s="197" t="s">
        <v>193</v>
      </c>
      <c r="Q54" s="197" t="s">
        <v>193</v>
      </c>
      <c r="R54" s="197" t="s">
        <v>193</v>
      </c>
      <c r="S54" s="197" t="s">
        <v>193</v>
      </c>
      <c r="T54" s="197" t="s">
        <v>193</v>
      </c>
      <c r="U54" s="5"/>
      <c r="V54" s="217"/>
      <c r="W54" s="217"/>
      <c r="X54" s="217"/>
      <c r="Y54" s="217"/>
      <c r="Z54" s="217"/>
      <c r="AA54" s="217"/>
      <c r="AB54" s="217"/>
      <c r="AC54" s="217"/>
      <c r="AD54" s="217"/>
    </row>
    <row r="55" spans="1:30" x14ac:dyDescent="0.25">
      <c r="A55" s="343" t="s">
        <v>112</v>
      </c>
      <c r="B55" s="357" t="s">
        <v>208</v>
      </c>
      <c r="C55" s="357" t="s">
        <v>193</v>
      </c>
      <c r="D55" s="343" t="s">
        <v>193</v>
      </c>
      <c r="E55" s="343" t="s">
        <v>193</v>
      </c>
      <c r="F55" s="343" t="s">
        <v>193</v>
      </c>
      <c r="G55" s="343" t="s">
        <v>193</v>
      </c>
      <c r="H55" s="343" t="s">
        <v>193</v>
      </c>
      <c r="I55" s="343" t="s">
        <v>193</v>
      </c>
      <c r="J55" s="343">
        <v>1</v>
      </c>
      <c r="K55" s="343" t="s">
        <v>193</v>
      </c>
      <c r="L55" s="343" t="s">
        <v>193</v>
      </c>
      <c r="M55" s="343" t="s">
        <v>193</v>
      </c>
      <c r="N55" s="357" t="s">
        <v>189</v>
      </c>
      <c r="O55" s="357" t="s">
        <v>193</v>
      </c>
      <c r="P55" s="197" t="s">
        <v>193</v>
      </c>
      <c r="Q55" s="197" t="s">
        <v>193</v>
      </c>
      <c r="R55" s="291" t="s">
        <v>2174</v>
      </c>
      <c r="S55" s="197" t="s">
        <v>193</v>
      </c>
      <c r="T55" s="197" t="s">
        <v>193</v>
      </c>
      <c r="U55" s="5"/>
      <c r="V55" s="217"/>
      <c r="W55" s="217"/>
      <c r="X55" s="217"/>
      <c r="Y55" s="217"/>
      <c r="Z55" s="217"/>
      <c r="AA55" s="217"/>
      <c r="AB55" s="217"/>
      <c r="AC55" s="217"/>
      <c r="AD55" s="217"/>
    </row>
    <row r="56" spans="1:30" s="28" customFormat="1" x14ac:dyDescent="0.25">
      <c r="A56" s="348"/>
      <c r="B56" s="351"/>
      <c r="C56" s="351"/>
      <c r="D56" s="348"/>
      <c r="E56" s="348"/>
      <c r="F56" s="348"/>
      <c r="G56" s="348"/>
      <c r="H56" s="348"/>
      <c r="I56" s="344"/>
      <c r="J56" s="348"/>
      <c r="K56" s="348"/>
      <c r="L56" s="348"/>
      <c r="M56" s="348"/>
      <c r="N56" s="351"/>
      <c r="O56" s="351"/>
      <c r="P56" s="348"/>
      <c r="Q56" s="348"/>
      <c r="R56" s="344"/>
      <c r="S56" s="216"/>
      <c r="T56" s="14"/>
      <c r="U56" s="219"/>
      <c r="V56" s="216"/>
      <c r="W56" s="216"/>
      <c r="X56" s="216"/>
      <c r="Y56" s="216"/>
      <c r="Z56" s="216"/>
      <c r="AA56" s="216"/>
      <c r="AB56" s="216"/>
    </row>
    <row r="57" spans="1:30" x14ac:dyDescent="0.25">
      <c r="A57" s="217"/>
      <c r="B57" s="5"/>
      <c r="C57" s="5"/>
      <c r="D57" s="217"/>
      <c r="E57" s="217"/>
      <c r="F57" s="217"/>
      <c r="G57" s="217"/>
      <c r="H57" s="217"/>
      <c r="I57" s="217"/>
      <c r="J57" s="217"/>
      <c r="K57" s="217"/>
      <c r="L57" s="217"/>
      <c r="M57" s="217"/>
      <c r="N57" s="5"/>
      <c r="O57" s="5"/>
      <c r="P57" s="217"/>
      <c r="Q57" s="217"/>
      <c r="R57" s="343"/>
      <c r="S57" s="217"/>
      <c r="T57" s="208"/>
      <c r="U57" s="5"/>
      <c r="V57" s="217"/>
      <c r="W57" s="217"/>
      <c r="X57" s="217"/>
      <c r="Y57" s="217"/>
      <c r="Z57" s="217"/>
      <c r="AA57" s="217"/>
      <c r="AB57" s="217"/>
    </row>
    <row r="58" spans="1:30" x14ac:dyDescent="0.25">
      <c r="A58" s="347" t="s">
        <v>202</v>
      </c>
      <c r="B58" s="5"/>
      <c r="C58" s="5"/>
      <c r="D58" s="217"/>
      <c r="E58" s="217"/>
      <c r="F58" s="217"/>
      <c r="G58" s="217"/>
      <c r="H58" s="217"/>
      <c r="I58" s="217"/>
      <c r="J58" s="217"/>
      <c r="K58" s="217"/>
      <c r="L58" s="217"/>
      <c r="M58" s="217"/>
      <c r="N58" s="5"/>
      <c r="O58" s="5"/>
      <c r="P58" s="217"/>
      <c r="Q58" s="217"/>
      <c r="R58" s="217"/>
      <c r="S58" s="217"/>
      <c r="T58" s="217"/>
      <c r="U58" s="5"/>
      <c r="V58" s="217"/>
      <c r="W58" s="217"/>
      <c r="X58" s="217"/>
      <c r="Y58" s="217"/>
      <c r="Z58" s="217"/>
      <c r="AA58" s="217"/>
      <c r="AB58" s="217"/>
    </row>
    <row r="59" spans="1:30" x14ac:dyDescent="0.25">
      <c r="A59" s="347" t="s">
        <v>193</v>
      </c>
      <c r="B59" s="13" t="s">
        <v>203</v>
      </c>
      <c r="C59" s="5"/>
      <c r="D59" s="217"/>
      <c r="E59" s="217"/>
      <c r="F59" s="217"/>
      <c r="G59" s="217"/>
      <c r="H59" s="217"/>
      <c r="I59" s="217"/>
      <c r="J59" s="217"/>
      <c r="K59" s="217"/>
      <c r="L59" s="217"/>
      <c r="M59" s="217"/>
      <c r="N59" s="5"/>
      <c r="O59" s="5"/>
      <c r="P59" s="217"/>
      <c r="Q59" s="217"/>
      <c r="R59" s="217"/>
      <c r="S59" s="217"/>
      <c r="T59" s="217"/>
      <c r="U59" s="5"/>
      <c r="V59" s="217"/>
      <c r="W59" s="217"/>
      <c r="X59" s="217"/>
      <c r="Y59" s="217"/>
      <c r="Z59" s="217"/>
      <c r="AA59" s="217"/>
      <c r="AB59" s="217"/>
    </row>
    <row r="60" spans="1:30" x14ac:dyDescent="0.25">
      <c r="A60" s="347" t="s">
        <v>189</v>
      </c>
      <c r="B60" s="13" t="s">
        <v>204</v>
      </c>
      <c r="C60" s="5"/>
      <c r="D60" s="217"/>
      <c r="E60" s="217"/>
      <c r="F60" s="217"/>
      <c r="G60" s="217"/>
      <c r="H60" s="217"/>
      <c r="I60" s="217"/>
      <c r="J60" s="217"/>
      <c r="K60" s="217"/>
      <c r="L60" s="217"/>
      <c r="M60" s="217"/>
      <c r="N60" s="5"/>
      <c r="O60" s="5"/>
      <c r="P60" s="217"/>
      <c r="Q60" s="217"/>
      <c r="R60" s="217"/>
      <c r="S60" s="217"/>
      <c r="T60" s="217"/>
      <c r="U60" s="5"/>
      <c r="V60" s="217"/>
      <c r="W60" s="217"/>
      <c r="X60" s="217"/>
      <c r="Y60" s="217"/>
      <c r="Z60" s="217"/>
      <c r="AA60" s="217"/>
      <c r="AB60" s="217"/>
    </row>
    <row r="61" spans="1:30" x14ac:dyDescent="0.25">
      <c r="A61" s="217" t="s">
        <v>2102</v>
      </c>
      <c r="B61" s="5" t="s">
        <v>2103</v>
      </c>
      <c r="C61" s="5"/>
      <c r="D61" s="217"/>
      <c r="E61" s="217"/>
      <c r="F61" s="217"/>
      <c r="G61" s="217"/>
      <c r="H61" s="217"/>
      <c r="I61" s="217"/>
      <c r="J61" s="217"/>
      <c r="K61" s="217"/>
      <c r="L61" s="217"/>
      <c r="M61" s="217"/>
      <c r="N61" s="5"/>
      <c r="O61" s="5"/>
      <c r="P61" s="217"/>
      <c r="Q61" s="217"/>
      <c r="R61" s="217"/>
      <c r="S61" s="217"/>
      <c r="T61" s="217"/>
      <c r="U61" s="5"/>
      <c r="V61" s="217"/>
      <c r="W61" s="217"/>
      <c r="X61" s="217"/>
      <c r="Y61" s="217"/>
      <c r="Z61" s="217"/>
      <c r="AA61" s="217"/>
      <c r="AB61" s="217"/>
    </row>
    <row r="62" spans="1:30" x14ac:dyDescent="0.25">
      <c r="A62" s="217" t="s">
        <v>2104</v>
      </c>
      <c r="B62" s="5" t="s">
        <v>2136</v>
      </c>
      <c r="C62" s="5"/>
      <c r="D62" s="217"/>
      <c r="E62" s="217"/>
      <c r="F62" s="217"/>
      <c r="G62" s="217"/>
      <c r="H62" s="217"/>
      <c r="I62" s="217"/>
      <c r="J62" s="217"/>
      <c r="K62" s="217"/>
      <c r="L62" s="217"/>
      <c r="M62" s="217"/>
      <c r="N62" s="5"/>
      <c r="O62" s="5"/>
      <c r="P62" s="217"/>
      <c r="Q62" s="217"/>
      <c r="R62" s="217"/>
      <c r="S62" s="217"/>
      <c r="T62" s="217"/>
      <c r="U62" s="5"/>
      <c r="V62" s="217"/>
      <c r="W62" s="217"/>
      <c r="X62" s="217"/>
      <c r="Y62" s="217"/>
      <c r="Z62" s="217"/>
      <c r="AA62" s="217"/>
      <c r="AB62" s="217"/>
    </row>
    <row r="63" spans="1:30" x14ac:dyDescent="0.25">
      <c r="A63" s="415" t="s">
        <v>2162</v>
      </c>
      <c r="B63" s="5" t="s">
        <v>2173</v>
      </c>
      <c r="C63" s="5"/>
      <c r="D63" s="217"/>
      <c r="E63" s="217"/>
      <c r="F63" s="217"/>
      <c r="G63" s="217"/>
      <c r="H63" s="217"/>
      <c r="I63" s="217"/>
      <c r="J63" s="217"/>
      <c r="K63" s="217"/>
      <c r="L63" s="217"/>
      <c r="M63" s="217"/>
      <c r="N63" s="5"/>
      <c r="O63" s="5"/>
      <c r="P63" s="217"/>
      <c r="Q63" s="217"/>
      <c r="R63" s="217"/>
      <c r="S63" s="217"/>
      <c r="T63" s="217"/>
      <c r="U63" s="5"/>
      <c r="V63" s="217"/>
      <c r="W63" s="217"/>
      <c r="X63" s="217"/>
      <c r="Y63" s="217"/>
      <c r="Z63" s="217"/>
      <c r="AA63" s="217"/>
      <c r="AB63" s="217"/>
    </row>
    <row r="64" spans="1:30" x14ac:dyDescent="0.25">
      <c r="A64" s="217" t="s">
        <v>2127</v>
      </c>
      <c r="B64" s="5" t="s">
        <v>2126</v>
      </c>
      <c r="C64" s="5"/>
      <c r="D64" s="217"/>
      <c r="E64" s="217"/>
      <c r="F64" s="217"/>
      <c r="G64" s="217"/>
      <c r="H64" s="217"/>
      <c r="I64" s="217"/>
      <c r="J64" s="217"/>
      <c r="K64" s="217"/>
      <c r="L64" s="217"/>
      <c r="M64" s="217"/>
      <c r="N64" s="5"/>
      <c r="O64" s="5"/>
      <c r="P64" s="217"/>
      <c r="Q64" s="217"/>
      <c r="R64" s="217"/>
      <c r="S64" s="217"/>
      <c r="T64" s="217"/>
      <c r="U64" s="5"/>
      <c r="V64" s="217"/>
      <c r="W64" s="217"/>
      <c r="X64" s="217"/>
      <c r="Y64" s="217"/>
      <c r="Z64" s="217"/>
      <c r="AA64" s="217"/>
      <c r="AB64" s="217"/>
    </row>
    <row r="65" spans="1:28" x14ac:dyDescent="0.25">
      <c r="A65" s="217" t="s">
        <v>2128</v>
      </c>
      <c r="B65" s="5" t="s">
        <v>2129</v>
      </c>
      <c r="C65" s="5"/>
      <c r="D65" s="217"/>
      <c r="E65" s="217"/>
      <c r="F65" s="217"/>
      <c r="G65" s="217"/>
      <c r="H65" s="217"/>
      <c r="I65" s="217"/>
      <c r="J65" s="217"/>
      <c r="K65" s="217"/>
      <c r="L65" s="217"/>
      <c r="M65" s="217"/>
      <c r="N65" s="5"/>
      <c r="O65" s="5"/>
      <c r="P65" s="217"/>
      <c r="Q65" s="217"/>
      <c r="R65" s="217"/>
      <c r="S65" s="217"/>
      <c r="T65" s="217"/>
      <c r="U65" s="5"/>
      <c r="V65" s="217"/>
      <c r="W65" s="217"/>
      <c r="X65" s="217"/>
      <c r="Y65" s="217"/>
      <c r="Z65" s="217"/>
      <c r="AA65" s="217"/>
      <c r="AB65" s="217"/>
    </row>
    <row r="66" spans="1:28" x14ac:dyDescent="0.25">
      <c r="A66" s="217" t="s">
        <v>2131</v>
      </c>
      <c r="B66" s="5" t="s">
        <v>2133</v>
      </c>
      <c r="C66" s="5"/>
      <c r="D66" s="217"/>
      <c r="E66" s="217"/>
      <c r="F66" s="217"/>
      <c r="G66" s="217"/>
      <c r="H66" s="217"/>
      <c r="I66" s="217"/>
      <c r="J66" s="217"/>
      <c r="K66" s="217"/>
      <c r="L66" s="217"/>
      <c r="M66" s="217"/>
      <c r="N66" s="5"/>
      <c r="O66" s="5"/>
      <c r="P66" s="217"/>
      <c r="Q66" s="217"/>
      <c r="R66" s="217"/>
      <c r="S66" s="217"/>
      <c r="T66" s="217"/>
      <c r="U66" s="5"/>
      <c r="V66" s="217"/>
      <c r="W66" s="217"/>
      <c r="X66" s="217"/>
      <c r="Y66" s="217"/>
      <c r="Z66" s="217"/>
      <c r="AA66" s="217"/>
      <c r="AB66" s="217"/>
    </row>
    <row r="67" spans="1:28" x14ac:dyDescent="0.25">
      <c r="A67" s="217" t="s">
        <v>2132</v>
      </c>
      <c r="B67" s="5" t="s">
        <v>2134</v>
      </c>
      <c r="C67" s="5"/>
      <c r="D67" s="217"/>
      <c r="E67" s="217"/>
      <c r="F67" s="217"/>
      <c r="G67" s="217"/>
      <c r="H67" s="217"/>
      <c r="I67" s="217"/>
      <c r="J67" s="217"/>
      <c r="K67" s="217"/>
      <c r="L67" s="217"/>
      <c r="M67" s="217"/>
      <c r="N67" s="5"/>
      <c r="O67" s="5"/>
      <c r="P67" s="217"/>
      <c r="Q67" s="217"/>
      <c r="R67" s="217"/>
      <c r="S67" s="217"/>
      <c r="T67" s="217"/>
      <c r="U67" s="5"/>
      <c r="V67" s="217"/>
      <c r="W67" s="217"/>
      <c r="X67" s="217"/>
      <c r="Y67" s="217"/>
      <c r="Z67" s="217"/>
      <c r="AA67" s="217"/>
      <c r="AB67" s="217"/>
    </row>
    <row r="68" spans="1:28" x14ac:dyDescent="0.25">
      <c r="A68" s="217"/>
      <c r="B68" s="5"/>
      <c r="C68" s="5"/>
      <c r="D68" s="217"/>
      <c r="E68" s="217"/>
      <c r="F68" s="217"/>
      <c r="G68" s="217"/>
      <c r="H68" s="217"/>
      <c r="I68" s="217"/>
      <c r="J68" s="217"/>
      <c r="K68" s="217"/>
      <c r="L68" s="217"/>
      <c r="M68" s="217"/>
      <c r="N68" s="5"/>
      <c r="O68" s="5"/>
      <c r="P68" s="217"/>
      <c r="Q68" s="217"/>
      <c r="R68" s="217"/>
      <c r="S68" s="217"/>
      <c r="T68" s="217"/>
      <c r="U68" s="5"/>
      <c r="V68" s="217"/>
      <c r="W68" s="217"/>
      <c r="X68" s="217"/>
      <c r="Y68" s="217"/>
      <c r="Z68" s="217"/>
      <c r="AA68" s="217"/>
      <c r="AB68" s="217"/>
    </row>
    <row r="69" spans="1:28" x14ac:dyDescent="0.25">
      <c r="A69" s="217"/>
      <c r="B69" s="5"/>
      <c r="C69" s="5"/>
      <c r="D69" s="217"/>
      <c r="E69" s="217"/>
      <c r="F69" s="217"/>
      <c r="G69" s="217"/>
      <c r="H69" s="217"/>
      <c r="I69" s="217"/>
      <c r="J69" s="217"/>
      <c r="K69" s="217"/>
      <c r="L69" s="217"/>
      <c r="M69" s="217"/>
      <c r="N69" s="5"/>
      <c r="O69" s="5"/>
      <c r="P69" s="217"/>
      <c r="Q69" s="217"/>
      <c r="R69" s="217"/>
      <c r="S69" s="217"/>
      <c r="T69" s="217"/>
      <c r="U69" s="5"/>
      <c r="V69" s="217"/>
      <c r="W69" s="217"/>
      <c r="X69" s="217"/>
      <c r="Y69" s="217"/>
      <c r="Z69" s="217"/>
      <c r="AA69" s="217"/>
      <c r="AB69" s="217"/>
    </row>
    <row r="70" spans="1:28" x14ac:dyDescent="0.25">
      <c r="A70" s="217"/>
      <c r="B70" s="5"/>
      <c r="C70" s="5"/>
      <c r="D70" s="217"/>
      <c r="E70" s="217"/>
      <c r="F70" s="217"/>
      <c r="G70" s="217"/>
      <c r="H70" s="217"/>
      <c r="I70" s="217"/>
      <c r="J70" s="217"/>
      <c r="K70" s="217"/>
      <c r="L70" s="217"/>
      <c r="M70" s="217"/>
      <c r="N70" s="5"/>
      <c r="O70" s="5"/>
      <c r="P70" s="217"/>
      <c r="Q70" s="217"/>
      <c r="R70" s="217"/>
      <c r="S70" s="217"/>
      <c r="T70" s="217"/>
      <c r="U70" s="5"/>
      <c r="V70" s="217"/>
      <c r="W70" s="217"/>
      <c r="X70" s="217"/>
      <c r="Y70" s="217"/>
      <c r="Z70" s="217"/>
      <c r="AA70" s="217"/>
      <c r="AB70" s="217"/>
    </row>
    <row r="71" spans="1:28" x14ac:dyDescent="0.25">
      <c r="A71" s="217"/>
      <c r="B71" s="5"/>
      <c r="C71" s="5"/>
      <c r="D71" s="217"/>
      <c r="E71" s="217"/>
      <c r="F71" s="217"/>
      <c r="G71" s="217"/>
      <c r="H71" s="217"/>
      <c r="I71" s="217"/>
      <c r="J71" s="217"/>
      <c r="K71" s="217"/>
      <c r="L71" s="217"/>
      <c r="M71" s="217"/>
      <c r="N71" s="5"/>
      <c r="O71" s="5"/>
      <c r="P71" s="217"/>
      <c r="Q71" s="217"/>
      <c r="R71" s="217"/>
      <c r="S71" s="217"/>
      <c r="T71" s="217"/>
      <c r="U71" s="5"/>
      <c r="V71" s="217"/>
      <c r="W71" s="217"/>
      <c r="X71" s="217"/>
      <c r="Y71" s="217"/>
      <c r="Z71" s="217"/>
      <c r="AA71" s="217"/>
      <c r="AB71" s="217"/>
    </row>
    <row r="72" spans="1:28" x14ac:dyDescent="0.25">
      <c r="A72" s="217"/>
      <c r="B72" s="5"/>
      <c r="C72" s="5"/>
      <c r="D72" s="217"/>
      <c r="E72" s="217"/>
      <c r="F72" s="217"/>
      <c r="G72" s="217"/>
      <c r="H72" s="217"/>
      <c r="I72" s="217"/>
      <c r="J72" s="217"/>
      <c r="K72" s="217"/>
      <c r="L72" s="217"/>
      <c r="M72" s="217"/>
      <c r="N72" s="5"/>
      <c r="O72" s="5"/>
      <c r="P72" s="217"/>
      <c r="Q72" s="217"/>
      <c r="R72" s="217"/>
      <c r="S72" s="217"/>
      <c r="T72" s="217"/>
      <c r="U72" s="5"/>
      <c r="V72" s="217"/>
      <c r="W72" s="217"/>
      <c r="X72" s="217"/>
      <c r="Y72" s="217"/>
      <c r="Z72" s="217"/>
      <c r="AA72" s="217"/>
      <c r="AB72" s="217"/>
    </row>
    <row r="73" spans="1:28" x14ac:dyDescent="0.25">
      <c r="A73" s="217"/>
      <c r="B73" s="5"/>
      <c r="C73" s="5"/>
      <c r="D73" s="217"/>
      <c r="E73" s="217"/>
      <c r="F73" s="217"/>
      <c r="G73" s="217"/>
      <c r="H73" s="217"/>
      <c r="I73" s="217"/>
      <c r="J73" s="217"/>
      <c r="K73" s="217"/>
      <c r="L73" s="217"/>
      <c r="M73" s="217"/>
      <c r="N73" s="5"/>
      <c r="O73" s="5"/>
      <c r="P73" s="217"/>
      <c r="Q73" s="217"/>
      <c r="R73" s="217"/>
      <c r="S73" s="217"/>
      <c r="T73" s="217"/>
      <c r="U73" s="5"/>
      <c r="V73" s="217"/>
      <c r="W73" s="217"/>
      <c r="X73" s="217"/>
      <c r="Y73" s="217"/>
      <c r="Z73" s="217"/>
      <c r="AA73" s="217"/>
      <c r="AB73" s="217"/>
    </row>
  </sheetData>
  <mergeCells count="10">
    <mergeCell ref="L2:M2"/>
    <mergeCell ref="C1:M1"/>
    <mergeCell ref="J2:J3"/>
    <mergeCell ref="K2:K3"/>
    <mergeCell ref="O1:T1"/>
    <mergeCell ref="O2:O3"/>
    <mergeCell ref="E2:F2"/>
    <mergeCell ref="N1:N3"/>
    <mergeCell ref="A1:A3"/>
    <mergeCell ref="B1:B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49"/>
  <sheetViews>
    <sheetView zoomScale="80" zoomScaleNormal="80" workbookViewId="0">
      <selection sqref="A1:A2"/>
    </sheetView>
  </sheetViews>
  <sheetFormatPr defaultRowHeight="12.75" customHeight="1" x14ac:dyDescent="0.25"/>
  <cols>
    <col min="1" max="1" width="13.140625" style="220" bestFit="1" customWidth="1"/>
    <col min="2" max="2" width="5.5703125" style="220" bestFit="1" customWidth="1"/>
    <col min="3" max="3" width="10.85546875" style="220" bestFit="1" customWidth="1"/>
    <col min="4" max="4" width="10.28515625" style="220" bestFit="1" customWidth="1"/>
    <col min="5" max="5" width="9.5703125" style="220" bestFit="1" customWidth="1"/>
    <col min="6" max="6" width="33.85546875" style="220" bestFit="1" customWidth="1"/>
    <col min="7" max="7" width="12" style="297" bestFit="1" customWidth="1"/>
    <col min="8" max="8" width="12.28515625" style="220" bestFit="1" customWidth="1"/>
    <col min="9" max="9" width="5.5703125" style="297" bestFit="1" customWidth="1"/>
    <col min="10" max="10" width="10.28515625" style="220" bestFit="1" customWidth="1"/>
    <col min="11" max="11" width="12.42578125" style="220" bestFit="1" customWidth="1"/>
    <col min="12" max="12" width="4.42578125" style="297" bestFit="1" customWidth="1"/>
    <col min="13" max="14" width="9.28515625" style="220" bestFit="1" customWidth="1"/>
    <col min="15" max="15" width="8.140625" style="221" bestFit="1" customWidth="1"/>
    <col min="16" max="16" width="10.140625" style="220" bestFit="1" customWidth="1"/>
    <col min="17" max="17" width="7.140625" style="220" bestFit="1" customWidth="1"/>
    <col min="18" max="18" width="9.140625" style="220" bestFit="1" customWidth="1"/>
    <col min="19" max="19" width="10.85546875" style="220" bestFit="1" customWidth="1"/>
    <col min="20" max="20" width="9.85546875" style="220" bestFit="1" customWidth="1"/>
    <col min="21" max="21" width="9.140625" style="282"/>
    <col min="22" max="16384" width="9.140625" style="220"/>
  </cols>
  <sheetData>
    <row r="1" spans="1:21" ht="12.75" customHeight="1" x14ac:dyDescent="0.25">
      <c r="A1" s="367" t="s">
        <v>2027</v>
      </c>
      <c r="B1" s="369" t="s">
        <v>0</v>
      </c>
      <c r="C1" s="371" t="s">
        <v>1</v>
      </c>
      <c r="D1" s="371" t="s">
        <v>2</v>
      </c>
      <c r="E1" s="365" t="s">
        <v>3</v>
      </c>
      <c r="F1" s="358" t="s">
        <v>4</v>
      </c>
      <c r="G1" s="391" t="s">
        <v>209</v>
      </c>
      <c r="H1" s="358" t="s">
        <v>1995</v>
      </c>
      <c r="I1" s="360" t="s">
        <v>7</v>
      </c>
      <c r="J1" s="360"/>
      <c r="K1" s="360"/>
      <c r="L1" s="360" t="s">
        <v>1994</v>
      </c>
      <c r="M1" s="360"/>
      <c r="N1" s="360"/>
      <c r="O1" s="384" t="s">
        <v>9</v>
      </c>
      <c r="P1" s="386" t="s">
        <v>10</v>
      </c>
      <c r="Q1" s="388" t="s">
        <v>11</v>
      </c>
      <c r="R1" s="390" t="s">
        <v>12</v>
      </c>
      <c r="S1" s="371" t="s">
        <v>13</v>
      </c>
      <c r="T1" s="371" t="s">
        <v>14</v>
      </c>
    </row>
    <row r="2" spans="1:21" s="108" customFormat="1" ht="12.75" customHeight="1" x14ac:dyDescent="0.25">
      <c r="A2" s="368"/>
      <c r="B2" s="370"/>
      <c r="C2" s="372"/>
      <c r="D2" s="372"/>
      <c r="E2" s="366"/>
      <c r="F2" s="359"/>
      <c r="G2" s="392"/>
      <c r="H2" s="359"/>
      <c r="I2" s="284" t="s">
        <v>15</v>
      </c>
      <c r="J2" s="183" t="s">
        <v>16</v>
      </c>
      <c r="K2" s="183" t="s">
        <v>17</v>
      </c>
      <c r="L2" s="284" t="s">
        <v>15</v>
      </c>
      <c r="M2" s="183" t="s">
        <v>16</v>
      </c>
      <c r="N2" s="183" t="s">
        <v>17</v>
      </c>
      <c r="O2" s="385"/>
      <c r="P2" s="387"/>
      <c r="Q2" s="389"/>
      <c r="R2" s="387"/>
      <c r="S2" s="383"/>
      <c r="T2" s="383"/>
      <c r="U2" s="278"/>
    </row>
    <row r="3" spans="1:21" ht="12.75" customHeight="1" x14ac:dyDescent="0.25">
      <c r="A3" s="184"/>
      <c r="B3" s="222"/>
      <c r="C3" s="223"/>
      <c r="D3" s="223"/>
      <c r="E3" s="224"/>
      <c r="F3" s="170"/>
      <c r="G3" s="303"/>
      <c r="H3" s="170"/>
      <c r="I3" s="285"/>
      <c r="J3" s="180"/>
      <c r="K3" s="180"/>
      <c r="L3" s="285"/>
      <c r="M3" s="180"/>
      <c r="N3" s="180"/>
      <c r="O3" s="214"/>
      <c r="P3" s="181"/>
      <c r="Q3" s="195"/>
      <c r="R3" s="181"/>
      <c r="S3" s="180"/>
      <c r="T3" s="180"/>
    </row>
    <row r="4" spans="1:21" ht="12.75" customHeight="1" x14ac:dyDescent="0.25">
      <c r="A4" s="184" t="s">
        <v>87</v>
      </c>
      <c r="B4" s="196">
        <v>14</v>
      </c>
      <c r="C4" s="180">
        <v>70.65217391304347</v>
      </c>
      <c r="D4" s="180">
        <v>72.534256606740541</v>
      </c>
      <c r="E4" s="197" t="s">
        <v>47</v>
      </c>
      <c r="F4" s="184" t="s">
        <v>96</v>
      </c>
      <c r="G4" s="307" t="s">
        <v>43</v>
      </c>
      <c r="H4" s="184" t="s">
        <v>22</v>
      </c>
      <c r="I4" s="285">
        <v>6</v>
      </c>
      <c r="J4" s="180">
        <v>206.52173913043478</v>
      </c>
      <c r="K4" s="180">
        <v>103.34664629569315</v>
      </c>
      <c r="L4" s="285">
        <v>8</v>
      </c>
      <c r="M4" s="180">
        <v>277.17391304347825</v>
      </c>
      <c r="N4" s="180">
        <v>166.88032034320403</v>
      </c>
    </row>
    <row r="5" spans="1:21" ht="12.75" customHeight="1" x14ac:dyDescent="0.25">
      <c r="A5" s="184" t="s">
        <v>87</v>
      </c>
      <c r="B5" s="196">
        <v>23</v>
      </c>
      <c r="C5" s="180">
        <v>146.37681159420291</v>
      </c>
      <c r="D5" s="180">
        <v>82.029931993456785</v>
      </c>
      <c r="E5" s="213" t="s">
        <v>48</v>
      </c>
      <c r="F5" s="184" t="s">
        <v>96</v>
      </c>
      <c r="G5" s="307" t="s">
        <v>43</v>
      </c>
      <c r="H5" s="184" t="s">
        <v>22</v>
      </c>
      <c r="I5" s="285">
        <v>8</v>
      </c>
      <c r="J5" s="180">
        <v>184.78260869565216</v>
      </c>
      <c r="K5" s="180">
        <v>116.63547800132879</v>
      </c>
      <c r="L5" s="285">
        <v>15</v>
      </c>
      <c r="M5" s="180">
        <v>331.15942028985506</v>
      </c>
      <c r="N5" s="180">
        <v>274.6387737131177</v>
      </c>
    </row>
    <row r="6" spans="1:21" ht="12.75" customHeight="1" x14ac:dyDescent="0.25">
      <c r="A6" s="184" t="s">
        <v>87</v>
      </c>
      <c r="B6" s="196">
        <v>28</v>
      </c>
      <c r="C6" s="180">
        <v>21.739130434782624</v>
      </c>
      <c r="D6" s="180">
        <v>56.151667705822291</v>
      </c>
      <c r="E6" s="197" t="s">
        <v>49</v>
      </c>
      <c r="F6" s="184" t="s">
        <v>96</v>
      </c>
      <c r="G6" s="307" t="s">
        <v>43</v>
      </c>
      <c r="H6" s="184" t="s">
        <v>22</v>
      </c>
      <c r="I6" s="285">
        <v>7</v>
      </c>
      <c r="J6" s="180">
        <v>231.36645962732919</v>
      </c>
      <c r="K6" s="180">
        <v>86.209263348242104</v>
      </c>
      <c r="L6" s="285">
        <v>21</v>
      </c>
      <c r="M6" s="180">
        <v>253.10559006211182</v>
      </c>
      <c r="N6" s="180">
        <v>209.5640576241716</v>
      </c>
    </row>
    <row r="7" spans="1:21" ht="12.75" customHeight="1" x14ac:dyDescent="0.25">
      <c r="A7" s="184" t="s">
        <v>87</v>
      </c>
      <c r="B7" s="196">
        <v>34</v>
      </c>
      <c r="C7" s="180">
        <v>-19.515810276679858</v>
      </c>
      <c r="D7" s="180">
        <v>29.741013554709085</v>
      </c>
      <c r="E7" s="197" t="s">
        <v>50</v>
      </c>
      <c r="F7" s="184" t="s">
        <v>96</v>
      </c>
      <c r="G7" s="307" t="s">
        <v>43</v>
      </c>
      <c r="H7" s="184" t="s">
        <v>22</v>
      </c>
      <c r="I7" s="285">
        <v>12</v>
      </c>
      <c r="J7" s="180">
        <v>105.97826086956523</v>
      </c>
      <c r="K7" s="180">
        <v>83.827728035696751</v>
      </c>
      <c r="L7" s="285">
        <v>22</v>
      </c>
      <c r="M7" s="180">
        <v>86.462450592885375</v>
      </c>
      <c r="N7" s="180">
        <v>81.09635550237887</v>
      </c>
    </row>
    <row r="8" spans="1:21" ht="12.75" customHeight="1" x14ac:dyDescent="0.25">
      <c r="A8" s="184" t="s">
        <v>87</v>
      </c>
      <c r="B8" s="196">
        <v>28</v>
      </c>
      <c r="C8" s="180">
        <v>-11.473429951690832</v>
      </c>
      <c r="D8" s="180">
        <v>37.729821992647707</v>
      </c>
      <c r="E8" s="197" t="s">
        <v>51</v>
      </c>
      <c r="F8" s="184" t="s">
        <v>96</v>
      </c>
      <c r="G8" s="307" t="s">
        <v>43</v>
      </c>
      <c r="H8" s="184" t="s">
        <v>22</v>
      </c>
      <c r="I8" s="285">
        <v>10</v>
      </c>
      <c r="J8" s="180">
        <v>103.2608695652174</v>
      </c>
      <c r="K8" s="180">
        <v>90.398369201990221</v>
      </c>
      <c r="L8" s="285">
        <v>18</v>
      </c>
      <c r="M8" s="180">
        <v>91.787439613526573</v>
      </c>
      <c r="N8" s="180">
        <v>104.47178154344402</v>
      </c>
    </row>
    <row r="9" spans="1:21" ht="12.75" customHeight="1" x14ac:dyDescent="0.25">
      <c r="A9" s="184" t="s">
        <v>87</v>
      </c>
      <c r="B9" s="196">
        <v>44</v>
      </c>
      <c r="C9" s="180">
        <v>1051.6999999999998</v>
      </c>
      <c r="D9" s="180">
        <v>220.57519069469259</v>
      </c>
      <c r="E9" s="197" t="s">
        <v>31</v>
      </c>
      <c r="F9" s="184" t="s">
        <v>88</v>
      </c>
      <c r="G9" s="303" t="s">
        <v>21</v>
      </c>
      <c r="H9" s="170" t="s">
        <v>34</v>
      </c>
      <c r="I9" s="285">
        <v>4</v>
      </c>
      <c r="J9" s="180">
        <v>1252</v>
      </c>
      <c r="K9" s="180">
        <v>436.3</v>
      </c>
      <c r="L9" s="285">
        <v>40</v>
      </c>
      <c r="M9" s="180">
        <v>2303.6999999999998</v>
      </c>
      <c r="N9" s="180">
        <v>206.3</v>
      </c>
    </row>
    <row r="10" spans="1:21" ht="12.75" customHeight="1" x14ac:dyDescent="0.25">
      <c r="A10" s="184" t="s">
        <v>87</v>
      </c>
      <c r="B10" s="196">
        <v>34</v>
      </c>
      <c r="C10" s="180">
        <v>-458.95770895770903</v>
      </c>
      <c r="D10" s="180">
        <v>172.38796580771825</v>
      </c>
      <c r="E10" s="197" t="s">
        <v>121</v>
      </c>
      <c r="F10" s="184" t="s">
        <v>122</v>
      </c>
      <c r="G10" s="307" t="s">
        <v>21</v>
      </c>
      <c r="H10" s="184" t="s">
        <v>123</v>
      </c>
      <c r="I10" s="285">
        <v>13</v>
      </c>
      <c r="J10" s="180">
        <v>736.01398601398603</v>
      </c>
      <c r="K10" s="180">
        <v>597.32375346603897</v>
      </c>
      <c r="L10" s="285">
        <v>21</v>
      </c>
      <c r="M10" s="180">
        <v>277.056277056277</v>
      </c>
      <c r="N10" s="180">
        <v>218.42068453987633</v>
      </c>
    </row>
    <row r="11" spans="1:21" ht="12.75" customHeight="1" x14ac:dyDescent="0.25">
      <c r="A11" s="184" t="s">
        <v>87</v>
      </c>
      <c r="B11" s="196">
        <v>30</v>
      </c>
      <c r="C11" s="180">
        <v>260.86956521739125</v>
      </c>
      <c r="D11" s="180">
        <v>645.97848660285592</v>
      </c>
      <c r="E11" s="197" t="s">
        <v>69</v>
      </c>
      <c r="F11" s="184" t="s">
        <v>157</v>
      </c>
      <c r="G11" s="307" t="s">
        <v>43</v>
      </c>
      <c r="H11" s="184" t="s">
        <v>126</v>
      </c>
      <c r="I11" s="285">
        <v>20</v>
      </c>
      <c r="J11" s="180">
        <v>851.08695652173924</v>
      </c>
      <c r="K11" s="180">
        <v>651.87922403928201</v>
      </c>
      <c r="L11" s="285">
        <v>10</v>
      </c>
      <c r="M11" s="180">
        <v>1111.9565217391305</v>
      </c>
      <c r="N11" s="180">
        <v>1990.0775839575031</v>
      </c>
    </row>
    <row r="12" spans="1:21" ht="12.75" customHeight="1" x14ac:dyDescent="0.25">
      <c r="A12" s="184" t="s">
        <v>87</v>
      </c>
      <c r="B12" s="196">
        <v>43</v>
      </c>
      <c r="C12" s="180">
        <v>450.28703180877085</v>
      </c>
      <c r="D12" s="180">
        <v>467.59690383962379</v>
      </c>
      <c r="E12" s="213" t="s">
        <v>158</v>
      </c>
      <c r="F12" s="184" t="s">
        <v>157</v>
      </c>
      <c r="G12" s="307" t="s">
        <v>43</v>
      </c>
      <c r="H12" s="184" t="s">
        <v>126</v>
      </c>
      <c r="I12" s="285">
        <v>22</v>
      </c>
      <c r="J12" s="180">
        <v>613.63636363636385</v>
      </c>
      <c r="K12" s="180">
        <v>431.24501915828085</v>
      </c>
      <c r="L12" s="285">
        <v>21</v>
      </c>
      <c r="M12" s="180">
        <v>1063.9233954451347</v>
      </c>
      <c r="N12" s="180">
        <v>2100.9676752350933</v>
      </c>
    </row>
    <row r="13" spans="1:21" ht="12.75" customHeight="1" x14ac:dyDescent="0.25">
      <c r="A13" s="184" t="s">
        <v>87</v>
      </c>
      <c r="B13" s="196">
        <v>12</v>
      </c>
      <c r="C13" s="180">
        <v>278.98550724637704</v>
      </c>
      <c r="D13" s="180">
        <v>578.85466769993366</v>
      </c>
      <c r="E13" s="197" t="s">
        <v>159</v>
      </c>
      <c r="F13" s="184" t="s">
        <v>157</v>
      </c>
      <c r="G13" s="307" t="s">
        <v>43</v>
      </c>
      <c r="H13" s="184" t="s">
        <v>126</v>
      </c>
      <c r="I13" s="285">
        <v>3</v>
      </c>
      <c r="J13" s="180">
        <v>485.50724637681157</v>
      </c>
      <c r="K13" s="180">
        <v>232.44949177312219</v>
      </c>
      <c r="L13" s="285">
        <v>9</v>
      </c>
      <c r="M13" s="180">
        <v>764.49275362318861</v>
      </c>
      <c r="N13" s="180">
        <v>1689.2472400999379</v>
      </c>
    </row>
    <row r="14" spans="1:21" ht="12.75" customHeight="1" x14ac:dyDescent="0.25">
      <c r="A14" s="184" t="s">
        <v>87</v>
      </c>
      <c r="B14" s="196">
        <v>13</v>
      </c>
      <c r="C14" s="180">
        <v>419.1</v>
      </c>
      <c r="D14" s="180">
        <v>157.21247830033511</v>
      </c>
      <c r="E14" s="213" t="s">
        <v>148</v>
      </c>
      <c r="F14" s="184" t="s">
        <v>164</v>
      </c>
      <c r="G14" s="307" t="s">
        <v>43</v>
      </c>
      <c r="H14" s="184" t="s">
        <v>126</v>
      </c>
      <c r="I14" s="285">
        <v>10</v>
      </c>
      <c r="J14" s="180">
        <v>658.9</v>
      </c>
      <c r="L14" s="285">
        <v>3</v>
      </c>
      <c r="M14" s="180">
        <v>1078</v>
      </c>
      <c r="N14" s="180">
        <v>272.3</v>
      </c>
    </row>
    <row r="15" spans="1:21" ht="12.75" customHeight="1" x14ac:dyDescent="0.25">
      <c r="A15" s="184" t="s">
        <v>87</v>
      </c>
      <c r="B15" s="196">
        <v>27</v>
      </c>
      <c r="C15" s="180">
        <v>51.399999999999977</v>
      </c>
      <c r="D15" s="180">
        <v>27.900000000000002</v>
      </c>
      <c r="E15" s="197" t="s">
        <v>165</v>
      </c>
      <c r="F15" s="184" t="s">
        <v>164</v>
      </c>
      <c r="G15" s="307" t="s">
        <v>43</v>
      </c>
      <c r="H15" s="184" t="s">
        <v>126</v>
      </c>
      <c r="I15" s="285">
        <v>18</v>
      </c>
      <c r="J15" s="180">
        <v>534.9</v>
      </c>
      <c r="L15" s="285">
        <v>9</v>
      </c>
      <c r="M15" s="180">
        <v>586.29999999999995</v>
      </c>
      <c r="N15" s="180">
        <v>83.7</v>
      </c>
    </row>
    <row r="16" spans="1:21" ht="12.75" customHeight="1" x14ac:dyDescent="0.25">
      <c r="A16" s="184" t="s">
        <v>87</v>
      </c>
      <c r="B16" s="196">
        <v>30</v>
      </c>
      <c r="C16" s="180">
        <v>331.20000000000005</v>
      </c>
      <c r="D16" s="180">
        <v>50.835992975628805</v>
      </c>
      <c r="E16" s="197" t="s">
        <v>140</v>
      </c>
      <c r="F16" s="184" t="s">
        <v>164</v>
      </c>
      <c r="G16" s="307" t="s">
        <v>43</v>
      </c>
      <c r="H16" s="184" t="s">
        <v>126</v>
      </c>
      <c r="I16" s="285">
        <v>19</v>
      </c>
      <c r="J16" s="180">
        <v>367.4</v>
      </c>
      <c r="K16" s="180">
        <v>178.6</v>
      </c>
      <c r="L16" s="285">
        <v>11</v>
      </c>
      <c r="M16" s="180">
        <v>698.6</v>
      </c>
      <c r="N16" s="180">
        <v>99.8</v>
      </c>
    </row>
    <row r="17" spans="1:24" ht="12.75" customHeight="1" x14ac:dyDescent="0.25">
      <c r="A17" s="184" t="s">
        <v>87</v>
      </c>
      <c r="B17" s="196">
        <v>11</v>
      </c>
      <c r="C17" s="180">
        <v>214</v>
      </c>
      <c r="D17" s="180">
        <v>71.080438002777299</v>
      </c>
      <c r="E17" s="197" t="s">
        <v>166</v>
      </c>
      <c r="F17" s="184" t="s">
        <v>164</v>
      </c>
      <c r="G17" s="307" t="s">
        <v>43</v>
      </c>
      <c r="H17" s="184" t="s">
        <v>126</v>
      </c>
      <c r="I17" s="285">
        <v>6</v>
      </c>
      <c r="J17" s="180">
        <v>269.89999999999998</v>
      </c>
      <c r="K17" s="180">
        <v>63.2</v>
      </c>
      <c r="L17" s="285">
        <v>5</v>
      </c>
      <c r="M17" s="180">
        <v>483.9</v>
      </c>
      <c r="N17" s="180">
        <v>148.1</v>
      </c>
    </row>
    <row r="18" spans="1:24" ht="12.75" customHeight="1" x14ac:dyDescent="0.25">
      <c r="A18" s="184" t="s">
        <v>87</v>
      </c>
      <c r="D18" s="180"/>
      <c r="F18" s="184" t="s">
        <v>7</v>
      </c>
      <c r="I18" s="285">
        <v>158</v>
      </c>
      <c r="J18" s="180">
        <v>346.904</v>
      </c>
      <c r="K18" s="180">
        <v>45.959000000000003</v>
      </c>
      <c r="O18" s="214" t="s">
        <v>28</v>
      </c>
      <c r="P18" s="181">
        <v>0</v>
      </c>
      <c r="Q18" s="195">
        <v>91.477999999999994</v>
      </c>
      <c r="S18" s="180">
        <v>256.82499999999999</v>
      </c>
      <c r="T18" s="180">
        <v>436.983</v>
      </c>
      <c r="W18" s="273"/>
      <c r="X18" s="273"/>
    </row>
    <row r="19" spans="1:24" ht="12.75" customHeight="1" x14ac:dyDescent="0.25">
      <c r="A19" s="184" t="s">
        <v>87</v>
      </c>
      <c r="B19" s="196">
        <v>371</v>
      </c>
      <c r="D19" s="180"/>
      <c r="F19" s="184" t="s">
        <v>1991</v>
      </c>
      <c r="L19" s="285">
        <v>213</v>
      </c>
      <c r="M19" s="180">
        <v>643.774</v>
      </c>
      <c r="N19" s="180">
        <v>196.18299999999999</v>
      </c>
      <c r="O19" s="214" t="s">
        <v>28</v>
      </c>
      <c r="P19" s="181">
        <v>0</v>
      </c>
      <c r="Q19" s="195">
        <v>99.677999999999997</v>
      </c>
      <c r="R19" s="181">
        <v>0.14065908715041986</v>
      </c>
      <c r="S19" s="180">
        <v>259.26400000000001</v>
      </c>
      <c r="T19" s="180">
        <v>1028.2850000000001</v>
      </c>
      <c r="W19" s="261"/>
    </row>
    <row r="20" spans="1:24" ht="12.75" customHeight="1" x14ac:dyDescent="0.25">
      <c r="A20" s="184" t="s">
        <v>87</v>
      </c>
      <c r="F20" s="184" t="s">
        <v>211</v>
      </c>
      <c r="I20" s="285">
        <v>43</v>
      </c>
      <c r="J20" s="180">
        <v>149.32300000000001</v>
      </c>
      <c r="K20" s="180">
        <v>14.106999999999999</v>
      </c>
      <c r="O20" s="214" t="s">
        <v>29</v>
      </c>
      <c r="P20" s="181">
        <v>5.0000000000000001E-3</v>
      </c>
      <c r="Q20" s="195">
        <v>72.834000000000003</v>
      </c>
      <c r="S20" s="180">
        <v>121.675</v>
      </c>
      <c r="T20" s="180">
        <v>176.971</v>
      </c>
    </row>
    <row r="21" spans="1:24" ht="12.75" customHeight="1" x14ac:dyDescent="0.25">
      <c r="A21" s="184" t="s">
        <v>87</v>
      </c>
      <c r="B21" s="184"/>
      <c r="F21" s="184" t="s">
        <v>1992</v>
      </c>
      <c r="L21" s="285">
        <v>84</v>
      </c>
      <c r="M21" s="180">
        <v>190.13200000000001</v>
      </c>
      <c r="N21" s="180">
        <v>42.741</v>
      </c>
      <c r="O21" s="214" t="s">
        <v>28</v>
      </c>
      <c r="P21" s="181">
        <v>0</v>
      </c>
      <c r="Q21" s="195">
        <v>86.436999999999998</v>
      </c>
      <c r="R21" s="181">
        <v>0.36457209293933013</v>
      </c>
      <c r="S21" s="180">
        <v>106.36199999999999</v>
      </c>
      <c r="T21" s="180">
        <v>273.90300000000002</v>
      </c>
      <c r="X21" s="184"/>
    </row>
    <row r="22" spans="1:24" s="108" customFormat="1" ht="12.75" customHeight="1" x14ac:dyDescent="0.25">
      <c r="A22" s="188" t="s">
        <v>87</v>
      </c>
      <c r="B22" s="186">
        <v>127</v>
      </c>
      <c r="C22" s="183">
        <v>38.679000000000002</v>
      </c>
      <c r="D22" s="183">
        <v>21.956</v>
      </c>
      <c r="E22" s="189"/>
      <c r="F22" s="188" t="s">
        <v>1993</v>
      </c>
      <c r="G22" s="298"/>
      <c r="I22" s="298"/>
      <c r="L22" s="298"/>
      <c r="O22" s="203" t="s">
        <v>28</v>
      </c>
      <c r="P22" s="191">
        <v>0</v>
      </c>
      <c r="Q22" s="187">
        <v>96.293999999999997</v>
      </c>
      <c r="R22" s="191"/>
      <c r="S22" s="183">
        <v>-4.3540000000000001</v>
      </c>
      <c r="T22" s="183">
        <v>81.712000000000003</v>
      </c>
      <c r="U22" s="278"/>
      <c r="V22" s="188"/>
    </row>
    <row r="23" spans="1:24" ht="12.75" customHeight="1" x14ac:dyDescent="0.25">
      <c r="A23" s="184" t="s">
        <v>87</v>
      </c>
      <c r="B23" s="196">
        <v>34</v>
      </c>
      <c r="C23" s="180">
        <v>1042.0999999999999</v>
      </c>
      <c r="D23" s="180">
        <v>221.3</v>
      </c>
      <c r="E23" s="197" t="s">
        <v>31</v>
      </c>
      <c r="F23" s="184" t="s">
        <v>88</v>
      </c>
      <c r="H23" s="220" t="s">
        <v>33</v>
      </c>
      <c r="I23" s="297">
        <v>4</v>
      </c>
      <c r="J23" s="220">
        <v>1252</v>
      </c>
      <c r="K23" s="220">
        <v>436.3</v>
      </c>
      <c r="L23" s="297">
        <v>30</v>
      </c>
      <c r="M23" s="220">
        <v>2294.1</v>
      </c>
      <c r="N23" s="220">
        <v>204.7</v>
      </c>
      <c r="O23" s="214"/>
      <c r="P23" s="181"/>
      <c r="Q23" s="195"/>
      <c r="R23" s="181">
        <v>3.1E-2</v>
      </c>
      <c r="S23" s="180"/>
      <c r="T23" s="180"/>
      <c r="V23" s="184"/>
    </row>
    <row r="24" spans="1:24" ht="12.75" customHeight="1" x14ac:dyDescent="0.25">
      <c r="A24" s="184" t="s">
        <v>87</v>
      </c>
      <c r="B24" s="196">
        <v>14</v>
      </c>
      <c r="C24" s="180">
        <v>1080.3</v>
      </c>
      <c r="D24" s="180">
        <v>227.9</v>
      </c>
      <c r="E24" s="197" t="s">
        <v>31</v>
      </c>
      <c r="F24" s="184" t="s">
        <v>88</v>
      </c>
      <c r="H24" s="220" t="s">
        <v>34</v>
      </c>
      <c r="I24" s="297">
        <v>4</v>
      </c>
      <c r="J24" s="220">
        <v>1252</v>
      </c>
      <c r="K24" s="220">
        <v>436.3</v>
      </c>
      <c r="L24" s="297">
        <v>10</v>
      </c>
      <c r="M24" s="220">
        <v>2332.3000000000002</v>
      </c>
      <c r="N24" s="220">
        <v>208.4</v>
      </c>
      <c r="O24" s="214"/>
      <c r="P24" s="181"/>
      <c r="Q24" s="195"/>
      <c r="R24" s="181">
        <v>2.5000000000000001E-2</v>
      </c>
      <c r="S24" s="180"/>
      <c r="T24" s="180"/>
      <c r="V24" s="184"/>
    </row>
    <row r="25" spans="1:24" ht="12.75" customHeight="1" x14ac:dyDescent="0.25">
      <c r="A25" s="184" t="s">
        <v>87</v>
      </c>
      <c r="B25" s="196"/>
      <c r="C25" s="180"/>
      <c r="D25" s="180"/>
      <c r="E25" s="197"/>
      <c r="F25" s="184" t="s">
        <v>7</v>
      </c>
      <c r="H25" s="220" t="s">
        <v>126</v>
      </c>
      <c r="I25" s="297">
        <v>111</v>
      </c>
      <c r="J25" s="220">
        <v>507</v>
      </c>
      <c r="K25" s="220">
        <v>76.5</v>
      </c>
      <c r="O25" s="214" t="s">
        <v>28</v>
      </c>
      <c r="P25" s="181">
        <v>0</v>
      </c>
      <c r="Q25" s="195">
        <v>86.04</v>
      </c>
      <c r="R25" s="181"/>
      <c r="S25" s="180">
        <v>357</v>
      </c>
      <c r="T25" s="180">
        <v>657</v>
      </c>
      <c r="V25" s="184"/>
      <c r="W25" s="273"/>
      <c r="X25" s="273"/>
    </row>
    <row r="26" spans="1:24" ht="12.75" customHeight="1" x14ac:dyDescent="0.25">
      <c r="A26" s="184" t="s">
        <v>87</v>
      </c>
      <c r="B26" s="196"/>
      <c r="C26" s="180"/>
      <c r="D26" s="180"/>
      <c r="E26" s="197"/>
      <c r="F26" s="184" t="s">
        <v>126</v>
      </c>
      <c r="H26" s="220" t="s">
        <v>126</v>
      </c>
      <c r="L26" s="297">
        <v>89</v>
      </c>
      <c r="M26" s="220">
        <v>611.1</v>
      </c>
      <c r="N26" s="220">
        <v>80.900000000000006</v>
      </c>
      <c r="O26" s="214" t="s">
        <v>28</v>
      </c>
      <c r="P26" s="181">
        <v>0</v>
      </c>
      <c r="Q26" s="195">
        <v>90.01</v>
      </c>
      <c r="R26" s="181">
        <v>0.35</v>
      </c>
      <c r="S26" s="180">
        <v>452.6</v>
      </c>
      <c r="T26" s="180">
        <v>769.6</v>
      </c>
      <c r="V26" s="184"/>
    </row>
    <row r="27" spans="1:24" s="108" customFormat="1" ht="12.75" customHeight="1" x14ac:dyDescent="0.25">
      <c r="A27" s="188" t="s">
        <v>87</v>
      </c>
      <c r="B27" s="186">
        <v>200</v>
      </c>
      <c r="C27" s="183">
        <v>183.9</v>
      </c>
      <c r="D27" s="183">
        <v>81.599999999999994</v>
      </c>
      <c r="E27" s="189"/>
      <c r="F27" s="188" t="s">
        <v>226</v>
      </c>
      <c r="G27" s="298"/>
      <c r="H27" s="108" t="s">
        <v>126</v>
      </c>
      <c r="I27" s="298"/>
      <c r="L27" s="298"/>
      <c r="O27" s="203" t="s">
        <v>28</v>
      </c>
      <c r="P27" s="191">
        <v>0</v>
      </c>
      <c r="Q27" s="187">
        <v>99.39</v>
      </c>
      <c r="R27" s="191"/>
      <c r="S27" s="183">
        <v>24.1</v>
      </c>
      <c r="T27" s="183">
        <v>343.8</v>
      </c>
      <c r="U27" s="278"/>
      <c r="V27" s="188"/>
    </row>
    <row r="28" spans="1:24" ht="12.75" customHeight="1" x14ac:dyDescent="0.25">
      <c r="A28" s="184" t="s">
        <v>87</v>
      </c>
      <c r="B28" s="196"/>
      <c r="C28" s="180"/>
      <c r="D28" s="180"/>
      <c r="E28" s="197"/>
      <c r="F28" s="184" t="s">
        <v>7</v>
      </c>
      <c r="G28" s="297" t="s">
        <v>21</v>
      </c>
      <c r="I28" s="297">
        <v>17</v>
      </c>
      <c r="J28" s="220">
        <v>924.7</v>
      </c>
      <c r="K28" s="220">
        <v>131.9</v>
      </c>
      <c r="O28" s="214" t="s">
        <v>29</v>
      </c>
      <c r="P28" s="181">
        <v>0.06</v>
      </c>
      <c r="Q28" s="195">
        <v>71.819999999999993</v>
      </c>
      <c r="R28" s="181"/>
      <c r="S28" s="180">
        <v>666.1</v>
      </c>
      <c r="T28" s="180">
        <v>1183.3</v>
      </c>
      <c r="V28" s="184"/>
    </row>
    <row r="29" spans="1:24" ht="12.75" customHeight="1" x14ac:dyDescent="0.25">
      <c r="A29" s="184" t="s">
        <v>87</v>
      </c>
      <c r="B29" s="196"/>
      <c r="C29" s="180"/>
      <c r="D29" s="180"/>
      <c r="E29" s="197"/>
      <c r="F29" s="184" t="s">
        <v>1991</v>
      </c>
      <c r="G29" s="297" t="s">
        <v>21</v>
      </c>
      <c r="L29" s="297">
        <v>61</v>
      </c>
      <c r="M29" s="220">
        <v>1290.7</v>
      </c>
      <c r="N29" s="220">
        <v>1013.3</v>
      </c>
      <c r="O29" s="214" t="s">
        <v>28</v>
      </c>
      <c r="P29" s="181">
        <v>0</v>
      </c>
      <c r="Q29" s="195">
        <v>99.92</v>
      </c>
      <c r="R29" s="181">
        <v>0.72</v>
      </c>
      <c r="S29" s="180">
        <v>-695.3</v>
      </c>
      <c r="T29" s="180">
        <v>3276.7</v>
      </c>
      <c r="V29" s="184"/>
    </row>
    <row r="30" spans="1:24" ht="12.75" customHeight="1" x14ac:dyDescent="0.25">
      <c r="A30" s="184" t="s">
        <v>87</v>
      </c>
      <c r="B30" s="196">
        <v>78</v>
      </c>
      <c r="C30" s="180">
        <v>296.3</v>
      </c>
      <c r="D30" s="180">
        <v>755.4</v>
      </c>
      <c r="E30" s="197"/>
      <c r="F30" s="184" t="s">
        <v>1993</v>
      </c>
      <c r="G30" s="297" t="s">
        <v>21</v>
      </c>
      <c r="O30" s="214" t="s">
        <v>28</v>
      </c>
      <c r="P30" s="181">
        <v>0</v>
      </c>
      <c r="Q30" s="195">
        <v>99.91</v>
      </c>
      <c r="R30" s="181"/>
      <c r="S30" s="180">
        <v>-1184.2</v>
      </c>
      <c r="T30" s="180">
        <v>1776.7</v>
      </c>
      <c r="V30" s="184"/>
    </row>
    <row r="31" spans="1:24" ht="12.75" customHeight="1" x14ac:dyDescent="0.25">
      <c r="A31" s="184" t="s">
        <v>87</v>
      </c>
      <c r="B31" s="196"/>
      <c r="C31" s="180"/>
      <c r="D31" s="180"/>
      <c r="E31" s="197"/>
      <c r="F31" s="184" t="s">
        <v>7</v>
      </c>
      <c r="G31" s="297" t="s">
        <v>43</v>
      </c>
      <c r="I31" s="297">
        <v>141</v>
      </c>
      <c r="J31" s="220">
        <v>288.3</v>
      </c>
      <c r="K31" s="220">
        <v>42.2</v>
      </c>
      <c r="O31" s="214" t="s">
        <v>28</v>
      </c>
      <c r="P31" s="181">
        <v>0</v>
      </c>
      <c r="Q31" s="195">
        <v>90.64</v>
      </c>
      <c r="R31" s="181"/>
      <c r="S31" s="180">
        <v>205.6</v>
      </c>
      <c r="T31" s="180">
        <v>371</v>
      </c>
      <c r="V31" s="184"/>
    </row>
    <row r="32" spans="1:24" ht="12.75" customHeight="1" x14ac:dyDescent="0.25">
      <c r="A32" s="184" t="s">
        <v>87</v>
      </c>
      <c r="B32" s="196"/>
      <c r="C32" s="180"/>
      <c r="D32" s="180"/>
      <c r="E32" s="197"/>
      <c r="F32" s="184" t="s">
        <v>1991</v>
      </c>
      <c r="G32" s="297" t="s">
        <v>43</v>
      </c>
      <c r="L32" s="297">
        <v>152</v>
      </c>
      <c r="M32" s="220">
        <v>455.2</v>
      </c>
      <c r="N32" s="220">
        <v>93.1</v>
      </c>
      <c r="O32" s="214" t="s">
        <v>28</v>
      </c>
      <c r="P32" s="181">
        <v>0</v>
      </c>
      <c r="Q32" s="195">
        <v>97.96</v>
      </c>
      <c r="R32" s="181">
        <v>0.10199999999999999</v>
      </c>
      <c r="S32" s="180">
        <v>272.8</v>
      </c>
      <c r="T32" s="180">
        <v>637.6</v>
      </c>
      <c r="V32" s="184"/>
    </row>
    <row r="33" spans="1:24" ht="12.75" customHeight="1" x14ac:dyDescent="0.25">
      <c r="A33" s="184" t="s">
        <v>87</v>
      </c>
      <c r="B33" s="196">
        <v>293</v>
      </c>
      <c r="C33" s="180">
        <v>166</v>
      </c>
      <c r="D33" s="180">
        <v>37.299999999999997</v>
      </c>
      <c r="E33" s="197"/>
      <c r="F33" s="184" t="s">
        <v>1993</v>
      </c>
      <c r="G33" s="297" t="s">
        <v>43</v>
      </c>
      <c r="O33" s="214" t="s">
        <v>28</v>
      </c>
      <c r="P33" s="181">
        <v>0</v>
      </c>
      <c r="Q33" s="195">
        <v>99.21</v>
      </c>
      <c r="R33" s="181"/>
      <c r="S33" s="180">
        <v>92.9</v>
      </c>
      <c r="T33" s="180">
        <v>239</v>
      </c>
      <c r="V33" s="184"/>
    </row>
    <row r="34" spans="1:24" s="108" customFormat="1" ht="12.75" customHeight="1" x14ac:dyDescent="0.25">
      <c r="A34" s="188"/>
      <c r="B34" s="186"/>
      <c r="C34" s="183"/>
      <c r="D34" s="183"/>
      <c r="E34" s="189"/>
      <c r="F34" s="188"/>
      <c r="G34" s="308"/>
      <c r="H34" s="188"/>
      <c r="I34" s="284"/>
      <c r="J34" s="183"/>
      <c r="K34" s="183"/>
      <c r="L34" s="284"/>
      <c r="M34" s="183"/>
      <c r="N34" s="183"/>
      <c r="O34" s="203"/>
      <c r="P34" s="191"/>
      <c r="Q34" s="187"/>
      <c r="R34" s="191"/>
      <c r="S34" s="183"/>
      <c r="T34" s="183"/>
      <c r="U34" s="280"/>
      <c r="V34" s="188"/>
      <c r="W34" s="188"/>
      <c r="X34" s="188"/>
    </row>
    <row r="36" spans="1:24" ht="12.75" customHeight="1" x14ac:dyDescent="0.25">
      <c r="A36" s="184" t="s">
        <v>124</v>
      </c>
      <c r="B36" s="196">
        <v>40</v>
      </c>
      <c r="C36" s="180">
        <v>-52.623494219419499</v>
      </c>
      <c r="D36" s="180">
        <v>25.822646507584967</v>
      </c>
      <c r="E36" s="197" t="s">
        <v>121</v>
      </c>
      <c r="F36" s="184" t="s">
        <v>122</v>
      </c>
      <c r="G36" s="307" t="s">
        <v>21</v>
      </c>
      <c r="H36" s="184" t="s">
        <v>123</v>
      </c>
      <c r="I36" s="285">
        <v>21</v>
      </c>
      <c r="J36" s="180">
        <v>146.85099846390167</v>
      </c>
      <c r="K36" s="180">
        <v>95.522110082912448</v>
      </c>
      <c r="L36" s="285">
        <v>19</v>
      </c>
      <c r="M36" s="180">
        <v>94.227504244482176</v>
      </c>
      <c r="N36" s="180">
        <v>66.437160861642667</v>
      </c>
      <c r="O36" s="214"/>
      <c r="P36" s="181"/>
      <c r="Q36" s="195"/>
      <c r="R36" s="181"/>
      <c r="S36" s="180"/>
      <c r="T36" s="180"/>
      <c r="U36" s="279"/>
      <c r="V36" s="184"/>
      <c r="W36" s="184"/>
      <c r="X36" s="184"/>
    </row>
    <row r="37" spans="1:24" s="108" customFormat="1" ht="12.75" customHeight="1" x14ac:dyDescent="0.25">
      <c r="A37" s="188"/>
      <c r="B37" s="186"/>
      <c r="C37" s="183"/>
      <c r="D37" s="183"/>
      <c r="E37" s="189"/>
      <c r="F37" s="188"/>
      <c r="G37" s="308"/>
      <c r="H37" s="188"/>
      <c r="I37" s="284"/>
      <c r="J37" s="183"/>
      <c r="K37" s="183"/>
      <c r="L37" s="284"/>
      <c r="M37" s="183"/>
      <c r="N37" s="183"/>
      <c r="O37" s="203"/>
      <c r="P37" s="191"/>
      <c r="Q37" s="187"/>
      <c r="R37" s="191"/>
      <c r="S37" s="183"/>
      <c r="T37" s="183"/>
      <c r="U37" s="280"/>
      <c r="V37" s="188"/>
      <c r="W37" s="188"/>
      <c r="X37" s="188"/>
    </row>
    <row r="39" spans="1:24" ht="12.75" customHeight="1" x14ac:dyDescent="0.25">
      <c r="A39" s="184" t="s">
        <v>68</v>
      </c>
      <c r="B39" s="196">
        <v>26</v>
      </c>
      <c r="C39" s="180">
        <v>-14.667310167310163</v>
      </c>
      <c r="D39" s="180">
        <v>7.696926274319333</v>
      </c>
      <c r="E39" s="197" t="s">
        <v>69</v>
      </c>
      <c r="F39" s="184" t="s">
        <v>70</v>
      </c>
      <c r="G39" s="307" t="s">
        <v>21</v>
      </c>
      <c r="H39" s="184" t="s">
        <v>22</v>
      </c>
      <c r="I39" s="285">
        <v>21</v>
      </c>
      <c r="J39" s="180">
        <v>46.991634491634485</v>
      </c>
      <c r="K39" s="180">
        <v>28.708143690848516</v>
      </c>
      <c r="L39" s="285">
        <v>5</v>
      </c>
      <c r="M39" s="180">
        <v>32.324324324324323</v>
      </c>
      <c r="N39" s="180">
        <v>9.9992695131295335</v>
      </c>
      <c r="W39" s="199"/>
    </row>
    <row r="40" spans="1:24" ht="12.75" customHeight="1" x14ac:dyDescent="0.25">
      <c r="A40" s="184" t="s">
        <v>68</v>
      </c>
      <c r="B40" s="196">
        <v>26</v>
      </c>
      <c r="C40" s="180">
        <v>-25.384741884741874</v>
      </c>
      <c r="D40" s="180">
        <v>7.8469358191274523</v>
      </c>
      <c r="E40" s="213" t="s">
        <v>71</v>
      </c>
      <c r="F40" s="184" t="s">
        <v>70</v>
      </c>
      <c r="G40" s="307" t="s">
        <v>21</v>
      </c>
      <c r="H40" s="184" t="s">
        <v>22</v>
      </c>
      <c r="I40" s="285">
        <v>21</v>
      </c>
      <c r="J40" s="180">
        <v>41.276633776633766</v>
      </c>
      <c r="K40" s="180">
        <v>32.672741198979075</v>
      </c>
      <c r="L40" s="285">
        <v>5</v>
      </c>
      <c r="M40" s="180">
        <v>15.891891891891891</v>
      </c>
      <c r="N40" s="180">
        <v>7.3282626292247937</v>
      </c>
      <c r="R40" s="257"/>
      <c r="W40" s="199"/>
    </row>
    <row r="41" spans="1:24" ht="12.75" customHeight="1" x14ac:dyDescent="0.25">
      <c r="A41" s="184" t="s">
        <v>68</v>
      </c>
      <c r="B41" s="196">
        <v>25</v>
      </c>
      <c r="C41" s="180">
        <v>-20.249249249249246</v>
      </c>
      <c r="D41" s="180">
        <v>12.398761212300871</v>
      </c>
      <c r="E41" s="197">
        <v>6</v>
      </c>
      <c r="F41" s="184" t="s">
        <v>70</v>
      </c>
      <c r="G41" s="307" t="s">
        <v>21</v>
      </c>
      <c r="H41" s="184" t="s">
        <v>22</v>
      </c>
      <c r="I41" s="285">
        <v>20</v>
      </c>
      <c r="J41" s="180">
        <v>36.357357357357351</v>
      </c>
      <c r="K41" s="180">
        <v>29.566970637763571</v>
      </c>
      <c r="L41" s="285">
        <v>5</v>
      </c>
      <c r="M41" s="180">
        <v>16.108108108108105</v>
      </c>
      <c r="N41" s="180">
        <v>23.454103262002779</v>
      </c>
    </row>
    <row r="42" spans="1:24" ht="12.75" customHeight="1" x14ac:dyDescent="0.25">
      <c r="A42" s="184" t="s">
        <v>68</v>
      </c>
      <c r="B42" s="196">
        <v>43</v>
      </c>
      <c r="C42" s="180">
        <v>9184.2065979997205</v>
      </c>
      <c r="D42" s="180">
        <v>11768.527396746151</v>
      </c>
      <c r="E42" s="197" t="s">
        <v>121</v>
      </c>
      <c r="F42" s="184" t="s">
        <v>122</v>
      </c>
      <c r="G42" s="307" t="s">
        <v>21</v>
      </c>
      <c r="H42" s="184" t="s">
        <v>123</v>
      </c>
      <c r="I42" s="285">
        <v>22</v>
      </c>
      <c r="J42" s="180">
        <v>46316.614420062702</v>
      </c>
      <c r="K42" s="180">
        <v>40888.216968802932</v>
      </c>
      <c r="L42" s="285">
        <v>21</v>
      </c>
      <c r="M42" s="180">
        <v>55500.821018062423</v>
      </c>
      <c r="N42" s="180">
        <v>36229.955906676376</v>
      </c>
    </row>
    <row r="43" spans="1:24" ht="12.75" customHeight="1" x14ac:dyDescent="0.25">
      <c r="A43" s="184" t="s">
        <v>68</v>
      </c>
      <c r="B43" s="196">
        <v>13</v>
      </c>
      <c r="C43" s="180">
        <v>-94.700000000000017</v>
      </c>
      <c r="D43" s="180">
        <v>44.782221174628368</v>
      </c>
      <c r="E43" s="197" t="s">
        <v>148</v>
      </c>
      <c r="F43" s="184" t="s">
        <v>164</v>
      </c>
      <c r="G43" s="307" t="s">
        <v>43</v>
      </c>
      <c r="H43" s="184" t="s">
        <v>126</v>
      </c>
      <c r="I43" s="285">
        <v>10</v>
      </c>
      <c r="J43" s="180">
        <v>282.10000000000002</v>
      </c>
      <c r="K43" s="180">
        <v>107.8</v>
      </c>
      <c r="L43" s="285">
        <v>3</v>
      </c>
      <c r="M43" s="180">
        <v>187.4</v>
      </c>
      <c r="N43" s="180">
        <v>50.3</v>
      </c>
    </row>
    <row r="44" spans="1:24" ht="12.75" customHeight="1" x14ac:dyDescent="0.25">
      <c r="A44" s="184" t="s">
        <v>68</v>
      </c>
      <c r="B44" s="196">
        <v>27</v>
      </c>
      <c r="C44" s="180">
        <v>-181.1</v>
      </c>
      <c r="D44" s="180">
        <v>17.197189692892653</v>
      </c>
      <c r="E44" s="197" t="s">
        <v>165</v>
      </c>
      <c r="F44" s="184" t="s">
        <v>164</v>
      </c>
      <c r="G44" s="307" t="s">
        <v>43</v>
      </c>
      <c r="H44" s="184" t="s">
        <v>126</v>
      </c>
      <c r="I44" s="285">
        <v>18</v>
      </c>
      <c r="J44" s="180">
        <v>298.7</v>
      </c>
      <c r="K44" s="180">
        <v>52.4</v>
      </c>
      <c r="L44" s="285">
        <v>9</v>
      </c>
      <c r="M44" s="180">
        <v>117.6</v>
      </c>
      <c r="N44" s="180">
        <v>35.9</v>
      </c>
    </row>
    <row r="45" spans="1:24" ht="12.75" customHeight="1" x14ac:dyDescent="0.25">
      <c r="A45" s="184" t="s">
        <v>68</v>
      </c>
      <c r="B45" s="196">
        <v>30</v>
      </c>
      <c r="C45" s="180">
        <v>-171.29999999999998</v>
      </c>
      <c r="D45" s="180">
        <v>17.272352551966563</v>
      </c>
      <c r="E45" s="197" t="s">
        <v>140</v>
      </c>
      <c r="F45" s="184" t="s">
        <v>164</v>
      </c>
      <c r="G45" s="307" t="s">
        <v>43</v>
      </c>
      <c r="H45" s="184" t="s">
        <v>126</v>
      </c>
      <c r="I45" s="285">
        <v>19</v>
      </c>
      <c r="J45" s="180">
        <v>274.2</v>
      </c>
      <c r="K45" s="180">
        <v>51.2</v>
      </c>
      <c r="L45" s="285">
        <v>11</v>
      </c>
      <c r="M45" s="180">
        <v>102.9</v>
      </c>
      <c r="N45" s="180">
        <v>42</v>
      </c>
    </row>
    <row r="46" spans="1:24" ht="12.75" customHeight="1" x14ac:dyDescent="0.25">
      <c r="A46" s="184" t="s">
        <v>68</v>
      </c>
      <c r="B46" s="196">
        <v>11</v>
      </c>
      <c r="C46" s="180">
        <v>-310.40000000000003</v>
      </c>
      <c r="D46" s="180">
        <v>89.446307917096277</v>
      </c>
      <c r="E46" s="213" t="s">
        <v>166</v>
      </c>
      <c r="F46" s="184" t="s">
        <v>164</v>
      </c>
      <c r="G46" s="307" t="s">
        <v>43</v>
      </c>
      <c r="H46" s="184" t="s">
        <v>126</v>
      </c>
      <c r="I46" s="285">
        <v>6</v>
      </c>
      <c r="J46" s="180">
        <v>528.6</v>
      </c>
      <c r="K46" s="180">
        <v>135.6</v>
      </c>
      <c r="L46" s="285">
        <v>5</v>
      </c>
      <c r="M46" s="180">
        <v>218.2</v>
      </c>
      <c r="N46" s="180">
        <v>157.1</v>
      </c>
      <c r="R46" s="257"/>
    </row>
    <row r="47" spans="1:24" ht="12.75" customHeight="1" x14ac:dyDescent="0.25">
      <c r="A47" s="184" t="s">
        <v>68</v>
      </c>
      <c r="D47" s="180"/>
      <c r="F47" s="184" t="s">
        <v>7</v>
      </c>
      <c r="I47" s="285">
        <v>137</v>
      </c>
      <c r="J47" s="180">
        <v>206.78100000000001</v>
      </c>
      <c r="K47" s="180">
        <v>43.709000000000003</v>
      </c>
      <c r="O47" s="214" t="s">
        <v>28</v>
      </c>
      <c r="P47" s="181">
        <v>0</v>
      </c>
      <c r="Q47" s="195">
        <v>99.138999999999996</v>
      </c>
      <c r="S47" s="180">
        <v>121.113</v>
      </c>
      <c r="T47" s="180">
        <v>292.44799999999998</v>
      </c>
      <c r="V47" s="347"/>
      <c r="W47" s="273"/>
      <c r="X47" s="273"/>
    </row>
    <row r="48" spans="1:24" ht="12.75" customHeight="1" x14ac:dyDescent="0.25">
      <c r="A48" s="184" t="s">
        <v>68</v>
      </c>
      <c r="B48" s="184"/>
      <c r="D48" s="180"/>
      <c r="F48" s="184" t="s">
        <v>1991</v>
      </c>
      <c r="L48" s="285">
        <v>64</v>
      </c>
      <c r="M48" s="180">
        <v>79.772999999999996</v>
      </c>
      <c r="N48" s="180">
        <v>18.093</v>
      </c>
      <c r="O48" s="214" t="s">
        <v>28</v>
      </c>
      <c r="P48" s="181">
        <v>0</v>
      </c>
      <c r="Q48" s="195">
        <v>96.376000000000005</v>
      </c>
      <c r="R48" s="181">
        <v>7.2566147260788583E-3</v>
      </c>
      <c r="S48" s="180">
        <v>44.311</v>
      </c>
      <c r="T48" s="180">
        <v>115.235</v>
      </c>
      <c r="U48" s="279"/>
      <c r="V48" s="184"/>
      <c r="W48" s="184"/>
      <c r="X48" s="184"/>
    </row>
    <row r="49" spans="1:31" s="108" customFormat="1" ht="12.75" customHeight="1" x14ac:dyDescent="0.25">
      <c r="A49" s="188" t="s">
        <v>68</v>
      </c>
      <c r="B49" s="186">
        <v>201</v>
      </c>
      <c r="C49" s="183">
        <v>-111.12</v>
      </c>
      <c r="D49" s="183">
        <v>26.001999999999999</v>
      </c>
      <c r="E49" s="189"/>
      <c r="F49" s="188" t="s">
        <v>1993</v>
      </c>
      <c r="G49" s="298"/>
      <c r="I49" s="298"/>
      <c r="L49" s="298"/>
      <c r="O49" s="203" t="s">
        <v>28</v>
      </c>
      <c r="P49" s="191">
        <v>0</v>
      </c>
      <c r="Q49" s="187">
        <v>99.828999999999994</v>
      </c>
      <c r="R49" s="191"/>
      <c r="S49" s="183">
        <v>-162.083</v>
      </c>
      <c r="T49" s="183">
        <v>-60.158000000000001</v>
      </c>
      <c r="U49" s="280"/>
      <c r="V49" s="188"/>
      <c r="W49" s="188"/>
      <c r="X49" s="188"/>
    </row>
    <row r="50" spans="1:31" ht="12.75" customHeight="1" x14ac:dyDescent="0.25">
      <c r="A50" s="184" t="s">
        <v>68</v>
      </c>
      <c r="B50" s="196"/>
      <c r="C50" s="180"/>
      <c r="D50" s="180"/>
      <c r="E50" s="197"/>
      <c r="F50" s="184" t="s">
        <v>7</v>
      </c>
      <c r="H50" s="220" t="s">
        <v>126</v>
      </c>
      <c r="I50" s="297">
        <v>75</v>
      </c>
      <c r="J50" s="220">
        <v>331.3</v>
      </c>
      <c r="K50" s="220">
        <v>39.299999999999997</v>
      </c>
      <c r="O50" s="214" t="s">
        <v>28</v>
      </c>
      <c r="P50" s="181">
        <v>0</v>
      </c>
      <c r="Q50" s="195">
        <v>91.8</v>
      </c>
      <c r="R50" s="181"/>
      <c r="S50" s="180">
        <v>254.4</v>
      </c>
      <c r="T50" s="180">
        <v>408.2</v>
      </c>
      <c r="U50" s="279"/>
      <c r="V50" s="343"/>
      <c r="W50" s="273"/>
      <c r="X50" s="273"/>
    </row>
    <row r="51" spans="1:31" ht="12.75" customHeight="1" x14ac:dyDescent="0.25">
      <c r="A51" s="184" t="s">
        <v>68</v>
      </c>
      <c r="B51" s="196"/>
      <c r="C51" s="180"/>
      <c r="D51" s="180"/>
      <c r="E51" s="197"/>
      <c r="F51" s="184" t="s">
        <v>126</v>
      </c>
      <c r="H51" s="220" t="s">
        <v>126</v>
      </c>
      <c r="L51" s="297">
        <v>49</v>
      </c>
      <c r="M51" s="220">
        <v>149.80000000000001</v>
      </c>
      <c r="N51" s="220">
        <v>43.3</v>
      </c>
      <c r="O51" s="214" t="s">
        <v>28</v>
      </c>
      <c r="P51" s="181">
        <v>0</v>
      </c>
      <c r="Q51" s="195">
        <v>93.13</v>
      </c>
      <c r="R51" s="181">
        <v>2E-3</v>
      </c>
      <c r="S51" s="180">
        <v>65</v>
      </c>
      <c r="T51" s="180">
        <v>234.7</v>
      </c>
      <c r="U51" s="279"/>
      <c r="V51" s="184"/>
      <c r="W51" s="184"/>
      <c r="X51" s="184"/>
    </row>
    <row r="52" spans="1:31" s="108" customFormat="1" ht="12.75" customHeight="1" x14ac:dyDescent="0.25">
      <c r="A52" s="188" t="s">
        <v>68</v>
      </c>
      <c r="B52" s="186">
        <v>124</v>
      </c>
      <c r="C52" s="183">
        <v>-176.7</v>
      </c>
      <c r="D52" s="183">
        <v>16.2</v>
      </c>
      <c r="E52" s="189"/>
      <c r="F52" s="188" t="s">
        <v>226</v>
      </c>
      <c r="G52" s="298"/>
      <c r="H52" s="108" t="s">
        <v>126</v>
      </c>
      <c r="I52" s="298"/>
      <c r="L52" s="298"/>
      <c r="O52" s="203" t="s">
        <v>28</v>
      </c>
      <c r="P52" s="191">
        <v>0</v>
      </c>
      <c r="Q52" s="187">
        <v>95.95</v>
      </c>
      <c r="R52" s="191"/>
      <c r="S52" s="183">
        <v>-208.5</v>
      </c>
      <c r="T52" s="183">
        <v>-145</v>
      </c>
      <c r="U52" s="280"/>
      <c r="V52" s="188"/>
      <c r="W52" s="188"/>
      <c r="X52" s="188"/>
    </row>
    <row r="53" spans="1:31" ht="12.75" customHeight="1" x14ac:dyDescent="0.25">
      <c r="A53" s="184" t="s">
        <v>68</v>
      </c>
      <c r="B53" s="16"/>
      <c r="C53" s="16"/>
      <c r="D53" s="180"/>
      <c r="E53" s="16"/>
      <c r="F53" s="184" t="s">
        <v>7</v>
      </c>
      <c r="G53" s="307" t="s">
        <v>21</v>
      </c>
      <c r="H53" s="16"/>
      <c r="I53" s="285">
        <v>84</v>
      </c>
      <c r="J53" s="180">
        <v>41.71</v>
      </c>
      <c r="K53" s="180">
        <v>14.532999999999999</v>
      </c>
      <c r="L53" s="283"/>
      <c r="M53" s="16"/>
      <c r="N53" s="16"/>
      <c r="O53" s="214" t="s">
        <v>28</v>
      </c>
      <c r="P53" s="181">
        <v>0</v>
      </c>
      <c r="Q53" s="195">
        <v>89.843999999999994</v>
      </c>
      <c r="R53" s="16"/>
      <c r="S53" s="180">
        <v>13.225</v>
      </c>
      <c r="T53" s="180">
        <v>70.194000000000003</v>
      </c>
      <c r="U53" s="283"/>
      <c r="V53" s="16"/>
      <c r="W53" s="16"/>
      <c r="X53" s="16"/>
      <c r="Y53" s="16"/>
      <c r="Z53" s="16"/>
      <c r="AA53" s="16"/>
      <c r="AB53" s="16"/>
      <c r="AC53" s="16"/>
      <c r="AD53" s="16"/>
      <c r="AE53" s="16"/>
    </row>
    <row r="54" spans="1:31" ht="12.75" customHeight="1" x14ac:dyDescent="0.25">
      <c r="A54" s="184" t="s">
        <v>68</v>
      </c>
      <c r="B54" s="16"/>
      <c r="C54" s="16"/>
      <c r="D54" s="180"/>
      <c r="E54" s="16"/>
      <c r="F54" s="184" t="s">
        <v>1991</v>
      </c>
      <c r="G54" s="307" t="s">
        <v>21</v>
      </c>
      <c r="H54" s="16"/>
      <c r="I54" s="283"/>
      <c r="J54" s="16"/>
      <c r="K54" s="16"/>
      <c r="L54" s="285">
        <v>36</v>
      </c>
      <c r="M54" s="180">
        <v>21.834</v>
      </c>
      <c r="N54" s="180">
        <v>15.805</v>
      </c>
      <c r="O54" s="214" t="s">
        <v>28</v>
      </c>
      <c r="P54" s="181">
        <v>0</v>
      </c>
      <c r="Q54" s="195">
        <v>94.852000000000004</v>
      </c>
      <c r="R54" s="181">
        <v>0.35459594477427658</v>
      </c>
      <c r="S54" s="180">
        <v>-9.1430000000000007</v>
      </c>
      <c r="T54" s="180">
        <v>52.811</v>
      </c>
      <c r="U54" s="283"/>
      <c r="V54" s="180"/>
      <c r="W54" s="195"/>
      <c r="X54" s="181"/>
      <c r="Y54" s="16"/>
      <c r="Z54" s="16"/>
      <c r="AA54" s="16"/>
      <c r="AB54" s="16"/>
      <c r="AC54" s="16"/>
      <c r="AD54" s="16"/>
      <c r="AE54" s="16"/>
    </row>
    <row r="55" spans="1:31" ht="12.75" customHeight="1" x14ac:dyDescent="0.25">
      <c r="A55" s="184" t="s">
        <v>68</v>
      </c>
      <c r="B55" s="196">
        <v>120</v>
      </c>
      <c r="C55" s="180">
        <v>-20.021999999999998</v>
      </c>
      <c r="D55" s="180">
        <v>5.1280000000000001</v>
      </c>
      <c r="E55" s="16"/>
      <c r="F55" s="184" t="s">
        <v>1993</v>
      </c>
      <c r="G55" s="307" t="s">
        <v>21</v>
      </c>
      <c r="H55" s="16"/>
      <c r="I55" s="307"/>
      <c r="J55" s="16"/>
      <c r="K55" s="16"/>
      <c r="L55" s="307"/>
      <c r="M55" s="16"/>
      <c r="N55" s="16"/>
      <c r="O55" s="214" t="s">
        <v>28</v>
      </c>
      <c r="P55" s="181">
        <v>0</v>
      </c>
      <c r="Q55" s="195">
        <v>94.128</v>
      </c>
      <c r="R55" s="16"/>
      <c r="S55" s="180">
        <v>-30.073</v>
      </c>
      <c r="T55" s="180">
        <v>-9.9710000000000001</v>
      </c>
      <c r="U55" s="283"/>
      <c r="V55" s="16"/>
      <c r="W55" s="16"/>
      <c r="X55" s="16"/>
      <c r="Y55" s="16"/>
      <c r="Z55" s="16"/>
      <c r="AA55" s="16"/>
      <c r="AB55" s="16"/>
      <c r="AC55" s="16"/>
      <c r="AD55" s="16"/>
      <c r="AE55" s="16"/>
    </row>
    <row r="56" spans="1:31" ht="12.75" customHeight="1" x14ac:dyDescent="0.25">
      <c r="A56" s="184" t="s">
        <v>68</v>
      </c>
      <c r="B56" s="16"/>
      <c r="C56" s="16"/>
      <c r="D56" s="180"/>
      <c r="E56" s="16"/>
      <c r="F56" s="184" t="s">
        <v>7</v>
      </c>
      <c r="G56" s="307" t="s">
        <v>43</v>
      </c>
      <c r="H56" s="16"/>
      <c r="I56" s="285">
        <v>53</v>
      </c>
      <c r="J56" s="180">
        <v>319.13200000000001</v>
      </c>
      <c r="K56" s="180">
        <v>26.779</v>
      </c>
      <c r="L56" s="283"/>
      <c r="M56" s="16"/>
      <c r="N56" s="16"/>
      <c r="O56" s="214" t="s">
        <v>28</v>
      </c>
      <c r="P56" s="181">
        <v>0</v>
      </c>
      <c r="Q56" s="195">
        <v>85.662000000000006</v>
      </c>
      <c r="R56" s="16"/>
      <c r="S56" s="180">
        <v>266.64699999999999</v>
      </c>
      <c r="T56" s="180">
        <v>371.61799999999999</v>
      </c>
      <c r="U56" s="283"/>
      <c r="V56" s="16"/>
      <c r="W56" s="16"/>
      <c r="X56" s="16"/>
      <c r="Y56" s="16"/>
      <c r="Z56" s="16"/>
      <c r="AA56" s="16"/>
      <c r="AB56" s="16"/>
      <c r="AC56" s="16"/>
      <c r="AD56" s="16"/>
      <c r="AE56" s="16"/>
    </row>
    <row r="57" spans="1:31" ht="12.75" customHeight="1" x14ac:dyDescent="0.25">
      <c r="A57" s="184" t="s">
        <v>68</v>
      </c>
      <c r="B57" s="16"/>
      <c r="C57" s="16"/>
      <c r="D57" s="180"/>
      <c r="E57" s="16"/>
      <c r="F57" s="184" t="s">
        <v>1991</v>
      </c>
      <c r="G57" s="307" t="s">
        <v>43</v>
      </c>
      <c r="H57" s="16"/>
      <c r="I57" s="283"/>
      <c r="J57" s="16"/>
      <c r="K57" s="16"/>
      <c r="L57" s="285">
        <v>28</v>
      </c>
      <c r="M57" s="180">
        <v>118.386</v>
      </c>
      <c r="N57" s="180">
        <v>8.2739999999999991</v>
      </c>
      <c r="O57" s="214" t="s">
        <v>29</v>
      </c>
      <c r="P57" s="181">
        <v>2.7E-2</v>
      </c>
      <c r="Q57" s="195">
        <v>67.269000000000005</v>
      </c>
      <c r="R57" s="181">
        <v>7.9336537339713686E-13</v>
      </c>
      <c r="S57" s="180">
        <v>102.169</v>
      </c>
      <c r="T57" s="180">
        <v>134.602</v>
      </c>
      <c r="U57" s="283"/>
      <c r="V57" s="180"/>
      <c r="W57" s="195"/>
      <c r="X57" s="181"/>
      <c r="Y57" s="16"/>
      <c r="Z57" s="16"/>
      <c r="AA57" s="16"/>
      <c r="AB57" s="16"/>
      <c r="AC57" s="16"/>
      <c r="AD57" s="16"/>
      <c r="AE57" s="16"/>
    </row>
    <row r="58" spans="1:31" ht="12.75" customHeight="1" x14ac:dyDescent="0.25">
      <c r="A58" s="184" t="s">
        <v>68</v>
      </c>
      <c r="B58" s="196">
        <v>81</v>
      </c>
      <c r="C58" s="180">
        <v>-175.35</v>
      </c>
      <c r="D58" s="180">
        <v>14.069000000000001</v>
      </c>
      <c r="E58" s="16"/>
      <c r="F58" s="184" t="s">
        <v>1993</v>
      </c>
      <c r="G58" s="307" t="s">
        <v>43</v>
      </c>
      <c r="H58" s="16"/>
      <c r="I58" s="307"/>
      <c r="J58" s="16"/>
      <c r="K58" s="16"/>
      <c r="L58" s="307"/>
      <c r="M58" s="16"/>
      <c r="N58" s="16"/>
      <c r="O58" s="214" t="s">
        <v>28</v>
      </c>
      <c r="P58" s="181">
        <v>0</v>
      </c>
      <c r="Q58" s="195">
        <v>95.813000000000002</v>
      </c>
      <c r="R58" s="16"/>
      <c r="S58" s="180">
        <v>-202.92400000000001</v>
      </c>
      <c r="T58" s="180">
        <v>-147.77500000000001</v>
      </c>
      <c r="U58" s="283"/>
      <c r="V58" s="16"/>
      <c r="W58" s="16"/>
      <c r="X58" s="16"/>
      <c r="Y58" s="16"/>
      <c r="Z58" s="16"/>
      <c r="AA58" s="16"/>
      <c r="AB58" s="16"/>
      <c r="AC58" s="16"/>
      <c r="AD58" s="16"/>
      <c r="AE58" s="16"/>
    </row>
    <row r="59" spans="1:31" s="108" customFormat="1" ht="12.75" customHeight="1" x14ac:dyDescent="0.25">
      <c r="A59" s="188"/>
      <c r="B59" s="186"/>
      <c r="C59" s="183"/>
      <c r="D59" s="183"/>
      <c r="E59" s="189"/>
      <c r="F59" s="188"/>
      <c r="G59" s="308"/>
      <c r="H59" s="188"/>
      <c r="I59" s="284"/>
      <c r="J59" s="183"/>
      <c r="K59" s="183"/>
      <c r="L59" s="284"/>
      <c r="M59" s="183"/>
      <c r="N59" s="183"/>
      <c r="O59" s="203"/>
      <c r="P59" s="191"/>
      <c r="Q59" s="187"/>
      <c r="R59" s="191"/>
      <c r="S59" s="183"/>
      <c r="T59" s="183"/>
      <c r="U59" s="280"/>
      <c r="V59" s="188"/>
      <c r="W59" s="188"/>
      <c r="X59" s="188"/>
    </row>
    <row r="61" spans="1:31" ht="12.75" customHeight="1" x14ac:dyDescent="0.25">
      <c r="A61" s="184" t="s">
        <v>167</v>
      </c>
      <c r="B61" s="196">
        <v>13</v>
      </c>
      <c r="C61" s="180">
        <v>-10.200000000000003</v>
      </c>
      <c r="D61" s="180">
        <v>25.114736709748719</v>
      </c>
      <c r="E61" s="197" t="s">
        <v>148</v>
      </c>
      <c r="F61" s="184" t="s">
        <v>164</v>
      </c>
      <c r="G61" s="307" t="s">
        <v>43</v>
      </c>
      <c r="H61" s="184" t="s">
        <v>126</v>
      </c>
      <c r="I61" s="285">
        <v>10</v>
      </c>
      <c r="J61" s="180">
        <v>114.9</v>
      </c>
      <c r="L61" s="285">
        <v>3</v>
      </c>
      <c r="M61" s="180">
        <v>104.7</v>
      </c>
      <c r="N61" s="180">
        <v>43.5</v>
      </c>
    </row>
    <row r="62" spans="1:31" ht="12.75" customHeight="1" x14ac:dyDescent="0.25">
      <c r="A62" s="184" t="s">
        <v>167</v>
      </c>
      <c r="B62" s="196">
        <v>27</v>
      </c>
      <c r="C62" s="180">
        <v>39.900000000000006</v>
      </c>
      <c r="D62" s="180">
        <v>6.0666666666666664</v>
      </c>
      <c r="E62" s="213" t="s">
        <v>165</v>
      </c>
      <c r="F62" s="184" t="s">
        <v>164</v>
      </c>
      <c r="G62" s="307" t="s">
        <v>43</v>
      </c>
      <c r="H62" s="184" t="s">
        <v>126</v>
      </c>
      <c r="I62" s="285">
        <v>18</v>
      </c>
      <c r="J62" s="180">
        <v>100.9</v>
      </c>
      <c r="L62" s="285">
        <v>9</v>
      </c>
      <c r="M62" s="180">
        <v>140.80000000000001</v>
      </c>
      <c r="N62" s="180">
        <v>18.2</v>
      </c>
    </row>
    <row r="63" spans="1:31" ht="12.75" customHeight="1" x14ac:dyDescent="0.25">
      <c r="A63" s="184" t="s">
        <v>167</v>
      </c>
      <c r="B63" s="196">
        <v>30</v>
      </c>
      <c r="C63" s="180">
        <v>14.700000000000003</v>
      </c>
      <c r="D63" s="180">
        <v>0</v>
      </c>
      <c r="E63" s="197" t="s">
        <v>140</v>
      </c>
      <c r="F63" s="184" t="s">
        <v>164</v>
      </c>
      <c r="G63" s="307" t="s">
        <v>43</v>
      </c>
      <c r="H63" s="184" t="s">
        <v>126</v>
      </c>
      <c r="I63" s="285">
        <v>19</v>
      </c>
      <c r="J63" s="180">
        <v>124.8</v>
      </c>
      <c r="L63" s="285">
        <v>11</v>
      </c>
      <c r="M63" s="180">
        <v>139.5</v>
      </c>
    </row>
    <row r="64" spans="1:31" ht="12.75" customHeight="1" x14ac:dyDescent="0.25">
      <c r="A64" s="184" t="s">
        <v>167</v>
      </c>
      <c r="B64" s="196">
        <v>11</v>
      </c>
      <c r="C64" s="180">
        <v>33.5</v>
      </c>
      <c r="D64" s="180">
        <v>14.454653230015586</v>
      </c>
      <c r="E64" s="197" t="s">
        <v>166</v>
      </c>
      <c r="F64" s="184" t="s">
        <v>164</v>
      </c>
      <c r="G64" s="307" t="s">
        <v>43</v>
      </c>
      <c r="H64" s="184" t="s">
        <v>126</v>
      </c>
      <c r="I64" s="285">
        <v>6</v>
      </c>
      <c r="J64" s="180">
        <v>93.7</v>
      </c>
      <c r="K64" s="180">
        <v>12.9</v>
      </c>
      <c r="L64" s="285">
        <v>5</v>
      </c>
      <c r="M64" s="180">
        <v>127.2</v>
      </c>
      <c r="N64" s="180">
        <v>30.1</v>
      </c>
    </row>
    <row r="65" spans="1:24" ht="12.75" customHeight="1" x14ac:dyDescent="0.25">
      <c r="A65" s="184" t="s">
        <v>167</v>
      </c>
      <c r="D65" s="180"/>
      <c r="F65" s="184" t="s">
        <v>7</v>
      </c>
      <c r="G65" s="297" t="s">
        <v>43</v>
      </c>
      <c r="H65" s="220" t="s">
        <v>126</v>
      </c>
      <c r="I65" s="285">
        <v>53</v>
      </c>
      <c r="J65" s="180">
        <v>93.7</v>
      </c>
      <c r="K65" s="180">
        <v>12.9</v>
      </c>
      <c r="V65" s="347"/>
      <c r="W65" s="273"/>
      <c r="X65" s="273"/>
    </row>
    <row r="66" spans="1:24" ht="12.75" customHeight="1" x14ac:dyDescent="0.25">
      <c r="A66" s="184" t="s">
        <v>167</v>
      </c>
      <c r="B66" s="184"/>
      <c r="C66" s="180"/>
      <c r="D66" s="180"/>
      <c r="E66" s="197"/>
      <c r="F66" s="184" t="s">
        <v>1991</v>
      </c>
      <c r="G66" s="307" t="s">
        <v>43</v>
      </c>
      <c r="H66" s="184" t="s">
        <v>126</v>
      </c>
      <c r="I66" s="285"/>
      <c r="J66" s="180"/>
      <c r="K66" s="180"/>
      <c r="L66" s="285">
        <v>28</v>
      </c>
      <c r="M66" s="180">
        <v>136.94</v>
      </c>
      <c r="N66" s="180">
        <v>5.4009999999999998</v>
      </c>
      <c r="O66" s="214" t="s">
        <v>29</v>
      </c>
      <c r="P66" s="181">
        <v>0.27600000000000002</v>
      </c>
      <c r="Q66" s="195">
        <v>22.369</v>
      </c>
      <c r="R66" s="181">
        <v>1.9889349605473061E-3</v>
      </c>
      <c r="S66" s="180">
        <v>126.354</v>
      </c>
      <c r="T66" s="180">
        <v>147.52699999999999</v>
      </c>
      <c r="U66" s="279"/>
      <c r="V66" s="184"/>
    </row>
    <row r="67" spans="1:24" ht="12.75" customHeight="1" x14ac:dyDescent="0.25">
      <c r="A67" s="184" t="s">
        <v>167</v>
      </c>
      <c r="B67" s="196">
        <v>81</v>
      </c>
      <c r="C67" s="180">
        <v>22.114000000000001</v>
      </c>
      <c r="D67" s="180">
        <v>11.381</v>
      </c>
      <c r="E67" s="197"/>
      <c r="F67" s="184" t="s">
        <v>1993</v>
      </c>
      <c r="G67" s="307" t="s">
        <v>43</v>
      </c>
      <c r="H67" s="184" t="s">
        <v>126</v>
      </c>
      <c r="I67" s="285"/>
      <c r="J67" s="180"/>
      <c r="K67" s="180"/>
      <c r="L67" s="285"/>
      <c r="M67" s="180"/>
      <c r="N67" s="180"/>
      <c r="O67" s="214" t="s">
        <v>28</v>
      </c>
      <c r="P67" s="181">
        <v>0</v>
      </c>
      <c r="Q67" s="195">
        <v>96.123000000000005</v>
      </c>
      <c r="R67" s="181"/>
      <c r="S67" s="180">
        <v>-0.193</v>
      </c>
      <c r="T67" s="180">
        <v>44.420999999999999</v>
      </c>
      <c r="U67" s="279"/>
      <c r="V67" s="184"/>
    </row>
    <row r="68" spans="1:24" s="108" customFormat="1" ht="12.75" customHeight="1" x14ac:dyDescent="0.25">
      <c r="A68" s="188"/>
      <c r="B68" s="186"/>
      <c r="C68" s="183"/>
      <c r="D68" s="183"/>
      <c r="E68" s="189"/>
      <c r="F68" s="188"/>
      <c r="G68" s="308"/>
      <c r="H68" s="188"/>
      <c r="I68" s="284"/>
      <c r="J68" s="183"/>
      <c r="K68" s="183"/>
      <c r="L68" s="284"/>
      <c r="M68" s="183"/>
      <c r="N68" s="183"/>
      <c r="O68" s="203"/>
      <c r="P68" s="191"/>
      <c r="Q68" s="187"/>
      <c r="R68" s="191"/>
      <c r="S68" s="183"/>
      <c r="T68" s="183"/>
      <c r="U68" s="280"/>
      <c r="V68" s="188"/>
    </row>
    <row r="70" spans="1:24" ht="12.75" customHeight="1" x14ac:dyDescent="0.25">
      <c r="A70" s="184" t="s">
        <v>97</v>
      </c>
      <c r="B70" s="196">
        <v>18</v>
      </c>
      <c r="C70" s="180">
        <v>115.23076923076923</v>
      </c>
      <c r="D70" s="180">
        <v>38.215675708045318</v>
      </c>
      <c r="E70" s="197" t="s">
        <v>48</v>
      </c>
      <c r="F70" s="184" t="s">
        <v>96</v>
      </c>
      <c r="G70" s="307" t="s">
        <v>43</v>
      </c>
      <c r="H70" s="184" t="s">
        <v>22</v>
      </c>
      <c r="I70" s="285">
        <v>5</v>
      </c>
      <c r="J70" s="180">
        <v>59</v>
      </c>
      <c r="K70" s="180">
        <v>46.421977553740639</v>
      </c>
      <c r="L70" s="285">
        <v>13</v>
      </c>
      <c r="M70" s="180">
        <v>174.23076923076923</v>
      </c>
      <c r="N70" s="180">
        <v>115.68358702811867</v>
      </c>
      <c r="O70" s="214"/>
      <c r="P70" s="181"/>
      <c r="Q70" s="195"/>
      <c r="R70" s="181"/>
      <c r="S70" s="180"/>
      <c r="T70" s="180"/>
      <c r="U70" s="279"/>
      <c r="V70" s="184"/>
    </row>
    <row r="71" spans="1:24" s="108" customFormat="1" ht="12.75" customHeight="1" x14ac:dyDescent="0.25">
      <c r="A71" s="188"/>
      <c r="B71" s="186"/>
      <c r="C71" s="183"/>
      <c r="D71" s="183"/>
      <c r="E71" s="189"/>
      <c r="F71" s="188"/>
      <c r="G71" s="308"/>
      <c r="H71" s="188"/>
      <c r="I71" s="284"/>
      <c r="J71" s="183"/>
      <c r="K71" s="183"/>
      <c r="L71" s="284"/>
      <c r="M71" s="183"/>
      <c r="N71" s="183"/>
      <c r="O71" s="203"/>
      <c r="P71" s="191"/>
      <c r="Q71" s="187"/>
      <c r="R71" s="191"/>
      <c r="S71" s="183"/>
      <c r="T71" s="183"/>
      <c r="U71" s="280"/>
      <c r="V71" s="188"/>
    </row>
    <row r="72" spans="1:24" ht="12.75" customHeight="1" x14ac:dyDescent="0.25">
      <c r="D72" s="180"/>
    </row>
    <row r="73" spans="1:24" ht="12.75" customHeight="1" x14ac:dyDescent="0.25">
      <c r="A73" s="184" t="s">
        <v>98</v>
      </c>
      <c r="B73" s="196">
        <v>15</v>
      </c>
      <c r="C73" s="180">
        <v>38461.538461538461</v>
      </c>
      <c r="D73" s="180">
        <v>14565.065575480879</v>
      </c>
      <c r="E73" s="197" t="s">
        <v>47</v>
      </c>
      <c r="F73" s="184" t="s">
        <v>96</v>
      </c>
      <c r="G73" s="307" t="s">
        <v>43</v>
      </c>
      <c r="H73" s="184" t="s">
        <v>22</v>
      </c>
      <c r="I73" s="285">
        <v>6</v>
      </c>
      <c r="J73" s="180">
        <v>53846.153846153851</v>
      </c>
      <c r="K73" s="180">
        <v>18772.313043818565</v>
      </c>
      <c r="L73" s="285">
        <v>9</v>
      </c>
      <c r="M73" s="180">
        <v>92307.692307692312</v>
      </c>
      <c r="N73" s="180">
        <v>37157.376272280613</v>
      </c>
    </row>
    <row r="74" spans="1:24" ht="12.75" customHeight="1" x14ac:dyDescent="0.25">
      <c r="A74" s="184" t="s">
        <v>98</v>
      </c>
      <c r="B74" s="196">
        <v>23</v>
      </c>
      <c r="C74" s="180">
        <v>44299.45054945055</v>
      </c>
      <c r="D74" s="180">
        <v>10266.841718513602</v>
      </c>
      <c r="E74" s="197" t="s">
        <v>48</v>
      </c>
      <c r="F74" s="184" t="s">
        <v>96</v>
      </c>
      <c r="G74" s="307" t="s">
        <v>43</v>
      </c>
      <c r="H74" s="184" t="s">
        <v>22</v>
      </c>
      <c r="I74" s="285">
        <v>7</v>
      </c>
      <c r="J74" s="180">
        <v>39194.139194139199</v>
      </c>
      <c r="K74" s="180">
        <v>12796.069494521538</v>
      </c>
      <c r="L74" s="285">
        <v>16</v>
      </c>
      <c r="M74" s="180">
        <v>83493.58974358975</v>
      </c>
      <c r="N74" s="180">
        <v>36225.228071133111</v>
      </c>
    </row>
    <row r="75" spans="1:24" ht="12.75" customHeight="1" x14ac:dyDescent="0.25">
      <c r="A75" s="184" t="s">
        <v>98</v>
      </c>
      <c r="B75" s="196">
        <v>29</v>
      </c>
      <c r="C75" s="180">
        <v>44422.244422244425</v>
      </c>
      <c r="D75" s="180">
        <v>12940.223268498463</v>
      </c>
      <c r="E75" s="213" t="s">
        <v>49</v>
      </c>
      <c r="F75" s="184" t="s">
        <v>96</v>
      </c>
      <c r="G75" s="307" t="s">
        <v>43</v>
      </c>
      <c r="H75" s="184" t="s">
        <v>22</v>
      </c>
      <c r="I75" s="285">
        <v>7</v>
      </c>
      <c r="J75" s="180">
        <v>48351.648351648349</v>
      </c>
      <c r="K75" s="180">
        <v>24790.534777826284</v>
      </c>
      <c r="L75" s="285">
        <v>22</v>
      </c>
      <c r="M75" s="180">
        <v>92773.892773892774</v>
      </c>
      <c r="N75" s="180">
        <v>41861.422281804982</v>
      </c>
    </row>
    <row r="76" spans="1:24" ht="12.75" customHeight="1" x14ac:dyDescent="0.25">
      <c r="A76" s="184" t="s">
        <v>98</v>
      </c>
      <c r="B76" s="196">
        <v>42</v>
      </c>
      <c r="C76" s="180">
        <v>7051.2820512820763</v>
      </c>
      <c r="D76" s="180">
        <v>13259.473198624944</v>
      </c>
      <c r="E76" s="197" t="s">
        <v>50</v>
      </c>
      <c r="F76" s="184" t="s">
        <v>96</v>
      </c>
      <c r="G76" s="307" t="s">
        <v>43</v>
      </c>
      <c r="H76" s="184" t="s">
        <v>22</v>
      </c>
      <c r="I76" s="285">
        <v>12</v>
      </c>
      <c r="J76" s="180">
        <v>65598.29059829058</v>
      </c>
      <c r="K76" s="180">
        <v>35368.367833830525</v>
      </c>
      <c r="L76" s="285">
        <v>30</v>
      </c>
      <c r="M76" s="180">
        <v>72649.572649572656</v>
      </c>
      <c r="N76" s="180">
        <v>46336.867363674384</v>
      </c>
    </row>
    <row r="77" spans="1:24" ht="12.75" customHeight="1" x14ac:dyDescent="0.25">
      <c r="A77" s="184" t="s">
        <v>98</v>
      </c>
      <c r="B77" s="196">
        <v>41</v>
      </c>
      <c r="C77" s="180">
        <v>3680.7278742762574</v>
      </c>
      <c r="D77" s="180">
        <v>12291.552012858545</v>
      </c>
      <c r="E77" s="197" t="s">
        <v>51</v>
      </c>
      <c r="F77" s="184" t="s">
        <v>96</v>
      </c>
      <c r="G77" s="307" t="s">
        <v>43</v>
      </c>
      <c r="H77" s="184" t="s">
        <v>22</v>
      </c>
      <c r="I77" s="285">
        <v>10</v>
      </c>
      <c r="J77" s="180">
        <v>57692.307692307688</v>
      </c>
      <c r="K77" s="180">
        <v>32775.298271476939</v>
      </c>
      <c r="L77" s="285">
        <v>31</v>
      </c>
      <c r="M77" s="180">
        <v>61373.035566583945</v>
      </c>
      <c r="N77" s="180">
        <v>36789.498901150451</v>
      </c>
    </row>
    <row r="78" spans="1:24" ht="12.75" customHeight="1" x14ac:dyDescent="0.25">
      <c r="A78" s="184" t="s">
        <v>98</v>
      </c>
      <c r="B78" s="196">
        <v>9</v>
      </c>
      <c r="C78" s="180">
        <v>9583.5297104372967</v>
      </c>
      <c r="D78" s="180">
        <v>1808.096437537673</v>
      </c>
      <c r="E78" s="213">
        <v>5</v>
      </c>
      <c r="F78" s="184" t="s">
        <v>143</v>
      </c>
      <c r="G78" s="307" t="s">
        <v>43</v>
      </c>
      <c r="H78" s="184" t="s">
        <v>22</v>
      </c>
      <c r="I78" s="285">
        <v>3</v>
      </c>
      <c r="J78" s="180">
        <v>3324.2862149545667</v>
      </c>
      <c r="K78" s="180">
        <v>2636.9791945962525</v>
      </c>
      <c r="L78" s="285">
        <v>6</v>
      </c>
      <c r="M78" s="180">
        <v>12907.815925391864</v>
      </c>
      <c r="N78" s="180">
        <v>2389.133277812593</v>
      </c>
    </row>
    <row r="79" spans="1:24" ht="12.75" customHeight="1" x14ac:dyDescent="0.25">
      <c r="A79" s="184" t="s">
        <v>98</v>
      </c>
      <c r="B79" s="196">
        <v>11</v>
      </c>
      <c r="C79" s="180">
        <v>3916.9864233986682</v>
      </c>
      <c r="D79" s="180">
        <v>2692.4876600047601</v>
      </c>
      <c r="E79" s="197">
        <v>6</v>
      </c>
      <c r="F79" s="184" t="s">
        <v>143</v>
      </c>
      <c r="G79" s="307" t="s">
        <v>43</v>
      </c>
      <c r="H79" s="184" t="s">
        <v>22</v>
      </c>
      <c r="I79" s="285">
        <v>3</v>
      </c>
      <c r="J79" s="180">
        <v>9456.7025162603259</v>
      </c>
      <c r="K79" s="180">
        <v>3312.9830185449414</v>
      </c>
      <c r="L79" s="285">
        <v>8</v>
      </c>
      <c r="M79" s="180">
        <v>13373.688939658994</v>
      </c>
      <c r="N79" s="180">
        <v>5359.7544512577751</v>
      </c>
    </row>
    <row r="80" spans="1:24" ht="12.75" customHeight="1" x14ac:dyDescent="0.25">
      <c r="A80" s="184" t="s">
        <v>98</v>
      </c>
      <c r="B80" s="196">
        <v>26</v>
      </c>
      <c r="C80" s="180">
        <v>7455.0551818278982</v>
      </c>
      <c r="D80" s="180">
        <v>1444.7286491321222</v>
      </c>
      <c r="E80" s="197">
        <v>7</v>
      </c>
      <c r="F80" s="184" t="s">
        <v>143</v>
      </c>
      <c r="G80" s="307" t="s">
        <v>43</v>
      </c>
      <c r="H80" s="184" t="s">
        <v>22</v>
      </c>
      <c r="I80" s="285">
        <v>6</v>
      </c>
      <c r="J80" s="180">
        <v>2441.9054190272095</v>
      </c>
      <c r="K80" s="180">
        <v>1600.510773081867</v>
      </c>
      <c r="L80" s="285">
        <v>20</v>
      </c>
      <c r="M80" s="180">
        <v>9896.9606008551073</v>
      </c>
      <c r="N80" s="180">
        <v>5762.4677824081709</v>
      </c>
    </row>
    <row r="81" spans="1:24" ht="12.75" customHeight="1" x14ac:dyDescent="0.25">
      <c r="A81" s="184" t="s">
        <v>98</v>
      </c>
      <c r="B81" s="196">
        <v>38</v>
      </c>
      <c r="C81" s="180">
        <v>4311.1476588909145</v>
      </c>
      <c r="D81" s="180">
        <v>1816.2347228075694</v>
      </c>
      <c r="E81" s="197">
        <v>8</v>
      </c>
      <c r="F81" s="184" t="s">
        <v>143</v>
      </c>
      <c r="G81" s="307" t="s">
        <v>43</v>
      </c>
      <c r="H81" s="184" t="s">
        <v>22</v>
      </c>
      <c r="I81" s="285">
        <v>11</v>
      </c>
      <c r="J81" s="180">
        <v>5328.1596563255725</v>
      </c>
      <c r="K81" s="180">
        <v>4482.1562870345197</v>
      </c>
      <c r="L81" s="285">
        <v>27</v>
      </c>
      <c r="M81" s="180">
        <v>9639.307315216487</v>
      </c>
      <c r="N81" s="180">
        <v>6305.0763840567224</v>
      </c>
    </row>
    <row r="82" spans="1:24" ht="12.75" customHeight="1" x14ac:dyDescent="0.25">
      <c r="A82" s="184" t="s">
        <v>98</v>
      </c>
      <c r="B82" s="196">
        <v>19</v>
      </c>
      <c r="C82" s="180">
        <v>5926.750483527253</v>
      </c>
      <c r="D82" s="180">
        <v>1562.3620210876879</v>
      </c>
      <c r="E82" s="197">
        <v>9</v>
      </c>
      <c r="F82" s="184" t="s">
        <v>143</v>
      </c>
      <c r="G82" s="307" t="s">
        <v>43</v>
      </c>
      <c r="H82" s="184" t="s">
        <v>22</v>
      </c>
      <c r="I82" s="285">
        <v>5</v>
      </c>
      <c r="J82" s="180">
        <v>3398.13019846507</v>
      </c>
      <c r="K82" s="180">
        <v>1012.9644504627165</v>
      </c>
      <c r="L82" s="285">
        <v>14</v>
      </c>
      <c r="M82" s="180">
        <v>9324.8806819923229</v>
      </c>
      <c r="N82" s="180">
        <v>5594.6920961745</v>
      </c>
    </row>
    <row r="83" spans="1:24" ht="12.75" customHeight="1" x14ac:dyDescent="0.25">
      <c r="A83" s="184" t="s">
        <v>98</v>
      </c>
      <c r="B83" s="196">
        <v>24</v>
      </c>
      <c r="C83" s="180">
        <v>3045.1072558751553</v>
      </c>
      <c r="D83" s="180">
        <v>1314.9116145624005</v>
      </c>
      <c r="E83" s="197">
        <v>10</v>
      </c>
      <c r="F83" s="184" t="s">
        <v>143</v>
      </c>
      <c r="G83" s="307" t="s">
        <v>43</v>
      </c>
      <c r="H83" s="184" t="s">
        <v>22</v>
      </c>
      <c r="I83" s="285">
        <v>5</v>
      </c>
      <c r="J83" s="180">
        <v>3314.9015265839785</v>
      </c>
      <c r="K83" s="180">
        <v>1686.7611313461712</v>
      </c>
      <c r="L83" s="285">
        <v>19</v>
      </c>
      <c r="M83" s="180">
        <v>6360.0087824591337</v>
      </c>
      <c r="N83" s="180">
        <v>4694.5967552148777</v>
      </c>
    </row>
    <row r="84" spans="1:24" ht="12.75" customHeight="1" x14ac:dyDescent="0.25">
      <c r="A84" s="184" t="s">
        <v>98</v>
      </c>
      <c r="B84" s="196">
        <v>17</v>
      </c>
      <c r="C84" s="180">
        <v>1131.2594712319301</v>
      </c>
      <c r="D84" s="180">
        <v>1703.4362603784111</v>
      </c>
      <c r="E84" s="197">
        <v>11</v>
      </c>
      <c r="F84" s="184" t="s">
        <v>143</v>
      </c>
      <c r="G84" s="307" t="s">
        <v>43</v>
      </c>
      <c r="H84" s="184" t="s">
        <v>22</v>
      </c>
      <c r="I84" s="285">
        <v>3</v>
      </c>
      <c r="J84" s="180">
        <v>2904.3883923610215</v>
      </c>
      <c r="K84" s="180">
        <v>1991.2959535473435</v>
      </c>
      <c r="L84" s="285">
        <v>14</v>
      </c>
      <c r="M84" s="180">
        <v>4035.6478635929516</v>
      </c>
      <c r="N84" s="180">
        <v>4703.103934942932</v>
      </c>
    </row>
    <row r="85" spans="1:24" ht="12.75" customHeight="1" x14ac:dyDescent="0.25">
      <c r="A85" s="184" t="s">
        <v>98</v>
      </c>
      <c r="B85" s="196">
        <v>10</v>
      </c>
      <c r="C85" s="180">
        <v>2739.779484338389</v>
      </c>
      <c r="D85" s="180">
        <v>2530.6036918548702</v>
      </c>
      <c r="E85" s="197">
        <v>12</v>
      </c>
      <c r="F85" s="184" t="s">
        <v>143</v>
      </c>
      <c r="G85" s="307" t="s">
        <v>43</v>
      </c>
      <c r="H85" s="184" t="s">
        <v>22</v>
      </c>
      <c r="I85" s="285">
        <v>4</v>
      </c>
      <c r="J85" s="180">
        <v>1385.2131922237816</v>
      </c>
      <c r="K85" s="180">
        <v>691.38088349219754</v>
      </c>
      <c r="L85" s="285">
        <v>6</v>
      </c>
      <c r="M85" s="180">
        <v>4124.9926765621703</v>
      </c>
      <c r="N85" s="180">
        <v>6140.5796943195282</v>
      </c>
    </row>
    <row r="86" spans="1:24" ht="12.75" customHeight="1" x14ac:dyDescent="0.25">
      <c r="A86" s="184" t="s">
        <v>98</v>
      </c>
      <c r="B86" s="196">
        <v>62</v>
      </c>
      <c r="C86" s="180">
        <v>-5541425.8999999994</v>
      </c>
      <c r="D86" s="180">
        <v>860191.80434640986</v>
      </c>
      <c r="E86" s="197" t="s">
        <v>102</v>
      </c>
      <c r="F86" s="170" t="s">
        <v>118</v>
      </c>
      <c r="G86" s="303" t="s">
        <v>21</v>
      </c>
      <c r="H86" s="170" t="s">
        <v>22</v>
      </c>
      <c r="I86" s="285">
        <v>44</v>
      </c>
      <c r="J86" s="180">
        <v>6181128.2999999998</v>
      </c>
      <c r="K86" s="180">
        <v>5694335.7000000002</v>
      </c>
      <c r="L86" s="285">
        <v>18</v>
      </c>
      <c r="M86" s="180">
        <v>639702.4</v>
      </c>
      <c r="N86" s="180">
        <v>231901.7</v>
      </c>
    </row>
    <row r="87" spans="1:24" ht="12.75" customHeight="1" x14ac:dyDescent="0.25">
      <c r="A87" s="184" t="s">
        <v>98</v>
      </c>
      <c r="B87" s="196">
        <v>62</v>
      </c>
      <c r="C87" s="180">
        <v>-70827.600000000006</v>
      </c>
      <c r="D87" s="180">
        <v>15805.337151205691</v>
      </c>
      <c r="E87" s="197" t="s">
        <v>119</v>
      </c>
      <c r="F87" s="170" t="s">
        <v>118</v>
      </c>
      <c r="G87" s="303" t="s">
        <v>21</v>
      </c>
      <c r="H87" s="170" t="s">
        <v>22</v>
      </c>
      <c r="I87" s="285">
        <v>44</v>
      </c>
      <c r="J87" s="180">
        <v>167452.70000000001</v>
      </c>
      <c r="K87" s="180">
        <v>24676.2</v>
      </c>
      <c r="L87" s="285">
        <v>18</v>
      </c>
      <c r="M87" s="180">
        <v>96625.1</v>
      </c>
      <c r="N87" s="180">
        <v>65172.5</v>
      </c>
    </row>
    <row r="88" spans="1:24" ht="12.75" customHeight="1" x14ac:dyDescent="0.25">
      <c r="A88" s="184" t="s">
        <v>98</v>
      </c>
      <c r="B88" s="196">
        <v>108</v>
      </c>
      <c r="C88" s="180">
        <v>1.0558434081750128</v>
      </c>
      <c r="D88" s="180">
        <v>0.44774195646999115</v>
      </c>
      <c r="E88" s="197" t="s">
        <v>65</v>
      </c>
      <c r="F88" s="184" t="s">
        <v>141</v>
      </c>
      <c r="G88" s="307" t="s">
        <v>21</v>
      </c>
      <c r="H88" s="184" t="s">
        <v>22</v>
      </c>
      <c r="I88" s="285">
        <v>63</v>
      </c>
      <c r="J88" s="180">
        <v>2.7662636729994245</v>
      </c>
      <c r="K88" s="180">
        <v>2.1389698414737923</v>
      </c>
      <c r="L88" s="285">
        <v>45</v>
      </c>
      <c r="M88" s="180">
        <v>3.8221070811744373</v>
      </c>
      <c r="N88" s="180">
        <v>2.398600510272431</v>
      </c>
    </row>
    <row r="89" spans="1:24" ht="12.75" customHeight="1" x14ac:dyDescent="0.25">
      <c r="A89" s="184" t="s">
        <v>98</v>
      </c>
      <c r="B89" s="196">
        <v>13</v>
      </c>
      <c r="C89" s="180">
        <v>1081.0999999999985</v>
      </c>
      <c r="D89" s="180">
        <v>153.84480816719164</v>
      </c>
      <c r="E89" s="197" t="s">
        <v>148</v>
      </c>
      <c r="F89" s="184" t="s">
        <v>164</v>
      </c>
      <c r="G89" s="307" t="s">
        <v>43</v>
      </c>
      <c r="H89" s="184" t="s">
        <v>126</v>
      </c>
      <c r="I89" s="285">
        <v>10</v>
      </c>
      <c r="J89" s="180">
        <v>9270.2000000000007</v>
      </c>
      <c r="K89" s="180">
        <v>486.5</v>
      </c>
      <c r="L89" s="285">
        <v>3</v>
      </c>
      <c r="M89" s="180">
        <v>10351.299999999999</v>
      </c>
    </row>
    <row r="90" spans="1:24" ht="12.75" customHeight="1" x14ac:dyDescent="0.25">
      <c r="A90" s="184" t="s">
        <v>98</v>
      </c>
      <c r="B90" s="196">
        <v>27</v>
      </c>
      <c r="C90" s="180">
        <v>729.79999999999927</v>
      </c>
      <c r="D90" s="180">
        <v>268.90791794466247</v>
      </c>
      <c r="E90" s="197" t="s">
        <v>165</v>
      </c>
      <c r="F90" s="184" t="s">
        <v>164</v>
      </c>
      <c r="G90" s="307" t="s">
        <v>43</v>
      </c>
      <c r="H90" s="184" t="s">
        <v>126</v>
      </c>
      <c r="I90" s="285">
        <v>18</v>
      </c>
      <c r="J90" s="180">
        <v>8243.2000000000007</v>
      </c>
      <c r="K90" s="180">
        <v>486.5</v>
      </c>
      <c r="L90" s="285">
        <v>9</v>
      </c>
      <c r="M90" s="180">
        <v>8973</v>
      </c>
      <c r="N90" s="180">
        <v>729.7</v>
      </c>
    </row>
    <row r="91" spans="1:24" ht="12.75" customHeight="1" x14ac:dyDescent="0.25">
      <c r="A91" s="184" t="s">
        <v>98</v>
      </c>
      <c r="B91" s="196">
        <v>30</v>
      </c>
      <c r="C91" s="180">
        <v>3972.8999999999996</v>
      </c>
      <c r="D91" s="180">
        <v>269.89560519458126</v>
      </c>
      <c r="E91" s="213" t="s">
        <v>140</v>
      </c>
      <c r="F91" s="184" t="s">
        <v>164</v>
      </c>
      <c r="G91" s="307" t="s">
        <v>43</v>
      </c>
      <c r="H91" s="184" t="s">
        <v>126</v>
      </c>
      <c r="I91" s="285">
        <v>19</v>
      </c>
      <c r="J91" s="180">
        <v>5891.9</v>
      </c>
      <c r="K91" s="180">
        <v>810.8</v>
      </c>
      <c r="L91" s="285">
        <v>11</v>
      </c>
      <c r="M91" s="180">
        <v>9864.7999999999993</v>
      </c>
      <c r="N91" s="180">
        <v>648.6</v>
      </c>
    </row>
    <row r="92" spans="1:24" ht="12.75" customHeight="1" x14ac:dyDescent="0.25">
      <c r="A92" s="184" t="s">
        <v>98</v>
      </c>
      <c r="B92" s="196">
        <v>11</v>
      </c>
      <c r="C92" s="180">
        <v>3243.2000000000003</v>
      </c>
      <c r="D92" s="180">
        <v>761.4705890577784</v>
      </c>
      <c r="E92" s="197" t="s">
        <v>166</v>
      </c>
      <c r="F92" s="184" t="s">
        <v>164</v>
      </c>
      <c r="G92" s="307" t="s">
        <v>43</v>
      </c>
      <c r="H92" s="184" t="s">
        <v>126</v>
      </c>
      <c r="I92" s="285">
        <v>6</v>
      </c>
      <c r="J92" s="180">
        <v>1081.0999999999999</v>
      </c>
      <c r="L92" s="285">
        <v>5</v>
      </c>
      <c r="M92" s="180">
        <v>4324.3</v>
      </c>
      <c r="N92" s="180">
        <v>1702.7</v>
      </c>
    </row>
    <row r="93" spans="1:24" ht="12.75" customHeight="1" x14ac:dyDescent="0.25">
      <c r="A93" s="184" t="s">
        <v>98</v>
      </c>
      <c r="D93" s="180"/>
      <c r="F93" s="184" t="s">
        <v>7</v>
      </c>
      <c r="I93" s="285">
        <v>286</v>
      </c>
      <c r="J93" s="180">
        <v>18648.453000000001</v>
      </c>
      <c r="K93" s="180">
        <v>1603.5029999999999</v>
      </c>
      <c r="O93" s="214" t="s">
        <v>28</v>
      </c>
      <c r="P93" s="181">
        <v>0</v>
      </c>
      <c r="Q93" s="195">
        <v>99.852999999999994</v>
      </c>
      <c r="S93" s="180">
        <v>15505.645</v>
      </c>
      <c r="T93" s="180">
        <v>21791.261999999999</v>
      </c>
      <c r="V93" s="347"/>
      <c r="W93" s="273"/>
      <c r="X93" s="273"/>
    </row>
    <row r="94" spans="1:24" ht="12.75" customHeight="1" x14ac:dyDescent="0.25">
      <c r="A94" s="184" t="s">
        <v>98</v>
      </c>
      <c r="B94" s="196">
        <v>617</v>
      </c>
      <c r="D94" s="180"/>
      <c r="F94" s="184" t="s">
        <v>1991</v>
      </c>
      <c r="L94" s="285">
        <v>331</v>
      </c>
      <c r="M94" s="180">
        <v>19572.941999999999</v>
      </c>
      <c r="N94" s="180">
        <v>1901.3789999999999</v>
      </c>
      <c r="O94" s="214" t="s">
        <v>28</v>
      </c>
      <c r="P94" s="181">
        <v>0</v>
      </c>
      <c r="Q94" s="195">
        <v>99.637</v>
      </c>
      <c r="R94" s="181">
        <v>0.71012390893865396</v>
      </c>
      <c r="S94" s="180">
        <v>15846.308000000001</v>
      </c>
      <c r="T94" s="180">
        <v>23299.576000000001</v>
      </c>
    </row>
    <row r="95" spans="1:24" ht="12.75" customHeight="1" x14ac:dyDescent="0.25">
      <c r="A95" s="184" t="s">
        <v>98</v>
      </c>
      <c r="D95" s="180"/>
      <c r="F95" s="184" t="s">
        <v>211</v>
      </c>
      <c r="I95" s="285">
        <v>82</v>
      </c>
      <c r="J95" s="180">
        <v>9192.8269999999993</v>
      </c>
      <c r="K95" s="180">
        <v>1342.124</v>
      </c>
      <c r="O95" s="214" t="s">
        <v>28</v>
      </c>
      <c r="P95" s="181">
        <v>0</v>
      </c>
      <c r="Q95" s="195">
        <v>94.676000000000002</v>
      </c>
      <c r="R95" s="181"/>
      <c r="S95" s="180">
        <v>6562.3130000000001</v>
      </c>
      <c r="T95" s="180">
        <v>11823.341</v>
      </c>
    </row>
    <row r="96" spans="1:24" ht="12.75" customHeight="1" x14ac:dyDescent="0.25">
      <c r="A96" s="184" t="s">
        <v>98</v>
      </c>
      <c r="B96" s="184"/>
      <c r="D96" s="180"/>
      <c r="F96" s="184" t="s">
        <v>1992</v>
      </c>
      <c r="L96" s="285">
        <v>222</v>
      </c>
      <c r="M96" s="180">
        <v>26233.418000000001</v>
      </c>
      <c r="N96" s="180">
        <v>2879.86</v>
      </c>
      <c r="O96" s="214" t="s">
        <v>28</v>
      </c>
      <c r="P96" s="181">
        <v>0</v>
      </c>
      <c r="Q96" s="195">
        <v>96.694999999999993</v>
      </c>
      <c r="R96" s="181">
        <v>8.1705298526912884E-8</v>
      </c>
      <c r="S96" s="180">
        <v>20588.994999999999</v>
      </c>
      <c r="T96" s="180">
        <v>31877.84</v>
      </c>
      <c r="U96" s="279"/>
      <c r="V96" s="184"/>
      <c r="W96" s="184"/>
      <c r="X96" s="184"/>
    </row>
    <row r="97" spans="1:24" s="108" customFormat="1" ht="12.75" customHeight="1" x14ac:dyDescent="0.25">
      <c r="A97" s="188" t="s">
        <v>98</v>
      </c>
      <c r="B97" s="186">
        <v>304</v>
      </c>
      <c r="C97" s="183">
        <v>11898.982</v>
      </c>
      <c r="D97" s="183">
        <v>1308.6610000000001</v>
      </c>
      <c r="E97" s="189"/>
      <c r="F97" s="188" t="s">
        <v>1993</v>
      </c>
      <c r="G97" s="298"/>
      <c r="I97" s="298"/>
      <c r="L97" s="298"/>
      <c r="O97" s="203" t="s">
        <v>28</v>
      </c>
      <c r="P97" s="191">
        <v>0</v>
      </c>
      <c r="Q97" s="187">
        <v>98.778000000000006</v>
      </c>
      <c r="R97" s="191"/>
      <c r="S97" s="183">
        <v>9334.0540000000001</v>
      </c>
      <c r="T97" s="183">
        <v>14463.911</v>
      </c>
      <c r="U97" s="280"/>
      <c r="V97" s="188"/>
      <c r="W97" s="188"/>
      <c r="X97" s="188"/>
    </row>
    <row r="98" spans="1:24" ht="12.75" customHeight="1" x14ac:dyDescent="0.25">
      <c r="A98" s="184" t="s">
        <v>98</v>
      </c>
      <c r="B98" s="196"/>
      <c r="C98" s="180"/>
      <c r="D98" s="180"/>
      <c r="E98" s="197"/>
      <c r="F98" s="184" t="s">
        <v>7</v>
      </c>
      <c r="H98" s="220" t="s">
        <v>126</v>
      </c>
      <c r="I98" s="297">
        <v>53</v>
      </c>
      <c r="J98" s="220">
        <v>7805.6</v>
      </c>
      <c r="K98" s="220">
        <v>861</v>
      </c>
      <c r="O98" s="214" t="s">
        <v>28</v>
      </c>
      <c r="P98" s="181">
        <v>0</v>
      </c>
      <c r="Q98" s="195">
        <v>99</v>
      </c>
      <c r="R98" s="181"/>
      <c r="S98" s="180">
        <v>6118.1</v>
      </c>
      <c r="T98" s="180">
        <v>9493.1</v>
      </c>
      <c r="U98" s="279"/>
      <c r="V98" s="343"/>
      <c r="W98" s="273"/>
      <c r="X98" s="273"/>
    </row>
    <row r="99" spans="1:24" ht="12.75" customHeight="1" x14ac:dyDescent="0.25">
      <c r="A99" s="184" t="s">
        <v>98</v>
      </c>
      <c r="B99" s="196"/>
      <c r="C99" s="180"/>
      <c r="D99" s="180"/>
      <c r="E99" s="197"/>
      <c r="F99" s="184" t="s">
        <v>126</v>
      </c>
      <c r="H99" s="220" t="s">
        <v>126</v>
      </c>
      <c r="L99" s="297">
        <v>28</v>
      </c>
      <c r="M99" s="220">
        <v>7952.8</v>
      </c>
      <c r="N99" s="220">
        <v>895.6</v>
      </c>
      <c r="O99" s="214" t="s">
        <v>28</v>
      </c>
      <c r="P99" s="181">
        <v>0</v>
      </c>
      <c r="Q99" s="195">
        <v>96.22</v>
      </c>
      <c r="R99" s="181">
        <v>0.90600000000000003</v>
      </c>
      <c r="S99" s="180">
        <v>6197.4</v>
      </c>
      <c r="T99" s="180">
        <v>9708.2000000000007</v>
      </c>
      <c r="U99" s="279"/>
      <c r="V99" s="184"/>
      <c r="W99" s="184"/>
      <c r="X99" s="184"/>
    </row>
    <row r="100" spans="1:24" s="108" customFormat="1" ht="12.75" customHeight="1" x14ac:dyDescent="0.25">
      <c r="A100" s="188" t="s">
        <v>98</v>
      </c>
      <c r="B100" s="186">
        <v>81</v>
      </c>
      <c r="C100" s="183">
        <v>2252.6</v>
      </c>
      <c r="D100" s="183">
        <v>864</v>
      </c>
      <c r="E100" s="189"/>
      <c r="F100" s="188" t="s">
        <v>226</v>
      </c>
      <c r="G100" s="298"/>
      <c r="H100" s="108" t="s">
        <v>126</v>
      </c>
      <c r="I100" s="298"/>
      <c r="L100" s="298"/>
      <c r="O100" s="203" t="s">
        <v>28</v>
      </c>
      <c r="P100" s="191">
        <v>0</v>
      </c>
      <c r="Q100" s="187">
        <v>99.89</v>
      </c>
      <c r="R100" s="191"/>
      <c r="S100" s="183">
        <v>559.1</v>
      </c>
      <c r="T100" s="183">
        <v>3946.1</v>
      </c>
      <c r="U100" s="280"/>
      <c r="V100" s="188"/>
      <c r="W100" s="188"/>
      <c r="X100" s="188"/>
    </row>
    <row r="101" spans="1:24" ht="12.75" customHeight="1" x14ac:dyDescent="0.25">
      <c r="A101" s="184" t="s">
        <v>98</v>
      </c>
      <c r="B101" s="196"/>
      <c r="C101" s="180"/>
      <c r="D101" s="180"/>
      <c r="E101" s="197"/>
      <c r="F101" s="184" t="s">
        <v>7</v>
      </c>
      <c r="G101" s="297" t="s">
        <v>21</v>
      </c>
      <c r="I101" s="297">
        <v>151</v>
      </c>
      <c r="J101" s="220">
        <v>141452.1</v>
      </c>
      <c r="K101" s="220">
        <v>84365.7</v>
      </c>
      <c r="O101" s="214" t="s">
        <v>28</v>
      </c>
      <c r="P101" s="181">
        <v>0</v>
      </c>
      <c r="Q101" s="195">
        <v>99.9</v>
      </c>
      <c r="R101" s="181"/>
      <c r="S101" s="180">
        <v>-23901.599999999999</v>
      </c>
      <c r="T101" s="180">
        <v>306805.7</v>
      </c>
      <c r="U101" s="279"/>
      <c r="V101" s="184"/>
      <c r="W101" s="184"/>
      <c r="X101" s="184"/>
    </row>
    <row r="102" spans="1:24" ht="12.75" customHeight="1" x14ac:dyDescent="0.25">
      <c r="A102" s="184" t="s">
        <v>98</v>
      </c>
      <c r="B102" s="196"/>
      <c r="C102" s="180"/>
      <c r="D102" s="180"/>
      <c r="E102" s="197"/>
      <c r="F102" s="184" t="s">
        <v>1991</v>
      </c>
      <c r="G102" s="297" t="s">
        <v>21</v>
      </c>
      <c r="L102" s="297">
        <v>81</v>
      </c>
      <c r="M102" s="220">
        <v>227371.8</v>
      </c>
      <c r="N102" s="220">
        <v>81796.3</v>
      </c>
      <c r="O102" s="214" t="s">
        <v>28</v>
      </c>
      <c r="P102" s="181">
        <v>0</v>
      </c>
      <c r="Q102" s="195">
        <v>98.87</v>
      </c>
      <c r="R102" s="181">
        <v>0.46500000000000002</v>
      </c>
      <c r="S102" s="180">
        <v>67053.899999999994</v>
      </c>
      <c r="T102" s="180">
        <v>387689.7</v>
      </c>
      <c r="U102" s="279"/>
      <c r="V102" s="184"/>
      <c r="W102" s="184"/>
      <c r="X102" s="184"/>
    </row>
    <row r="103" spans="1:24" ht="12.75" customHeight="1" x14ac:dyDescent="0.25">
      <c r="A103" s="184" t="s">
        <v>98</v>
      </c>
      <c r="B103" s="196">
        <v>232</v>
      </c>
      <c r="C103" s="180">
        <v>-937375.8</v>
      </c>
      <c r="D103" s="180">
        <v>56692.2</v>
      </c>
      <c r="E103" s="197"/>
      <c r="F103" s="184" t="s">
        <v>1993</v>
      </c>
      <c r="G103" s="297" t="s">
        <v>21</v>
      </c>
      <c r="O103" s="214" t="s">
        <v>28</v>
      </c>
      <c r="P103" s="181">
        <v>0</v>
      </c>
      <c r="Q103" s="195">
        <v>99.95</v>
      </c>
      <c r="R103" s="181"/>
      <c r="S103" s="180">
        <v>-1048490.5</v>
      </c>
      <c r="T103" s="180">
        <v>-826261.2</v>
      </c>
      <c r="U103" s="279"/>
      <c r="V103" s="184"/>
      <c r="W103" s="184"/>
      <c r="X103" s="184"/>
    </row>
    <row r="104" spans="1:24" ht="12.75" customHeight="1" x14ac:dyDescent="0.25">
      <c r="A104" s="184" t="s">
        <v>98</v>
      </c>
      <c r="B104" s="196"/>
      <c r="C104" s="180"/>
      <c r="D104" s="180"/>
      <c r="E104" s="197"/>
      <c r="F104" s="184" t="s">
        <v>7</v>
      </c>
      <c r="G104" s="297" t="s">
        <v>43</v>
      </c>
      <c r="I104" s="297">
        <v>135</v>
      </c>
      <c r="J104" s="220">
        <v>7379.6</v>
      </c>
      <c r="K104" s="220">
        <v>860.2</v>
      </c>
      <c r="O104" s="214" t="s">
        <v>28</v>
      </c>
      <c r="P104" s="181">
        <v>0</v>
      </c>
      <c r="Q104" s="195">
        <v>98.36</v>
      </c>
      <c r="R104" s="181"/>
      <c r="S104" s="180">
        <v>5693.7</v>
      </c>
      <c r="T104" s="180">
        <v>9065.6</v>
      </c>
      <c r="U104" s="279"/>
      <c r="V104" s="184"/>
      <c r="W104" s="184"/>
      <c r="X104" s="184"/>
    </row>
    <row r="105" spans="1:24" ht="12.75" customHeight="1" x14ac:dyDescent="0.25">
      <c r="A105" s="184" t="s">
        <v>98</v>
      </c>
      <c r="B105" s="196"/>
      <c r="C105" s="180"/>
      <c r="D105" s="180"/>
      <c r="E105" s="197"/>
      <c r="F105" s="184" t="s">
        <v>1991</v>
      </c>
      <c r="G105" s="297" t="s">
        <v>43</v>
      </c>
      <c r="L105" s="297">
        <v>250</v>
      </c>
      <c r="M105" s="220">
        <v>13418.5</v>
      </c>
      <c r="N105" s="220">
        <v>1129.0999999999999</v>
      </c>
      <c r="O105" s="214" t="s">
        <v>28</v>
      </c>
      <c r="P105" s="181">
        <v>0</v>
      </c>
      <c r="Q105" s="195">
        <v>96.41</v>
      </c>
      <c r="R105" s="181">
        <v>0</v>
      </c>
      <c r="S105" s="180">
        <v>11205.5</v>
      </c>
      <c r="T105" s="180">
        <v>15631.5</v>
      </c>
      <c r="U105" s="279"/>
      <c r="V105" s="184"/>
      <c r="W105" s="184"/>
      <c r="X105" s="184"/>
    </row>
    <row r="106" spans="1:24" ht="12.75" customHeight="1" x14ac:dyDescent="0.25">
      <c r="A106" s="184" t="s">
        <v>98</v>
      </c>
      <c r="B106" s="196">
        <v>385</v>
      </c>
      <c r="C106" s="180">
        <v>7290.7</v>
      </c>
      <c r="D106" s="180">
        <v>560.70000000000005</v>
      </c>
      <c r="E106" s="197"/>
      <c r="F106" s="184" t="s">
        <v>1993</v>
      </c>
      <c r="G106" s="297" t="s">
        <v>43</v>
      </c>
      <c r="O106" s="214" t="s">
        <v>28</v>
      </c>
      <c r="P106" s="181">
        <v>0</v>
      </c>
      <c r="Q106" s="195">
        <v>99.62</v>
      </c>
      <c r="R106" s="181"/>
      <c r="S106" s="180">
        <v>6191.7</v>
      </c>
      <c r="T106" s="180">
        <v>8389.7000000000007</v>
      </c>
      <c r="U106" s="279"/>
      <c r="V106" s="184"/>
      <c r="W106" s="184"/>
      <c r="X106" s="184"/>
    </row>
    <row r="107" spans="1:24" s="108" customFormat="1" ht="12.75" customHeight="1" x14ac:dyDescent="0.25">
      <c r="A107" s="188"/>
      <c r="B107" s="186"/>
      <c r="C107" s="183"/>
      <c r="D107" s="183"/>
      <c r="E107" s="189"/>
      <c r="F107" s="188"/>
      <c r="G107" s="308"/>
      <c r="H107" s="188"/>
      <c r="I107" s="284"/>
      <c r="J107" s="183"/>
      <c r="K107" s="183"/>
      <c r="L107" s="284"/>
      <c r="M107" s="183"/>
      <c r="N107" s="183"/>
      <c r="O107" s="203"/>
      <c r="P107" s="191"/>
      <c r="Q107" s="187"/>
      <c r="R107" s="191"/>
      <c r="S107" s="183"/>
      <c r="T107" s="183"/>
      <c r="U107" s="280"/>
      <c r="V107" s="188"/>
      <c r="W107" s="188"/>
      <c r="X107" s="188"/>
    </row>
    <row r="108" spans="1:24" ht="12.75" customHeight="1" x14ac:dyDescent="0.25">
      <c r="D108" s="180"/>
    </row>
    <row r="109" spans="1:24" ht="12.75" customHeight="1" x14ac:dyDescent="0.25">
      <c r="A109" s="184" t="s">
        <v>99</v>
      </c>
      <c r="B109" s="196">
        <v>21</v>
      </c>
      <c r="C109" s="180">
        <v>465.51724137931035</v>
      </c>
      <c r="D109" s="180">
        <v>130.96717903118122</v>
      </c>
      <c r="E109" s="197" t="s">
        <v>48</v>
      </c>
      <c r="F109" s="184" t="s">
        <v>96</v>
      </c>
      <c r="G109" s="307" t="s">
        <v>43</v>
      </c>
      <c r="H109" s="184" t="s">
        <v>22</v>
      </c>
      <c r="I109" s="285">
        <v>7</v>
      </c>
      <c r="J109" s="180">
        <v>662.56157635467991</v>
      </c>
      <c r="K109" s="180">
        <v>122.66735228253248</v>
      </c>
      <c r="L109" s="285">
        <v>14</v>
      </c>
      <c r="M109" s="180">
        <v>1128.0788177339903</v>
      </c>
      <c r="N109" s="180">
        <v>458.30019543458934</v>
      </c>
      <c r="O109" s="214"/>
      <c r="P109" s="181"/>
      <c r="Q109" s="195"/>
      <c r="R109" s="181"/>
      <c r="S109" s="180"/>
      <c r="T109" s="180"/>
      <c r="U109" s="279"/>
      <c r="V109" s="184"/>
      <c r="W109" s="184"/>
      <c r="X109" s="184"/>
    </row>
    <row r="110" spans="1:24" s="108" customFormat="1" ht="12.75" customHeight="1" x14ac:dyDescent="0.25">
      <c r="A110" s="188"/>
      <c r="B110" s="186"/>
      <c r="C110" s="183"/>
      <c r="D110" s="183"/>
      <c r="E110" s="189"/>
      <c r="F110" s="188"/>
      <c r="G110" s="308"/>
      <c r="H110" s="188"/>
      <c r="I110" s="284"/>
      <c r="J110" s="183"/>
      <c r="K110" s="183"/>
      <c r="L110" s="284"/>
      <c r="M110" s="183"/>
      <c r="N110" s="183"/>
      <c r="O110" s="203"/>
      <c r="P110" s="191"/>
      <c r="Q110" s="187"/>
      <c r="R110" s="191"/>
      <c r="S110" s="183"/>
      <c r="T110" s="183"/>
      <c r="U110" s="280"/>
      <c r="V110" s="188"/>
      <c r="W110" s="188"/>
      <c r="X110" s="188"/>
    </row>
    <row r="111" spans="1:24" ht="12.75" customHeight="1" x14ac:dyDescent="0.25">
      <c r="D111" s="180"/>
    </row>
    <row r="112" spans="1:24" ht="12.75" customHeight="1" x14ac:dyDescent="0.25">
      <c r="A112" s="184" t="s">
        <v>168</v>
      </c>
      <c r="B112" s="196">
        <v>13</v>
      </c>
      <c r="C112" s="180">
        <v>-79.804927435899742</v>
      </c>
      <c r="D112" s="180">
        <v>22.208514302960793</v>
      </c>
      <c r="E112" s="19" t="s">
        <v>148</v>
      </c>
      <c r="F112" s="195" t="s">
        <v>164</v>
      </c>
      <c r="G112" s="286" t="s">
        <v>43</v>
      </c>
      <c r="H112" s="195" t="s">
        <v>126</v>
      </c>
      <c r="I112" s="285">
        <v>10</v>
      </c>
      <c r="J112" s="180">
        <v>279.45119438646839</v>
      </c>
      <c r="K112" s="180">
        <v>70.229488645782851</v>
      </c>
      <c r="L112" s="285">
        <v>3</v>
      </c>
      <c r="M112" s="180">
        <v>199.64626695056864</v>
      </c>
    </row>
    <row r="113" spans="1:24" ht="12.75" customHeight="1" x14ac:dyDescent="0.25">
      <c r="A113" s="184" t="s">
        <v>168</v>
      </c>
      <c r="B113" s="196">
        <v>27</v>
      </c>
      <c r="C113" s="180">
        <v>56.928078707985804</v>
      </c>
      <c r="D113" s="180">
        <v>0</v>
      </c>
      <c r="E113" s="197" t="s">
        <v>165</v>
      </c>
      <c r="F113" s="195" t="s">
        <v>164</v>
      </c>
      <c r="G113" s="286" t="s">
        <v>43</v>
      </c>
      <c r="H113" s="195" t="s">
        <v>126</v>
      </c>
      <c r="I113" s="285">
        <v>18</v>
      </c>
      <c r="J113" s="180">
        <v>166.39844126687098</v>
      </c>
      <c r="L113" s="285">
        <v>9</v>
      </c>
      <c r="M113" s="180">
        <v>223.32651997485678</v>
      </c>
    </row>
    <row r="114" spans="1:24" ht="12.75" customHeight="1" x14ac:dyDescent="0.25">
      <c r="A114" s="184" t="s">
        <v>168</v>
      </c>
      <c r="B114" s="196">
        <v>30</v>
      </c>
      <c r="C114" s="180">
        <v>78.122709793110431</v>
      </c>
      <c r="D114" s="180">
        <v>24.632240261399065</v>
      </c>
      <c r="E114" s="197" t="s">
        <v>140</v>
      </c>
      <c r="F114" s="195" t="s">
        <v>164</v>
      </c>
      <c r="G114" s="286" t="s">
        <v>43</v>
      </c>
      <c r="H114" s="195" t="s">
        <v>126</v>
      </c>
      <c r="I114" s="285">
        <v>19</v>
      </c>
      <c r="J114" s="180">
        <v>131.81208371028177</v>
      </c>
      <c r="K114" s="180">
        <v>76.994995427305611</v>
      </c>
      <c r="L114" s="285">
        <v>11</v>
      </c>
      <c r="M114" s="180">
        <v>209.9347935033922</v>
      </c>
      <c r="N114" s="180">
        <v>56.939328223514195</v>
      </c>
    </row>
    <row r="115" spans="1:24" ht="12.75" customHeight="1" x14ac:dyDescent="0.25">
      <c r="A115" s="184" t="s">
        <v>168</v>
      </c>
      <c r="B115" s="196">
        <v>11</v>
      </c>
      <c r="C115" s="180">
        <v>81.405020794943511</v>
      </c>
      <c r="D115" s="180">
        <v>51.292111943587038</v>
      </c>
      <c r="E115" s="213" t="s">
        <v>166</v>
      </c>
      <c r="F115" s="195" t="s">
        <v>164</v>
      </c>
      <c r="G115" s="286" t="s">
        <v>43</v>
      </c>
      <c r="H115" s="195" t="s">
        <v>126</v>
      </c>
      <c r="I115" s="285">
        <v>6</v>
      </c>
      <c r="J115" s="180">
        <v>75.922960487461324</v>
      </c>
      <c r="K115" s="180">
        <v>33.179159972667499</v>
      </c>
      <c r="L115" s="285">
        <v>5</v>
      </c>
      <c r="M115" s="180">
        <v>157.32798128240483</v>
      </c>
      <c r="N115" s="180">
        <v>110.62107932528397</v>
      </c>
    </row>
    <row r="116" spans="1:24" ht="12.75" customHeight="1" x14ac:dyDescent="0.25">
      <c r="A116" s="184" t="s">
        <v>168</v>
      </c>
      <c r="D116" s="180"/>
      <c r="F116" s="220" t="s">
        <v>7</v>
      </c>
      <c r="G116" s="297" t="s">
        <v>43</v>
      </c>
      <c r="I116" s="93">
        <f>SUM(I112:I115)</f>
        <v>53</v>
      </c>
      <c r="J116" s="200">
        <v>161.25700000000001</v>
      </c>
      <c r="K116" s="200">
        <v>55.89</v>
      </c>
      <c r="O116" s="221" t="s">
        <v>28</v>
      </c>
      <c r="P116" s="179">
        <v>0</v>
      </c>
      <c r="Q116" s="107">
        <v>96.736000000000004</v>
      </c>
      <c r="S116" s="200">
        <v>51.715000000000003</v>
      </c>
      <c r="T116" s="220">
        <v>270.8</v>
      </c>
      <c r="V116" s="347"/>
      <c r="W116" s="273"/>
      <c r="X116" s="273"/>
    </row>
    <row r="117" spans="1:24" ht="12.75" customHeight="1" x14ac:dyDescent="0.25">
      <c r="A117" s="184" t="s">
        <v>168</v>
      </c>
      <c r="D117" s="180"/>
      <c r="F117" s="220" t="s">
        <v>1991</v>
      </c>
      <c r="G117" s="297" t="s">
        <v>43</v>
      </c>
      <c r="L117" s="93">
        <f>SUM(L112:L115)</f>
        <v>28</v>
      </c>
      <c r="M117" s="200">
        <v>204.251</v>
      </c>
      <c r="N117" s="200">
        <v>16.209</v>
      </c>
      <c r="O117" s="221" t="s">
        <v>29</v>
      </c>
      <c r="P117" s="220">
        <v>0.315</v>
      </c>
      <c r="Q117" s="220">
        <v>0.93799999999999994</v>
      </c>
      <c r="R117" s="181">
        <f>2*(1-_xlfn.NORM.S.DIST((M117-J116)/SQRT((N117^2)+(K116^2)),TRUE))</f>
        <v>0.46001779731906778</v>
      </c>
      <c r="S117" s="200">
        <v>172.483</v>
      </c>
      <c r="T117" s="200">
        <v>236.02</v>
      </c>
    </row>
    <row r="118" spans="1:24" ht="12.75" customHeight="1" x14ac:dyDescent="0.25">
      <c r="A118" s="184" t="s">
        <v>168</v>
      </c>
      <c r="B118" s="218">
        <f>SUM(B112:B115)</f>
        <v>81</v>
      </c>
      <c r="C118" s="200">
        <v>26.262</v>
      </c>
      <c r="D118" s="180">
        <v>60.448</v>
      </c>
      <c r="F118" s="220" t="s">
        <v>1993</v>
      </c>
      <c r="G118" s="297" t="s">
        <v>43</v>
      </c>
      <c r="O118" s="221" t="s">
        <v>28</v>
      </c>
      <c r="P118" s="179">
        <v>0</v>
      </c>
      <c r="Q118" s="107">
        <v>99.548000000000002</v>
      </c>
      <c r="S118" s="200">
        <v>-92.215000000000003</v>
      </c>
      <c r="T118" s="200">
        <v>144.738</v>
      </c>
    </row>
    <row r="119" spans="1:24" s="108" customFormat="1" ht="12.75" customHeight="1" x14ac:dyDescent="0.25">
      <c r="D119" s="183"/>
      <c r="G119" s="298"/>
      <c r="I119" s="298"/>
      <c r="L119" s="298"/>
      <c r="O119" s="111"/>
      <c r="U119" s="278"/>
    </row>
    <row r="120" spans="1:24" ht="12.75" customHeight="1" x14ac:dyDescent="0.25">
      <c r="D120" s="180"/>
    </row>
    <row r="121" spans="1:24" ht="12.75" customHeight="1" x14ac:dyDescent="0.25">
      <c r="A121" s="184" t="s">
        <v>120</v>
      </c>
      <c r="B121" s="196">
        <v>18</v>
      </c>
      <c r="C121" s="180">
        <v>0.33636363636363631</v>
      </c>
      <c r="D121" s="180">
        <v>0.21262460753829657</v>
      </c>
      <c r="E121" s="197" t="s">
        <v>48</v>
      </c>
      <c r="F121" s="184" t="s">
        <v>142</v>
      </c>
      <c r="G121" s="307" t="s">
        <v>43</v>
      </c>
      <c r="H121" s="184" t="s">
        <v>34</v>
      </c>
      <c r="I121" s="285">
        <v>7</v>
      </c>
      <c r="J121" s="180">
        <v>0.5</v>
      </c>
      <c r="K121" s="180">
        <v>0.2</v>
      </c>
      <c r="L121" s="285">
        <v>11</v>
      </c>
      <c r="M121" s="180">
        <v>0.83636363636363631</v>
      </c>
      <c r="N121" s="180">
        <v>0.65912390199553395</v>
      </c>
    </row>
    <row r="122" spans="1:24" ht="12.75" customHeight="1" x14ac:dyDescent="0.25">
      <c r="A122" s="184" t="s">
        <v>120</v>
      </c>
      <c r="B122" s="196">
        <v>55</v>
      </c>
      <c r="C122" s="180">
        <v>-1.7105263157894739</v>
      </c>
      <c r="D122" s="180">
        <v>0.67378466674178583</v>
      </c>
      <c r="E122" s="213" t="s">
        <v>49</v>
      </c>
      <c r="F122" s="184" t="s">
        <v>142</v>
      </c>
      <c r="G122" s="307" t="s">
        <v>43</v>
      </c>
      <c r="H122" s="184" t="s">
        <v>34</v>
      </c>
      <c r="I122" s="285">
        <v>17</v>
      </c>
      <c r="J122" s="180">
        <v>2.7</v>
      </c>
      <c r="K122" s="180">
        <v>2.7</v>
      </c>
      <c r="L122" s="285">
        <v>38</v>
      </c>
      <c r="M122" s="180">
        <v>0.98947368421052639</v>
      </c>
      <c r="N122" s="180">
        <v>0.97783710991853567</v>
      </c>
    </row>
    <row r="123" spans="1:24" ht="12.75" customHeight="1" x14ac:dyDescent="0.25">
      <c r="A123" s="184" t="s">
        <v>120</v>
      </c>
      <c r="B123" s="196">
        <v>101</v>
      </c>
      <c r="C123" s="180">
        <v>-1.0553846153846154</v>
      </c>
      <c r="D123" s="180">
        <v>0.31327140415667964</v>
      </c>
      <c r="E123" s="197" t="s">
        <v>50</v>
      </c>
      <c r="F123" s="184" t="s">
        <v>142</v>
      </c>
      <c r="G123" s="307" t="s">
        <v>43</v>
      </c>
      <c r="H123" s="184" t="s">
        <v>34</v>
      </c>
      <c r="I123" s="285">
        <v>36</v>
      </c>
      <c r="J123" s="180">
        <v>2.1</v>
      </c>
      <c r="K123" s="180">
        <v>1.7</v>
      </c>
      <c r="L123" s="285">
        <v>65</v>
      </c>
      <c r="M123" s="180">
        <v>1.0446153846153847</v>
      </c>
      <c r="N123" s="180">
        <v>1.0774867365744212</v>
      </c>
    </row>
    <row r="124" spans="1:24" ht="12.75" customHeight="1" x14ac:dyDescent="0.25">
      <c r="A124" s="184" t="s">
        <v>120</v>
      </c>
      <c r="B124" s="196">
        <v>97</v>
      </c>
      <c r="C124" s="180">
        <v>-1.3029850746268656</v>
      </c>
      <c r="D124" s="180">
        <v>0.26571125815642721</v>
      </c>
      <c r="E124" s="197" t="s">
        <v>51</v>
      </c>
      <c r="F124" s="184" t="s">
        <v>142</v>
      </c>
      <c r="G124" s="307" t="s">
        <v>43</v>
      </c>
      <c r="H124" s="184" t="s">
        <v>34</v>
      </c>
      <c r="I124" s="285">
        <v>30</v>
      </c>
      <c r="J124" s="180">
        <v>2.4</v>
      </c>
      <c r="K124" s="180">
        <v>1.2</v>
      </c>
      <c r="L124" s="285">
        <v>67</v>
      </c>
      <c r="M124" s="180">
        <v>1.0970149253731343</v>
      </c>
      <c r="N124" s="180">
        <v>1.2305956572496879</v>
      </c>
    </row>
    <row r="125" spans="1:24" ht="12.75" customHeight="1" x14ac:dyDescent="0.25">
      <c r="A125" s="184" t="s">
        <v>120</v>
      </c>
      <c r="B125" s="196">
        <v>29</v>
      </c>
      <c r="C125" s="180">
        <v>-1.3631578947368421</v>
      </c>
      <c r="D125" s="180">
        <v>0.49038186827339159</v>
      </c>
      <c r="E125" s="197" t="s">
        <v>78</v>
      </c>
      <c r="F125" s="184" t="s">
        <v>142</v>
      </c>
      <c r="G125" s="307" t="s">
        <v>43</v>
      </c>
      <c r="H125" s="184" t="s">
        <v>34</v>
      </c>
      <c r="I125" s="285">
        <v>10</v>
      </c>
      <c r="J125" s="180">
        <v>2.1</v>
      </c>
      <c r="K125" s="180">
        <v>1.5</v>
      </c>
      <c r="L125" s="285">
        <v>19</v>
      </c>
      <c r="M125" s="180">
        <v>0.73684210526315785</v>
      </c>
      <c r="N125" s="180">
        <v>0.54222980173975788</v>
      </c>
    </row>
    <row r="126" spans="1:24" ht="12.75" customHeight="1" x14ac:dyDescent="0.25">
      <c r="A126" s="184" t="s">
        <v>120</v>
      </c>
      <c r="B126" s="196">
        <v>36</v>
      </c>
      <c r="C126" s="180">
        <v>-0.7</v>
      </c>
      <c r="D126" s="180">
        <v>0.24120907566221092</v>
      </c>
      <c r="E126" s="197">
        <v>4</v>
      </c>
      <c r="F126" s="195" t="s">
        <v>154</v>
      </c>
      <c r="G126" s="286" t="s">
        <v>21</v>
      </c>
      <c r="H126" s="195" t="s">
        <v>22</v>
      </c>
      <c r="I126" s="285">
        <v>11</v>
      </c>
      <c r="J126" s="180">
        <v>0.9</v>
      </c>
      <c r="K126" s="180">
        <v>0.8</v>
      </c>
      <c r="L126" s="285">
        <v>25</v>
      </c>
      <c r="M126" s="180">
        <v>0.2</v>
      </c>
      <c r="N126" s="180">
        <v>0</v>
      </c>
    </row>
    <row r="127" spans="1:24" ht="12.75" customHeight="1" x14ac:dyDescent="0.25">
      <c r="A127" s="184" t="s">
        <v>120</v>
      </c>
      <c r="B127" s="196">
        <v>36</v>
      </c>
      <c r="C127" s="180">
        <v>2.8</v>
      </c>
      <c r="D127" s="180">
        <v>0.27999999999999997</v>
      </c>
      <c r="E127" s="197">
        <v>4.5</v>
      </c>
      <c r="F127" s="195" t="s">
        <v>154</v>
      </c>
      <c r="G127" s="286" t="s">
        <v>21</v>
      </c>
      <c r="H127" s="195" t="s">
        <v>22</v>
      </c>
      <c r="I127" s="285">
        <v>11</v>
      </c>
      <c r="J127" s="180">
        <v>0</v>
      </c>
      <c r="K127" s="180">
        <v>0</v>
      </c>
      <c r="L127" s="285">
        <v>25</v>
      </c>
      <c r="M127" s="180">
        <v>2.8</v>
      </c>
      <c r="N127" s="180">
        <v>1.4</v>
      </c>
    </row>
    <row r="128" spans="1:24" ht="12.75" customHeight="1" x14ac:dyDescent="0.25">
      <c r="A128" s="184" t="s">
        <v>120</v>
      </c>
      <c r="B128" s="196">
        <v>36</v>
      </c>
      <c r="C128" s="180">
        <v>-1.2</v>
      </c>
      <c r="D128" s="180">
        <v>0.86088749132931008</v>
      </c>
      <c r="E128" s="197">
        <v>5</v>
      </c>
      <c r="F128" s="195" t="s">
        <v>154</v>
      </c>
      <c r="G128" s="286" t="s">
        <v>21</v>
      </c>
      <c r="H128" s="195" t="s">
        <v>22</v>
      </c>
      <c r="I128" s="285">
        <v>11</v>
      </c>
      <c r="J128" s="180">
        <v>3</v>
      </c>
      <c r="K128" s="180">
        <v>2.7</v>
      </c>
      <c r="L128" s="285">
        <v>25</v>
      </c>
      <c r="M128" s="180">
        <v>1.8</v>
      </c>
      <c r="N128" s="180">
        <v>1.4</v>
      </c>
    </row>
    <row r="129" spans="1:31" ht="12.75" customHeight="1" x14ac:dyDescent="0.25">
      <c r="A129" s="184" t="s">
        <v>120</v>
      </c>
      <c r="B129" s="196">
        <v>36</v>
      </c>
      <c r="C129" s="180">
        <v>3.9</v>
      </c>
      <c r="D129" s="180">
        <v>0.26</v>
      </c>
      <c r="E129" s="197">
        <v>5.5</v>
      </c>
      <c r="F129" s="195" t="s">
        <v>154</v>
      </c>
      <c r="G129" s="286" t="s">
        <v>21</v>
      </c>
      <c r="H129" s="195" t="s">
        <v>22</v>
      </c>
      <c r="I129" s="285">
        <v>11</v>
      </c>
      <c r="J129" s="180">
        <v>0</v>
      </c>
      <c r="K129" s="180">
        <v>0</v>
      </c>
      <c r="L129" s="285">
        <v>25</v>
      </c>
      <c r="M129" s="180">
        <v>3.9</v>
      </c>
      <c r="N129" s="180">
        <v>1.3</v>
      </c>
    </row>
    <row r="130" spans="1:31" ht="12.75" customHeight="1" x14ac:dyDescent="0.25">
      <c r="A130" s="184" t="s">
        <v>120</v>
      </c>
      <c r="B130" s="196">
        <v>36</v>
      </c>
      <c r="C130" s="180">
        <v>3.4</v>
      </c>
      <c r="D130" s="180">
        <v>0.38</v>
      </c>
      <c r="E130" s="197">
        <v>6</v>
      </c>
      <c r="F130" s="195" t="s">
        <v>154</v>
      </c>
      <c r="G130" s="286" t="s">
        <v>21</v>
      </c>
      <c r="H130" s="195" t="s">
        <v>22</v>
      </c>
      <c r="I130" s="285">
        <v>11</v>
      </c>
      <c r="J130" s="180">
        <v>0</v>
      </c>
      <c r="K130" s="180">
        <v>0</v>
      </c>
      <c r="L130" s="285">
        <v>25</v>
      </c>
      <c r="M130" s="180">
        <v>3.4</v>
      </c>
      <c r="N130" s="180">
        <v>1.9</v>
      </c>
    </row>
    <row r="131" spans="1:31" ht="12.75" customHeight="1" x14ac:dyDescent="0.25">
      <c r="A131" s="184" t="s">
        <v>120</v>
      </c>
      <c r="B131" s="196">
        <v>36</v>
      </c>
      <c r="C131" s="180">
        <v>8.4</v>
      </c>
      <c r="D131" s="180">
        <v>0.93301076677018624</v>
      </c>
      <c r="E131" s="213">
        <v>6.5</v>
      </c>
      <c r="F131" s="195" t="s">
        <v>154</v>
      </c>
      <c r="G131" s="286" t="s">
        <v>21</v>
      </c>
      <c r="H131" s="195" t="s">
        <v>22</v>
      </c>
      <c r="I131" s="285">
        <v>11</v>
      </c>
      <c r="J131" s="180">
        <v>1.5</v>
      </c>
      <c r="K131" s="180">
        <v>1.2</v>
      </c>
      <c r="L131" s="285">
        <v>25</v>
      </c>
      <c r="M131" s="180">
        <v>9.9</v>
      </c>
      <c r="N131" s="180">
        <v>4.3</v>
      </c>
    </row>
    <row r="132" spans="1:31" ht="12.75" customHeight="1" x14ac:dyDescent="0.25">
      <c r="A132" s="184" t="s">
        <v>120</v>
      </c>
      <c r="B132" s="196">
        <v>36</v>
      </c>
      <c r="C132" s="180">
        <v>0.8</v>
      </c>
      <c r="D132" s="180">
        <v>0.13999999999999999</v>
      </c>
      <c r="E132" s="197">
        <v>7</v>
      </c>
      <c r="F132" s="195" t="s">
        <v>154</v>
      </c>
      <c r="G132" s="286" t="s">
        <v>21</v>
      </c>
      <c r="H132" s="195" t="s">
        <v>22</v>
      </c>
      <c r="I132" s="285">
        <v>11</v>
      </c>
      <c r="J132" s="180">
        <v>0</v>
      </c>
      <c r="K132" s="180">
        <v>0</v>
      </c>
      <c r="L132" s="285">
        <v>25</v>
      </c>
      <c r="M132" s="180">
        <v>0.8</v>
      </c>
      <c r="N132" s="180">
        <v>0.7</v>
      </c>
    </row>
    <row r="133" spans="1:31" ht="12.75" customHeight="1" x14ac:dyDescent="0.25">
      <c r="A133" s="184" t="s">
        <v>120</v>
      </c>
      <c r="B133" s="196">
        <v>62</v>
      </c>
      <c r="C133" s="180">
        <v>-1.5999999999999999</v>
      </c>
      <c r="D133" s="180">
        <v>7.6541399638273278E-2</v>
      </c>
      <c r="E133" s="197" t="s">
        <v>102</v>
      </c>
      <c r="F133" s="74" t="s">
        <v>118</v>
      </c>
      <c r="G133" s="249" t="s">
        <v>21</v>
      </c>
      <c r="H133" s="74" t="s">
        <v>22</v>
      </c>
      <c r="I133" s="285">
        <v>44</v>
      </c>
      <c r="J133" s="180">
        <v>3.3</v>
      </c>
      <c r="K133" s="180">
        <v>0.4</v>
      </c>
      <c r="L133" s="285">
        <v>18</v>
      </c>
      <c r="M133" s="180">
        <v>1.7</v>
      </c>
      <c r="N133" s="180">
        <v>0.2</v>
      </c>
    </row>
    <row r="134" spans="1:31" ht="12.75" customHeight="1" x14ac:dyDescent="0.25">
      <c r="A134" s="184" t="s">
        <v>120</v>
      </c>
      <c r="B134" s="196">
        <v>62</v>
      </c>
      <c r="C134" s="180">
        <v>-1</v>
      </c>
      <c r="D134" s="180">
        <v>6.5327457991848789E-2</v>
      </c>
      <c r="E134" s="197" t="s">
        <v>119</v>
      </c>
      <c r="F134" s="74" t="s">
        <v>118</v>
      </c>
      <c r="G134" s="249" t="s">
        <v>21</v>
      </c>
      <c r="H134" s="74" t="s">
        <v>22</v>
      </c>
      <c r="I134" s="285">
        <v>44</v>
      </c>
      <c r="J134" s="180">
        <v>2.4</v>
      </c>
      <c r="K134" s="180">
        <v>0.3</v>
      </c>
      <c r="L134" s="285">
        <v>18</v>
      </c>
      <c r="M134" s="180">
        <v>1.4</v>
      </c>
      <c r="N134" s="180">
        <v>0.2</v>
      </c>
    </row>
    <row r="135" spans="1:31" ht="12.75" customHeight="1" x14ac:dyDescent="0.25">
      <c r="A135" s="184" t="s">
        <v>120</v>
      </c>
      <c r="B135" s="196">
        <v>37</v>
      </c>
      <c r="C135" s="180">
        <v>1.5999999999999996</v>
      </c>
      <c r="D135" s="180">
        <v>6.7305893748863728</v>
      </c>
      <c r="E135" s="197" t="s">
        <v>44</v>
      </c>
      <c r="F135" s="195" t="s">
        <v>125</v>
      </c>
      <c r="G135" s="286" t="s">
        <v>43</v>
      </c>
      <c r="H135" s="195" t="s">
        <v>126</v>
      </c>
      <c r="I135" s="285">
        <v>25</v>
      </c>
      <c r="J135" s="180">
        <v>12</v>
      </c>
      <c r="K135" s="180">
        <v>18</v>
      </c>
      <c r="L135" s="285">
        <v>12</v>
      </c>
      <c r="M135" s="180">
        <v>13.6</v>
      </c>
      <c r="N135" s="180">
        <v>19.7</v>
      </c>
      <c r="W135" s="262"/>
      <c r="X135" s="262"/>
      <c r="Y135" s="262"/>
      <c r="Z135" s="262"/>
      <c r="AA135" s="262"/>
      <c r="AB135" s="262"/>
      <c r="AC135" s="262"/>
      <c r="AD135" s="262"/>
      <c r="AE135" s="262"/>
    </row>
    <row r="136" spans="1:31" s="30" customFormat="1" ht="12.75" customHeight="1" x14ac:dyDescent="0.25">
      <c r="A136" s="30" t="s">
        <v>120</v>
      </c>
      <c r="B136" s="226">
        <f t="shared" ref="B136" si="0">SUM(I136,L136)</f>
        <v>71</v>
      </c>
      <c r="C136" s="225">
        <f t="shared" ref="C136" si="1">M136-J136</f>
        <v>1.5000000000000002</v>
      </c>
      <c r="D136" s="180">
        <f t="shared" ref="D136" si="2">SQRT(K136^2/I136+N136^2/L136)</f>
        <v>0.64906044501222016</v>
      </c>
      <c r="E136" s="128" t="s">
        <v>58</v>
      </c>
      <c r="F136" s="32" t="s">
        <v>155</v>
      </c>
      <c r="G136" s="286" t="s">
        <v>216</v>
      </c>
      <c r="H136" s="234" t="s">
        <v>22</v>
      </c>
      <c r="I136" s="285">
        <v>44</v>
      </c>
      <c r="J136" s="225">
        <v>1.7</v>
      </c>
      <c r="K136" s="225">
        <v>2.4</v>
      </c>
      <c r="L136" s="285">
        <v>27</v>
      </c>
      <c r="M136" s="225">
        <v>3.2</v>
      </c>
      <c r="N136" s="225">
        <v>2.8</v>
      </c>
      <c r="O136" s="214"/>
      <c r="P136" s="25"/>
      <c r="Q136" s="32"/>
      <c r="R136" s="25"/>
      <c r="S136" s="225"/>
      <c r="T136" s="225"/>
      <c r="U136" s="279"/>
      <c r="W136" s="258"/>
      <c r="X136" s="258"/>
      <c r="Y136" s="258"/>
      <c r="Z136" s="258"/>
      <c r="AA136" s="258"/>
      <c r="AB136" s="258"/>
      <c r="AC136" s="258"/>
      <c r="AD136" s="258"/>
      <c r="AE136" s="258"/>
    </row>
    <row r="137" spans="1:31" ht="12.75" customHeight="1" x14ac:dyDescent="0.25">
      <c r="A137" s="184" t="s">
        <v>120</v>
      </c>
      <c r="D137" s="180"/>
      <c r="F137" s="184" t="s">
        <v>7</v>
      </c>
      <c r="I137" s="285">
        <v>334</v>
      </c>
      <c r="J137" s="180">
        <v>2.11</v>
      </c>
      <c r="K137" s="180">
        <v>0.36299999999999999</v>
      </c>
      <c r="O137" s="214" t="s">
        <v>28</v>
      </c>
      <c r="P137" s="181">
        <v>0</v>
      </c>
      <c r="Q137" s="195">
        <v>98.774000000000001</v>
      </c>
      <c r="S137" s="180">
        <v>1.399</v>
      </c>
      <c r="T137" s="180">
        <v>2.8210000000000002</v>
      </c>
      <c r="V137" s="347"/>
      <c r="W137" s="273"/>
      <c r="X137" s="273"/>
      <c r="Y137" s="262"/>
      <c r="Z137" s="262"/>
      <c r="AA137" s="262"/>
      <c r="AB137" s="262"/>
      <c r="AC137" s="262"/>
      <c r="AD137" s="262"/>
      <c r="AE137" s="262"/>
    </row>
    <row r="138" spans="1:31" ht="12.75" customHeight="1" x14ac:dyDescent="0.25">
      <c r="A138" s="184" t="s">
        <v>120</v>
      </c>
      <c r="B138" s="196">
        <v>784</v>
      </c>
      <c r="D138" s="180"/>
      <c r="F138" s="184" t="s">
        <v>1991</v>
      </c>
      <c r="L138" s="285">
        <v>450</v>
      </c>
      <c r="M138" s="180">
        <v>1.972</v>
      </c>
      <c r="N138" s="180">
        <v>0.185</v>
      </c>
      <c r="O138" s="214" t="s">
        <v>28</v>
      </c>
      <c r="P138" s="181">
        <v>0</v>
      </c>
      <c r="Q138" s="195">
        <v>96.302999999999997</v>
      </c>
      <c r="R138" s="181">
        <v>0.7348253436578831</v>
      </c>
      <c r="S138" s="180">
        <v>1.61</v>
      </c>
      <c r="T138" s="180">
        <v>2.3340000000000001</v>
      </c>
      <c r="W138" s="262"/>
      <c r="X138" s="262"/>
      <c r="Y138" s="262"/>
      <c r="Z138" s="262"/>
      <c r="AA138" s="262"/>
      <c r="AB138" s="262"/>
      <c r="AC138" s="262"/>
      <c r="AD138" s="262"/>
      <c r="AE138" s="262"/>
    </row>
    <row r="139" spans="1:31" ht="12.75" customHeight="1" x14ac:dyDescent="0.25">
      <c r="A139" s="184" t="s">
        <v>120</v>
      </c>
      <c r="D139" s="180"/>
      <c r="F139" s="184" t="s">
        <v>211</v>
      </c>
      <c r="I139" s="285">
        <v>177</v>
      </c>
      <c r="J139" s="180">
        <v>1.8049999999999999</v>
      </c>
      <c r="K139" s="180">
        <v>0.38100000000000001</v>
      </c>
      <c r="O139" s="214" t="s">
        <v>28</v>
      </c>
      <c r="P139" s="181">
        <v>0</v>
      </c>
      <c r="Q139" s="195">
        <v>93.965000000000003</v>
      </c>
      <c r="S139" s="180">
        <v>1.0589999999999999</v>
      </c>
      <c r="T139" s="180">
        <v>2.5510000000000002</v>
      </c>
    </row>
    <row r="140" spans="1:31" ht="12.75" customHeight="1" x14ac:dyDescent="0.25">
      <c r="A140" s="184" t="s">
        <v>120</v>
      </c>
      <c r="B140" s="184"/>
      <c r="D140" s="180"/>
      <c r="F140" s="184" t="s">
        <v>1992</v>
      </c>
      <c r="L140" s="285">
        <v>375</v>
      </c>
      <c r="M140" s="180">
        <v>2.1749999999999998</v>
      </c>
      <c r="N140" s="180">
        <v>0.32300000000000001</v>
      </c>
      <c r="O140" s="214" t="s">
        <v>28</v>
      </c>
      <c r="P140" s="181">
        <v>0</v>
      </c>
      <c r="Q140" s="195">
        <v>96.832999999999998</v>
      </c>
      <c r="R140" s="181">
        <v>0.45884142425838936</v>
      </c>
      <c r="S140" s="180">
        <v>1.542</v>
      </c>
      <c r="T140" s="180">
        <v>2.8079999999999998</v>
      </c>
      <c r="U140" s="279"/>
      <c r="V140" s="184"/>
      <c r="W140" s="184"/>
      <c r="X140" s="184"/>
    </row>
    <row r="141" spans="1:31" s="108" customFormat="1" ht="12.75" customHeight="1" x14ac:dyDescent="0.25">
      <c r="A141" s="188" t="s">
        <v>120</v>
      </c>
      <c r="B141" s="186">
        <v>552</v>
      </c>
      <c r="C141" s="183">
        <v>1.014</v>
      </c>
      <c r="D141" s="183">
        <v>0.51100000000000001</v>
      </c>
      <c r="E141" s="189"/>
      <c r="F141" s="188" t="s">
        <v>1993</v>
      </c>
      <c r="G141" s="298"/>
      <c r="I141" s="298"/>
      <c r="L141" s="298"/>
      <c r="O141" s="203" t="s">
        <v>28</v>
      </c>
      <c r="P141" s="191">
        <v>0</v>
      </c>
      <c r="Q141" s="187">
        <v>99.945999999999998</v>
      </c>
      <c r="R141" s="191"/>
      <c r="S141" s="183">
        <v>1.2999999999999999E-2</v>
      </c>
      <c r="T141" s="183">
        <v>2.0150000000000001</v>
      </c>
      <c r="U141" s="280"/>
      <c r="V141" s="188"/>
      <c r="W141" s="188"/>
      <c r="X141" s="188"/>
    </row>
    <row r="142" spans="1:31" ht="12.75" customHeight="1" x14ac:dyDescent="0.25">
      <c r="A142" s="184" t="s">
        <v>120</v>
      </c>
      <c r="B142" s="196">
        <v>16</v>
      </c>
      <c r="C142" s="180">
        <v>0.4</v>
      </c>
      <c r="D142" s="180">
        <v>0.2</v>
      </c>
      <c r="E142" s="197" t="s">
        <v>48</v>
      </c>
      <c r="F142" s="184" t="s">
        <v>142</v>
      </c>
      <c r="G142" s="297" t="s">
        <v>43</v>
      </c>
      <c r="H142" s="220" t="s">
        <v>33</v>
      </c>
      <c r="I142" s="297">
        <v>7</v>
      </c>
      <c r="J142" s="220">
        <v>0.5</v>
      </c>
      <c r="K142" s="220">
        <v>0.2</v>
      </c>
      <c r="L142" s="297">
        <v>9</v>
      </c>
      <c r="M142" s="220">
        <v>0.9</v>
      </c>
      <c r="N142" s="220">
        <v>0.7</v>
      </c>
      <c r="O142" s="214"/>
      <c r="P142" s="181"/>
      <c r="Q142" s="195"/>
      <c r="R142" s="181"/>
      <c r="S142" s="180"/>
      <c r="T142" s="180"/>
      <c r="U142" s="279"/>
      <c r="V142" s="184"/>
      <c r="W142" s="184"/>
      <c r="X142" s="184"/>
    </row>
    <row r="143" spans="1:31" ht="12.75" customHeight="1" x14ac:dyDescent="0.25">
      <c r="A143" s="184" t="s">
        <v>120</v>
      </c>
      <c r="B143" s="196">
        <v>49</v>
      </c>
      <c r="C143" s="180">
        <v>-1.8</v>
      </c>
      <c r="D143" s="180">
        <v>0.7</v>
      </c>
      <c r="E143" s="197" t="s">
        <v>49</v>
      </c>
      <c r="F143" s="184" t="s">
        <v>142</v>
      </c>
      <c r="G143" s="297" t="s">
        <v>43</v>
      </c>
      <c r="H143" s="220" t="s">
        <v>33</v>
      </c>
      <c r="I143" s="297">
        <v>17</v>
      </c>
      <c r="J143" s="220">
        <v>2.7</v>
      </c>
      <c r="K143" s="220">
        <v>2.7</v>
      </c>
      <c r="L143" s="297">
        <v>32</v>
      </c>
      <c r="M143" s="220">
        <v>0.9</v>
      </c>
      <c r="N143" s="220">
        <v>1</v>
      </c>
      <c r="O143" s="214"/>
      <c r="P143" s="181"/>
      <c r="Q143" s="195"/>
      <c r="R143" s="181"/>
      <c r="S143" s="180"/>
      <c r="T143" s="180"/>
      <c r="U143" s="279"/>
      <c r="V143" s="184"/>
      <c r="W143" s="184"/>
      <c r="X143" s="184"/>
    </row>
    <row r="144" spans="1:31" ht="12.75" customHeight="1" x14ac:dyDescent="0.25">
      <c r="A144" s="184" t="s">
        <v>120</v>
      </c>
      <c r="B144" s="196">
        <v>92</v>
      </c>
      <c r="C144" s="180">
        <v>-1</v>
      </c>
      <c r="D144" s="180">
        <v>0.3</v>
      </c>
      <c r="E144" s="197" t="s">
        <v>50</v>
      </c>
      <c r="F144" s="184" t="s">
        <v>142</v>
      </c>
      <c r="G144" s="297" t="s">
        <v>43</v>
      </c>
      <c r="H144" s="220" t="s">
        <v>33</v>
      </c>
      <c r="I144" s="297">
        <v>36</v>
      </c>
      <c r="J144" s="220">
        <v>2.1</v>
      </c>
      <c r="K144" s="220">
        <v>1.7</v>
      </c>
      <c r="L144" s="297">
        <v>56</v>
      </c>
      <c r="M144" s="220">
        <v>1.1000000000000001</v>
      </c>
      <c r="N144" s="220">
        <v>1.1000000000000001</v>
      </c>
      <c r="O144" s="214"/>
      <c r="P144" s="181"/>
      <c r="Q144" s="195"/>
      <c r="R144" s="181"/>
      <c r="S144" s="180"/>
      <c r="T144" s="180"/>
      <c r="U144" s="279"/>
      <c r="V144" s="184"/>
      <c r="W144" s="184"/>
      <c r="X144" s="184"/>
    </row>
    <row r="145" spans="1:24" ht="12.75" customHeight="1" x14ac:dyDescent="0.25">
      <c r="A145" s="184" t="s">
        <v>120</v>
      </c>
      <c r="B145" s="196">
        <v>86</v>
      </c>
      <c r="C145" s="180">
        <v>-1.3</v>
      </c>
      <c r="D145" s="180">
        <v>0.3</v>
      </c>
      <c r="E145" s="197" t="s">
        <v>51</v>
      </c>
      <c r="F145" s="184" t="s">
        <v>142</v>
      </c>
      <c r="G145" s="297" t="s">
        <v>43</v>
      </c>
      <c r="H145" s="220" t="s">
        <v>33</v>
      </c>
      <c r="I145" s="297">
        <v>30</v>
      </c>
      <c r="J145" s="220">
        <v>2.4</v>
      </c>
      <c r="K145" s="220">
        <v>1.2</v>
      </c>
      <c r="L145" s="297">
        <v>56</v>
      </c>
      <c r="M145" s="220">
        <v>1.1000000000000001</v>
      </c>
      <c r="N145" s="220">
        <v>1.3</v>
      </c>
      <c r="O145" s="214"/>
      <c r="P145" s="181"/>
      <c r="Q145" s="195"/>
      <c r="R145" s="181"/>
      <c r="S145" s="180"/>
      <c r="T145" s="180"/>
      <c r="U145" s="279"/>
      <c r="V145" s="184"/>
      <c r="W145" s="184"/>
      <c r="X145" s="184"/>
    </row>
    <row r="146" spans="1:24" ht="12.75" customHeight="1" x14ac:dyDescent="0.25">
      <c r="A146" s="184" t="s">
        <v>120</v>
      </c>
      <c r="B146" s="196">
        <v>20</v>
      </c>
      <c r="C146" s="180">
        <v>-1.4</v>
      </c>
      <c r="D146" s="180">
        <v>0.5</v>
      </c>
      <c r="E146" s="197" t="s">
        <v>78</v>
      </c>
      <c r="F146" s="184" t="s">
        <v>142</v>
      </c>
      <c r="G146" s="297" t="s">
        <v>43</v>
      </c>
      <c r="H146" s="220" t="s">
        <v>33</v>
      </c>
      <c r="I146" s="297">
        <v>10</v>
      </c>
      <c r="J146" s="220">
        <v>2.1</v>
      </c>
      <c r="K146" s="220">
        <v>1.5</v>
      </c>
      <c r="L146" s="297">
        <v>10</v>
      </c>
      <c r="M146" s="220">
        <v>0.7</v>
      </c>
      <c r="N146" s="220">
        <v>0.6</v>
      </c>
      <c r="O146" s="214"/>
      <c r="P146" s="181"/>
      <c r="Q146" s="195"/>
      <c r="R146" s="181"/>
      <c r="S146" s="180"/>
      <c r="T146" s="180"/>
      <c r="U146" s="279"/>
      <c r="V146" s="184"/>
      <c r="W146" s="184"/>
      <c r="X146" s="184"/>
    </row>
    <row r="147" spans="1:24" ht="12.75" customHeight="1" x14ac:dyDescent="0.25">
      <c r="A147" s="184" t="s">
        <v>120</v>
      </c>
      <c r="B147" s="196"/>
      <c r="C147" s="180"/>
      <c r="D147" s="180"/>
      <c r="E147" s="197"/>
      <c r="F147" s="184" t="s">
        <v>7</v>
      </c>
      <c r="H147" s="220" t="s">
        <v>33</v>
      </c>
      <c r="I147" s="297">
        <v>100</v>
      </c>
      <c r="J147" s="220">
        <v>1.9</v>
      </c>
      <c r="K147" s="220">
        <v>0.6</v>
      </c>
      <c r="O147" s="214" t="s">
        <v>28</v>
      </c>
      <c r="P147" s="181">
        <v>0</v>
      </c>
      <c r="Q147" s="195">
        <v>96.22</v>
      </c>
      <c r="R147" s="181"/>
      <c r="S147" s="180">
        <v>0.8</v>
      </c>
      <c r="T147" s="180">
        <v>3</v>
      </c>
      <c r="U147" s="279"/>
      <c r="V147" s="343"/>
      <c r="W147" s="273"/>
      <c r="X147" s="273"/>
    </row>
    <row r="148" spans="1:24" ht="12.75" customHeight="1" x14ac:dyDescent="0.25">
      <c r="A148" s="184" t="s">
        <v>120</v>
      </c>
      <c r="B148" s="196"/>
      <c r="C148" s="180"/>
      <c r="D148" s="180"/>
      <c r="E148" s="197"/>
      <c r="F148" s="184" t="s">
        <v>33</v>
      </c>
      <c r="H148" s="220" t="s">
        <v>33</v>
      </c>
      <c r="L148" s="297">
        <v>163</v>
      </c>
      <c r="M148" s="220">
        <v>1</v>
      </c>
      <c r="N148" s="220">
        <v>0.1</v>
      </c>
      <c r="O148" s="214" t="s">
        <v>29</v>
      </c>
      <c r="P148" s="181">
        <v>0.46100000000000002</v>
      </c>
      <c r="Q148" s="195">
        <v>0</v>
      </c>
      <c r="R148" s="181">
        <v>9.7000000000000003E-2</v>
      </c>
      <c r="S148" s="180">
        <v>0.8</v>
      </c>
      <c r="T148" s="180">
        <v>1.1000000000000001</v>
      </c>
      <c r="U148" s="279"/>
      <c r="V148" s="184"/>
      <c r="W148" s="184"/>
      <c r="X148" s="184"/>
    </row>
    <row r="149" spans="1:24" ht="12.75" customHeight="1" x14ac:dyDescent="0.25">
      <c r="A149" s="184" t="s">
        <v>120</v>
      </c>
      <c r="B149" s="196">
        <v>263</v>
      </c>
      <c r="C149" s="180">
        <v>-1</v>
      </c>
      <c r="D149" s="180">
        <v>0.3</v>
      </c>
      <c r="E149" s="197"/>
      <c r="F149" s="184" t="s">
        <v>213</v>
      </c>
      <c r="H149" s="220" t="s">
        <v>33</v>
      </c>
      <c r="O149" s="214" t="s">
        <v>28</v>
      </c>
      <c r="P149" s="181">
        <v>0</v>
      </c>
      <c r="Q149" s="195">
        <v>99.57</v>
      </c>
      <c r="R149" s="181"/>
      <c r="S149" s="180">
        <v>-1.7</v>
      </c>
      <c r="T149" s="180">
        <v>-0.4</v>
      </c>
      <c r="U149" s="279"/>
      <c r="V149" s="184"/>
      <c r="W149" s="184"/>
      <c r="X149" s="184"/>
    </row>
    <row r="150" spans="1:24" ht="12.75" customHeight="1" x14ac:dyDescent="0.25">
      <c r="A150" s="184" t="s">
        <v>120</v>
      </c>
      <c r="B150" s="196">
        <v>9</v>
      </c>
      <c r="C150" s="180">
        <v>0.1</v>
      </c>
      <c r="D150" s="180">
        <v>0.1</v>
      </c>
      <c r="E150" s="197" t="s">
        <v>48</v>
      </c>
      <c r="F150" s="184" t="s">
        <v>142</v>
      </c>
      <c r="G150" s="297" t="s">
        <v>43</v>
      </c>
      <c r="H150" s="220" t="s">
        <v>34</v>
      </c>
      <c r="I150" s="297">
        <v>7</v>
      </c>
      <c r="J150" s="220">
        <v>0.5</v>
      </c>
      <c r="K150" s="220">
        <v>0.2</v>
      </c>
      <c r="L150" s="297">
        <v>2</v>
      </c>
      <c r="M150" s="220">
        <v>0.6</v>
      </c>
      <c r="N150" s="220">
        <v>0</v>
      </c>
      <c r="O150" s="214"/>
      <c r="P150" s="181"/>
      <c r="Q150" s="195"/>
      <c r="R150" s="181"/>
      <c r="S150" s="180"/>
      <c r="T150" s="180"/>
      <c r="U150" s="279"/>
      <c r="V150" s="184"/>
      <c r="W150" s="184"/>
      <c r="X150" s="184"/>
    </row>
    <row r="151" spans="1:24" ht="12.75" customHeight="1" x14ac:dyDescent="0.25">
      <c r="A151" s="184" t="s">
        <v>120</v>
      </c>
      <c r="B151" s="196">
        <v>23</v>
      </c>
      <c r="C151" s="180">
        <v>-1.3</v>
      </c>
      <c r="D151" s="180">
        <v>0.7</v>
      </c>
      <c r="E151" s="197" t="s">
        <v>49</v>
      </c>
      <c r="F151" s="184" t="s">
        <v>142</v>
      </c>
      <c r="G151" s="297" t="s">
        <v>43</v>
      </c>
      <c r="H151" s="220" t="s">
        <v>34</v>
      </c>
      <c r="I151" s="297">
        <v>17</v>
      </c>
      <c r="J151" s="220">
        <v>2.7</v>
      </c>
      <c r="K151" s="220">
        <v>2.7</v>
      </c>
      <c r="L151" s="297">
        <v>6</v>
      </c>
      <c r="M151" s="220">
        <v>1.4</v>
      </c>
      <c r="N151" s="220">
        <v>0.7</v>
      </c>
      <c r="O151" s="214"/>
      <c r="P151" s="181"/>
      <c r="Q151" s="195"/>
      <c r="R151" s="181"/>
      <c r="S151" s="180"/>
      <c r="T151" s="180"/>
      <c r="U151" s="279"/>
      <c r="V151" s="184"/>
      <c r="W151" s="184"/>
      <c r="X151" s="184"/>
    </row>
    <row r="152" spans="1:24" ht="12.75" customHeight="1" x14ac:dyDescent="0.25">
      <c r="A152" s="184" t="s">
        <v>120</v>
      </c>
      <c r="B152" s="196">
        <v>45</v>
      </c>
      <c r="C152" s="180">
        <v>-1.1000000000000001</v>
      </c>
      <c r="D152" s="180">
        <v>0.4</v>
      </c>
      <c r="E152" s="197" t="s">
        <v>50</v>
      </c>
      <c r="F152" s="184" t="s">
        <v>142</v>
      </c>
      <c r="G152" s="297" t="s">
        <v>43</v>
      </c>
      <c r="H152" s="220" t="s">
        <v>34</v>
      </c>
      <c r="I152" s="297">
        <v>36</v>
      </c>
      <c r="J152" s="220">
        <v>2.1</v>
      </c>
      <c r="K152" s="220">
        <v>1.7</v>
      </c>
      <c r="L152" s="297">
        <v>9</v>
      </c>
      <c r="M152" s="220">
        <v>1</v>
      </c>
      <c r="N152" s="220">
        <v>0.9</v>
      </c>
      <c r="O152" s="214"/>
      <c r="P152" s="181"/>
      <c r="Q152" s="195"/>
      <c r="R152" s="181"/>
      <c r="S152" s="180"/>
      <c r="T152" s="180"/>
      <c r="U152" s="279"/>
      <c r="V152" s="184"/>
      <c r="W152" s="184"/>
      <c r="X152" s="184"/>
    </row>
    <row r="153" spans="1:24" ht="12.75" customHeight="1" x14ac:dyDescent="0.25">
      <c r="A153" s="184" t="s">
        <v>120</v>
      </c>
      <c r="B153" s="196">
        <v>41</v>
      </c>
      <c r="C153" s="180">
        <v>-1.5</v>
      </c>
      <c r="D153" s="180">
        <v>0.3</v>
      </c>
      <c r="E153" s="197" t="s">
        <v>51</v>
      </c>
      <c r="F153" s="184" t="s">
        <v>142</v>
      </c>
      <c r="G153" s="297" t="s">
        <v>43</v>
      </c>
      <c r="H153" s="220" t="s">
        <v>34</v>
      </c>
      <c r="I153" s="297">
        <v>30</v>
      </c>
      <c r="J153" s="220">
        <v>2.4</v>
      </c>
      <c r="K153" s="220">
        <v>1.2</v>
      </c>
      <c r="L153" s="297">
        <v>11</v>
      </c>
      <c r="M153" s="220">
        <v>0.9</v>
      </c>
      <c r="N153" s="220">
        <v>0.7</v>
      </c>
      <c r="O153" s="214"/>
      <c r="P153" s="181"/>
      <c r="Q153" s="195"/>
      <c r="R153" s="181"/>
      <c r="S153" s="180"/>
      <c r="T153" s="180"/>
      <c r="U153" s="279"/>
      <c r="V153" s="184"/>
      <c r="W153" s="184"/>
      <c r="X153" s="184"/>
    </row>
    <row r="154" spans="1:24" ht="12.75" customHeight="1" x14ac:dyDescent="0.25">
      <c r="A154" s="184" t="s">
        <v>120</v>
      </c>
      <c r="B154" s="196">
        <v>19</v>
      </c>
      <c r="C154" s="180">
        <v>-1.3</v>
      </c>
      <c r="D154" s="180">
        <v>0.5</v>
      </c>
      <c r="E154" s="197" t="s">
        <v>78</v>
      </c>
      <c r="F154" s="184" t="s">
        <v>142</v>
      </c>
      <c r="G154" s="297" t="s">
        <v>43</v>
      </c>
      <c r="H154" s="220" t="s">
        <v>34</v>
      </c>
      <c r="I154" s="297">
        <v>10</v>
      </c>
      <c r="J154" s="220">
        <v>2.1</v>
      </c>
      <c r="K154" s="220">
        <v>1.5</v>
      </c>
      <c r="L154" s="297">
        <v>9</v>
      </c>
      <c r="M154" s="220">
        <v>0.8</v>
      </c>
      <c r="N154" s="220">
        <v>0.4</v>
      </c>
      <c r="O154" s="214"/>
      <c r="P154" s="181"/>
      <c r="Q154" s="195"/>
      <c r="R154" s="181"/>
      <c r="S154" s="180"/>
      <c r="T154" s="180"/>
      <c r="U154" s="279"/>
      <c r="V154" s="184"/>
      <c r="W154" s="184"/>
      <c r="X154" s="184"/>
    </row>
    <row r="155" spans="1:24" ht="12.75" customHeight="1" x14ac:dyDescent="0.25">
      <c r="A155" s="184" t="s">
        <v>120</v>
      </c>
      <c r="B155" s="196"/>
      <c r="C155" s="180"/>
      <c r="D155" s="180"/>
      <c r="E155" s="197"/>
      <c r="F155" s="184" t="s">
        <v>7</v>
      </c>
      <c r="H155" s="220" t="s">
        <v>34</v>
      </c>
      <c r="I155" s="297">
        <v>100</v>
      </c>
      <c r="J155" s="220">
        <v>1.9</v>
      </c>
      <c r="K155" s="220">
        <v>0.6</v>
      </c>
      <c r="O155" s="214" t="s">
        <v>28</v>
      </c>
      <c r="P155" s="181">
        <v>0</v>
      </c>
      <c r="Q155" s="195">
        <v>96.22</v>
      </c>
      <c r="R155" s="181"/>
      <c r="S155" s="180">
        <v>0.8</v>
      </c>
      <c r="T155" s="180">
        <v>3</v>
      </c>
      <c r="U155" s="279"/>
      <c r="V155" s="184"/>
      <c r="W155" s="184"/>
      <c r="X155" s="184"/>
    </row>
    <row r="156" spans="1:24" ht="12.75" customHeight="1" x14ac:dyDescent="0.25">
      <c r="A156" s="184" t="s">
        <v>120</v>
      </c>
      <c r="B156" s="196"/>
      <c r="C156" s="180"/>
      <c r="D156" s="180"/>
      <c r="E156" s="197"/>
      <c r="F156" s="184" t="s">
        <v>34</v>
      </c>
      <c r="H156" s="220" t="s">
        <v>34</v>
      </c>
      <c r="L156" s="297">
        <v>37</v>
      </c>
      <c r="M156" s="220">
        <v>0.9</v>
      </c>
      <c r="N156" s="220">
        <v>0.1</v>
      </c>
      <c r="O156" s="214" t="s">
        <v>29</v>
      </c>
      <c r="P156" s="181">
        <v>0.29499999999999998</v>
      </c>
      <c r="Q156" s="195">
        <v>19.13</v>
      </c>
      <c r="R156" s="181">
        <v>8.2000000000000003E-2</v>
      </c>
      <c r="S156" s="180">
        <v>0.7</v>
      </c>
      <c r="T156" s="180">
        <v>1.1000000000000001</v>
      </c>
      <c r="U156" s="279"/>
      <c r="V156" s="184"/>
      <c r="W156" s="184"/>
      <c r="X156" s="184"/>
    </row>
    <row r="157" spans="1:24" ht="12.75" customHeight="1" x14ac:dyDescent="0.25">
      <c r="A157" s="184" t="s">
        <v>120</v>
      </c>
      <c r="B157" s="196">
        <v>137</v>
      </c>
      <c r="C157" s="180">
        <v>-1</v>
      </c>
      <c r="D157" s="180">
        <v>0.4</v>
      </c>
      <c r="E157" s="197"/>
      <c r="F157" s="184" t="s">
        <v>225</v>
      </c>
      <c r="H157" s="220" t="s">
        <v>34</v>
      </c>
      <c r="O157" s="214" t="s">
        <v>28</v>
      </c>
      <c r="P157" s="181">
        <v>0</v>
      </c>
      <c r="Q157" s="195">
        <v>99.58</v>
      </c>
      <c r="R157" s="181"/>
      <c r="S157" s="180">
        <v>-1.8</v>
      </c>
      <c r="T157" s="180">
        <v>-0.2</v>
      </c>
      <c r="U157" s="279"/>
      <c r="V157" s="184"/>
      <c r="W157" s="184"/>
      <c r="X157" s="184"/>
    </row>
    <row r="158" spans="1:24" s="108" customFormat="1" ht="12.75" customHeight="1" x14ac:dyDescent="0.25">
      <c r="A158" s="188" t="s">
        <v>120</v>
      </c>
      <c r="B158" s="186">
        <v>37</v>
      </c>
      <c r="C158" s="183">
        <v>1.5999999999999996</v>
      </c>
      <c r="D158" s="183">
        <v>6.7305893748863728</v>
      </c>
      <c r="E158" s="189" t="s">
        <v>44</v>
      </c>
      <c r="F158" s="187" t="s">
        <v>125</v>
      </c>
      <c r="G158" s="235" t="s">
        <v>43</v>
      </c>
      <c r="H158" s="187" t="s">
        <v>126</v>
      </c>
      <c r="I158" s="284">
        <v>25</v>
      </c>
      <c r="J158" s="183">
        <v>12</v>
      </c>
      <c r="K158" s="183">
        <v>18</v>
      </c>
      <c r="L158" s="284">
        <v>12</v>
      </c>
      <c r="M158" s="183">
        <v>13.6</v>
      </c>
      <c r="N158" s="183">
        <v>19.7</v>
      </c>
      <c r="O158" s="111"/>
      <c r="U158" s="278"/>
    </row>
    <row r="159" spans="1:24" ht="12.75" customHeight="1" x14ac:dyDescent="0.25">
      <c r="A159" s="184" t="s">
        <v>120</v>
      </c>
      <c r="B159" s="196"/>
      <c r="C159" s="180"/>
      <c r="D159" s="180"/>
      <c r="E159" s="197"/>
      <c r="F159" s="184" t="s">
        <v>7</v>
      </c>
      <c r="G159" s="297" t="s">
        <v>21</v>
      </c>
      <c r="I159" s="297">
        <v>165</v>
      </c>
      <c r="J159" s="220">
        <v>2.2000000000000002</v>
      </c>
      <c r="K159" s="220">
        <v>0.4</v>
      </c>
      <c r="O159" s="214" t="s">
        <v>28</v>
      </c>
      <c r="P159" s="181">
        <v>0</v>
      </c>
      <c r="Q159" s="195">
        <v>98.09</v>
      </c>
      <c r="R159" s="181"/>
      <c r="S159" s="180">
        <v>1.5</v>
      </c>
      <c r="T159" s="180">
        <v>2.9</v>
      </c>
      <c r="U159" s="279"/>
      <c r="V159" s="184"/>
      <c r="W159" s="184"/>
      <c r="X159" s="184"/>
    </row>
    <row r="160" spans="1:24" ht="12.75" customHeight="1" x14ac:dyDescent="0.25">
      <c r="A160" s="184" t="s">
        <v>120</v>
      </c>
      <c r="B160" s="196"/>
      <c r="C160" s="180"/>
      <c r="D160" s="180"/>
      <c r="E160" s="197"/>
      <c r="F160" s="184" t="s">
        <v>1991</v>
      </c>
      <c r="G160" s="297" t="s">
        <v>21</v>
      </c>
      <c r="L160" s="297">
        <v>211</v>
      </c>
      <c r="M160" s="220">
        <v>2.6</v>
      </c>
      <c r="N160" s="220">
        <v>0.3</v>
      </c>
      <c r="O160" s="214" t="s">
        <v>28</v>
      </c>
      <c r="P160" s="181">
        <v>0</v>
      </c>
      <c r="Q160" s="195">
        <v>97.39</v>
      </c>
      <c r="R160" s="181">
        <v>0.316</v>
      </c>
      <c r="S160" s="180">
        <v>2.1</v>
      </c>
      <c r="T160" s="180">
        <v>3.1</v>
      </c>
      <c r="U160" s="279"/>
      <c r="V160" s="184"/>
      <c r="W160" s="184"/>
      <c r="X160" s="184"/>
    </row>
    <row r="161" spans="1:24" ht="12.75" customHeight="1" x14ac:dyDescent="0.25">
      <c r="A161" s="184" t="s">
        <v>120</v>
      </c>
      <c r="B161" s="196">
        <v>376</v>
      </c>
      <c r="C161" s="180">
        <v>1.6</v>
      </c>
      <c r="D161" s="180">
        <v>0.5</v>
      </c>
      <c r="E161" s="197"/>
      <c r="F161" s="184" t="s">
        <v>1993</v>
      </c>
      <c r="G161" s="297" t="s">
        <v>21</v>
      </c>
      <c r="O161" s="214" t="s">
        <v>28</v>
      </c>
      <c r="P161" s="181">
        <v>0</v>
      </c>
      <c r="Q161" s="195">
        <v>99.98</v>
      </c>
      <c r="R161" s="181"/>
      <c r="S161" s="180">
        <v>0.6</v>
      </c>
      <c r="T161" s="180">
        <v>2.7</v>
      </c>
      <c r="U161" s="279"/>
      <c r="V161" s="184"/>
      <c r="W161" s="184"/>
      <c r="X161" s="184"/>
    </row>
    <row r="162" spans="1:24" s="184" customFormat="1" x14ac:dyDescent="0.25">
      <c r="A162" s="184" t="s">
        <v>168</v>
      </c>
      <c r="B162" s="196"/>
      <c r="C162" s="180"/>
      <c r="D162" s="180"/>
      <c r="E162" s="197"/>
      <c r="F162" s="184" t="s">
        <v>7</v>
      </c>
      <c r="G162" s="307" t="s">
        <v>43</v>
      </c>
      <c r="H162" s="195"/>
      <c r="I162" s="285">
        <v>125</v>
      </c>
      <c r="J162" s="180">
        <v>2.1520000000000001</v>
      </c>
      <c r="K162" s="180">
        <v>0.57999999999999996</v>
      </c>
      <c r="L162" s="285"/>
      <c r="M162" s="180"/>
      <c r="N162" s="180"/>
      <c r="O162" s="214" t="s">
        <v>28</v>
      </c>
      <c r="P162" s="181">
        <v>0</v>
      </c>
      <c r="Q162" s="195">
        <v>95.668999999999997</v>
      </c>
      <c r="R162" s="181"/>
      <c r="S162" s="180">
        <v>1.0149999999999999</v>
      </c>
      <c r="T162" s="180">
        <v>3.2890000000000001</v>
      </c>
      <c r="U162" s="281"/>
      <c r="V162" s="180"/>
      <c r="W162" s="195"/>
      <c r="X162" s="181"/>
    </row>
    <row r="163" spans="1:24" s="184" customFormat="1" x14ac:dyDescent="0.25">
      <c r="A163" s="184" t="s">
        <v>168</v>
      </c>
      <c r="B163" s="196"/>
      <c r="C163" s="180"/>
      <c r="D163" s="180"/>
      <c r="E163" s="197"/>
      <c r="F163" s="184" t="s">
        <v>1991</v>
      </c>
      <c r="G163" s="307" t="s">
        <v>43</v>
      </c>
      <c r="H163" s="195"/>
      <c r="I163" s="285"/>
      <c r="J163" s="180"/>
      <c r="K163" s="180"/>
      <c r="L163" s="285">
        <v>212</v>
      </c>
      <c r="M163" s="180">
        <v>0.90600000000000003</v>
      </c>
      <c r="N163" s="180">
        <v>6.5000000000000002E-2</v>
      </c>
      <c r="O163" s="214" t="s">
        <v>28</v>
      </c>
      <c r="P163" s="181">
        <v>5.0999999999999997E-2</v>
      </c>
      <c r="Q163" s="195">
        <v>54.634</v>
      </c>
      <c r="R163" s="181">
        <v>3.2768277583886896E-2</v>
      </c>
      <c r="S163" s="180">
        <v>0.77900000000000003</v>
      </c>
      <c r="T163" s="180">
        <v>1.0329999999999999</v>
      </c>
      <c r="U163" s="281"/>
      <c r="V163" s="180"/>
      <c r="W163" s="195"/>
      <c r="X163" s="181"/>
    </row>
    <row r="164" spans="1:24" s="184" customFormat="1" x14ac:dyDescent="0.25">
      <c r="A164" s="184" t="s">
        <v>168</v>
      </c>
      <c r="B164" s="196">
        <v>337</v>
      </c>
      <c r="C164" s="180">
        <v>-0.89400000000000002</v>
      </c>
      <c r="D164" s="180">
        <v>0.30299999999999999</v>
      </c>
      <c r="E164" s="197"/>
      <c r="F164" s="184" t="s">
        <v>1993</v>
      </c>
      <c r="G164" s="307" t="s">
        <v>43</v>
      </c>
      <c r="H164" s="195"/>
      <c r="I164" s="307"/>
      <c r="J164" s="180"/>
      <c r="K164" s="180"/>
      <c r="L164" s="307"/>
      <c r="M164" s="180"/>
      <c r="N164" s="180"/>
      <c r="O164" s="214" t="s">
        <v>28</v>
      </c>
      <c r="P164" s="181">
        <v>0</v>
      </c>
      <c r="Q164" s="195">
        <v>99.471999999999994</v>
      </c>
      <c r="R164" s="181"/>
      <c r="S164" s="180">
        <v>-1.488</v>
      </c>
      <c r="T164" s="180">
        <v>-0.30099999999999999</v>
      </c>
      <c r="U164" s="281"/>
      <c r="V164" s="180"/>
      <c r="W164" s="195"/>
      <c r="X164" s="181"/>
    </row>
    <row r="165" spans="1:24" s="108" customFormat="1" ht="12.75" customHeight="1" x14ac:dyDescent="0.25">
      <c r="A165" s="188"/>
      <c r="B165" s="186"/>
      <c r="C165" s="183"/>
      <c r="D165" s="183"/>
      <c r="E165" s="189"/>
      <c r="F165" s="187"/>
      <c r="G165" s="235"/>
      <c r="H165" s="187"/>
      <c r="I165" s="284"/>
      <c r="J165" s="183"/>
      <c r="K165" s="183"/>
      <c r="L165" s="284"/>
      <c r="M165" s="183"/>
      <c r="N165" s="183"/>
      <c r="O165" s="203"/>
      <c r="P165" s="191"/>
      <c r="Q165" s="187"/>
      <c r="R165" s="191"/>
      <c r="S165" s="183"/>
      <c r="T165" s="183"/>
      <c r="U165" s="280"/>
      <c r="V165" s="188"/>
      <c r="W165" s="188"/>
      <c r="X165" s="188"/>
    </row>
    <row r="166" spans="1:24" ht="12.75" customHeight="1" x14ac:dyDescent="0.25">
      <c r="D166" s="180"/>
    </row>
    <row r="167" spans="1:24" ht="12.75" customHeight="1" x14ac:dyDescent="0.25">
      <c r="A167" s="184" t="s">
        <v>169</v>
      </c>
      <c r="B167" s="196">
        <v>13</v>
      </c>
      <c r="C167" s="180">
        <v>56.2</v>
      </c>
      <c r="D167" s="180">
        <v>16.885713882845856</v>
      </c>
      <c r="E167" s="213" t="s">
        <v>148</v>
      </c>
      <c r="F167" s="184" t="s">
        <v>164</v>
      </c>
      <c r="G167" s="307" t="s">
        <v>43</v>
      </c>
      <c r="H167" s="184" t="s">
        <v>126</v>
      </c>
      <c r="I167" s="285">
        <v>10</v>
      </c>
      <c r="J167" s="180">
        <v>55.5</v>
      </c>
      <c r="K167" s="180">
        <v>8.1999999999999993</v>
      </c>
      <c r="L167" s="285">
        <v>3</v>
      </c>
      <c r="M167" s="180">
        <v>111.7</v>
      </c>
      <c r="N167" s="180">
        <v>28.9</v>
      </c>
    </row>
    <row r="168" spans="1:24" ht="12.75" customHeight="1" x14ac:dyDescent="0.25">
      <c r="A168" s="184" t="s">
        <v>169</v>
      </c>
      <c r="B168" s="196">
        <v>27</v>
      </c>
      <c r="C168" s="180">
        <v>-27.899999999999991</v>
      </c>
      <c r="D168" s="180">
        <v>11.831619594215418</v>
      </c>
      <c r="E168" s="197" t="s">
        <v>165</v>
      </c>
      <c r="F168" s="184" t="s">
        <v>164</v>
      </c>
      <c r="G168" s="307" t="s">
        <v>43</v>
      </c>
      <c r="H168" s="184" t="s">
        <v>126</v>
      </c>
      <c r="I168" s="285">
        <v>18</v>
      </c>
      <c r="J168" s="180">
        <v>140.6</v>
      </c>
      <c r="K168" s="180">
        <v>22.3</v>
      </c>
      <c r="L168" s="285">
        <v>9</v>
      </c>
      <c r="M168" s="180">
        <v>112.7</v>
      </c>
      <c r="N168" s="180">
        <v>31.8</v>
      </c>
    </row>
    <row r="169" spans="1:24" ht="12.75" customHeight="1" x14ac:dyDescent="0.25">
      <c r="A169" s="184" t="s">
        <v>169</v>
      </c>
      <c r="B169" s="196">
        <v>30</v>
      </c>
      <c r="C169" s="180">
        <v>33.5</v>
      </c>
      <c r="D169" s="180">
        <v>7.3002785553460861</v>
      </c>
      <c r="E169" s="197" t="s">
        <v>140</v>
      </c>
      <c r="F169" s="184" t="s">
        <v>164</v>
      </c>
      <c r="G169" s="307" t="s">
        <v>43</v>
      </c>
      <c r="H169" s="184" t="s">
        <v>126</v>
      </c>
      <c r="I169" s="285">
        <v>19</v>
      </c>
      <c r="J169" s="180">
        <v>82.4</v>
      </c>
      <c r="K169" s="180">
        <v>18.5</v>
      </c>
      <c r="L169" s="285">
        <v>11</v>
      </c>
      <c r="M169" s="180">
        <v>115.9</v>
      </c>
      <c r="N169" s="180">
        <v>19.7</v>
      </c>
    </row>
    <row r="170" spans="1:24" ht="12.75" customHeight="1" x14ac:dyDescent="0.25">
      <c r="A170" s="184" t="s">
        <v>169</v>
      </c>
      <c r="B170" s="196">
        <v>11</v>
      </c>
      <c r="C170" s="180">
        <v>5.7000000000000028</v>
      </c>
      <c r="D170" s="180">
        <v>15.299989106749935</v>
      </c>
      <c r="E170" s="197" t="s">
        <v>166</v>
      </c>
      <c r="F170" s="184" t="s">
        <v>164</v>
      </c>
      <c r="G170" s="307" t="s">
        <v>43</v>
      </c>
      <c r="H170" s="184" t="s">
        <v>126</v>
      </c>
      <c r="I170" s="285">
        <v>6</v>
      </c>
      <c r="J170" s="180">
        <v>100</v>
      </c>
      <c r="K170" s="180">
        <v>24.1</v>
      </c>
      <c r="L170" s="285">
        <v>5</v>
      </c>
      <c r="M170" s="180">
        <v>105.7</v>
      </c>
      <c r="N170" s="180">
        <v>26.2</v>
      </c>
    </row>
    <row r="171" spans="1:24" ht="12.75" customHeight="1" x14ac:dyDescent="0.25">
      <c r="A171" s="184" t="s">
        <v>169</v>
      </c>
      <c r="D171" s="180"/>
      <c r="F171" s="184" t="s">
        <v>7</v>
      </c>
      <c r="G171" s="297" t="s">
        <v>43</v>
      </c>
      <c r="H171" s="220" t="s">
        <v>126</v>
      </c>
      <c r="I171" s="285">
        <v>53</v>
      </c>
      <c r="J171" s="180">
        <v>94.412000000000006</v>
      </c>
      <c r="K171" s="180">
        <v>19.678000000000001</v>
      </c>
      <c r="O171" s="214" t="s">
        <v>28</v>
      </c>
      <c r="P171" s="181">
        <v>0</v>
      </c>
      <c r="Q171" s="195">
        <v>98.647000000000006</v>
      </c>
      <c r="S171" s="180">
        <v>55.843000000000004</v>
      </c>
      <c r="T171" s="180">
        <v>132.98099999999999</v>
      </c>
      <c r="V171" s="347"/>
      <c r="W171" s="273"/>
      <c r="X171" s="273"/>
    </row>
    <row r="172" spans="1:24" ht="12.75" customHeight="1" x14ac:dyDescent="0.25">
      <c r="A172" s="184" t="s">
        <v>169</v>
      </c>
      <c r="B172" s="184"/>
      <c r="C172" s="223"/>
      <c r="D172" s="223"/>
      <c r="E172" s="224"/>
      <c r="F172" s="170" t="s">
        <v>1991</v>
      </c>
      <c r="G172" s="303" t="s">
        <v>43</v>
      </c>
      <c r="H172" s="170" t="s">
        <v>126</v>
      </c>
      <c r="I172" s="285"/>
      <c r="J172" s="180"/>
      <c r="K172" s="180"/>
      <c r="L172" s="285">
        <v>28</v>
      </c>
      <c r="M172" s="180">
        <v>113.45099999999999</v>
      </c>
      <c r="N172" s="180">
        <v>4.5590000000000002</v>
      </c>
      <c r="O172" s="214" t="s">
        <v>28</v>
      </c>
      <c r="P172" s="181">
        <v>0.89100000000000001</v>
      </c>
      <c r="Q172" s="195">
        <v>0</v>
      </c>
      <c r="R172" s="181">
        <v>0.34590522885866459</v>
      </c>
      <c r="S172" s="180">
        <v>104.51600000000001</v>
      </c>
      <c r="T172" s="180">
        <v>122.38500000000001</v>
      </c>
    </row>
    <row r="173" spans="1:24" ht="12.75" customHeight="1" x14ac:dyDescent="0.25">
      <c r="A173" s="184" t="s">
        <v>169</v>
      </c>
      <c r="B173" s="222">
        <v>81</v>
      </c>
      <c r="C173" s="180">
        <v>16.802</v>
      </c>
      <c r="D173" s="180">
        <v>19.030999999999999</v>
      </c>
      <c r="E173" s="224"/>
      <c r="F173" s="170" t="s">
        <v>1993</v>
      </c>
      <c r="G173" s="303" t="s">
        <v>43</v>
      </c>
      <c r="H173" s="170" t="s">
        <v>126</v>
      </c>
      <c r="I173" s="285"/>
      <c r="J173" s="180"/>
      <c r="K173" s="180"/>
      <c r="L173" s="285"/>
      <c r="M173" s="180"/>
      <c r="N173" s="180"/>
      <c r="O173" s="214" t="s">
        <v>28</v>
      </c>
      <c r="P173" s="181">
        <v>0</v>
      </c>
      <c r="Q173" s="195">
        <v>99.513000000000005</v>
      </c>
      <c r="R173" s="181"/>
      <c r="S173" s="180">
        <v>-20.497</v>
      </c>
      <c r="T173" s="180">
        <v>54.100999999999999</v>
      </c>
    </row>
    <row r="174" spans="1:24" s="108" customFormat="1" ht="12.75" customHeight="1" x14ac:dyDescent="0.25">
      <c r="A174" s="188"/>
      <c r="B174" s="72"/>
      <c r="C174" s="183"/>
      <c r="D174" s="183"/>
      <c r="E174" s="73"/>
      <c r="F174" s="177"/>
      <c r="G174" s="304"/>
      <c r="H174" s="177"/>
      <c r="I174" s="284"/>
      <c r="J174" s="183"/>
      <c r="K174" s="183"/>
      <c r="L174" s="284"/>
      <c r="M174" s="183"/>
      <c r="N174" s="183"/>
      <c r="O174" s="203"/>
      <c r="P174" s="191"/>
      <c r="Q174" s="187"/>
      <c r="R174" s="191"/>
      <c r="S174" s="183"/>
      <c r="T174" s="183"/>
      <c r="U174" s="278"/>
    </row>
    <row r="175" spans="1:24" ht="12.75" customHeight="1" x14ac:dyDescent="0.25">
      <c r="B175" s="222"/>
      <c r="C175" s="223"/>
      <c r="D175" s="223"/>
      <c r="E175" s="224"/>
      <c r="F175" s="170"/>
      <c r="G175" s="303"/>
      <c r="H175" s="170"/>
      <c r="K175" s="180"/>
      <c r="N175" s="180"/>
    </row>
    <row r="176" spans="1:24" ht="12.75" customHeight="1" x14ac:dyDescent="0.25">
      <c r="A176" s="184" t="s">
        <v>18</v>
      </c>
      <c r="B176" s="222"/>
      <c r="C176" s="223"/>
      <c r="D176" s="223"/>
      <c r="E176" s="224" t="s">
        <v>357</v>
      </c>
      <c r="F176" s="170" t="s">
        <v>20</v>
      </c>
      <c r="G176" s="303" t="s">
        <v>21</v>
      </c>
      <c r="H176" s="170" t="s">
        <v>22</v>
      </c>
      <c r="I176" s="297">
        <v>16</v>
      </c>
      <c r="J176" s="200">
        <v>73.504463841576865</v>
      </c>
      <c r="K176" s="180">
        <v>89.162335048870261</v>
      </c>
      <c r="N176" s="180"/>
    </row>
    <row r="177" spans="1:24" ht="12.75" customHeight="1" x14ac:dyDescent="0.25">
      <c r="A177" s="184" t="s">
        <v>18</v>
      </c>
      <c r="B177" s="196">
        <v>36</v>
      </c>
      <c r="C177" s="180">
        <v>-148.49435742369917</v>
      </c>
      <c r="D177" s="180">
        <v>233.29316921671617</v>
      </c>
      <c r="E177" s="197" t="s">
        <v>19</v>
      </c>
      <c r="F177" s="184" t="s">
        <v>20</v>
      </c>
      <c r="G177" s="307" t="s">
        <v>21</v>
      </c>
      <c r="H177" s="184" t="s">
        <v>22</v>
      </c>
      <c r="I177" s="285">
        <v>10</v>
      </c>
      <c r="J177" s="180">
        <v>249.81063273324807</v>
      </c>
      <c r="K177" s="180">
        <v>718.96919787443676</v>
      </c>
      <c r="L177" s="285">
        <v>26</v>
      </c>
      <c r="M177" s="180">
        <v>101.3162753095489</v>
      </c>
      <c r="N177" s="180">
        <v>266.61739141120347</v>
      </c>
    </row>
    <row r="178" spans="1:24" ht="12.75" customHeight="1" x14ac:dyDescent="0.25">
      <c r="A178" s="184" t="s">
        <v>18</v>
      </c>
      <c r="B178" s="196"/>
      <c r="C178" s="180"/>
      <c r="D178" s="180"/>
      <c r="E178" s="197" t="s">
        <v>358</v>
      </c>
      <c r="F178" s="184" t="s">
        <v>20</v>
      </c>
      <c r="G178" s="307" t="s">
        <v>21</v>
      </c>
      <c r="H178" s="184" t="s">
        <v>22</v>
      </c>
      <c r="I178" s="285"/>
      <c r="J178" s="180"/>
      <c r="K178" s="180"/>
      <c r="L178" s="285">
        <v>35</v>
      </c>
      <c r="M178" s="180">
        <v>71.637672268639179</v>
      </c>
      <c r="N178" s="180">
        <v>209.98114218502852</v>
      </c>
    </row>
    <row r="179" spans="1:24" ht="12.75" customHeight="1" x14ac:dyDescent="0.25">
      <c r="A179" s="184" t="s">
        <v>18</v>
      </c>
      <c r="B179" s="196"/>
      <c r="C179" s="180"/>
      <c r="D179" s="180"/>
      <c r="E179" s="197" t="s">
        <v>359</v>
      </c>
      <c r="F179" s="184" t="s">
        <v>20</v>
      </c>
      <c r="G179" s="307" t="s">
        <v>21</v>
      </c>
      <c r="H179" s="184" t="s">
        <v>22</v>
      </c>
      <c r="I179" s="285"/>
      <c r="J179" s="180"/>
      <c r="K179" s="180"/>
      <c r="L179" s="285">
        <v>15</v>
      </c>
      <c r="M179" s="180">
        <v>21.922031179020411</v>
      </c>
      <c r="N179" s="180">
        <v>29.938974522156244</v>
      </c>
    </row>
    <row r="180" spans="1:24" ht="12.75" customHeight="1" x14ac:dyDescent="0.25">
      <c r="A180" s="184" t="s">
        <v>18</v>
      </c>
      <c r="B180" s="196">
        <v>65</v>
      </c>
      <c r="C180" s="180">
        <v>-514.23024560319311</v>
      </c>
      <c r="D180" s="180">
        <v>248.27386220449688</v>
      </c>
      <c r="E180" s="213" t="s">
        <v>23</v>
      </c>
      <c r="F180" s="184" t="s">
        <v>20</v>
      </c>
      <c r="G180" s="307" t="s">
        <v>21</v>
      </c>
      <c r="H180" s="184" t="s">
        <v>22</v>
      </c>
      <c r="I180" s="285">
        <v>31</v>
      </c>
      <c r="J180" s="180">
        <v>550.62765308217195</v>
      </c>
      <c r="K180" s="180">
        <v>1379.4092088563521</v>
      </c>
      <c r="L180" s="285">
        <v>34</v>
      </c>
      <c r="M180" s="180">
        <v>36.397407478978884</v>
      </c>
      <c r="N180" s="180">
        <v>94.06480316148577</v>
      </c>
    </row>
    <row r="181" spans="1:24" ht="12.75" customHeight="1" x14ac:dyDescent="0.25">
      <c r="A181" s="184" t="s">
        <v>18</v>
      </c>
      <c r="B181" s="196">
        <v>67</v>
      </c>
      <c r="C181" s="180">
        <v>107.22999999999999</v>
      </c>
      <c r="D181" s="180">
        <v>58.943571434627138</v>
      </c>
      <c r="E181" s="197" t="s">
        <v>148</v>
      </c>
      <c r="F181" s="184" t="s">
        <v>156</v>
      </c>
      <c r="G181" s="307" t="s">
        <v>43</v>
      </c>
      <c r="H181" s="184" t="s">
        <v>22</v>
      </c>
      <c r="I181" s="285">
        <v>24</v>
      </c>
      <c r="J181" s="180">
        <v>59.68</v>
      </c>
      <c r="K181" s="180">
        <v>101.05</v>
      </c>
      <c r="L181" s="285">
        <v>43</v>
      </c>
      <c r="M181" s="180">
        <v>166.91</v>
      </c>
      <c r="N181" s="180">
        <v>362.08</v>
      </c>
    </row>
    <row r="182" spans="1:24" ht="12.75" customHeight="1" x14ac:dyDescent="0.25">
      <c r="A182" s="184" t="s">
        <v>18</v>
      </c>
      <c r="D182" s="180"/>
      <c r="F182" s="184" t="s">
        <v>7</v>
      </c>
      <c r="I182" s="285">
        <f>SUM(I176:I181)</f>
        <v>81</v>
      </c>
      <c r="J182" s="180">
        <v>68.671000000000006</v>
      </c>
      <c r="K182" s="180">
        <v>15.085000000000001</v>
      </c>
      <c r="O182" s="214" t="s">
        <v>29</v>
      </c>
      <c r="P182" s="181">
        <v>0.19900000000000001</v>
      </c>
      <c r="Q182" s="195">
        <v>35.545999999999999</v>
      </c>
      <c r="S182" s="180">
        <v>39.106000000000002</v>
      </c>
      <c r="T182" s="180">
        <v>98.236999999999995</v>
      </c>
      <c r="V182" s="347"/>
      <c r="W182" s="273"/>
      <c r="X182" s="273"/>
    </row>
    <row r="183" spans="1:24" ht="12.75" customHeight="1" x14ac:dyDescent="0.25">
      <c r="A183" s="184" t="s">
        <v>18</v>
      </c>
      <c r="B183" s="184"/>
      <c r="C183" s="180"/>
      <c r="D183" s="180"/>
      <c r="E183" s="197"/>
      <c r="F183" s="184" t="s">
        <v>1991</v>
      </c>
      <c r="G183" s="307"/>
      <c r="H183" s="184"/>
      <c r="I183" s="285"/>
      <c r="J183" s="180"/>
      <c r="K183" s="180"/>
      <c r="L183" s="285">
        <f>SUM(L177:L181)</f>
        <v>153</v>
      </c>
      <c r="M183" s="180">
        <v>29.667999999999999</v>
      </c>
      <c r="N183" s="180">
        <v>6.726</v>
      </c>
      <c r="O183" s="214" t="s">
        <v>29</v>
      </c>
      <c r="P183" s="181">
        <v>3.1E-2</v>
      </c>
      <c r="Q183" s="195">
        <v>62.389000000000003</v>
      </c>
      <c r="R183" s="181">
        <f>2*(1-_xlfn.NORM.S.DIST((J182-M183)/SQRT((N183^2)+(K182^2)),TRUE))</f>
        <v>1.8203621167606654E-2</v>
      </c>
      <c r="S183" s="180">
        <v>16.486000000000001</v>
      </c>
      <c r="T183" s="180">
        <v>42.850999999999999</v>
      </c>
    </row>
    <row r="184" spans="1:24" s="108" customFormat="1" ht="12.75" customHeight="1" x14ac:dyDescent="0.25">
      <c r="A184" s="188" t="s">
        <v>18</v>
      </c>
      <c r="B184" s="186">
        <v>168</v>
      </c>
      <c r="C184" s="183">
        <v>-184.54400000000001</v>
      </c>
      <c r="D184" s="183">
        <v>208.27</v>
      </c>
      <c r="E184" s="189" t="s">
        <v>217</v>
      </c>
      <c r="F184" s="188" t="s">
        <v>1993</v>
      </c>
      <c r="G184" s="308"/>
      <c r="H184" s="188"/>
      <c r="I184" s="284"/>
      <c r="J184" s="183"/>
      <c r="K184" s="183"/>
      <c r="L184" s="284"/>
      <c r="M184" s="183"/>
      <c r="N184" s="183"/>
      <c r="O184" s="203" t="s">
        <v>28</v>
      </c>
      <c r="P184" s="191">
        <v>0</v>
      </c>
      <c r="Q184" s="187">
        <v>99.522000000000006</v>
      </c>
      <c r="R184" s="191"/>
      <c r="S184" s="183">
        <v>-592.745</v>
      </c>
      <c r="T184" s="183">
        <v>223.65700000000001</v>
      </c>
      <c r="U184" s="278"/>
    </row>
    <row r="185" spans="1:24" s="184" customFormat="1" x14ac:dyDescent="0.25">
      <c r="A185" s="184" t="s">
        <v>18</v>
      </c>
      <c r="B185" s="222"/>
      <c r="C185" s="223"/>
      <c r="D185" s="223"/>
      <c r="E185" s="224" t="s">
        <v>357</v>
      </c>
      <c r="F185" s="170" t="s">
        <v>20</v>
      </c>
      <c r="G185" s="303" t="s">
        <v>21</v>
      </c>
      <c r="H185" s="170" t="s">
        <v>33</v>
      </c>
      <c r="I185" s="297">
        <v>16</v>
      </c>
      <c r="J185" s="200">
        <v>73.504463841576865</v>
      </c>
      <c r="K185" s="180">
        <v>89.162335048870261</v>
      </c>
      <c r="L185" s="285"/>
      <c r="M185" s="180"/>
      <c r="N185" s="180"/>
      <c r="O185" s="221"/>
      <c r="P185" s="181"/>
      <c r="Q185" s="195"/>
      <c r="R185" s="179"/>
      <c r="S185" s="200"/>
      <c r="T185" s="200"/>
      <c r="U185" s="279"/>
    </row>
    <row r="186" spans="1:24" s="184" customFormat="1" x14ac:dyDescent="0.25">
      <c r="A186" s="184" t="s">
        <v>18</v>
      </c>
      <c r="B186" s="196">
        <f>SUM(I186,L186)</f>
        <v>14</v>
      </c>
      <c r="C186" s="180">
        <f>M186-J186</f>
        <v>-115.42780158048433</v>
      </c>
      <c r="D186" s="180">
        <f>SQRT(K186^2/I186+N186^2/L186)</f>
        <v>245.23963716838591</v>
      </c>
      <c r="E186" s="197" t="s">
        <v>19</v>
      </c>
      <c r="F186" s="184" t="s">
        <v>20</v>
      </c>
      <c r="G186" s="307" t="s">
        <v>21</v>
      </c>
      <c r="H186" s="184" t="s">
        <v>33</v>
      </c>
      <c r="I186" s="285">
        <v>10</v>
      </c>
      <c r="J186" s="180">
        <v>249.81063273324807</v>
      </c>
      <c r="K186" s="180">
        <v>718.96919787443676</v>
      </c>
      <c r="L186" s="285">
        <v>4</v>
      </c>
      <c r="M186" s="180">
        <v>134.38283115276374</v>
      </c>
      <c r="N186" s="180">
        <v>183.85656245302178</v>
      </c>
      <c r="O186" s="221"/>
      <c r="P186" s="181"/>
      <c r="Q186" s="195"/>
      <c r="R186" s="179"/>
      <c r="S186" s="200"/>
      <c r="T186" s="200"/>
      <c r="U186" s="279"/>
    </row>
    <row r="187" spans="1:24" s="184" customFormat="1" x14ac:dyDescent="0.25">
      <c r="A187" s="184" t="s">
        <v>18</v>
      </c>
      <c r="B187" s="196"/>
      <c r="C187" s="180"/>
      <c r="D187" s="180"/>
      <c r="E187" s="197" t="s">
        <v>358</v>
      </c>
      <c r="F187" s="184" t="s">
        <v>20</v>
      </c>
      <c r="G187" s="307" t="s">
        <v>21</v>
      </c>
      <c r="H187" s="184" t="s">
        <v>33</v>
      </c>
      <c r="I187" s="285"/>
      <c r="J187" s="180"/>
      <c r="K187" s="180"/>
      <c r="L187" s="285">
        <v>25</v>
      </c>
      <c r="M187" s="180">
        <v>12.29178465381422</v>
      </c>
      <c r="N187" s="180">
        <v>33.600717587992413</v>
      </c>
      <c r="O187" s="221"/>
      <c r="P187" s="181"/>
      <c r="Q187" s="195"/>
      <c r="R187" s="179"/>
      <c r="S187" s="200"/>
      <c r="T187" s="200"/>
      <c r="U187" s="279"/>
    </row>
    <row r="188" spans="1:24" s="184" customFormat="1" x14ac:dyDescent="0.25">
      <c r="A188" s="184" t="s">
        <v>18</v>
      </c>
      <c r="B188" s="196"/>
      <c r="C188" s="180"/>
      <c r="D188" s="180"/>
      <c r="E188" s="197" t="s">
        <v>359</v>
      </c>
      <c r="F188" s="184" t="s">
        <v>20</v>
      </c>
      <c r="G188" s="307" t="s">
        <v>21</v>
      </c>
      <c r="H188" s="184" t="s">
        <v>33</v>
      </c>
      <c r="I188" s="285"/>
      <c r="J188" s="180"/>
      <c r="K188" s="180"/>
      <c r="L188" s="285">
        <v>29</v>
      </c>
      <c r="M188" s="180">
        <v>8.4408321164786848</v>
      </c>
      <c r="N188" s="180">
        <v>7.7952986641612938</v>
      </c>
      <c r="O188" s="221"/>
      <c r="P188" s="181"/>
      <c r="Q188" s="195"/>
      <c r="R188" s="179"/>
      <c r="S188" s="200"/>
      <c r="T188" s="200"/>
      <c r="U188" s="279"/>
    </row>
    <row r="189" spans="1:24" s="184" customFormat="1" x14ac:dyDescent="0.25">
      <c r="A189" s="184" t="s">
        <v>18</v>
      </c>
      <c r="B189" s="196"/>
      <c r="C189" s="180"/>
      <c r="D189" s="180"/>
      <c r="E189" s="213" t="s">
        <v>23</v>
      </c>
      <c r="F189" s="184" t="s">
        <v>20</v>
      </c>
      <c r="G189" s="307" t="s">
        <v>21</v>
      </c>
      <c r="H189" s="184" t="s">
        <v>33</v>
      </c>
      <c r="I189" s="285">
        <v>31</v>
      </c>
      <c r="J189" s="180">
        <v>550.62765308217195</v>
      </c>
      <c r="K189" s="180">
        <v>1379.4092088563521</v>
      </c>
      <c r="L189" s="285"/>
      <c r="M189" s="180"/>
      <c r="N189" s="180"/>
      <c r="O189" s="221"/>
      <c r="P189" s="181"/>
      <c r="Q189" s="195"/>
      <c r="R189" s="179"/>
      <c r="S189" s="200"/>
      <c r="T189" s="200"/>
      <c r="U189" s="279"/>
    </row>
    <row r="190" spans="1:24" s="184" customFormat="1" x14ac:dyDescent="0.25">
      <c r="A190" s="184" t="s">
        <v>18</v>
      </c>
      <c r="B190" s="196"/>
      <c r="C190" s="180"/>
      <c r="D190" s="180"/>
      <c r="E190" s="197"/>
      <c r="F190" s="184" t="s">
        <v>7</v>
      </c>
      <c r="G190" s="299"/>
      <c r="H190" s="197" t="s">
        <v>33</v>
      </c>
      <c r="I190" s="285">
        <f>SUM(I185:I189)</f>
        <v>57</v>
      </c>
      <c r="J190" s="180">
        <v>78.965000000000003</v>
      </c>
      <c r="K190" s="180">
        <v>22.105</v>
      </c>
      <c r="L190" s="285"/>
      <c r="M190" s="180"/>
      <c r="N190" s="180"/>
      <c r="O190" s="221" t="s">
        <v>29</v>
      </c>
      <c r="P190" s="181">
        <v>0.12</v>
      </c>
      <c r="Q190" s="195">
        <v>52.926000000000002</v>
      </c>
      <c r="R190" s="179"/>
      <c r="S190" s="200">
        <v>35.64</v>
      </c>
      <c r="T190" s="200">
        <v>122.29</v>
      </c>
      <c r="U190" s="279"/>
      <c r="V190" s="343"/>
      <c r="W190" s="273"/>
      <c r="X190" s="273"/>
    </row>
    <row r="191" spans="1:24" s="184" customFormat="1" x14ac:dyDescent="0.25">
      <c r="A191" s="184" t="s">
        <v>18</v>
      </c>
      <c r="B191" s="196"/>
      <c r="C191" s="180"/>
      <c r="D191" s="180"/>
      <c r="E191" s="197"/>
      <c r="F191" s="184" t="s">
        <v>33</v>
      </c>
      <c r="G191" s="299"/>
      <c r="H191" s="197" t="s">
        <v>33</v>
      </c>
      <c r="I191" s="285"/>
      <c r="J191" s="180"/>
      <c r="K191" s="180"/>
      <c r="L191" s="285">
        <f>SUM(L186:L188)</f>
        <v>58</v>
      </c>
      <c r="M191" s="180">
        <v>8.6029999999999998</v>
      </c>
      <c r="N191" s="180">
        <v>1.4159999999999999</v>
      </c>
      <c r="O191" s="221" t="s">
        <v>29</v>
      </c>
      <c r="P191" s="181">
        <v>0.33400000000000002</v>
      </c>
      <c r="Q191" s="195">
        <v>8.843</v>
      </c>
      <c r="R191" s="181">
        <f>2*(1-_xlfn.NORM.S.DIST((J190-M191)/SQRT((N191^2)+(K190^2)),TRUE))</f>
        <v>1.4902780396612858E-3</v>
      </c>
      <c r="S191" s="200">
        <v>5.8280000000000003</v>
      </c>
      <c r="T191" s="200">
        <v>11.378</v>
      </c>
      <c r="U191" s="279"/>
    </row>
    <row r="192" spans="1:24" s="184" customFormat="1" x14ac:dyDescent="0.25">
      <c r="A192" s="184" t="s">
        <v>18</v>
      </c>
      <c r="B192" s="222"/>
      <c r="C192" s="223"/>
      <c r="D192" s="223"/>
      <c r="E192" s="224" t="s">
        <v>357</v>
      </c>
      <c r="F192" s="170" t="s">
        <v>20</v>
      </c>
      <c r="G192" s="303" t="s">
        <v>21</v>
      </c>
      <c r="H192" s="170" t="s">
        <v>34</v>
      </c>
      <c r="I192" s="297">
        <v>16</v>
      </c>
      <c r="J192" s="200">
        <v>73.504463841576865</v>
      </c>
      <c r="K192" s="180">
        <v>89.162335048870261</v>
      </c>
      <c r="L192" s="285"/>
      <c r="M192" s="180"/>
      <c r="N192" s="180"/>
      <c r="O192" s="221"/>
      <c r="P192" s="181"/>
      <c r="Q192" s="195"/>
      <c r="R192" s="179"/>
      <c r="S192" s="200"/>
      <c r="T192" s="200"/>
      <c r="U192" s="279"/>
    </row>
    <row r="193" spans="1:21" s="184" customFormat="1" x14ac:dyDescent="0.25">
      <c r="A193" s="184" t="s">
        <v>18</v>
      </c>
      <c r="B193" s="196">
        <f>SUM(I193,L193)</f>
        <v>13</v>
      </c>
      <c r="C193" s="180">
        <f>M193-J193</f>
        <v>-238.48764316025364</v>
      </c>
      <c r="D193" s="180">
        <f>SQRT(K193^2/I193+N193^2/L193)</f>
        <v>227.38354495839221</v>
      </c>
      <c r="E193" s="197" t="s">
        <v>19</v>
      </c>
      <c r="F193" s="184" t="s">
        <v>20</v>
      </c>
      <c r="G193" s="307" t="s">
        <v>21</v>
      </c>
      <c r="H193" s="184" t="s">
        <v>34</v>
      </c>
      <c r="I193" s="285">
        <v>10</v>
      </c>
      <c r="J193" s="180">
        <v>249.81063273324807</v>
      </c>
      <c r="K193" s="180">
        <v>718.96919787443676</v>
      </c>
      <c r="L193" s="285">
        <v>3</v>
      </c>
      <c r="M193" s="180">
        <v>11.32298957299443</v>
      </c>
      <c r="N193" s="180">
        <v>5.900619109229428</v>
      </c>
      <c r="O193" s="221"/>
      <c r="P193" s="181"/>
      <c r="Q193" s="195"/>
      <c r="R193" s="179"/>
      <c r="S193" s="200"/>
      <c r="T193" s="200"/>
      <c r="U193" s="279"/>
    </row>
    <row r="194" spans="1:21" s="184" customFormat="1" x14ac:dyDescent="0.25">
      <c r="A194" s="184" t="s">
        <v>18</v>
      </c>
      <c r="B194" s="196"/>
      <c r="C194" s="180"/>
      <c r="D194" s="180"/>
      <c r="E194" s="197" t="s">
        <v>358</v>
      </c>
      <c r="F194" s="184" t="s">
        <v>20</v>
      </c>
      <c r="G194" s="307" t="s">
        <v>21</v>
      </c>
      <c r="H194" s="184" t="s">
        <v>34</v>
      </c>
      <c r="I194" s="285"/>
      <c r="J194" s="180"/>
      <c r="K194" s="180"/>
      <c r="L194" s="285">
        <v>22</v>
      </c>
      <c r="M194" s="180">
        <v>13.718498769514428</v>
      </c>
      <c r="N194" s="180">
        <v>11.202481090373139</v>
      </c>
      <c r="O194" s="221"/>
      <c r="P194" s="181"/>
      <c r="Q194" s="195"/>
      <c r="R194" s="179"/>
      <c r="S194" s="200"/>
      <c r="T194" s="200"/>
      <c r="U194" s="279"/>
    </row>
    <row r="195" spans="1:21" s="184" customFormat="1" x14ac:dyDescent="0.25">
      <c r="A195" s="184" t="s">
        <v>18</v>
      </c>
      <c r="B195" s="196"/>
      <c r="C195" s="180"/>
      <c r="D195" s="180"/>
      <c r="E195" s="197" t="s">
        <v>359</v>
      </c>
      <c r="F195" s="184" t="s">
        <v>20</v>
      </c>
      <c r="G195" s="307" t="s">
        <v>21</v>
      </c>
      <c r="H195" s="184" t="s">
        <v>34</v>
      </c>
      <c r="I195" s="285"/>
      <c r="J195" s="180"/>
      <c r="K195" s="180"/>
      <c r="L195" s="285">
        <v>26</v>
      </c>
      <c r="M195" s="180">
        <v>14.007679430397353</v>
      </c>
      <c r="N195" s="180">
        <v>10.562083797373409</v>
      </c>
      <c r="O195" s="221"/>
      <c r="P195" s="181"/>
      <c r="Q195" s="195"/>
      <c r="R195" s="179"/>
      <c r="S195" s="200"/>
      <c r="T195" s="200"/>
      <c r="U195" s="279"/>
    </row>
    <row r="196" spans="1:21" s="184" customFormat="1" x14ac:dyDescent="0.25">
      <c r="A196" s="184" t="s">
        <v>18</v>
      </c>
      <c r="B196" s="196"/>
      <c r="C196" s="180"/>
      <c r="D196" s="180"/>
      <c r="E196" s="213" t="s">
        <v>23</v>
      </c>
      <c r="F196" s="184" t="s">
        <v>20</v>
      </c>
      <c r="G196" s="307" t="s">
        <v>21</v>
      </c>
      <c r="H196" s="184" t="s">
        <v>34</v>
      </c>
      <c r="I196" s="285">
        <v>31</v>
      </c>
      <c r="J196" s="180">
        <v>550.62765308217195</v>
      </c>
      <c r="K196" s="180">
        <v>1379.4092088563521</v>
      </c>
      <c r="L196" s="285"/>
      <c r="M196" s="180"/>
      <c r="N196" s="180"/>
      <c r="O196" s="221"/>
      <c r="P196" s="181"/>
      <c r="Q196" s="195"/>
      <c r="R196" s="179"/>
      <c r="S196" s="200"/>
      <c r="T196" s="200"/>
      <c r="U196" s="279"/>
    </row>
    <row r="197" spans="1:21" s="184" customFormat="1" x14ac:dyDescent="0.25">
      <c r="A197" s="184" t="s">
        <v>18</v>
      </c>
      <c r="B197" s="196"/>
      <c r="C197" s="180"/>
      <c r="D197" s="180"/>
      <c r="E197" s="197"/>
      <c r="F197" s="184" t="s">
        <v>7</v>
      </c>
      <c r="G197" s="299"/>
      <c r="H197" s="197" t="s">
        <v>34</v>
      </c>
      <c r="I197" s="285">
        <f>SUM(I192:I196)</f>
        <v>57</v>
      </c>
      <c r="J197" s="180">
        <v>78.965000000000003</v>
      </c>
      <c r="K197" s="180">
        <v>22.105</v>
      </c>
      <c r="L197" s="285"/>
      <c r="M197" s="180"/>
      <c r="N197" s="180"/>
      <c r="O197" s="221" t="s">
        <v>29</v>
      </c>
      <c r="P197" s="181">
        <v>0.12</v>
      </c>
      <c r="Q197" s="195">
        <v>52.926000000000002</v>
      </c>
      <c r="R197" s="179"/>
      <c r="S197" s="200">
        <v>35.64</v>
      </c>
      <c r="T197" s="200">
        <v>122.29</v>
      </c>
      <c r="U197" s="279"/>
    </row>
    <row r="198" spans="1:21" s="188" customFormat="1" x14ac:dyDescent="0.25">
      <c r="A198" s="188" t="s">
        <v>18</v>
      </c>
      <c r="B198" s="186"/>
      <c r="C198" s="183"/>
      <c r="D198" s="183"/>
      <c r="E198" s="189"/>
      <c r="F198" s="188" t="s">
        <v>34</v>
      </c>
      <c r="G198" s="300"/>
      <c r="H198" s="189" t="s">
        <v>34</v>
      </c>
      <c r="I198" s="284"/>
      <c r="J198" s="183"/>
      <c r="K198" s="183"/>
      <c r="L198" s="284">
        <f>SUM(L193:L195)</f>
        <v>51</v>
      </c>
      <c r="M198" s="183">
        <v>13.420999999999999</v>
      </c>
      <c r="N198" s="183">
        <v>1.4239999999999999</v>
      </c>
      <c r="O198" s="111" t="s">
        <v>29</v>
      </c>
      <c r="P198" s="191">
        <v>0.78700000000000003</v>
      </c>
      <c r="Q198" s="187">
        <v>0</v>
      </c>
      <c r="R198" s="191">
        <f>2*(1-_xlfn.NORM.S.DIST((J197-M198)/SQRT((N198^2)+(K197^2)),TRUE))</f>
        <v>3.0865152047840905E-3</v>
      </c>
      <c r="S198" s="112">
        <v>10.63</v>
      </c>
      <c r="T198" s="112">
        <v>16.213000000000001</v>
      </c>
      <c r="U198" s="280"/>
    </row>
    <row r="199" spans="1:21" ht="12.75" customHeight="1" x14ac:dyDescent="0.25">
      <c r="A199" s="184" t="s">
        <v>18</v>
      </c>
      <c r="B199" s="196"/>
      <c r="C199" s="180"/>
      <c r="D199" s="180"/>
      <c r="E199" s="197"/>
      <c r="F199" s="184" t="s">
        <v>7</v>
      </c>
      <c r="G199" s="307" t="s">
        <v>21</v>
      </c>
      <c r="H199" s="184"/>
      <c r="I199" s="285">
        <v>57</v>
      </c>
      <c r="J199" s="180">
        <v>78.965000000000003</v>
      </c>
      <c r="K199" s="180">
        <v>22.105</v>
      </c>
      <c r="L199" s="285"/>
      <c r="M199" s="180"/>
      <c r="N199" s="180"/>
      <c r="O199" s="214" t="s">
        <v>29</v>
      </c>
      <c r="P199" s="181">
        <v>0.12</v>
      </c>
      <c r="Q199" s="195">
        <v>52.926000000000002</v>
      </c>
      <c r="R199" s="181"/>
      <c r="S199" s="180">
        <v>35.64</v>
      </c>
      <c r="T199" s="180">
        <v>122.29</v>
      </c>
    </row>
    <row r="200" spans="1:21" ht="12.75" customHeight="1" x14ac:dyDescent="0.25">
      <c r="A200" s="184" t="s">
        <v>18</v>
      </c>
      <c r="B200" s="196"/>
      <c r="C200" s="180"/>
      <c r="D200" s="180"/>
      <c r="E200" s="197"/>
      <c r="F200" s="184" t="s">
        <v>1991</v>
      </c>
      <c r="G200" s="307" t="s">
        <v>21</v>
      </c>
      <c r="H200" s="184"/>
      <c r="I200" s="285"/>
      <c r="J200" s="180"/>
      <c r="K200" s="180"/>
      <c r="L200" s="285">
        <v>110</v>
      </c>
      <c r="M200" s="180">
        <v>27.602</v>
      </c>
      <c r="N200" s="180">
        <v>6.7759999999999998</v>
      </c>
      <c r="O200" s="214" t="s">
        <v>29</v>
      </c>
      <c r="P200" s="181">
        <v>0.22500000000000001</v>
      </c>
      <c r="Q200" s="195">
        <v>31.286000000000001</v>
      </c>
      <c r="R200" s="181">
        <f>2*(1-_xlfn.NORM.S.DIST((J199-M200)/SQRT((N200^2)+(K199^2)),TRUE))</f>
        <v>2.6313015027333408E-2</v>
      </c>
      <c r="S200" s="180">
        <v>14.32</v>
      </c>
      <c r="T200" s="180">
        <v>40.883000000000003</v>
      </c>
    </row>
    <row r="201" spans="1:21" s="108" customFormat="1" ht="12.75" customHeight="1" x14ac:dyDescent="0.25">
      <c r="A201" s="188" t="s">
        <v>18</v>
      </c>
      <c r="B201" s="186">
        <v>101</v>
      </c>
      <c r="C201" s="183">
        <v>-332.12</v>
      </c>
      <c r="D201" s="183">
        <v>182.84800000000001</v>
      </c>
      <c r="E201" s="189"/>
      <c r="F201" s="188" t="s">
        <v>1993</v>
      </c>
      <c r="G201" s="308" t="s">
        <v>21</v>
      </c>
      <c r="H201" s="188"/>
      <c r="I201" s="284"/>
      <c r="J201" s="183"/>
      <c r="K201" s="183"/>
      <c r="L201" s="284"/>
      <c r="M201" s="183"/>
      <c r="N201" s="183"/>
      <c r="O201" s="203" t="s">
        <v>28</v>
      </c>
      <c r="P201" s="191">
        <v>0</v>
      </c>
      <c r="Q201" s="187">
        <v>98.16</v>
      </c>
      <c r="R201" s="191"/>
      <c r="S201" s="183">
        <v>-690.49699999999996</v>
      </c>
      <c r="T201" s="183">
        <v>26.256</v>
      </c>
      <c r="U201" s="278"/>
    </row>
    <row r="202" spans="1:21" ht="12.75" customHeight="1" x14ac:dyDescent="0.25">
      <c r="A202" s="184"/>
      <c r="B202" s="196"/>
      <c r="C202" s="180"/>
      <c r="D202" s="180"/>
      <c r="E202" s="197"/>
      <c r="F202" s="184"/>
      <c r="G202" s="307"/>
      <c r="H202" s="184"/>
      <c r="I202" s="285"/>
      <c r="J202" s="180"/>
      <c r="K202" s="180"/>
      <c r="L202" s="285"/>
      <c r="M202" s="180"/>
      <c r="N202" s="180"/>
      <c r="O202" s="214"/>
      <c r="P202" s="181"/>
      <c r="Q202" s="195"/>
      <c r="R202" s="181"/>
      <c r="S202" s="180"/>
      <c r="T202" s="180"/>
    </row>
    <row r="203" spans="1:21" ht="12.75" customHeight="1" x14ac:dyDescent="0.25">
      <c r="A203" s="184" t="s">
        <v>24</v>
      </c>
      <c r="B203" s="196">
        <v>16</v>
      </c>
      <c r="C203" s="180">
        <v>388.88888888888891</v>
      </c>
      <c r="D203" s="180">
        <v>176.72760272145379</v>
      </c>
      <c r="E203" s="197">
        <v>2</v>
      </c>
      <c r="F203" s="184" t="s">
        <v>42</v>
      </c>
      <c r="G203" s="307" t="s">
        <v>43</v>
      </c>
      <c r="H203" s="184" t="s">
        <v>22</v>
      </c>
      <c r="I203" s="285">
        <v>7</v>
      </c>
      <c r="J203" s="180">
        <v>1117.6470588235295</v>
      </c>
      <c r="K203" s="180">
        <v>127.073347027604</v>
      </c>
      <c r="L203" s="285">
        <v>9</v>
      </c>
      <c r="M203" s="180">
        <v>1506.5359477124184</v>
      </c>
      <c r="N203" s="180">
        <v>510.22795336820565</v>
      </c>
    </row>
    <row r="204" spans="1:21" ht="12.75" customHeight="1" x14ac:dyDescent="0.25">
      <c r="A204" s="184" t="s">
        <v>24</v>
      </c>
      <c r="B204" s="196">
        <v>28</v>
      </c>
      <c r="C204" s="180">
        <v>385.81314878892704</v>
      </c>
      <c r="D204" s="180">
        <v>285.54256583760389</v>
      </c>
      <c r="E204" s="197">
        <v>3</v>
      </c>
      <c r="F204" s="184" t="s">
        <v>42</v>
      </c>
      <c r="G204" s="307" t="s">
        <v>43</v>
      </c>
      <c r="H204" s="184" t="s">
        <v>22</v>
      </c>
      <c r="I204" s="285">
        <v>11</v>
      </c>
      <c r="J204" s="180">
        <v>1529.4117647058827</v>
      </c>
      <c r="K204" s="180">
        <v>807.72652880088003</v>
      </c>
      <c r="L204" s="285">
        <v>17</v>
      </c>
      <c r="M204" s="180">
        <v>1915.2249134948097</v>
      </c>
      <c r="N204" s="180">
        <v>614.65331475035998</v>
      </c>
    </row>
    <row r="205" spans="1:21" ht="12.75" customHeight="1" x14ac:dyDescent="0.25">
      <c r="A205" s="184" t="s">
        <v>24</v>
      </c>
      <c r="B205" s="196">
        <v>36</v>
      </c>
      <c r="C205" s="180">
        <v>349.29971988795546</v>
      </c>
      <c r="D205" s="180">
        <v>203.81332353479959</v>
      </c>
      <c r="E205" s="197">
        <v>4</v>
      </c>
      <c r="F205" s="184" t="s">
        <v>42</v>
      </c>
      <c r="G205" s="307" t="s">
        <v>43</v>
      </c>
      <c r="H205" s="184" t="s">
        <v>22</v>
      </c>
      <c r="I205" s="285">
        <v>15</v>
      </c>
      <c r="J205" s="180">
        <v>1605.8823529411764</v>
      </c>
      <c r="K205" s="180">
        <v>581.55874883711169</v>
      </c>
      <c r="L205" s="285">
        <v>21</v>
      </c>
      <c r="M205" s="180">
        <v>1955.1820728291318</v>
      </c>
      <c r="N205" s="180">
        <v>631.53976768508983</v>
      </c>
    </row>
    <row r="206" spans="1:21" ht="12.75" customHeight="1" x14ac:dyDescent="0.25">
      <c r="A206" s="184" t="s">
        <v>24</v>
      </c>
      <c r="B206" s="196">
        <v>37</v>
      </c>
      <c r="C206" s="180">
        <v>242.78074866310158</v>
      </c>
      <c r="D206" s="180">
        <v>227.33685938877207</v>
      </c>
      <c r="E206" s="197">
        <v>5</v>
      </c>
      <c r="F206" s="184" t="s">
        <v>42</v>
      </c>
      <c r="G206" s="307" t="s">
        <v>43</v>
      </c>
      <c r="H206" s="184" t="s">
        <v>22</v>
      </c>
      <c r="I206" s="285">
        <v>15</v>
      </c>
      <c r="J206" s="180">
        <v>1917.6470588235295</v>
      </c>
      <c r="K206" s="180">
        <v>718.22197662792189</v>
      </c>
      <c r="L206" s="285">
        <v>22</v>
      </c>
      <c r="M206" s="180">
        <v>2160.4278074866311</v>
      </c>
      <c r="N206" s="180">
        <v>616.79461468026147</v>
      </c>
      <c r="P206" s="181"/>
      <c r="Q206" s="195"/>
    </row>
    <row r="207" spans="1:21" ht="12.75" customHeight="1" x14ac:dyDescent="0.25">
      <c r="A207" s="184" t="s">
        <v>24</v>
      </c>
      <c r="B207" s="196">
        <v>20</v>
      </c>
      <c r="C207" s="180">
        <v>847.1234647705237</v>
      </c>
      <c r="D207" s="180">
        <v>217.50653026755316</v>
      </c>
      <c r="E207" s="213">
        <v>6</v>
      </c>
      <c r="F207" s="184" t="s">
        <v>42</v>
      </c>
      <c r="G207" s="307" t="s">
        <v>43</v>
      </c>
      <c r="H207" s="184" t="s">
        <v>22</v>
      </c>
      <c r="I207" s="285">
        <v>7</v>
      </c>
      <c r="J207" s="180">
        <v>1512.6050420168067</v>
      </c>
      <c r="K207" s="180">
        <v>374.29562561794847</v>
      </c>
      <c r="L207" s="285">
        <v>13</v>
      </c>
      <c r="M207" s="180">
        <v>2359.7285067873304</v>
      </c>
      <c r="N207" s="180">
        <v>595.68249631161052</v>
      </c>
      <c r="Q207" s="195"/>
    </row>
    <row r="208" spans="1:21" ht="12.75" customHeight="1" x14ac:dyDescent="0.25">
      <c r="A208" s="184" t="s">
        <v>24</v>
      </c>
      <c r="B208" s="196">
        <v>28</v>
      </c>
      <c r="C208" s="180">
        <v>161.89258312020456</v>
      </c>
      <c r="D208" s="180">
        <v>191.78274534022987</v>
      </c>
      <c r="E208" s="197" t="s">
        <v>45</v>
      </c>
      <c r="F208" s="184" t="s">
        <v>42</v>
      </c>
      <c r="G208" s="307" t="s">
        <v>43</v>
      </c>
      <c r="H208" s="184" t="s">
        <v>22</v>
      </c>
      <c r="I208" s="285">
        <v>5</v>
      </c>
      <c r="J208" s="180">
        <v>1435.2941176470588</v>
      </c>
      <c r="K208" s="180">
        <v>336.88990737120946</v>
      </c>
      <c r="L208" s="285">
        <v>23</v>
      </c>
      <c r="M208" s="180">
        <v>1597.1867007672633</v>
      </c>
      <c r="N208" s="180">
        <v>569.10295014868609</v>
      </c>
      <c r="Q208" s="195"/>
    </row>
    <row r="209" spans="1:24" ht="12.75" customHeight="1" x14ac:dyDescent="0.25">
      <c r="A209" s="184" t="s">
        <v>24</v>
      </c>
      <c r="B209" s="196"/>
      <c r="C209" s="180"/>
      <c r="D209" s="180"/>
      <c r="E209" s="197" t="s">
        <v>357</v>
      </c>
      <c r="F209" s="184" t="s">
        <v>20</v>
      </c>
      <c r="G209" s="307" t="s">
        <v>21</v>
      </c>
      <c r="H209" s="184" t="s">
        <v>22</v>
      </c>
      <c r="I209" s="285">
        <v>15</v>
      </c>
      <c r="J209" s="180">
        <v>1534.9206349206352</v>
      </c>
      <c r="K209" s="180">
        <v>1056.4281255285332</v>
      </c>
      <c r="L209" s="285"/>
      <c r="M209" s="180"/>
      <c r="N209" s="180"/>
      <c r="Q209" s="195"/>
    </row>
    <row r="210" spans="1:24" ht="12.75" customHeight="1" x14ac:dyDescent="0.25">
      <c r="A210" s="184" t="s">
        <v>24</v>
      </c>
      <c r="B210" s="196">
        <v>30</v>
      </c>
      <c r="C210" s="180">
        <v>813.68102796674225</v>
      </c>
      <c r="D210" s="180">
        <v>269.42334530206335</v>
      </c>
      <c r="E210" s="213" t="s">
        <v>19</v>
      </c>
      <c r="F210" s="184" t="s">
        <v>20</v>
      </c>
      <c r="G210" s="307" t="s">
        <v>21</v>
      </c>
      <c r="H210" s="184" t="s">
        <v>22</v>
      </c>
      <c r="I210" s="285">
        <v>9</v>
      </c>
      <c r="J210" s="180">
        <v>1328.0423280423281</v>
      </c>
      <c r="K210" s="180">
        <v>379.41986720004809</v>
      </c>
      <c r="L210" s="285">
        <v>21</v>
      </c>
      <c r="M210" s="180">
        <v>2141.7233560090704</v>
      </c>
      <c r="N210" s="180">
        <v>1090.166211673529</v>
      </c>
    </row>
    <row r="211" spans="1:24" ht="12.75" customHeight="1" x14ac:dyDescent="0.25">
      <c r="A211" s="184" t="s">
        <v>24</v>
      </c>
      <c r="B211" s="196"/>
      <c r="C211" s="180"/>
      <c r="D211" s="180"/>
      <c r="E211" s="197" t="s">
        <v>358</v>
      </c>
      <c r="F211" s="184" t="s">
        <v>20</v>
      </c>
      <c r="G211" s="307" t="s">
        <v>21</v>
      </c>
      <c r="H211" s="184" t="s">
        <v>22</v>
      </c>
      <c r="I211" s="285"/>
      <c r="J211" s="180"/>
      <c r="K211" s="180"/>
      <c r="L211" s="285">
        <v>33</v>
      </c>
      <c r="M211" s="180">
        <v>1998.556998556998</v>
      </c>
      <c r="N211" s="180">
        <v>971.93357908598</v>
      </c>
    </row>
    <row r="212" spans="1:24" ht="12.75" customHeight="1" x14ac:dyDescent="0.25">
      <c r="A212" s="184" t="s">
        <v>24</v>
      </c>
      <c r="B212" s="196"/>
      <c r="C212" s="180"/>
      <c r="D212" s="180"/>
      <c r="E212" s="197" t="s">
        <v>359</v>
      </c>
      <c r="F212" s="184" t="s">
        <v>20</v>
      </c>
      <c r="G212" s="307" t="s">
        <v>21</v>
      </c>
      <c r="H212" s="184" t="s">
        <v>22</v>
      </c>
      <c r="I212" s="285"/>
      <c r="J212" s="180"/>
      <c r="K212" s="180"/>
      <c r="L212" s="285">
        <v>15</v>
      </c>
      <c r="M212" s="180">
        <v>1660.31746031746</v>
      </c>
      <c r="N212" s="180">
        <v>942.91497566511782</v>
      </c>
    </row>
    <row r="213" spans="1:24" ht="12.75" customHeight="1" x14ac:dyDescent="0.25">
      <c r="A213" s="184" t="s">
        <v>24</v>
      </c>
      <c r="B213" s="196">
        <v>57</v>
      </c>
      <c r="C213" s="180">
        <v>129.100529100529</v>
      </c>
      <c r="D213" s="180">
        <v>140.54730371997627</v>
      </c>
      <c r="E213" s="197" t="s">
        <v>23</v>
      </c>
      <c r="F213" s="184" t="s">
        <v>20</v>
      </c>
      <c r="G213" s="307" t="s">
        <v>21</v>
      </c>
      <c r="H213" s="184" t="s">
        <v>22</v>
      </c>
      <c r="I213" s="285">
        <v>30</v>
      </c>
      <c r="J213" s="180">
        <v>1082.5396825396824</v>
      </c>
      <c r="K213" s="180">
        <v>468.77365797241697</v>
      </c>
      <c r="L213" s="285">
        <v>27</v>
      </c>
      <c r="M213" s="180">
        <v>1211.6402116402114</v>
      </c>
      <c r="N213" s="180">
        <v>579.28562520731987</v>
      </c>
    </row>
    <row r="214" spans="1:24" ht="12.75" customHeight="1" x14ac:dyDescent="0.25">
      <c r="A214" s="184" t="s">
        <v>24</v>
      </c>
      <c r="B214" s="196">
        <v>41</v>
      </c>
      <c r="C214" s="180">
        <v>3381</v>
      </c>
      <c r="D214" s="180">
        <v>456.88905881949671</v>
      </c>
      <c r="E214" s="197" t="s">
        <v>355</v>
      </c>
      <c r="F214" s="170" t="s">
        <v>64</v>
      </c>
      <c r="G214" s="303" t="s">
        <v>43</v>
      </c>
      <c r="H214" s="184" t="s">
        <v>22</v>
      </c>
      <c r="I214" s="285">
        <v>12</v>
      </c>
      <c r="J214" s="180">
        <v>13273</v>
      </c>
      <c r="K214" s="180">
        <v>1377</v>
      </c>
      <c r="L214" s="285">
        <v>29</v>
      </c>
      <c r="M214" s="180">
        <v>16654</v>
      </c>
      <c r="N214" s="180">
        <v>1213</v>
      </c>
      <c r="Q214" s="195"/>
    </row>
    <row r="215" spans="1:24" ht="12.75" customHeight="1" x14ac:dyDescent="0.25">
      <c r="A215" s="184" t="s">
        <v>24</v>
      </c>
      <c r="B215" s="172">
        <v>32</v>
      </c>
      <c r="C215" s="185">
        <v>70</v>
      </c>
      <c r="D215" s="185">
        <v>315.90621591684766</v>
      </c>
      <c r="E215" s="198" t="s">
        <v>41</v>
      </c>
      <c r="F215" s="173" t="s">
        <v>101</v>
      </c>
      <c r="G215" s="232" t="s">
        <v>21</v>
      </c>
      <c r="H215" s="184" t="s">
        <v>22</v>
      </c>
      <c r="I215" s="202">
        <v>17</v>
      </c>
      <c r="J215" s="185">
        <v>1840</v>
      </c>
      <c r="K215" s="185">
        <v>855</v>
      </c>
      <c r="L215" s="202">
        <v>15</v>
      </c>
      <c r="M215" s="185">
        <v>1910</v>
      </c>
      <c r="N215" s="185">
        <v>923</v>
      </c>
      <c r="Q215" s="195"/>
    </row>
    <row r="216" spans="1:24" ht="12.75" customHeight="1" x14ac:dyDescent="0.25">
      <c r="A216" s="184" t="s">
        <v>24</v>
      </c>
      <c r="D216" s="180"/>
      <c r="F216" s="184" t="s">
        <v>7</v>
      </c>
      <c r="I216" s="285">
        <f>SUM(I203:I215)</f>
        <v>143</v>
      </c>
      <c r="J216" s="180">
        <v>2486.5630000000001</v>
      </c>
      <c r="K216" s="180">
        <v>381.262</v>
      </c>
      <c r="O216" s="214" t="s">
        <v>28</v>
      </c>
      <c r="P216" s="181">
        <v>0</v>
      </c>
      <c r="Q216" s="195">
        <v>98.950999999999993</v>
      </c>
      <c r="S216" s="180">
        <v>1739.3030000000001</v>
      </c>
      <c r="T216" s="180">
        <v>3233.8229999999999</v>
      </c>
      <c r="V216" s="347"/>
      <c r="W216" s="273"/>
      <c r="X216" s="273"/>
    </row>
    <row r="217" spans="1:24" ht="12.75" customHeight="1" x14ac:dyDescent="0.25">
      <c r="A217" s="184" t="s">
        <v>24</v>
      </c>
      <c r="B217" s="196">
        <v>325</v>
      </c>
      <c r="D217" s="180"/>
      <c r="F217" s="184" t="s">
        <v>1991</v>
      </c>
      <c r="L217" s="285">
        <f>SUM(L203:L215)</f>
        <v>245</v>
      </c>
      <c r="M217" s="180">
        <v>3338.3020000000001</v>
      </c>
      <c r="N217" s="180">
        <v>1054.7370000000001</v>
      </c>
      <c r="O217" s="214" t="s">
        <v>28</v>
      </c>
      <c r="P217" s="181">
        <v>0</v>
      </c>
      <c r="Q217" s="195">
        <v>99.787000000000006</v>
      </c>
      <c r="R217" s="181">
        <f>2*(1-_xlfn.NORM.S.DIST((M217-J216)/SQRT((N217^2)+(K216^2)),TRUE))</f>
        <v>0.44758736012980282</v>
      </c>
      <c r="S217" s="180">
        <v>1271.0550000000001</v>
      </c>
      <c r="T217" s="180">
        <v>5405.549</v>
      </c>
    </row>
    <row r="218" spans="1:24" ht="12.75" customHeight="1" x14ac:dyDescent="0.25">
      <c r="A218" s="184" t="s">
        <v>24</v>
      </c>
      <c r="D218" s="180"/>
      <c r="F218" s="184" t="s">
        <v>211</v>
      </c>
      <c r="I218" s="285">
        <v>55</v>
      </c>
      <c r="J218" s="180">
        <v>1515.721</v>
      </c>
      <c r="K218" s="180">
        <v>166.779</v>
      </c>
      <c r="O218" s="214" t="s">
        <v>28</v>
      </c>
      <c r="P218" s="181">
        <v>0</v>
      </c>
      <c r="Q218" s="195">
        <v>87.055999999999997</v>
      </c>
      <c r="R218" s="181"/>
      <c r="S218" s="180">
        <v>1188.8399999999999</v>
      </c>
      <c r="T218" s="180">
        <v>1842.6010000000001</v>
      </c>
    </row>
    <row r="219" spans="1:24" ht="12.75" customHeight="1" x14ac:dyDescent="0.25">
      <c r="A219" s="184" t="s">
        <v>24</v>
      </c>
      <c r="B219" s="184"/>
      <c r="D219" s="180"/>
      <c r="F219" s="184" t="s">
        <v>1992</v>
      </c>
      <c r="L219" s="285">
        <v>82</v>
      </c>
      <c r="M219" s="180">
        <v>1984.1510000000001</v>
      </c>
      <c r="N219" s="180">
        <v>129.90299999999999</v>
      </c>
      <c r="O219" s="214" t="s">
        <v>28</v>
      </c>
      <c r="P219" s="181">
        <v>5.0000000000000001E-3</v>
      </c>
      <c r="Q219" s="195">
        <v>73.465000000000003</v>
      </c>
      <c r="R219" s="181">
        <v>2.6702109555603259E-2</v>
      </c>
      <c r="S219" s="180">
        <v>1729.5450000000001</v>
      </c>
      <c r="T219" s="180">
        <v>2238.7559999999999</v>
      </c>
      <c r="U219" s="279"/>
      <c r="V219" s="184"/>
      <c r="W219" s="184"/>
      <c r="X219" s="184"/>
    </row>
    <row r="220" spans="1:24" s="108" customFormat="1" ht="12.75" customHeight="1" x14ac:dyDescent="0.25">
      <c r="A220" s="188" t="s">
        <v>24</v>
      </c>
      <c r="B220" s="186">
        <v>137</v>
      </c>
      <c r="C220" s="183">
        <v>441.50400000000002</v>
      </c>
      <c r="D220" s="183">
        <v>97.039000000000001</v>
      </c>
      <c r="E220" s="189" t="s">
        <v>212</v>
      </c>
      <c r="F220" s="188" t="s">
        <v>1993</v>
      </c>
      <c r="G220" s="298"/>
      <c r="I220" s="298"/>
      <c r="L220" s="298"/>
      <c r="O220" s="203" t="s">
        <v>28</v>
      </c>
      <c r="P220" s="191">
        <v>0</v>
      </c>
      <c r="Q220" s="187">
        <v>96.168999999999997</v>
      </c>
      <c r="R220" s="191"/>
      <c r="S220" s="183">
        <v>251.31</v>
      </c>
      <c r="T220" s="183">
        <v>631.697</v>
      </c>
      <c r="U220" s="280"/>
      <c r="V220" s="188"/>
      <c r="W220" s="188"/>
      <c r="X220" s="188"/>
    </row>
    <row r="221" spans="1:24" s="184" customFormat="1" x14ac:dyDescent="0.25">
      <c r="A221" s="184" t="s">
        <v>24</v>
      </c>
      <c r="B221" s="196"/>
      <c r="C221" s="180"/>
      <c r="D221" s="180"/>
      <c r="E221" s="197" t="s">
        <v>357</v>
      </c>
      <c r="F221" s="184" t="s">
        <v>20</v>
      </c>
      <c r="G221" s="299" t="s">
        <v>21</v>
      </c>
      <c r="H221" s="197" t="s">
        <v>33</v>
      </c>
      <c r="I221" s="285">
        <v>15</v>
      </c>
      <c r="J221" s="180">
        <v>1534.9206349206352</v>
      </c>
      <c r="K221" s="180">
        <v>1056.4281255285332</v>
      </c>
      <c r="L221" s="285"/>
      <c r="M221" s="180"/>
      <c r="N221" s="180"/>
      <c r="O221" s="221"/>
      <c r="P221" s="181"/>
      <c r="Q221" s="195"/>
      <c r="R221" s="179"/>
      <c r="S221" s="200"/>
      <c r="T221" s="200"/>
      <c r="U221" s="279"/>
    </row>
    <row r="222" spans="1:24" s="184" customFormat="1" x14ac:dyDescent="0.25">
      <c r="A222" s="184" t="s">
        <v>24</v>
      </c>
      <c r="B222" s="196"/>
      <c r="C222" s="180"/>
      <c r="D222" s="180"/>
      <c r="E222" s="197" t="s">
        <v>19</v>
      </c>
      <c r="F222" s="184" t="s">
        <v>20</v>
      </c>
      <c r="G222" s="299" t="s">
        <v>21</v>
      </c>
      <c r="H222" s="197" t="s">
        <v>33</v>
      </c>
      <c r="I222" s="285">
        <v>9</v>
      </c>
      <c r="J222" s="180">
        <v>1328.0423280423281</v>
      </c>
      <c r="K222" s="180">
        <v>379.41986720004809</v>
      </c>
      <c r="L222" s="285"/>
      <c r="M222" s="180"/>
      <c r="N222" s="180"/>
      <c r="O222" s="221"/>
      <c r="P222" s="181"/>
      <c r="Q222" s="195"/>
      <c r="R222" s="179"/>
      <c r="S222" s="200"/>
      <c r="T222" s="200"/>
      <c r="U222" s="279"/>
    </row>
    <row r="223" spans="1:24" s="184" customFormat="1" x14ac:dyDescent="0.25">
      <c r="A223" s="184" t="s">
        <v>24</v>
      </c>
      <c r="B223" s="196"/>
      <c r="C223" s="180"/>
      <c r="D223" s="180"/>
      <c r="E223" s="197" t="s">
        <v>358</v>
      </c>
      <c r="F223" s="184" t="s">
        <v>20</v>
      </c>
      <c r="G223" s="299" t="s">
        <v>21</v>
      </c>
      <c r="H223" s="197" t="s">
        <v>33</v>
      </c>
      <c r="I223" s="285"/>
      <c r="J223" s="180"/>
      <c r="K223" s="180"/>
      <c r="L223" s="285">
        <v>20</v>
      </c>
      <c r="M223" s="180">
        <v>2247.1224654773378</v>
      </c>
      <c r="N223" s="180">
        <v>393.23496754255223</v>
      </c>
      <c r="O223" s="221"/>
      <c r="P223" s="181"/>
      <c r="Q223" s="195"/>
      <c r="R223" s="179"/>
      <c r="S223" s="200"/>
      <c r="T223" s="200"/>
      <c r="U223" s="279"/>
    </row>
    <row r="224" spans="1:24" s="184" customFormat="1" x14ac:dyDescent="0.25">
      <c r="A224" s="184" t="s">
        <v>24</v>
      </c>
      <c r="B224" s="196"/>
      <c r="C224" s="180"/>
      <c r="D224" s="180"/>
      <c r="E224" s="197" t="s">
        <v>359</v>
      </c>
      <c r="F224" s="184" t="s">
        <v>20</v>
      </c>
      <c r="G224" s="299" t="s">
        <v>21</v>
      </c>
      <c r="H224" s="197" t="s">
        <v>33</v>
      </c>
      <c r="I224" s="285"/>
      <c r="J224" s="180"/>
      <c r="K224" s="180"/>
      <c r="L224" s="285">
        <v>25</v>
      </c>
      <c r="M224" s="180">
        <v>2028.9018083563114</v>
      </c>
      <c r="N224" s="180">
        <v>436.03360122484827</v>
      </c>
      <c r="O224" s="221"/>
      <c r="P224" s="181"/>
      <c r="Q224" s="195"/>
      <c r="R224" s="179"/>
      <c r="S224" s="200"/>
      <c r="T224" s="200"/>
      <c r="U224" s="279"/>
    </row>
    <row r="225" spans="1:24" s="184" customFormat="1" x14ac:dyDescent="0.25">
      <c r="A225" s="184" t="s">
        <v>24</v>
      </c>
      <c r="B225" s="196"/>
      <c r="C225" s="180"/>
      <c r="D225" s="180"/>
      <c r="E225" s="197" t="s">
        <v>23</v>
      </c>
      <c r="F225" s="184" t="s">
        <v>20</v>
      </c>
      <c r="G225" s="299" t="s">
        <v>21</v>
      </c>
      <c r="H225" s="197" t="s">
        <v>33</v>
      </c>
      <c r="I225" s="285">
        <v>30</v>
      </c>
      <c r="J225" s="180">
        <v>1082.5396825396824</v>
      </c>
      <c r="K225" s="180">
        <v>468.77365797241697</v>
      </c>
      <c r="L225" s="285"/>
      <c r="M225" s="180"/>
      <c r="N225" s="180"/>
      <c r="O225" s="221"/>
      <c r="P225" s="181"/>
      <c r="Q225" s="195"/>
      <c r="R225" s="179"/>
      <c r="S225" s="200"/>
      <c r="T225" s="200"/>
      <c r="U225" s="279"/>
    </row>
    <row r="226" spans="1:24" s="184" customFormat="1" x14ac:dyDescent="0.25">
      <c r="A226" s="184" t="s">
        <v>24</v>
      </c>
      <c r="B226" s="196"/>
      <c r="C226" s="180"/>
      <c r="D226" s="180"/>
      <c r="E226" s="197"/>
      <c r="F226" s="184" t="s">
        <v>7</v>
      </c>
      <c r="G226" s="299"/>
      <c r="H226" s="197" t="s">
        <v>33</v>
      </c>
      <c r="I226" s="285">
        <f>SUM(I221:I225)</f>
        <v>54</v>
      </c>
      <c r="J226" s="180">
        <v>1183.364</v>
      </c>
      <c r="K226" s="180">
        <v>68.603999999999999</v>
      </c>
      <c r="L226" s="285"/>
      <c r="M226" s="180"/>
      <c r="N226" s="180"/>
      <c r="O226" s="221" t="s">
        <v>29</v>
      </c>
      <c r="P226" s="181">
        <v>0.113</v>
      </c>
      <c r="Q226" s="195">
        <v>54.104999999999997</v>
      </c>
      <c r="R226" s="179"/>
      <c r="S226" s="200">
        <v>1048.9010000000001</v>
      </c>
      <c r="T226" s="200">
        <v>1317.826</v>
      </c>
      <c r="U226" s="279"/>
      <c r="V226" s="343"/>
      <c r="W226" s="273"/>
      <c r="X226" s="273"/>
    </row>
    <row r="227" spans="1:24" s="184" customFormat="1" x14ac:dyDescent="0.25">
      <c r="A227" s="184" t="s">
        <v>24</v>
      </c>
      <c r="B227" s="196"/>
      <c r="C227" s="180"/>
      <c r="D227" s="180"/>
      <c r="E227" s="197"/>
      <c r="F227" s="184" t="s">
        <v>33</v>
      </c>
      <c r="G227" s="299"/>
      <c r="H227" s="197" t="s">
        <v>33</v>
      </c>
      <c r="I227" s="285"/>
      <c r="J227" s="180"/>
      <c r="K227" s="180"/>
      <c r="L227" s="285">
        <f>SUM(L221:L225)</f>
        <v>45</v>
      </c>
      <c r="M227" s="180">
        <v>2137.1</v>
      </c>
      <c r="N227" s="180">
        <v>61.912999999999997</v>
      </c>
      <c r="O227" s="221" t="s">
        <v>29</v>
      </c>
      <c r="P227" s="181">
        <v>7.8E-2</v>
      </c>
      <c r="Q227" s="195">
        <v>67.793000000000006</v>
      </c>
      <c r="R227" s="181">
        <f>2*(1-_xlfn.NORM.S.DIST((M227-J226)/SQRT((N227^2)+(K226^2)),TRUE))</f>
        <v>0</v>
      </c>
      <c r="S227" s="200">
        <v>2015.752</v>
      </c>
      <c r="T227" s="200">
        <v>2258.4479999999999</v>
      </c>
      <c r="U227" s="279"/>
    </row>
    <row r="228" spans="1:24" s="184" customFormat="1" x14ac:dyDescent="0.25">
      <c r="A228" s="184" t="s">
        <v>24</v>
      </c>
      <c r="B228" s="196"/>
      <c r="C228" s="180"/>
      <c r="D228" s="180"/>
      <c r="E228" s="197" t="s">
        <v>357</v>
      </c>
      <c r="F228" s="184" t="s">
        <v>20</v>
      </c>
      <c r="G228" s="299" t="s">
        <v>21</v>
      </c>
      <c r="H228" s="197" t="s">
        <v>34</v>
      </c>
      <c r="I228" s="285">
        <v>15</v>
      </c>
      <c r="J228" s="180">
        <v>1534.9206349206352</v>
      </c>
      <c r="K228" s="180">
        <v>1056.4281255285332</v>
      </c>
      <c r="L228" s="285"/>
      <c r="M228" s="180"/>
      <c r="N228" s="180"/>
      <c r="O228" s="221"/>
      <c r="P228" s="181"/>
      <c r="Q228" s="195"/>
      <c r="R228" s="179"/>
      <c r="S228" s="200"/>
      <c r="T228" s="200"/>
      <c r="U228" s="279"/>
    </row>
    <row r="229" spans="1:24" s="184" customFormat="1" x14ac:dyDescent="0.25">
      <c r="A229" s="184" t="s">
        <v>24</v>
      </c>
      <c r="B229" s="196"/>
      <c r="C229" s="180"/>
      <c r="D229" s="180"/>
      <c r="E229" s="197" t="s">
        <v>19</v>
      </c>
      <c r="F229" s="184" t="s">
        <v>20</v>
      </c>
      <c r="G229" s="299" t="s">
        <v>21</v>
      </c>
      <c r="H229" s="197" t="s">
        <v>34</v>
      </c>
      <c r="I229" s="285">
        <v>9</v>
      </c>
      <c r="J229" s="180">
        <v>1328.0423280423281</v>
      </c>
      <c r="K229" s="180">
        <v>379.41986720004809</v>
      </c>
      <c r="L229" s="285"/>
      <c r="M229" s="180"/>
      <c r="N229" s="180"/>
      <c r="O229" s="221"/>
      <c r="P229" s="181"/>
      <c r="Q229" s="195"/>
      <c r="R229" s="179"/>
      <c r="S229" s="200"/>
      <c r="T229" s="200"/>
      <c r="U229" s="279"/>
    </row>
    <row r="230" spans="1:24" s="184" customFormat="1" x14ac:dyDescent="0.25">
      <c r="A230" s="184" t="s">
        <v>24</v>
      </c>
      <c r="B230" s="196"/>
      <c r="C230" s="180"/>
      <c r="D230" s="180"/>
      <c r="E230" s="197" t="s">
        <v>360</v>
      </c>
      <c r="F230" s="184" t="s">
        <v>20</v>
      </c>
      <c r="G230" s="299" t="s">
        <v>21</v>
      </c>
      <c r="H230" s="197" t="s">
        <v>34</v>
      </c>
      <c r="I230" s="285"/>
      <c r="J230" s="180"/>
      <c r="K230" s="180"/>
      <c r="L230" s="285">
        <v>19</v>
      </c>
      <c r="M230" s="180">
        <v>2313.0419983715651</v>
      </c>
      <c r="N230" s="180">
        <v>546.1179905083203</v>
      </c>
      <c r="O230" s="221"/>
      <c r="P230" s="181"/>
      <c r="Q230" s="195"/>
      <c r="R230" s="179"/>
      <c r="S230" s="200"/>
      <c r="T230" s="200"/>
      <c r="U230" s="279"/>
    </row>
    <row r="231" spans="1:24" s="184" customFormat="1" x14ac:dyDescent="0.25">
      <c r="A231" s="184" t="s">
        <v>24</v>
      </c>
      <c r="B231" s="196"/>
      <c r="C231" s="180"/>
      <c r="D231" s="180"/>
      <c r="E231" s="197" t="s">
        <v>361</v>
      </c>
      <c r="F231" s="184" t="s">
        <v>20</v>
      </c>
      <c r="G231" s="299" t="s">
        <v>21</v>
      </c>
      <c r="H231" s="197" t="s">
        <v>34</v>
      </c>
      <c r="I231" s="285"/>
      <c r="J231" s="180"/>
      <c r="K231" s="180"/>
      <c r="L231" s="285">
        <v>23</v>
      </c>
      <c r="M231" s="180">
        <v>2081.960780348672</v>
      </c>
      <c r="N231" s="180">
        <v>393.24158881997886</v>
      </c>
      <c r="O231" s="221"/>
      <c r="P231" s="181"/>
      <c r="Q231" s="195"/>
      <c r="R231" s="179"/>
      <c r="S231" s="200"/>
      <c r="T231" s="200"/>
      <c r="U231" s="279"/>
    </row>
    <row r="232" spans="1:24" s="184" customFormat="1" x14ac:dyDescent="0.25">
      <c r="A232" s="184" t="s">
        <v>24</v>
      </c>
      <c r="B232" s="196"/>
      <c r="C232" s="180"/>
      <c r="D232" s="180"/>
      <c r="E232" s="197" t="s">
        <v>23</v>
      </c>
      <c r="F232" s="184" t="s">
        <v>20</v>
      </c>
      <c r="G232" s="299" t="s">
        <v>21</v>
      </c>
      <c r="H232" s="197" t="s">
        <v>34</v>
      </c>
      <c r="I232" s="285">
        <v>30</v>
      </c>
      <c r="J232" s="180">
        <v>1082.5396825396824</v>
      </c>
      <c r="K232" s="180">
        <v>468.77365797241697</v>
      </c>
      <c r="L232" s="285"/>
      <c r="M232" s="180"/>
      <c r="N232" s="180"/>
      <c r="O232" s="221"/>
      <c r="P232" s="181"/>
      <c r="Q232" s="195"/>
      <c r="R232" s="179"/>
      <c r="S232" s="200"/>
      <c r="T232" s="200"/>
      <c r="U232" s="279"/>
    </row>
    <row r="233" spans="1:24" s="184" customFormat="1" x14ac:dyDescent="0.25">
      <c r="A233" s="184" t="s">
        <v>24</v>
      </c>
      <c r="B233" s="196"/>
      <c r="C233" s="180"/>
      <c r="D233" s="180"/>
      <c r="E233" s="197"/>
      <c r="F233" s="184" t="s">
        <v>7</v>
      </c>
      <c r="G233" s="299"/>
      <c r="H233" s="197" t="s">
        <v>34</v>
      </c>
      <c r="I233" s="285">
        <f>SUM(I228:I232)</f>
        <v>54</v>
      </c>
      <c r="J233" s="180">
        <v>1183.364</v>
      </c>
      <c r="K233" s="180">
        <v>68.603999999999999</v>
      </c>
      <c r="L233" s="285"/>
      <c r="M233" s="180"/>
      <c r="N233" s="180"/>
      <c r="O233" s="221" t="s">
        <v>29</v>
      </c>
      <c r="P233" s="181">
        <v>0.113</v>
      </c>
      <c r="Q233" s="195">
        <v>54.104999999999997</v>
      </c>
      <c r="R233" s="179"/>
      <c r="S233" s="200">
        <v>1048.9010000000001</v>
      </c>
      <c r="T233" s="200">
        <v>1317.826</v>
      </c>
      <c r="U233" s="279"/>
    </row>
    <row r="234" spans="1:24" s="188" customFormat="1" x14ac:dyDescent="0.25">
      <c r="A234" s="188" t="s">
        <v>24</v>
      </c>
      <c r="B234" s="186"/>
      <c r="C234" s="183"/>
      <c r="D234" s="183"/>
      <c r="E234" s="189"/>
      <c r="F234" s="188" t="s">
        <v>34</v>
      </c>
      <c r="G234" s="300"/>
      <c r="H234" s="189" t="s">
        <v>34</v>
      </c>
      <c r="I234" s="284"/>
      <c r="J234" s="183"/>
      <c r="K234" s="183"/>
      <c r="L234" s="284">
        <f>SUM(L230:L231)</f>
        <v>42</v>
      </c>
      <c r="M234" s="183">
        <v>2151.2649999999999</v>
      </c>
      <c r="N234" s="183">
        <v>68.602999999999994</v>
      </c>
      <c r="O234" s="111" t="s">
        <v>29</v>
      </c>
      <c r="P234" s="191">
        <v>0.123</v>
      </c>
      <c r="Q234" s="187">
        <v>57.988</v>
      </c>
      <c r="R234" s="191">
        <f>2*(1-_xlfn.NORM.S.DIST((M234-J233)/SQRT((N234^2)+(K233^2)),TRUE))</f>
        <v>0</v>
      </c>
      <c r="S234" s="112">
        <v>2016.8050000000001</v>
      </c>
      <c r="T234" s="112">
        <v>2285.7249999999999</v>
      </c>
      <c r="U234" s="280"/>
    </row>
    <row r="235" spans="1:24" ht="12.75" customHeight="1" x14ac:dyDescent="0.25">
      <c r="A235" s="184" t="s">
        <v>24</v>
      </c>
      <c r="B235" s="196"/>
      <c r="C235" s="180"/>
      <c r="D235" s="180"/>
      <c r="E235" s="197"/>
      <c r="F235" s="184" t="s">
        <v>7</v>
      </c>
      <c r="G235" s="297" t="s">
        <v>21</v>
      </c>
      <c r="I235" s="93">
        <f>SUM(I209:I213,I215)</f>
        <v>71</v>
      </c>
      <c r="J235" s="200">
        <v>1399.973</v>
      </c>
      <c r="K235" s="200">
        <v>162.273</v>
      </c>
      <c r="O235" s="214" t="s">
        <v>28</v>
      </c>
      <c r="P235" s="181">
        <v>4.0000000000000001E-3</v>
      </c>
      <c r="Q235" s="195">
        <v>77.603999999999999</v>
      </c>
      <c r="R235" s="181"/>
      <c r="S235" s="180">
        <v>1081.925</v>
      </c>
      <c r="T235" s="180">
        <v>1718.0219999999999</v>
      </c>
      <c r="U235" s="279"/>
      <c r="V235" s="184"/>
      <c r="W235" s="184"/>
      <c r="X235" s="184"/>
    </row>
    <row r="236" spans="1:24" ht="12.75" customHeight="1" x14ac:dyDescent="0.25">
      <c r="A236" s="184" t="s">
        <v>24</v>
      </c>
      <c r="B236" s="196"/>
      <c r="C236" s="180"/>
      <c r="D236" s="180"/>
      <c r="E236" s="197"/>
      <c r="F236" s="184" t="s">
        <v>1991</v>
      </c>
      <c r="G236" s="297" t="s">
        <v>21</v>
      </c>
      <c r="L236" s="93">
        <f>SUM(L210:L213,L215)</f>
        <v>111</v>
      </c>
      <c r="M236" s="200">
        <v>1765.2280000000001</v>
      </c>
      <c r="N236" s="200">
        <v>209.018</v>
      </c>
      <c r="O236" s="214" t="s">
        <v>28</v>
      </c>
      <c r="P236" s="181">
        <v>0</v>
      </c>
      <c r="Q236" s="195">
        <v>83.751000000000005</v>
      </c>
      <c r="R236" s="181">
        <f>2*(1-_xlfn.NORM.S.DIST((M236-J235)/SQRT((N236^2)+(K235^2)),TRUE))</f>
        <v>0.16748610812498899</v>
      </c>
      <c r="S236" s="180">
        <v>1355.56</v>
      </c>
      <c r="T236" s="180">
        <v>2174.8969999999999</v>
      </c>
      <c r="U236" s="279"/>
      <c r="V236" s="184"/>
      <c r="W236" s="184"/>
      <c r="X236" s="184"/>
    </row>
    <row r="237" spans="1:24" ht="12.75" customHeight="1" x14ac:dyDescent="0.25">
      <c r="A237" s="184" t="s">
        <v>24</v>
      </c>
      <c r="B237" s="196">
        <v>119</v>
      </c>
      <c r="C237" s="180">
        <v>337</v>
      </c>
      <c r="D237" s="180">
        <v>217.2</v>
      </c>
      <c r="E237" s="197"/>
      <c r="F237" s="184" t="s">
        <v>1993</v>
      </c>
      <c r="G237" s="297" t="s">
        <v>21</v>
      </c>
      <c r="O237" s="214" t="s">
        <v>28</v>
      </c>
      <c r="P237" s="181">
        <v>0</v>
      </c>
      <c r="Q237" s="195">
        <v>98.86</v>
      </c>
      <c r="R237" s="181"/>
      <c r="S237" s="180">
        <v>-88.7</v>
      </c>
      <c r="T237" s="180">
        <v>762.7</v>
      </c>
      <c r="U237" s="279"/>
      <c r="V237" s="184"/>
      <c r="W237" s="184"/>
      <c r="X237" s="184"/>
    </row>
    <row r="238" spans="1:24" ht="12.75" customHeight="1" x14ac:dyDescent="0.25">
      <c r="A238" s="184" t="s">
        <v>24</v>
      </c>
      <c r="B238" s="196"/>
      <c r="C238" s="180"/>
      <c r="D238" s="180"/>
      <c r="E238" s="197"/>
      <c r="F238" s="184" t="s">
        <v>7</v>
      </c>
      <c r="G238" s="297" t="s">
        <v>43</v>
      </c>
      <c r="I238" s="297">
        <v>72</v>
      </c>
      <c r="J238" s="220">
        <v>3137.9</v>
      </c>
      <c r="K238" s="220">
        <v>659</v>
      </c>
      <c r="O238" s="214" t="s">
        <v>28</v>
      </c>
      <c r="P238" s="181">
        <v>0</v>
      </c>
      <c r="Q238" s="195">
        <v>99.36</v>
      </c>
      <c r="R238" s="181"/>
      <c r="S238" s="180">
        <v>1846.3</v>
      </c>
      <c r="T238" s="180">
        <v>4429.3999999999996</v>
      </c>
      <c r="U238" s="279"/>
      <c r="V238" s="184"/>
      <c r="W238" s="184"/>
      <c r="X238" s="184"/>
    </row>
    <row r="239" spans="1:24" ht="12.75" customHeight="1" x14ac:dyDescent="0.25">
      <c r="A239" s="184" t="s">
        <v>24</v>
      </c>
      <c r="B239" s="196"/>
      <c r="C239" s="180"/>
      <c r="D239" s="180"/>
      <c r="E239" s="197"/>
      <c r="F239" s="184" t="s">
        <v>1991</v>
      </c>
      <c r="G239" s="297" t="s">
        <v>43</v>
      </c>
      <c r="L239" s="297">
        <v>134</v>
      </c>
      <c r="M239" s="220">
        <v>4017.7</v>
      </c>
      <c r="N239" s="220">
        <v>1472.6</v>
      </c>
      <c r="O239" s="214" t="s">
        <v>28</v>
      </c>
      <c r="P239" s="181">
        <v>0</v>
      </c>
      <c r="Q239" s="195">
        <v>99.85</v>
      </c>
      <c r="R239" s="181">
        <v>0.58599999999999997</v>
      </c>
      <c r="S239" s="180">
        <v>1131.4000000000001</v>
      </c>
      <c r="T239" s="180">
        <v>6903.9</v>
      </c>
      <c r="U239" s="279"/>
      <c r="V239" s="184"/>
      <c r="W239" s="184"/>
      <c r="X239" s="184"/>
    </row>
    <row r="240" spans="1:24" ht="12.75" customHeight="1" x14ac:dyDescent="0.25">
      <c r="A240" s="184" t="s">
        <v>24</v>
      </c>
      <c r="B240" s="196">
        <v>206</v>
      </c>
      <c r="C240" s="180">
        <v>820.3</v>
      </c>
      <c r="D240" s="180">
        <v>288</v>
      </c>
      <c r="E240" s="197"/>
      <c r="F240" s="184" t="s">
        <v>1993</v>
      </c>
      <c r="G240" s="297" t="s">
        <v>43</v>
      </c>
      <c r="O240" s="214" t="s">
        <v>28</v>
      </c>
      <c r="P240" s="181">
        <v>0</v>
      </c>
      <c r="Q240" s="195">
        <v>99.68</v>
      </c>
      <c r="R240" s="181"/>
      <c r="S240" s="180">
        <v>255.7</v>
      </c>
      <c r="T240" s="180">
        <v>1384.8</v>
      </c>
      <c r="U240" s="279"/>
      <c r="V240" s="184"/>
      <c r="W240" s="184"/>
      <c r="X240" s="184"/>
    </row>
    <row r="241" spans="1:24" s="108" customFormat="1" ht="12.75" customHeight="1" x14ac:dyDescent="0.25">
      <c r="A241" s="188"/>
      <c r="B241" s="186"/>
      <c r="C241" s="183"/>
      <c r="D241" s="183"/>
      <c r="E241" s="189"/>
      <c r="F241" s="190"/>
      <c r="G241" s="233"/>
      <c r="H241" s="190"/>
      <c r="I241" s="284"/>
      <c r="J241" s="183"/>
      <c r="K241" s="183"/>
      <c r="L241" s="284"/>
      <c r="M241" s="183"/>
      <c r="N241" s="183"/>
      <c r="O241" s="203"/>
      <c r="P241" s="191"/>
      <c r="Q241" s="187"/>
      <c r="R241" s="191"/>
      <c r="S241" s="183"/>
      <c r="T241" s="183"/>
      <c r="U241" s="280"/>
      <c r="V241" s="188"/>
    </row>
    <row r="242" spans="1:24" ht="12.75" customHeight="1" x14ac:dyDescent="0.25">
      <c r="D242" s="180"/>
      <c r="Q242" s="195"/>
      <c r="R242" s="181"/>
    </row>
    <row r="243" spans="1:24" ht="12.75" customHeight="1" x14ac:dyDescent="0.25">
      <c r="A243" s="184" t="s">
        <v>114</v>
      </c>
      <c r="B243" s="196">
        <v>103</v>
      </c>
      <c r="C243" s="180">
        <v>0.5</v>
      </c>
      <c r="D243" s="180">
        <v>0.2950192211570804</v>
      </c>
      <c r="E243" s="197" t="s">
        <v>31</v>
      </c>
      <c r="F243" s="184" t="s">
        <v>115</v>
      </c>
      <c r="G243" s="307" t="s">
        <v>43</v>
      </c>
      <c r="H243" s="184" t="s">
        <v>34</v>
      </c>
      <c r="I243" s="285">
        <v>19</v>
      </c>
      <c r="J243" s="180">
        <v>6.5</v>
      </c>
      <c r="K243" s="180">
        <v>1</v>
      </c>
      <c r="L243" s="285">
        <v>84</v>
      </c>
      <c r="M243" s="180">
        <v>7</v>
      </c>
      <c r="N243" s="180">
        <v>1.7</v>
      </c>
      <c r="O243" s="214"/>
      <c r="P243" s="181"/>
      <c r="Q243" s="195"/>
      <c r="R243" s="181"/>
      <c r="S243" s="180"/>
      <c r="T243" s="180"/>
      <c r="U243" s="279"/>
      <c r="V243" s="184"/>
    </row>
    <row r="244" spans="1:24" ht="12.75" customHeight="1" x14ac:dyDescent="0.25">
      <c r="A244" s="184" t="s">
        <v>114</v>
      </c>
      <c r="B244" s="196">
        <v>62</v>
      </c>
      <c r="C244" s="180">
        <v>-4</v>
      </c>
      <c r="D244" s="180">
        <v>0.24329389468689755</v>
      </c>
      <c r="E244" s="197" t="s">
        <v>102</v>
      </c>
      <c r="F244" s="170" t="s">
        <v>118</v>
      </c>
      <c r="G244" s="303" t="s">
        <v>21</v>
      </c>
      <c r="H244" s="170" t="s">
        <v>22</v>
      </c>
      <c r="I244" s="285">
        <v>44</v>
      </c>
      <c r="J244" s="180">
        <v>13</v>
      </c>
      <c r="K244" s="180">
        <v>0.4</v>
      </c>
      <c r="L244" s="285">
        <v>18</v>
      </c>
      <c r="M244" s="180">
        <v>9</v>
      </c>
      <c r="N244" s="180">
        <v>1</v>
      </c>
      <c r="O244" s="214"/>
      <c r="P244" s="181"/>
      <c r="Q244" s="195"/>
      <c r="R244" s="181"/>
      <c r="S244" s="180"/>
      <c r="T244" s="180"/>
      <c r="U244" s="279"/>
      <c r="V244" s="184"/>
    </row>
    <row r="245" spans="1:24" ht="12.75" customHeight="1" x14ac:dyDescent="0.25">
      <c r="A245" s="184" t="s">
        <v>114</v>
      </c>
      <c r="B245" s="196">
        <v>62</v>
      </c>
      <c r="C245" s="180">
        <v>0.5</v>
      </c>
      <c r="D245" s="180">
        <v>0.2524626184950432</v>
      </c>
      <c r="E245" s="197" t="s">
        <v>119</v>
      </c>
      <c r="F245" s="170" t="s">
        <v>118</v>
      </c>
      <c r="G245" s="303" t="s">
        <v>21</v>
      </c>
      <c r="H245" s="170" t="s">
        <v>22</v>
      </c>
      <c r="I245" s="285">
        <v>44</v>
      </c>
      <c r="J245" s="180">
        <v>8.3000000000000007</v>
      </c>
      <c r="K245" s="180">
        <v>0.6</v>
      </c>
      <c r="L245" s="285">
        <v>18</v>
      </c>
      <c r="M245" s="180">
        <v>8.8000000000000007</v>
      </c>
      <c r="N245" s="180">
        <v>1</v>
      </c>
      <c r="O245" s="214"/>
      <c r="P245" s="181"/>
      <c r="Q245" s="195"/>
      <c r="R245" s="181"/>
      <c r="S245" s="180"/>
      <c r="T245" s="180"/>
      <c r="U245" s="279"/>
      <c r="V245" s="184"/>
    </row>
    <row r="246" spans="1:24" ht="12.75" customHeight="1" x14ac:dyDescent="0.25">
      <c r="A246" s="184" t="s">
        <v>114</v>
      </c>
      <c r="B246" s="196"/>
      <c r="C246" s="180"/>
      <c r="D246" s="180"/>
      <c r="E246" s="197"/>
      <c r="F246" s="170" t="s">
        <v>7</v>
      </c>
      <c r="G246" s="303"/>
      <c r="H246" s="170"/>
      <c r="I246" s="285">
        <v>107</v>
      </c>
      <c r="J246" s="180">
        <v>9.2710000000000008</v>
      </c>
      <c r="K246" s="180">
        <v>1.984</v>
      </c>
      <c r="L246" s="285"/>
      <c r="M246" s="180"/>
      <c r="N246" s="180"/>
      <c r="O246" s="214" t="s">
        <v>28</v>
      </c>
      <c r="P246" s="181">
        <v>0</v>
      </c>
      <c r="Q246" s="195">
        <v>99.914000000000001</v>
      </c>
      <c r="R246" s="181"/>
      <c r="S246" s="180">
        <v>5.383</v>
      </c>
      <c r="T246" s="180">
        <v>13.157999999999999</v>
      </c>
      <c r="U246" s="279"/>
      <c r="V246" s="347"/>
      <c r="W246" s="273"/>
      <c r="X246" s="273"/>
    </row>
    <row r="247" spans="1:24" ht="12.75" customHeight="1" x14ac:dyDescent="0.25">
      <c r="A247" s="184" t="s">
        <v>114</v>
      </c>
      <c r="B247" s="196"/>
      <c r="C247" s="180"/>
      <c r="D247" s="180"/>
      <c r="E247" s="197"/>
      <c r="F247" s="170" t="s">
        <v>1991</v>
      </c>
      <c r="G247" s="303"/>
      <c r="H247" s="170"/>
      <c r="I247" s="285"/>
      <c r="J247" s="180"/>
      <c r="K247" s="180"/>
      <c r="L247" s="285">
        <v>120</v>
      </c>
      <c r="M247" s="180">
        <v>8.26</v>
      </c>
      <c r="N247" s="180">
        <v>0.68</v>
      </c>
      <c r="O247" s="214" t="s">
        <v>28</v>
      </c>
      <c r="P247" s="181">
        <v>0</v>
      </c>
      <c r="Q247" s="195">
        <v>96.575999999999993</v>
      </c>
      <c r="R247" s="181">
        <v>0.62977116178496773</v>
      </c>
      <c r="S247" s="180">
        <v>6.9269999999999996</v>
      </c>
      <c r="T247" s="180">
        <v>9.593</v>
      </c>
      <c r="U247" s="279"/>
      <c r="V247" s="184"/>
    </row>
    <row r="248" spans="1:24" s="108" customFormat="1" ht="12.75" customHeight="1" x14ac:dyDescent="0.25">
      <c r="A248" s="188" t="s">
        <v>114</v>
      </c>
      <c r="B248" s="186">
        <v>227</v>
      </c>
      <c r="C248" s="183">
        <v>-1</v>
      </c>
      <c r="D248" s="183">
        <v>1.625</v>
      </c>
      <c r="E248" s="189"/>
      <c r="F248" s="177" t="s">
        <v>1993</v>
      </c>
      <c r="G248" s="304"/>
      <c r="H248" s="177"/>
      <c r="I248" s="308"/>
      <c r="J248" s="183"/>
      <c r="K248" s="183"/>
      <c r="L248" s="308"/>
      <c r="M248" s="183"/>
      <c r="N248" s="183"/>
      <c r="O248" s="203" t="s">
        <v>28</v>
      </c>
      <c r="P248" s="191">
        <v>0</v>
      </c>
      <c r="Q248" s="187">
        <v>99.988</v>
      </c>
      <c r="R248" s="191"/>
      <c r="S248" s="183">
        <v>-4.1859999999999999</v>
      </c>
      <c r="T248" s="183">
        <v>2.1859999999999999</v>
      </c>
      <c r="U248" s="280"/>
      <c r="V248" s="188"/>
    </row>
    <row r="249" spans="1:24" ht="12.75" customHeight="1" x14ac:dyDescent="0.25">
      <c r="A249" s="184" t="s">
        <v>114</v>
      </c>
      <c r="B249" s="196">
        <v>62</v>
      </c>
      <c r="C249" s="180">
        <v>0.7</v>
      </c>
      <c r="D249" s="180">
        <v>0.3</v>
      </c>
      <c r="E249" s="197" t="s">
        <v>31</v>
      </c>
      <c r="F249" s="170" t="s">
        <v>115</v>
      </c>
      <c r="G249" s="303" t="s">
        <v>43</v>
      </c>
      <c r="H249" s="170" t="s">
        <v>33</v>
      </c>
      <c r="I249" s="307">
        <v>19</v>
      </c>
      <c r="J249" s="180">
        <v>6.5</v>
      </c>
      <c r="K249" s="180">
        <v>1</v>
      </c>
      <c r="L249" s="307">
        <v>43</v>
      </c>
      <c r="M249" s="180">
        <v>7.2</v>
      </c>
      <c r="N249" s="180">
        <v>1.5</v>
      </c>
      <c r="O249" s="214"/>
      <c r="P249" s="181"/>
      <c r="Q249" s="195"/>
      <c r="R249" s="181">
        <v>0.67900000000000005</v>
      </c>
      <c r="S249" s="180"/>
      <c r="T249" s="180"/>
      <c r="U249" s="279"/>
      <c r="V249" s="184"/>
    </row>
    <row r="250" spans="1:24" s="108" customFormat="1" ht="12.75" customHeight="1" x14ac:dyDescent="0.25">
      <c r="A250" s="188" t="s">
        <v>114</v>
      </c>
      <c r="B250" s="186">
        <v>60</v>
      </c>
      <c r="C250" s="183">
        <v>0.3</v>
      </c>
      <c r="D250" s="183">
        <v>0.4</v>
      </c>
      <c r="E250" s="189" t="s">
        <v>31</v>
      </c>
      <c r="F250" s="177" t="s">
        <v>115</v>
      </c>
      <c r="G250" s="304" t="s">
        <v>43</v>
      </c>
      <c r="H250" s="177" t="s">
        <v>34</v>
      </c>
      <c r="I250" s="308">
        <v>19</v>
      </c>
      <c r="J250" s="183">
        <v>6.5</v>
      </c>
      <c r="K250" s="183">
        <v>1</v>
      </c>
      <c r="L250" s="308">
        <v>41</v>
      </c>
      <c r="M250" s="183">
        <v>6.8</v>
      </c>
      <c r="N250" s="183">
        <v>1.9</v>
      </c>
      <c r="O250" s="203"/>
      <c r="P250" s="191"/>
      <c r="Q250" s="187"/>
      <c r="R250" s="191">
        <v>0.90500000000000003</v>
      </c>
      <c r="S250" s="183"/>
      <c r="T250" s="183"/>
      <c r="U250" s="280"/>
      <c r="V250" s="188"/>
    </row>
    <row r="251" spans="1:24" ht="12.75" customHeight="1" x14ac:dyDescent="0.25">
      <c r="A251" s="184" t="s">
        <v>114</v>
      </c>
      <c r="B251" s="196"/>
      <c r="C251" s="180"/>
      <c r="D251" s="180"/>
      <c r="E251" s="197"/>
      <c r="F251" s="170" t="s">
        <v>7</v>
      </c>
      <c r="G251" s="303" t="s">
        <v>21</v>
      </c>
      <c r="H251" s="170"/>
      <c r="I251" s="307">
        <v>88</v>
      </c>
      <c r="J251" s="180">
        <v>10.7</v>
      </c>
      <c r="K251" s="180">
        <v>2.4</v>
      </c>
      <c r="L251" s="307"/>
      <c r="M251" s="180"/>
      <c r="N251" s="180"/>
      <c r="O251" s="214" t="s">
        <v>28</v>
      </c>
      <c r="P251" s="181">
        <v>0</v>
      </c>
      <c r="Q251" s="195">
        <v>99.95</v>
      </c>
      <c r="R251" s="181"/>
      <c r="S251" s="180">
        <v>6</v>
      </c>
      <c r="T251" s="180">
        <v>15.3</v>
      </c>
      <c r="U251" s="279"/>
      <c r="V251" s="184"/>
    </row>
    <row r="252" spans="1:24" ht="12.75" customHeight="1" x14ac:dyDescent="0.25">
      <c r="A252" s="184" t="s">
        <v>114</v>
      </c>
      <c r="B252" s="196"/>
      <c r="C252" s="180"/>
      <c r="D252" s="180"/>
      <c r="E252" s="197"/>
      <c r="F252" s="170" t="s">
        <v>1991</v>
      </c>
      <c r="G252" s="303" t="s">
        <v>21</v>
      </c>
      <c r="H252" s="170"/>
      <c r="I252" s="307"/>
      <c r="J252" s="180"/>
      <c r="K252" s="180"/>
      <c r="L252" s="307">
        <v>36</v>
      </c>
      <c r="M252" s="180">
        <v>8.9</v>
      </c>
      <c r="N252" s="180">
        <v>0.2</v>
      </c>
      <c r="O252" s="214" t="s">
        <v>29</v>
      </c>
      <c r="P252" s="181">
        <v>0.54900000000000004</v>
      </c>
      <c r="Q252" s="195">
        <v>0</v>
      </c>
      <c r="R252" s="181">
        <v>0.45800000000000002</v>
      </c>
      <c r="S252" s="180">
        <v>8.6</v>
      </c>
      <c r="T252" s="180">
        <v>9.1999999999999993</v>
      </c>
      <c r="U252" s="279"/>
      <c r="V252" s="184"/>
    </row>
    <row r="253" spans="1:24" ht="12.75" customHeight="1" x14ac:dyDescent="0.25">
      <c r="A253" s="184" t="s">
        <v>114</v>
      </c>
      <c r="B253" s="196">
        <v>124</v>
      </c>
      <c r="C253" s="180">
        <v>-1.8</v>
      </c>
      <c r="D253" s="180">
        <v>2.2999999999999998</v>
      </c>
      <c r="E253" s="197"/>
      <c r="F253" s="170" t="s">
        <v>1993</v>
      </c>
      <c r="G253" s="303" t="s">
        <v>21</v>
      </c>
      <c r="H253" s="170"/>
      <c r="I253" s="307"/>
      <c r="J253" s="180"/>
      <c r="K253" s="180"/>
      <c r="L253" s="307"/>
      <c r="M253" s="180"/>
      <c r="N253" s="180"/>
      <c r="O253" s="214" t="s">
        <v>28</v>
      </c>
      <c r="P253" s="181">
        <v>0</v>
      </c>
      <c r="Q253" s="195">
        <v>99.99</v>
      </c>
      <c r="R253" s="181"/>
      <c r="S253" s="180">
        <v>-6.2</v>
      </c>
      <c r="T253" s="180">
        <v>2.7</v>
      </c>
      <c r="U253" s="279"/>
      <c r="V253" s="184"/>
    </row>
    <row r="254" spans="1:24" s="108" customFormat="1" ht="12.75" customHeight="1" x14ac:dyDescent="0.25">
      <c r="A254" s="188"/>
      <c r="B254" s="186"/>
      <c r="C254" s="183"/>
      <c r="D254" s="183"/>
      <c r="E254" s="189"/>
      <c r="F254" s="177"/>
      <c r="G254" s="304"/>
      <c r="H254" s="177"/>
      <c r="I254" s="308"/>
      <c r="J254" s="183"/>
      <c r="K254" s="183"/>
      <c r="L254" s="308"/>
      <c r="M254" s="183"/>
      <c r="N254" s="183"/>
      <c r="O254" s="203"/>
      <c r="P254" s="191"/>
      <c r="Q254" s="187"/>
      <c r="R254" s="191"/>
      <c r="S254" s="183"/>
      <c r="T254" s="183"/>
      <c r="U254" s="280"/>
      <c r="V254" s="188"/>
    </row>
    <row r="255" spans="1:24" ht="12.75" customHeight="1" x14ac:dyDescent="0.25">
      <c r="D255" s="180"/>
      <c r="Q255" s="195"/>
      <c r="R255" s="181"/>
    </row>
    <row r="256" spans="1:24" ht="12.75" customHeight="1" x14ac:dyDescent="0.25">
      <c r="A256" s="184" t="s">
        <v>79</v>
      </c>
      <c r="B256" s="196">
        <v>44</v>
      </c>
      <c r="C256" s="180">
        <v>-4.9600000000000009</v>
      </c>
      <c r="D256" s="180">
        <v>7.8337642080079659</v>
      </c>
      <c r="E256" s="197" t="s">
        <v>149</v>
      </c>
      <c r="F256" s="184" t="s">
        <v>150</v>
      </c>
      <c r="G256" s="307" t="s">
        <v>216</v>
      </c>
      <c r="H256" s="184" t="s">
        <v>126</v>
      </c>
      <c r="I256" s="285">
        <v>20</v>
      </c>
      <c r="J256" s="180">
        <v>19.170000000000002</v>
      </c>
      <c r="K256" s="180">
        <v>30.47</v>
      </c>
      <c r="L256" s="285">
        <v>24</v>
      </c>
      <c r="M256" s="180">
        <v>14.21</v>
      </c>
      <c r="N256" s="180">
        <v>18.940000000000001</v>
      </c>
      <c r="R256" s="24"/>
    </row>
    <row r="257" spans="1:20" ht="12.75" customHeight="1" x14ac:dyDescent="0.25">
      <c r="A257" s="184" t="s">
        <v>79</v>
      </c>
      <c r="B257" s="196">
        <v>44</v>
      </c>
      <c r="C257" s="180">
        <v>6.2600000000000007</v>
      </c>
      <c r="D257" s="180">
        <v>3.0599810729262145</v>
      </c>
      <c r="E257" s="197" t="s">
        <v>57</v>
      </c>
      <c r="F257" s="184" t="s">
        <v>150</v>
      </c>
      <c r="G257" s="307" t="s">
        <v>216</v>
      </c>
      <c r="H257" s="184" t="s">
        <v>126</v>
      </c>
      <c r="I257" s="285">
        <v>20</v>
      </c>
      <c r="J257" s="180">
        <v>3.54</v>
      </c>
      <c r="K257" s="180">
        <v>2.34</v>
      </c>
      <c r="L257" s="285">
        <v>24</v>
      </c>
      <c r="M257" s="180">
        <v>9.8000000000000007</v>
      </c>
      <c r="N257" s="180">
        <v>14.77</v>
      </c>
      <c r="R257" s="24"/>
    </row>
    <row r="258" spans="1:20" ht="12.75" customHeight="1" x14ac:dyDescent="0.25">
      <c r="A258" s="184" t="s">
        <v>79</v>
      </c>
      <c r="B258" s="196">
        <v>32</v>
      </c>
      <c r="C258" s="180">
        <v>686.96</v>
      </c>
      <c r="D258" s="180">
        <v>228.95486265492011</v>
      </c>
      <c r="E258" s="197" t="s">
        <v>80</v>
      </c>
      <c r="F258" s="184" t="s">
        <v>83</v>
      </c>
      <c r="G258" s="307" t="s">
        <v>21</v>
      </c>
      <c r="H258" s="184" t="s">
        <v>22</v>
      </c>
      <c r="I258" s="285">
        <v>12</v>
      </c>
      <c r="J258" s="180">
        <v>26.4</v>
      </c>
      <c r="K258" s="180">
        <v>8.5</v>
      </c>
      <c r="L258" s="285">
        <v>20</v>
      </c>
      <c r="M258" s="180">
        <v>713.36</v>
      </c>
      <c r="N258" s="180">
        <v>1023.8584697115124</v>
      </c>
      <c r="Q258" s="180"/>
      <c r="R258" s="22"/>
    </row>
    <row r="259" spans="1:20" ht="12.75" customHeight="1" x14ac:dyDescent="0.25">
      <c r="A259" s="184" t="s">
        <v>79</v>
      </c>
      <c r="B259" s="218">
        <v>17</v>
      </c>
      <c r="C259" s="200">
        <v>-1.42</v>
      </c>
      <c r="D259" s="200">
        <v>1.279653598960802</v>
      </c>
      <c r="E259" s="197" t="s">
        <v>58</v>
      </c>
      <c r="F259" s="184" t="s">
        <v>100</v>
      </c>
      <c r="G259" s="307" t="s">
        <v>21</v>
      </c>
      <c r="H259" s="184" t="s">
        <v>22</v>
      </c>
      <c r="I259" s="285">
        <v>12</v>
      </c>
      <c r="J259" s="180">
        <v>6.07</v>
      </c>
      <c r="K259" s="180">
        <v>2.96</v>
      </c>
      <c r="L259" s="285">
        <v>5</v>
      </c>
      <c r="M259" s="180">
        <v>4.6500000000000004</v>
      </c>
      <c r="N259" s="180">
        <v>2.13</v>
      </c>
      <c r="Q259" s="180"/>
      <c r="R259" s="22"/>
    </row>
    <row r="260" spans="1:20" ht="12.75" customHeight="1" x14ac:dyDescent="0.25">
      <c r="A260" s="184" t="s">
        <v>79</v>
      </c>
      <c r="B260" s="196">
        <v>70</v>
      </c>
      <c r="C260" s="180">
        <v>1.4</v>
      </c>
      <c r="D260" s="180">
        <v>0.27655941958925195</v>
      </c>
      <c r="E260" s="197" t="s">
        <v>31</v>
      </c>
      <c r="F260" s="184" t="s">
        <v>105</v>
      </c>
      <c r="G260" s="307" t="s">
        <v>21</v>
      </c>
      <c r="H260" s="184" t="s">
        <v>33</v>
      </c>
      <c r="I260" s="285">
        <v>36</v>
      </c>
      <c r="J260" s="180">
        <v>3.1999999999999997</v>
      </c>
      <c r="K260" s="180">
        <v>0.93333333333333324</v>
      </c>
      <c r="L260" s="285">
        <v>34</v>
      </c>
      <c r="M260" s="180">
        <v>4.5999999999999996</v>
      </c>
      <c r="N260" s="180">
        <v>1.3333333333333333</v>
      </c>
      <c r="Q260" s="180"/>
      <c r="R260" s="22"/>
    </row>
    <row r="261" spans="1:20" ht="12.75" customHeight="1" x14ac:dyDescent="0.25">
      <c r="A261" s="184" t="s">
        <v>79</v>
      </c>
      <c r="B261" s="196">
        <v>102</v>
      </c>
      <c r="C261" s="180">
        <v>17.596151519550912</v>
      </c>
      <c r="D261" s="180">
        <v>12.071222079492342</v>
      </c>
      <c r="E261" s="213" t="s">
        <v>106</v>
      </c>
      <c r="F261" s="184" t="s">
        <v>107</v>
      </c>
      <c r="G261" s="307" t="s">
        <v>43</v>
      </c>
      <c r="H261" s="184" t="s">
        <v>22</v>
      </c>
      <c r="I261" s="285">
        <v>70</v>
      </c>
      <c r="J261" s="180">
        <v>6.951219512195121</v>
      </c>
      <c r="K261" s="180">
        <v>15.215562203247812</v>
      </c>
      <c r="L261" s="285">
        <v>32</v>
      </c>
      <c r="M261" s="180">
        <v>24.547371031746032</v>
      </c>
      <c r="N261" s="180">
        <v>67.505749482319715</v>
      </c>
      <c r="Q261" s="180"/>
      <c r="R261" s="24"/>
    </row>
    <row r="262" spans="1:20" ht="12.75" customHeight="1" x14ac:dyDescent="0.25">
      <c r="A262" s="184" t="s">
        <v>79</v>
      </c>
      <c r="B262" s="196">
        <v>108</v>
      </c>
      <c r="C262" s="180">
        <v>-1.1116612234498433</v>
      </c>
      <c r="D262" s="180">
        <v>14.74251002000377</v>
      </c>
      <c r="E262" s="197" t="s">
        <v>108</v>
      </c>
      <c r="F262" s="184" t="s">
        <v>107</v>
      </c>
      <c r="G262" s="307" t="s">
        <v>43</v>
      </c>
      <c r="H262" s="184" t="s">
        <v>22</v>
      </c>
      <c r="I262" s="285">
        <v>78</v>
      </c>
      <c r="J262" s="180">
        <v>18.935735297523916</v>
      </c>
      <c r="K262" s="180">
        <v>64.194700422772115</v>
      </c>
      <c r="L262" s="285">
        <v>30</v>
      </c>
      <c r="M262" s="180">
        <v>17.824074074074073</v>
      </c>
      <c r="N262" s="180">
        <v>70.251431327996229</v>
      </c>
      <c r="Q262" s="180"/>
      <c r="R262" s="22"/>
    </row>
    <row r="263" spans="1:20" ht="12.75" customHeight="1" x14ac:dyDescent="0.25">
      <c r="A263" s="184" t="s">
        <v>79</v>
      </c>
      <c r="B263" s="196">
        <v>62</v>
      </c>
      <c r="C263" s="180">
        <v>18.399999999999999</v>
      </c>
      <c r="D263" s="180">
        <v>8.820870257567579</v>
      </c>
      <c r="E263" s="197" t="s">
        <v>44</v>
      </c>
      <c r="F263" s="184" t="s">
        <v>125</v>
      </c>
      <c r="G263" s="307" t="s">
        <v>43</v>
      </c>
      <c r="H263" s="184" t="s">
        <v>126</v>
      </c>
      <c r="I263" s="285">
        <v>34</v>
      </c>
      <c r="J263" s="180">
        <v>15</v>
      </c>
      <c r="K263" s="180">
        <v>16.2</v>
      </c>
      <c r="L263" s="285">
        <v>28</v>
      </c>
      <c r="M263" s="180">
        <v>33.4</v>
      </c>
      <c r="N263" s="180">
        <v>44.3</v>
      </c>
      <c r="Q263" s="180"/>
      <c r="R263" s="22"/>
    </row>
    <row r="264" spans="1:20" ht="12.75" customHeight="1" x14ac:dyDescent="0.25">
      <c r="A264" s="184" t="s">
        <v>79</v>
      </c>
      <c r="B264" s="196">
        <v>30</v>
      </c>
      <c r="C264" s="180">
        <v>2.6096256684491994</v>
      </c>
      <c r="D264" s="180">
        <v>0.65520570663087085</v>
      </c>
      <c r="E264" s="197" t="s">
        <v>31</v>
      </c>
      <c r="F264" s="184" t="s">
        <v>172</v>
      </c>
      <c r="G264" s="307" t="s">
        <v>21</v>
      </c>
      <c r="H264" s="184" t="s">
        <v>126</v>
      </c>
      <c r="I264" s="285">
        <v>22</v>
      </c>
      <c r="J264" s="180">
        <v>5.6256684491978604</v>
      </c>
      <c r="K264" s="180">
        <v>1.9908567346509407</v>
      </c>
      <c r="L264" s="285">
        <v>8</v>
      </c>
      <c r="M264" s="180">
        <v>8.2352941176470598</v>
      </c>
      <c r="N264" s="180">
        <v>1.411764705882353</v>
      </c>
      <c r="Q264" s="180"/>
      <c r="R264" s="22"/>
    </row>
    <row r="265" spans="1:20" ht="12.75" customHeight="1" x14ac:dyDescent="0.25">
      <c r="A265" s="184" t="s">
        <v>79</v>
      </c>
      <c r="B265" s="196">
        <v>83</v>
      </c>
      <c r="C265" s="180">
        <v>-7.3999999999999986</v>
      </c>
      <c r="D265" s="180">
        <v>3.6321978910306969</v>
      </c>
      <c r="E265" s="197" t="s">
        <v>146</v>
      </c>
      <c r="F265" s="184" t="s">
        <v>147</v>
      </c>
      <c r="G265" s="307" t="s">
        <v>21</v>
      </c>
      <c r="H265" s="184" t="s">
        <v>22</v>
      </c>
      <c r="I265" s="285">
        <v>51</v>
      </c>
      <c r="J265" s="180">
        <v>36.4</v>
      </c>
      <c r="K265" s="180">
        <v>23</v>
      </c>
      <c r="L265" s="285">
        <v>32</v>
      </c>
      <c r="M265" s="180">
        <v>29</v>
      </c>
      <c r="N265" s="180">
        <v>9.5</v>
      </c>
      <c r="O265" s="214"/>
      <c r="P265" s="181"/>
      <c r="Q265" s="180"/>
      <c r="R265" s="22"/>
      <c r="S265" s="180"/>
      <c r="T265" s="180"/>
    </row>
    <row r="266" spans="1:20" ht="12.75" customHeight="1" x14ac:dyDescent="0.25">
      <c r="A266" s="184" t="s">
        <v>79</v>
      </c>
      <c r="B266" s="196">
        <v>88</v>
      </c>
      <c r="C266" s="180">
        <v>-22.200000000000003</v>
      </c>
      <c r="D266" s="180">
        <v>20.151864482108429</v>
      </c>
      <c r="E266" s="270" t="s">
        <v>148</v>
      </c>
      <c r="F266" s="184" t="s">
        <v>147</v>
      </c>
      <c r="G266" s="307" t="s">
        <v>21</v>
      </c>
      <c r="H266" s="184" t="s">
        <v>22</v>
      </c>
      <c r="I266" s="285">
        <v>50</v>
      </c>
      <c r="J266" s="180">
        <v>49.6</v>
      </c>
      <c r="K266" s="180">
        <v>142.30000000000001</v>
      </c>
      <c r="L266" s="285">
        <v>38</v>
      </c>
      <c r="M266" s="180">
        <v>27.4</v>
      </c>
      <c r="N266" s="180">
        <v>6.5</v>
      </c>
      <c r="O266" s="214"/>
      <c r="P266" s="181"/>
      <c r="Q266" s="180"/>
      <c r="R266" s="22"/>
      <c r="S266" s="180"/>
      <c r="T266" s="180"/>
    </row>
    <row r="267" spans="1:20" ht="12.75" customHeight="1" x14ac:dyDescent="0.25">
      <c r="A267" s="184" t="s">
        <v>79</v>
      </c>
      <c r="B267" s="196">
        <v>32</v>
      </c>
      <c r="C267" s="180">
        <v>126.26555023923449</v>
      </c>
      <c r="D267" s="180">
        <v>100.23835781620681</v>
      </c>
      <c r="E267" s="213" t="s">
        <v>69</v>
      </c>
      <c r="F267" s="184" t="s">
        <v>157</v>
      </c>
      <c r="G267" s="307" t="s">
        <v>43</v>
      </c>
      <c r="H267" s="184" t="s">
        <v>126</v>
      </c>
      <c r="I267" s="285">
        <v>22</v>
      </c>
      <c r="J267" s="180">
        <v>5.2870813397129135</v>
      </c>
      <c r="K267" s="180">
        <v>7.3311396139506559</v>
      </c>
      <c r="L267" s="285">
        <v>10</v>
      </c>
      <c r="M267" s="180">
        <v>131.5526315789474</v>
      </c>
      <c r="N267" s="180">
        <v>316.9429821830152</v>
      </c>
      <c r="Q267" s="180"/>
      <c r="R267" s="22"/>
    </row>
    <row r="268" spans="1:20" ht="12.75" customHeight="1" x14ac:dyDescent="0.25">
      <c r="A268" s="184" t="s">
        <v>79</v>
      </c>
      <c r="B268" s="196">
        <v>42</v>
      </c>
      <c r="C268" s="180">
        <v>43.696741854636606</v>
      </c>
      <c r="D268" s="180">
        <v>24.238008292211845</v>
      </c>
      <c r="E268" s="197" t="s">
        <v>158</v>
      </c>
      <c r="F268" s="184" t="s">
        <v>157</v>
      </c>
      <c r="G268" s="307" t="s">
        <v>43</v>
      </c>
      <c r="H268" s="184" t="s">
        <v>126</v>
      </c>
      <c r="I268" s="285">
        <v>21</v>
      </c>
      <c r="J268" s="180">
        <v>2.681704260651629</v>
      </c>
      <c r="K268" s="180">
        <v>2.5671306179371158</v>
      </c>
      <c r="L268" s="285">
        <v>21</v>
      </c>
      <c r="M268" s="180">
        <v>46.378446115288234</v>
      </c>
      <c r="N268" s="180">
        <v>111.04283770613205</v>
      </c>
      <c r="Q268" s="180"/>
      <c r="R268" s="22"/>
    </row>
    <row r="269" spans="1:20" ht="12.75" customHeight="1" x14ac:dyDescent="0.25">
      <c r="A269" s="184" t="s">
        <v>79</v>
      </c>
      <c r="B269" s="196">
        <v>10</v>
      </c>
      <c r="C269" s="180">
        <v>12.543859649122757</v>
      </c>
      <c r="D269" s="180">
        <v>5.4739533061544838</v>
      </c>
      <c r="E269" s="197" t="s">
        <v>159</v>
      </c>
      <c r="F269" s="184" t="s">
        <v>157</v>
      </c>
      <c r="G269" s="307" t="s">
        <v>43</v>
      </c>
      <c r="H269" s="184" t="s">
        <v>126</v>
      </c>
      <c r="I269" s="285">
        <v>3</v>
      </c>
      <c r="J269" s="180">
        <v>4.8245614035087723</v>
      </c>
      <c r="K269" s="180">
        <v>4.130265742804756</v>
      </c>
      <c r="L269" s="285">
        <v>7</v>
      </c>
      <c r="M269" s="180">
        <v>17.368421052631529</v>
      </c>
      <c r="N269" s="180">
        <v>13.03628008052714</v>
      </c>
      <c r="R269" s="22"/>
    </row>
    <row r="270" spans="1:20" ht="12.75" customHeight="1" x14ac:dyDescent="0.25">
      <c r="A270" s="184" t="s">
        <v>79</v>
      </c>
      <c r="B270" s="196">
        <v>13</v>
      </c>
      <c r="C270" s="180">
        <v>3.0380249434287268</v>
      </c>
      <c r="D270" s="180">
        <v>1.6744490536993033</v>
      </c>
      <c r="E270" s="213" t="s">
        <v>148</v>
      </c>
      <c r="F270" s="184" t="s">
        <v>164</v>
      </c>
      <c r="G270" s="307" t="s">
        <v>43</v>
      </c>
      <c r="H270" s="184" t="s">
        <v>126</v>
      </c>
      <c r="I270" s="285">
        <v>10</v>
      </c>
      <c r="J270" s="180">
        <v>2.4227979946907294</v>
      </c>
      <c r="K270" s="180">
        <v>0.50587506633191603</v>
      </c>
      <c r="L270" s="285">
        <v>3</v>
      </c>
      <c r="M270" s="180">
        <v>5.4608229381194562</v>
      </c>
      <c r="N270" s="180">
        <v>2.8869648465962623</v>
      </c>
    </row>
    <row r="271" spans="1:20" ht="12.75" customHeight="1" x14ac:dyDescent="0.25">
      <c r="A271" s="184" t="s">
        <v>79</v>
      </c>
      <c r="B271" s="196">
        <v>27</v>
      </c>
      <c r="C271" s="180">
        <v>1.5266480791130412</v>
      </c>
      <c r="D271" s="180">
        <v>0.27784171403659547</v>
      </c>
      <c r="E271" s="197" t="s">
        <v>165</v>
      </c>
      <c r="F271" s="184" t="s">
        <v>164</v>
      </c>
      <c r="G271" s="307" t="s">
        <v>43</v>
      </c>
      <c r="H271" s="184" t="s">
        <v>126</v>
      </c>
      <c r="I271" s="285">
        <v>18</v>
      </c>
      <c r="J271" s="180">
        <v>2.0780176817664664</v>
      </c>
      <c r="K271" s="180">
        <v>0.36674899076813716</v>
      </c>
      <c r="L271" s="285">
        <v>9</v>
      </c>
      <c r="M271" s="180">
        <v>3.6046657608795076</v>
      </c>
      <c r="N271" s="180">
        <v>0.79215639328002396</v>
      </c>
    </row>
    <row r="272" spans="1:20" ht="12.75" customHeight="1" x14ac:dyDescent="0.25">
      <c r="A272" s="184" t="s">
        <v>79</v>
      </c>
      <c r="B272" s="196">
        <v>30</v>
      </c>
      <c r="C272" s="180">
        <v>0.34000914850382791</v>
      </c>
      <c r="D272" s="180">
        <v>0.12265294940887886</v>
      </c>
      <c r="E272" s="197" t="s">
        <v>140</v>
      </c>
      <c r="F272" s="184" t="s">
        <v>164</v>
      </c>
      <c r="G272" s="307" t="s">
        <v>43</v>
      </c>
      <c r="H272" s="184" t="s">
        <v>126</v>
      </c>
      <c r="I272" s="285">
        <v>19</v>
      </c>
      <c r="J272" s="180">
        <v>1.6284128987513307</v>
      </c>
      <c r="K272" s="180">
        <v>0.35231291000775489</v>
      </c>
      <c r="L272" s="285">
        <v>11</v>
      </c>
      <c r="M272" s="180">
        <v>1.9684220472551586</v>
      </c>
      <c r="N272" s="180">
        <v>0.30597339595291406</v>
      </c>
    </row>
    <row r="273" spans="1:24" ht="12.75" customHeight="1" x14ac:dyDescent="0.25">
      <c r="A273" s="184" t="s">
        <v>79</v>
      </c>
      <c r="B273" s="196">
        <v>11</v>
      </c>
      <c r="C273" s="180">
        <v>-0.67511689564236144</v>
      </c>
      <c r="D273" s="180">
        <v>0.48127421993056818</v>
      </c>
      <c r="E273" s="197" t="s">
        <v>166</v>
      </c>
      <c r="F273" s="184" t="s">
        <v>164</v>
      </c>
      <c r="G273" s="307" t="s">
        <v>43</v>
      </c>
      <c r="H273" s="184" t="s">
        <v>126</v>
      </c>
      <c r="I273" s="285">
        <v>6</v>
      </c>
      <c r="J273" s="180">
        <v>2.2743954432080726</v>
      </c>
      <c r="K273" s="180">
        <v>1.0790678843710815</v>
      </c>
      <c r="L273" s="285">
        <v>5</v>
      </c>
      <c r="M273" s="180">
        <v>1.5992785475657112</v>
      </c>
      <c r="N273" s="180">
        <v>0.43336065574528471</v>
      </c>
    </row>
    <row r="274" spans="1:24" ht="12.75" customHeight="1" x14ac:dyDescent="0.25">
      <c r="A274" s="184" t="s">
        <v>79</v>
      </c>
      <c r="D274" s="180"/>
      <c r="F274" s="184" t="s">
        <v>7</v>
      </c>
      <c r="I274" s="285">
        <v>504</v>
      </c>
      <c r="J274" s="200">
        <v>4.8</v>
      </c>
      <c r="K274" s="200">
        <v>0.42</v>
      </c>
      <c r="O274" s="214" t="s">
        <v>28</v>
      </c>
      <c r="P274" s="181">
        <v>0</v>
      </c>
      <c r="Q274" s="107">
        <v>96.144000000000005</v>
      </c>
      <c r="S274" s="200">
        <v>3.976</v>
      </c>
      <c r="T274" s="200">
        <v>5.6239999999999997</v>
      </c>
      <c r="V274" s="347"/>
      <c r="W274" s="273"/>
      <c r="X274" s="273"/>
    </row>
    <row r="275" spans="1:24" ht="12.75" customHeight="1" x14ac:dyDescent="0.25">
      <c r="A275" s="184" t="s">
        <v>79</v>
      </c>
      <c r="B275" s="184"/>
      <c r="D275" s="180"/>
      <c r="F275" s="184" t="s">
        <v>1991</v>
      </c>
      <c r="L275" s="285">
        <v>341</v>
      </c>
      <c r="M275" s="200">
        <v>10.164999999999999</v>
      </c>
      <c r="N275" s="200">
        <v>1.0269999999999999</v>
      </c>
      <c r="O275" s="214" t="s">
        <v>28</v>
      </c>
      <c r="P275" s="181">
        <v>0</v>
      </c>
      <c r="Q275" s="107">
        <v>98.537000000000006</v>
      </c>
      <c r="R275" s="181">
        <v>1.3298575813891489E-6</v>
      </c>
      <c r="S275" s="200">
        <v>8.1519999999999992</v>
      </c>
      <c r="T275" s="200">
        <v>12.178000000000001</v>
      </c>
    </row>
    <row r="276" spans="1:24" ht="12.75" customHeight="1" x14ac:dyDescent="0.25">
      <c r="A276" s="184" t="s">
        <v>79</v>
      </c>
      <c r="B276" s="184"/>
      <c r="D276" s="180"/>
      <c r="F276" s="184" t="s">
        <v>211</v>
      </c>
      <c r="I276" s="285">
        <v>40</v>
      </c>
      <c r="J276" s="180">
        <v>9.8770000000000007</v>
      </c>
      <c r="K276" s="180">
        <v>7.7110000000000003</v>
      </c>
      <c r="M276" s="200"/>
      <c r="N276" s="200"/>
      <c r="O276" s="214" t="s">
        <v>28</v>
      </c>
      <c r="P276" s="181">
        <v>2.1999999999999999E-2</v>
      </c>
      <c r="Q276" s="107">
        <v>81.022999999999996</v>
      </c>
      <c r="R276" s="181"/>
      <c r="S276" s="200">
        <v>-5.2350000000000003</v>
      </c>
      <c r="T276" s="200">
        <v>24.99</v>
      </c>
    </row>
    <row r="277" spans="1:24" ht="12.75" customHeight="1" x14ac:dyDescent="0.25">
      <c r="A277" s="184" t="s">
        <v>79</v>
      </c>
      <c r="B277" s="184"/>
      <c r="D277" s="180"/>
      <c r="F277" s="184" t="s">
        <v>1992</v>
      </c>
      <c r="L277" s="285">
        <v>48</v>
      </c>
      <c r="M277" s="200">
        <v>11.472</v>
      </c>
      <c r="N277" s="200">
        <v>2.379</v>
      </c>
      <c r="O277" s="214" t="s">
        <v>29</v>
      </c>
      <c r="P277" s="181">
        <v>0.36899999999999999</v>
      </c>
      <c r="Q277" s="107">
        <v>0</v>
      </c>
      <c r="R277" s="181">
        <v>0.84331554079238047</v>
      </c>
      <c r="S277" s="200">
        <v>6.8109999999999999</v>
      </c>
      <c r="T277" s="200">
        <v>16.134</v>
      </c>
      <c r="U277" s="279"/>
      <c r="V277" s="184"/>
      <c r="W277" s="184"/>
      <c r="X277" s="184"/>
    </row>
    <row r="278" spans="1:24" s="108" customFormat="1" ht="12.75" customHeight="1" x14ac:dyDescent="0.25">
      <c r="A278" s="188" t="s">
        <v>79</v>
      </c>
      <c r="B278" s="186">
        <v>88</v>
      </c>
      <c r="C278" s="112">
        <v>0.70199999999999996</v>
      </c>
      <c r="D278" s="112">
        <v>5.65</v>
      </c>
      <c r="E278" s="189" t="s">
        <v>148</v>
      </c>
      <c r="F278" s="188" t="s">
        <v>1993</v>
      </c>
      <c r="G278" s="298"/>
      <c r="I278" s="298"/>
      <c r="L278" s="298"/>
      <c r="O278" s="203" t="s">
        <v>28</v>
      </c>
      <c r="P278" s="191">
        <v>0</v>
      </c>
      <c r="Q278" s="27">
        <v>98.745999999999995</v>
      </c>
      <c r="R278" s="191"/>
      <c r="S278" s="112">
        <v>-10.372</v>
      </c>
      <c r="T278" s="112">
        <v>11.775</v>
      </c>
      <c r="U278" s="280"/>
      <c r="V278" s="188"/>
      <c r="W278" s="188"/>
      <c r="X278" s="188"/>
    </row>
    <row r="279" spans="1:24" ht="12.75" customHeight="1" x14ac:dyDescent="0.25">
      <c r="A279" s="184" t="s">
        <v>79</v>
      </c>
      <c r="B279" s="196">
        <v>70</v>
      </c>
      <c r="C279" s="200">
        <v>1.4</v>
      </c>
      <c r="D279" s="200">
        <v>0.3</v>
      </c>
      <c r="E279" s="197" t="s">
        <v>31</v>
      </c>
      <c r="F279" s="184" t="s">
        <v>105</v>
      </c>
      <c r="G279" s="297" t="s">
        <v>21</v>
      </c>
      <c r="H279" s="220" t="s">
        <v>33</v>
      </c>
      <c r="I279" s="297">
        <v>36</v>
      </c>
      <c r="J279" s="220">
        <v>3.2</v>
      </c>
      <c r="K279" s="220">
        <v>0.9</v>
      </c>
      <c r="L279" s="297">
        <v>34</v>
      </c>
      <c r="M279" s="220">
        <v>4.5999999999999996</v>
      </c>
      <c r="N279" s="220">
        <v>1.3</v>
      </c>
      <c r="O279" s="214"/>
      <c r="P279" s="181"/>
      <c r="Q279" s="107"/>
      <c r="R279" s="181">
        <v>0.39</v>
      </c>
      <c r="S279" s="200"/>
      <c r="T279" s="200"/>
      <c r="U279" s="279"/>
      <c r="V279" s="184"/>
      <c r="W279" s="184"/>
      <c r="X279" s="184"/>
    </row>
    <row r="280" spans="1:24" ht="12.75" customHeight="1" x14ac:dyDescent="0.25">
      <c r="A280" s="184" t="s">
        <v>79</v>
      </c>
      <c r="B280" s="196"/>
      <c r="C280" s="200"/>
      <c r="D280" s="200"/>
      <c r="E280" s="197"/>
      <c r="F280" s="184" t="s">
        <v>7</v>
      </c>
      <c r="H280" s="220" t="s">
        <v>126</v>
      </c>
      <c r="I280" s="297">
        <v>195</v>
      </c>
      <c r="J280" s="220">
        <v>3.1190000000000002</v>
      </c>
      <c r="K280" s="220">
        <v>0.33</v>
      </c>
      <c r="O280" s="214" t="s">
        <v>28</v>
      </c>
      <c r="P280" s="181">
        <v>0</v>
      </c>
      <c r="Q280" s="107">
        <v>92.950999999999993</v>
      </c>
      <c r="R280" s="181"/>
      <c r="S280" s="200">
        <v>2.472</v>
      </c>
      <c r="T280" s="200">
        <v>3.7650000000000001</v>
      </c>
      <c r="U280" s="279"/>
      <c r="V280" s="343"/>
      <c r="W280" s="273"/>
      <c r="X280" s="273"/>
    </row>
    <row r="281" spans="1:24" ht="12.75" customHeight="1" x14ac:dyDescent="0.25">
      <c r="A281" s="184" t="s">
        <v>79</v>
      </c>
      <c r="B281" s="196"/>
      <c r="C281" s="200"/>
      <c r="D281" s="200"/>
      <c r="E281" s="197"/>
      <c r="F281" s="184" t="s">
        <v>126</v>
      </c>
      <c r="H281" s="220" t="s">
        <v>126</v>
      </c>
      <c r="L281" s="297">
        <v>150</v>
      </c>
      <c r="M281" s="220">
        <v>5.1740000000000004</v>
      </c>
      <c r="N281" s="220">
        <v>0.76700000000000002</v>
      </c>
      <c r="O281" s="214" t="s">
        <v>28</v>
      </c>
      <c r="P281" s="181">
        <v>0</v>
      </c>
      <c r="Q281" s="107">
        <v>95.813000000000002</v>
      </c>
      <c r="R281" s="181">
        <v>1.3849577691325665E-2</v>
      </c>
      <c r="S281" s="200">
        <v>3.6709999999999998</v>
      </c>
      <c r="T281" s="200">
        <v>6.6769999999999996</v>
      </c>
      <c r="U281" s="279"/>
      <c r="V281" s="184"/>
      <c r="W281" s="184"/>
      <c r="X281" s="184"/>
    </row>
    <row r="282" spans="1:24" s="108" customFormat="1" ht="12.75" customHeight="1" x14ac:dyDescent="0.25">
      <c r="A282" s="188" t="s">
        <v>79</v>
      </c>
      <c r="B282" s="186">
        <v>345</v>
      </c>
      <c r="C282" s="112">
        <v>4.157</v>
      </c>
      <c r="D282" s="112">
        <v>0.504</v>
      </c>
      <c r="E282" s="189"/>
      <c r="F282" s="188" t="s">
        <v>226</v>
      </c>
      <c r="G282" s="298"/>
      <c r="H282" s="108" t="s">
        <v>126</v>
      </c>
      <c r="I282" s="298"/>
      <c r="L282" s="298"/>
      <c r="O282" s="203" t="s">
        <v>28</v>
      </c>
      <c r="P282" s="191">
        <v>0</v>
      </c>
      <c r="Q282" s="27">
        <v>99.304000000000002</v>
      </c>
      <c r="R282" s="191"/>
      <c r="S282" s="112">
        <v>3.169</v>
      </c>
      <c r="T282" s="112">
        <v>5.1440000000000001</v>
      </c>
      <c r="U282" s="280"/>
      <c r="V282" s="188"/>
      <c r="W282" s="188"/>
      <c r="X282" s="188"/>
    </row>
    <row r="283" spans="1:24" ht="12.75" customHeight="1" x14ac:dyDescent="0.25">
      <c r="A283" s="184" t="s">
        <v>79</v>
      </c>
      <c r="B283" s="196"/>
      <c r="C283" s="200"/>
      <c r="D283" s="200"/>
      <c r="E283" s="197"/>
      <c r="F283" s="184" t="s">
        <v>7</v>
      </c>
      <c r="G283" s="297" t="s">
        <v>21</v>
      </c>
      <c r="I283" s="297">
        <v>183</v>
      </c>
      <c r="J283" s="220">
        <v>13.6</v>
      </c>
      <c r="K283" s="220">
        <v>2</v>
      </c>
      <c r="O283" s="214" t="s">
        <v>28</v>
      </c>
      <c r="P283" s="181">
        <v>0</v>
      </c>
      <c r="Q283" s="107">
        <v>97.85</v>
      </c>
      <c r="R283" s="181"/>
      <c r="S283" s="200">
        <v>9.6</v>
      </c>
      <c r="T283" s="200">
        <v>17.600000000000001</v>
      </c>
      <c r="U283" s="279"/>
      <c r="V283" s="184"/>
      <c r="W283" s="184"/>
      <c r="X283" s="184"/>
    </row>
    <row r="284" spans="1:24" ht="12.75" customHeight="1" x14ac:dyDescent="0.25">
      <c r="A284" s="184" t="s">
        <v>79</v>
      </c>
      <c r="B284" s="196"/>
      <c r="C284" s="200"/>
      <c r="D284" s="200"/>
      <c r="E284" s="197"/>
      <c r="F284" s="184" t="s">
        <v>1991</v>
      </c>
      <c r="G284" s="297" t="s">
        <v>21</v>
      </c>
      <c r="L284" s="297">
        <v>137</v>
      </c>
      <c r="M284" s="220">
        <v>14.8</v>
      </c>
      <c r="N284" s="220">
        <v>3.6</v>
      </c>
      <c r="O284" s="214" t="s">
        <v>28</v>
      </c>
      <c r="P284" s="181">
        <v>0</v>
      </c>
      <c r="Q284" s="107">
        <v>99.25</v>
      </c>
      <c r="R284" s="181">
        <v>0.77200000000000002</v>
      </c>
      <c r="S284" s="200">
        <v>7.8</v>
      </c>
      <c r="T284" s="200">
        <v>21.8</v>
      </c>
      <c r="U284" s="279"/>
      <c r="V284" s="184"/>
      <c r="W284" s="184"/>
      <c r="X284" s="184"/>
    </row>
    <row r="285" spans="1:24" ht="12.75" customHeight="1" x14ac:dyDescent="0.25">
      <c r="A285" s="184" t="s">
        <v>79</v>
      </c>
      <c r="B285" s="196">
        <v>320</v>
      </c>
      <c r="C285" s="200">
        <v>-3.3</v>
      </c>
      <c r="D285" s="200">
        <v>1.3</v>
      </c>
      <c r="E285" s="197"/>
      <c r="F285" s="184" t="s">
        <v>1993</v>
      </c>
      <c r="G285" s="297" t="s">
        <v>21</v>
      </c>
      <c r="O285" s="214" t="s">
        <v>28</v>
      </c>
      <c r="P285" s="181">
        <v>0</v>
      </c>
      <c r="Q285" s="107">
        <v>99.53</v>
      </c>
      <c r="R285" s="181"/>
      <c r="S285" s="200">
        <v>-5.8</v>
      </c>
      <c r="T285" s="200">
        <v>-0.8</v>
      </c>
      <c r="U285" s="279"/>
      <c r="V285" s="184"/>
      <c r="W285" s="184"/>
      <c r="X285" s="184"/>
    </row>
    <row r="286" spans="1:24" ht="12.75" customHeight="1" x14ac:dyDescent="0.25">
      <c r="A286" s="184" t="s">
        <v>79</v>
      </c>
      <c r="B286" s="196"/>
      <c r="C286" s="200"/>
      <c r="D286" s="200"/>
      <c r="E286" s="197"/>
      <c r="F286" s="184" t="s">
        <v>7</v>
      </c>
      <c r="G286" s="297" t="s">
        <v>43</v>
      </c>
      <c r="I286" s="297">
        <v>281</v>
      </c>
      <c r="J286" s="220">
        <v>2.5</v>
      </c>
      <c r="K286" s="220">
        <v>0.3</v>
      </c>
      <c r="O286" s="214" t="s">
        <v>28</v>
      </c>
      <c r="P286" s="181">
        <v>0</v>
      </c>
      <c r="Q286" s="107">
        <v>86.92</v>
      </c>
      <c r="R286" s="181"/>
      <c r="S286" s="200">
        <v>2</v>
      </c>
      <c r="T286" s="200">
        <v>3.1</v>
      </c>
      <c r="U286" s="279"/>
      <c r="V286" s="184"/>
      <c r="W286" s="184"/>
      <c r="X286" s="184"/>
    </row>
    <row r="287" spans="1:24" ht="12.75" customHeight="1" x14ac:dyDescent="0.25">
      <c r="A287" s="184" t="s">
        <v>79</v>
      </c>
      <c r="B287" s="196"/>
      <c r="C287" s="200"/>
      <c r="D287" s="200"/>
      <c r="E287" s="197"/>
      <c r="F287" s="184" t="s">
        <v>1991</v>
      </c>
      <c r="G287" s="297" t="s">
        <v>43</v>
      </c>
      <c r="L287" s="297">
        <v>156</v>
      </c>
      <c r="M287" s="220">
        <v>3</v>
      </c>
      <c r="N287" s="220">
        <v>0.5</v>
      </c>
      <c r="O287" s="214" t="s">
        <v>28</v>
      </c>
      <c r="P287" s="181">
        <v>0</v>
      </c>
      <c r="Q287" s="107">
        <v>88.52</v>
      </c>
      <c r="R287" s="181">
        <v>0.40400000000000003</v>
      </c>
      <c r="S287" s="200">
        <v>2</v>
      </c>
      <c r="T287" s="200">
        <v>4.0999999999999996</v>
      </c>
      <c r="U287" s="279"/>
      <c r="V287" s="184"/>
      <c r="W287" s="184"/>
      <c r="X287" s="184"/>
    </row>
    <row r="288" spans="1:24" ht="12.75" customHeight="1" x14ac:dyDescent="0.25">
      <c r="A288" s="184" t="s">
        <v>79</v>
      </c>
      <c r="B288" s="196">
        <v>437</v>
      </c>
      <c r="C288" s="200">
        <v>5.8</v>
      </c>
      <c r="D288" s="200">
        <v>0.6</v>
      </c>
      <c r="E288" s="197"/>
      <c r="F288" s="184" t="s">
        <v>1993</v>
      </c>
      <c r="G288" s="297" t="s">
        <v>43</v>
      </c>
      <c r="O288" s="214" t="s">
        <v>28</v>
      </c>
      <c r="P288" s="181">
        <v>0</v>
      </c>
      <c r="Q288" s="107">
        <v>99.24</v>
      </c>
      <c r="R288" s="181"/>
      <c r="S288" s="200">
        <v>4.7</v>
      </c>
      <c r="T288" s="200">
        <v>6.8</v>
      </c>
      <c r="U288" s="279"/>
      <c r="V288" s="184"/>
      <c r="W288" s="184"/>
      <c r="X288" s="184"/>
    </row>
    <row r="289" spans="1:24" s="108" customFormat="1" ht="12.75" customHeight="1" x14ac:dyDescent="0.25">
      <c r="A289" s="188"/>
      <c r="B289" s="186"/>
      <c r="C289" s="183"/>
      <c r="D289" s="183"/>
      <c r="E289" s="189"/>
      <c r="F289" s="188"/>
      <c r="G289" s="308"/>
      <c r="H289" s="188"/>
      <c r="I289" s="284"/>
      <c r="J289" s="183"/>
      <c r="K289" s="21"/>
      <c r="L289" s="284"/>
      <c r="M289" s="183"/>
      <c r="N289" s="183"/>
      <c r="O289" s="203"/>
      <c r="P289" s="191"/>
      <c r="Q289" s="187"/>
      <c r="R289" s="191"/>
      <c r="S289" s="183"/>
      <c r="T289" s="183"/>
      <c r="U289" s="280"/>
      <c r="V289" s="188"/>
      <c r="W289" s="188"/>
      <c r="X289" s="188"/>
    </row>
    <row r="291" spans="1:24" ht="12.75" customHeight="1" x14ac:dyDescent="0.25">
      <c r="A291" s="184" t="s">
        <v>160</v>
      </c>
      <c r="B291" s="196">
        <v>32</v>
      </c>
      <c r="C291" s="180">
        <v>-7.4238664561245233</v>
      </c>
      <c r="D291" s="180">
        <v>2.0046894068128829</v>
      </c>
      <c r="E291" s="213" t="s">
        <v>69</v>
      </c>
      <c r="F291" s="195" t="s">
        <v>157</v>
      </c>
      <c r="G291" s="286" t="s">
        <v>43</v>
      </c>
      <c r="H291" s="195" t="s">
        <v>126</v>
      </c>
      <c r="I291" s="285">
        <v>22</v>
      </c>
      <c r="J291" s="180">
        <v>10.569027746447103</v>
      </c>
      <c r="K291" s="180">
        <v>8.9287971571892637</v>
      </c>
      <c r="L291" s="285">
        <v>10</v>
      </c>
      <c r="M291" s="180">
        <v>3.1451612903225805</v>
      </c>
      <c r="N291" s="180">
        <v>1.9874301493843574</v>
      </c>
      <c r="R291" s="257"/>
    </row>
    <row r="292" spans="1:24" ht="12.75" customHeight="1" x14ac:dyDescent="0.25">
      <c r="A292" s="184" t="s">
        <v>160</v>
      </c>
      <c r="B292" s="196">
        <v>51</v>
      </c>
      <c r="C292" s="180">
        <v>-3.6798268472350779</v>
      </c>
      <c r="D292" s="180">
        <v>1.4995865676487286</v>
      </c>
      <c r="E292" s="197" t="s">
        <v>158</v>
      </c>
      <c r="F292" s="195" t="s">
        <v>157</v>
      </c>
      <c r="G292" s="286" t="s">
        <v>43</v>
      </c>
      <c r="H292" s="195" t="s">
        <v>126</v>
      </c>
      <c r="I292" s="285">
        <v>22</v>
      </c>
      <c r="J292" s="180">
        <v>6.8277690051883591</v>
      </c>
      <c r="K292" s="180">
        <v>6.4614042198488342</v>
      </c>
      <c r="L292" s="285">
        <v>29</v>
      </c>
      <c r="M292" s="180">
        <v>3.1479421579532811</v>
      </c>
      <c r="N292" s="180">
        <v>3.1906554559904969</v>
      </c>
    </row>
    <row r="293" spans="1:24" ht="12.75" customHeight="1" x14ac:dyDescent="0.25">
      <c r="A293" s="184" t="s">
        <v>160</v>
      </c>
      <c r="B293" s="196">
        <v>12</v>
      </c>
      <c r="C293" s="180">
        <v>-3.2437275985663074</v>
      </c>
      <c r="D293" s="180">
        <v>3.5188481223650432</v>
      </c>
      <c r="E293" s="197" t="s">
        <v>159</v>
      </c>
      <c r="F293" s="195" t="s">
        <v>157</v>
      </c>
      <c r="G293" s="286" t="s">
        <v>43</v>
      </c>
      <c r="H293" s="195" t="s">
        <v>126</v>
      </c>
      <c r="I293" s="285">
        <v>3</v>
      </c>
      <c r="J293" s="180">
        <v>5.1075268817204291</v>
      </c>
      <c r="K293" s="180">
        <v>6.052865725375109</v>
      </c>
      <c r="L293" s="285">
        <v>9</v>
      </c>
      <c r="M293" s="180">
        <v>1.8637992831541217</v>
      </c>
      <c r="N293" s="180">
        <v>1.2365591397849462</v>
      </c>
    </row>
    <row r="294" spans="1:24" ht="12.75" customHeight="1" x14ac:dyDescent="0.25">
      <c r="A294" s="184" t="s">
        <v>160</v>
      </c>
      <c r="D294" s="180"/>
      <c r="F294" s="184" t="s">
        <v>7</v>
      </c>
      <c r="G294" s="297" t="s">
        <v>43</v>
      </c>
      <c r="H294" s="220" t="s">
        <v>126</v>
      </c>
      <c r="I294" s="285">
        <v>47</v>
      </c>
      <c r="J294" s="180">
        <v>7.8449999999999998</v>
      </c>
      <c r="K294" s="180">
        <v>1.0669999999999999</v>
      </c>
      <c r="O294" s="214" t="s">
        <v>29</v>
      </c>
      <c r="P294" s="181">
        <v>0.19400000000000001</v>
      </c>
      <c r="Q294" s="195">
        <v>39.101999999999997</v>
      </c>
      <c r="S294" s="180">
        <v>5.7539999999999996</v>
      </c>
      <c r="T294" s="180">
        <v>9.9350000000000005</v>
      </c>
      <c r="V294" s="347"/>
      <c r="W294" s="273"/>
      <c r="X294" s="273"/>
    </row>
    <row r="295" spans="1:24" ht="12.75" customHeight="1" x14ac:dyDescent="0.25">
      <c r="A295" s="184" t="s">
        <v>160</v>
      </c>
      <c r="B295" s="184"/>
      <c r="C295" s="180"/>
      <c r="D295" s="180"/>
      <c r="E295" s="197"/>
      <c r="F295" s="184" t="s">
        <v>1991</v>
      </c>
      <c r="G295" s="307" t="s">
        <v>43</v>
      </c>
      <c r="H295" s="184" t="s">
        <v>126</v>
      </c>
      <c r="I295" s="285"/>
      <c r="J295" s="180"/>
      <c r="K295" s="180"/>
      <c r="L295" s="285">
        <v>48</v>
      </c>
      <c r="M295" s="180">
        <v>2.593</v>
      </c>
      <c r="N295" s="180">
        <v>0.44400000000000001</v>
      </c>
      <c r="O295" s="214" t="s">
        <v>29</v>
      </c>
      <c r="P295" s="181">
        <v>0.126</v>
      </c>
      <c r="Q295" s="195">
        <v>51.73</v>
      </c>
      <c r="R295" s="181">
        <v>5.5075819804795145E-6</v>
      </c>
      <c r="S295" s="180">
        <v>1.7230000000000001</v>
      </c>
      <c r="T295" s="180">
        <v>3.464</v>
      </c>
    </row>
    <row r="296" spans="1:24" ht="12.75" customHeight="1" x14ac:dyDescent="0.25">
      <c r="A296" s="184" t="s">
        <v>160</v>
      </c>
      <c r="B296" s="196">
        <v>95</v>
      </c>
      <c r="C296" s="180">
        <v>-4.83</v>
      </c>
      <c r="D296" s="180">
        <v>1.464</v>
      </c>
      <c r="E296" s="197"/>
      <c r="F296" s="184" t="s">
        <v>1993</v>
      </c>
      <c r="G296" s="307" t="s">
        <v>43</v>
      </c>
      <c r="H296" s="184" t="s">
        <v>126</v>
      </c>
      <c r="I296" s="285"/>
      <c r="J296" s="180"/>
      <c r="K296" s="180"/>
      <c r="L296" s="285"/>
      <c r="M296" s="180"/>
      <c r="N296" s="180"/>
      <c r="O296" s="214" t="s">
        <v>28</v>
      </c>
      <c r="P296" s="181">
        <v>0</v>
      </c>
      <c r="Q296" s="195">
        <v>97.59</v>
      </c>
      <c r="R296" s="181"/>
      <c r="S296" s="180">
        <v>-7.7</v>
      </c>
      <c r="T296" s="180">
        <v>-1.9610000000000001</v>
      </c>
    </row>
    <row r="297" spans="1:24" s="108" customFormat="1" ht="12.75" customHeight="1" x14ac:dyDescent="0.25">
      <c r="A297" s="188"/>
      <c r="B297" s="186"/>
      <c r="C297" s="183"/>
      <c r="D297" s="183"/>
      <c r="E297" s="189"/>
      <c r="F297" s="188"/>
      <c r="G297" s="308"/>
      <c r="H297" s="188"/>
      <c r="I297" s="284"/>
      <c r="J297" s="183"/>
      <c r="K297" s="183"/>
      <c r="L297" s="284"/>
      <c r="M297" s="183"/>
      <c r="N297" s="183"/>
      <c r="O297" s="203"/>
      <c r="P297" s="191"/>
      <c r="Q297" s="187"/>
      <c r="R297" s="191"/>
      <c r="S297" s="183"/>
      <c r="T297" s="183"/>
      <c r="U297" s="278"/>
    </row>
    <row r="299" spans="1:24" ht="12.75" customHeight="1" x14ac:dyDescent="0.25">
      <c r="A299" s="184" t="s">
        <v>109</v>
      </c>
      <c r="B299" s="196">
        <v>51</v>
      </c>
      <c r="C299" s="180">
        <v>283.63636363636368</v>
      </c>
      <c r="D299" s="180">
        <v>61.180020299963736</v>
      </c>
      <c r="E299" s="213" t="s">
        <v>47</v>
      </c>
      <c r="F299" s="184" t="s">
        <v>144</v>
      </c>
      <c r="G299" s="307" t="s">
        <v>21</v>
      </c>
      <c r="H299" s="184" t="s">
        <v>126</v>
      </c>
      <c r="I299" s="285">
        <v>30</v>
      </c>
      <c r="J299" s="180">
        <v>189.09090909090907</v>
      </c>
      <c r="K299" s="180">
        <v>180.21861314582097</v>
      </c>
      <c r="L299" s="285">
        <v>21</v>
      </c>
      <c r="M299" s="180">
        <v>472.72727272727275</v>
      </c>
      <c r="N299" s="180">
        <v>236.36363636363637</v>
      </c>
      <c r="P299" s="171"/>
      <c r="R299" s="257"/>
    </row>
    <row r="300" spans="1:24" ht="12.75" customHeight="1" x14ac:dyDescent="0.25">
      <c r="A300" s="184" t="s">
        <v>109</v>
      </c>
      <c r="B300" s="196">
        <v>71</v>
      </c>
      <c r="C300" s="180">
        <v>234.60410557184747</v>
      </c>
      <c r="D300" s="180">
        <v>46.770429834586118</v>
      </c>
      <c r="E300" s="197" t="s">
        <v>48</v>
      </c>
      <c r="F300" s="184" t="s">
        <v>144</v>
      </c>
      <c r="G300" s="307" t="s">
        <v>21</v>
      </c>
      <c r="H300" s="184" t="s">
        <v>126</v>
      </c>
      <c r="I300" s="285">
        <v>31</v>
      </c>
      <c r="J300" s="180">
        <v>219.94134897360703</v>
      </c>
      <c r="K300" s="180">
        <v>145.32555712585329</v>
      </c>
      <c r="L300" s="285">
        <v>40</v>
      </c>
      <c r="M300" s="180">
        <v>454.5454545454545</v>
      </c>
      <c r="N300" s="180">
        <v>245.45454545454547</v>
      </c>
    </row>
    <row r="301" spans="1:24" ht="12.75" customHeight="1" x14ac:dyDescent="0.25">
      <c r="A301" s="184" t="s">
        <v>109</v>
      </c>
      <c r="B301" s="196">
        <v>62</v>
      </c>
      <c r="C301" s="180">
        <v>182.95454545454547</v>
      </c>
      <c r="D301" s="180">
        <v>37.812528135486986</v>
      </c>
      <c r="E301" s="197" t="s">
        <v>49</v>
      </c>
      <c r="F301" s="184" t="s">
        <v>144</v>
      </c>
      <c r="G301" s="307" t="s">
        <v>21</v>
      </c>
      <c r="H301" s="184" t="s">
        <v>126</v>
      </c>
      <c r="I301" s="285">
        <v>24</v>
      </c>
      <c r="J301" s="180">
        <v>180.68181818181816</v>
      </c>
      <c r="K301" s="180">
        <v>124.38617129454667</v>
      </c>
      <c r="L301" s="285">
        <v>38</v>
      </c>
      <c r="M301" s="180">
        <v>363.63636363636363</v>
      </c>
      <c r="N301" s="180">
        <v>172.72727272727272</v>
      </c>
    </row>
    <row r="302" spans="1:24" ht="12.75" customHeight="1" x14ac:dyDescent="0.25">
      <c r="A302" s="184" t="s">
        <v>109</v>
      </c>
      <c r="B302" s="196">
        <v>27</v>
      </c>
      <c r="C302" s="180">
        <v>50.909090909090878</v>
      </c>
      <c r="D302" s="180">
        <v>70.058470803535457</v>
      </c>
      <c r="E302" s="197" t="s">
        <v>50</v>
      </c>
      <c r="F302" s="184" t="s">
        <v>144</v>
      </c>
      <c r="G302" s="307" t="s">
        <v>21</v>
      </c>
      <c r="H302" s="184" t="s">
        <v>126</v>
      </c>
      <c r="I302" s="285">
        <v>5</v>
      </c>
      <c r="J302" s="180">
        <v>203.63636363636365</v>
      </c>
      <c r="K302" s="180">
        <v>144.4281971508037</v>
      </c>
      <c r="L302" s="285">
        <v>22</v>
      </c>
      <c r="M302" s="180">
        <v>254.54545454545453</v>
      </c>
      <c r="N302" s="180">
        <v>127.27272727272727</v>
      </c>
    </row>
    <row r="303" spans="1:24" ht="12.75" customHeight="1" x14ac:dyDescent="0.25">
      <c r="A303" s="184" t="s">
        <v>109</v>
      </c>
      <c r="B303" s="196">
        <v>107</v>
      </c>
      <c r="C303" s="180">
        <v>25.97148185635028</v>
      </c>
      <c r="D303" s="180">
        <v>10.60769226216034</v>
      </c>
      <c r="E303" s="213" t="s">
        <v>106</v>
      </c>
      <c r="F303" s="184" t="s">
        <v>107</v>
      </c>
      <c r="G303" s="307" t="s">
        <v>43</v>
      </c>
      <c r="H303" s="184" t="s">
        <v>22</v>
      </c>
      <c r="I303" s="285">
        <v>75</v>
      </c>
      <c r="J303" s="180">
        <v>15.18859649122807</v>
      </c>
      <c r="K303" s="180">
        <v>21.042661087806682</v>
      </c>
      <c r="L303" s="285">
        <v>32</v>
      </c>
      <c r="M303" s="180">
        <v>41.160078347578349</v>
      </c>
      <c r="N303" s="180">
        <v>58.410744396086336</v>
      </c>
      <c r="Q303" s="262"/>
      <c r="R303" s="257"/>
    </row>
    <row r="304" spans="1:24" ht="12.75" customHeight="1" x14ac:dyDescent="0.25">
      <c r="A304" s="184" t="s">
        <v>109</v>
      </c>
      <c r="B304" s="196">
        <v>108</v>
      </c>
      <c r="C304" s="180">
        <v>8.0732431149097756</v>
      </c>
      <c r="D304" s="180">
        <v>12.461962078858324</v>
      </c>
      <c r="E304" s="197" t="s">
        <v>108</v>
      </c>
      <c r="F304" s="184" t="s">
        <v>107</v>
      </c>
      <c r="G304" s="307" t="s">
        <v>43</v>
      </c>
      <c r="H304" s="184" t="s">
        <v>22</v>
      </c>
      <c r="I304" s="285">
        <v>78</v>
      </c>
      <c r="J304" s="180">
        <v>21.127136752136757</v>
      </c>
      <c r="K304" s="180">
        <v>38.066708156236167</v>
      </c>
      <c r="L304" s="285">
        <v>30</v>
      </c>
      <c r="M304" s="180">
        <v>29.200379867046532</v>
      </c>
      <c r="N304" s="180">
        <v>64.044349540077931</v>
      </c>
    </row>
    <row r="305" spans="1:24" ht="12.75" customHeight="1" x14ac:dyDescent="0.25">
      <c r="A305" s="184" t="s">
        <v>109</v>
      </c>
      <c r="B305" s="196">
        <v>63</v>
      </c>
      <c r="C305" s="180">
        <v>189.79999999999998</v>
      </c>
      <c r="D305" s="180">
        <v>186.05596335511527</v>
      </c>
      <c r="E305" s="197" t="s">
        <v>44</v>
      </c>
      <c r="F305" s="184" t="s">
        <v>125</v>
      </c>
      <c r="G305" s="307" t="s">
        <v>43</v>
      </c>
      <c r="H305" s="184" t="s">
        <v>126</v>
      </c>
      <c r="I305" s="285">
        <v>35</v>
      </c>
      <c r="J305" s="180">
        <v>88.4</v>
      </c>
      <c r="K305" s="180">
        <v>295.8</v>
      </c>
      <c r="L305" s="285">
        <v>28</v>
      </c>
      <c r="M305" s="180">
        <v>278.2</v>
      </c>
      <c r="N305" s="180">
        <v>948.3</v>
      </c>
    </row>
    <row r="306" spans="1:24" ht="12.75" customHeight="1" x14ac:dyDescent="0.25">
      <c r="A306" s="184" t="s">
        <v>109</v>
      </c>
      <c r="B306" s="196">
        <v>40</v>
      </c>
      <c r="C306" s="180">
        <v>246.7</v>
      </c>
      <c r="D306" s="180">
        <v>5.726819159031546</v>
      </c>
      <c r="E306" s="197" t="s">
        <v>31</v>
      </c>
      <c r="F306" s="184" t="s">
        <v>145</v>
      </c>
      <c r="G306" s="307" t="s">
        <v>21</v>
      </c>
      <c r="H306" s="184" t="s">
        <v>33</v>
      </c>
      <c r="I306" s="285">
        <v>29</v>
      </c>
      <c r="J306" s="180">
        <v>147</v>
      </c>
      <c r="K306" s="180">
        <v>16.100000000000001</v>
      </c>
      <c r="L306" s="285">
        <v>11</v>
      </c>
      <c r="M306" s="180">
        <v>393.7</v>
      </c>
      <c r="N306" s="180">
        <v>16.2</v>
      </c>
    </row>
    <row r="307" spans="1:24" ht="12.75" customHeight="1" x14ac:dyDescent="0.25">
      <c r="A307" s="184" t="s">
        <v>109</v>
      </c>
      <c r="B307" s="196">
        <v>83</v>
      </c>
      <c r="C307" s="180">
        <v>-75.599999999999994</v>
      </c>
      <c r="D307" s="180">
        <v>42.429683107212</v>
      </c>
      <c r="E307" s="270" t="s">
        <v>146</v>
      </c>
      <c r="F307" s="184" t="s">
        <v>147</v>
      </c>
      <c r="G307" s="307" t="s">
        <v>21</v>
      </c>
      <c r="H307" s="184" t="s">
        <v>22</v>
      </c>
      <c r="I307" s="285">
        <v>51</v>
      </c>
      <c r="J307" s="180">
        <v>104.7</v>
      </c>
      <c r="K307" s="180">
        <v>302.5</v>
      </c>
      <c r="L307" s="285">
        <v>32</v>
      </c>
      <c r="M307" s="180">
        <v>29.1</v>
      </c>
      <c r="N307" s="180">
        <v>13.9</v>
      </c>
      <c r="O307" s="214"/>
      <c r="P307" s="181"/>
      <c r="Q307" s="262"/>
      <c r="R307" s="257"/>
      <c r="S307" s="180"/>
      <c r="T307" s="180"/>
      <c r="X307" s="4"/>
    </row>
    <row r="308" spans="1:24" ht="12.75" customHeight="1" x14ac:dyDescent="0.25">
      <c r="A308" s="184" t="s">
        <v>109</v>
      </c>
      <c r="B308" s="196">
        <v>88</v>
      </c>
      <c r="C308" s="180">
        <v>-30</v>
      </c>
      <c r="D308" s="180">
        <v>26.619366910894822</v>
      </c>
      <c r="E308" s="197" t="s">
        <v>148</v>
      </c>
      <c r="F308" s="184" t="s">
        <v>147</v>
      </c>
      <c r="G308" s="307" t="s">
        <v>21</v>
      </c>
      <c r="H308" s="184" t="s">
        <v>22</v>
      </c>
      <c r="I308" s="285">
        <v>50</v>
      </c>
      <c r="J308" s="180">
        <v>65.5</v>
      </c>
      <c r="K308" s="180">
        <v>183.3</v>
      </c>
      <c r="L308" s="285">
        <v>38</v>
      </c>
      <c r="M308" s="180">
        <v>35.5</v>
      </c>
      <c r="N308" s="180">
        <v>37.299999999999997</v>
      </c>
      <c r="O308" s="214"/>
      <c r="P308" s="181"/>
      <c r="Q308" s="195"/>
      <c r="R308" s="181"/>
      <c r="S308" s="180"/>
      <c r="T308" s="180"/>
      <c r="U308" s="279"/>
      <c r="V308" s="184"/>
      <c r="W308" s="184"/>
      <c r="X308" s="184"/>
    </row>
    <row r="309" spans="1:24" ht="12.75" customHeight="1" x14ac:dyDescent="0.25">
      <c r="A309" s="184" t="s">
        <v>109</v>
      </c>
      <c r="B309" s="196">
        <v>31</v>
      </c>
      <c r="C309" s="180">
        <v>66.430952380952391</v>
      </c>
      <c r="D309" s="180">
        <v>32.946591868080141</v>
      </c>
      <c r="E309" s="213" t="s">
        <v>69</v>
      </c>
      <c r="F309" s="195" t="s">
        <v>157</v>
      </c>
      <c r="G309" s="286" t="s">
        <v>43</v>
      </c>
      <c r="H309" s="195" t="s">
        <v>126</v>
      </c>
      <c r="I309" s="285">
        <v>21</v>
      </c>
      <c r="J309" s="180">
        <v>15.119047619047619</v>
      </c>
      <c r="K309" s="180">
        <v>12.391993703053114</v>
      </c>
      <c r="L309" s="285">
        <v>10</v>
      </c>
      <c r="M309" s="180">
        <v>81.550000000000011</v>
      </c>
      <c r="N309" s="180">
        <v>103.83474673552024</v>
      </c>
      <c r="Q309" s="262"/>
      <c r="R309" s="257"/>
    </row>
    <row r="310" spans="1:24" ht="12.75" customHeight="1" x14ac:dyDescent="0.25">
      <c r="A310" s="184" t="s">
        <v>109</v>
      </c>
      <c r="B310" s="196">
        <v>49</v>
      </c>
      <c r="C310" s="180">
        <v>32.053232998885179</v>
      </c>
      <c r="D310" s="180">
        <v>11.14486965927547</v>
      </c>
      <c r="E310" s="197" t="s">
        <v>158</v>
      </c>
      <c r="F310" s="195" t="s">
        <v>157</v>
      </c>
      <c r="G310" s="286" t="s">
        <v>43</v>
      </c>
      <c r="H310" s="195" t="s">
        <v>126</v>
      </c>
      <c r="I310" s="285">
        <v>23</v>
      </c>
      <c r="J310" s="180">
        <v>18.260869565217391</v>
      </c>
      <c r="K310" s="180">
        <v>16.849214387386507</v>
      </c>
      <c r="L310" s="285">
        <v>26</v>
      </c>
      <c r="M310" s="180">
        <v>50.314102564102569</v>
      </c>
      <c r="N310" s="180">
        <v>53.930373361772411</v>
      </c>
    </row>
    <row r="311" spans="1:24" ht="12.75" customHeight="1" x14ac:dyDescent="0.25">
      <c r="A311" s="184" t="s">
        <v>109</v>
      </c>
      <c r="B311" s="196">
        <v>11</v>
      </c>
      <c r="C311" s="180">
        <v>34.409722222222229</v>
      </c>
      <c r="D311" s="180">
        <v>20.382451455255275</v>
      </c>
      <c r="E311" s="197" t="s">
        <v>159</v>
      </c>
      <c r="F311" s="195" t="s">
        <v>157</v>
      </c>
      <c r="G311" s="286" t="s">
        <v>43</v>
      </c>
      <c r="H311" s="195" t="s">
        <v>126</v>
      </c>
      <c r="I311" s="285">
        <v>3</v>
      </c>
      <c r="J311" s="180">
        <v>11.944444444444445</v>
      </c>
      <c r="K311" s="180">
        <v>1.9245008972987503</v>
      </c>
      <c r="L311" s="285">
        <v>8</v>
      </c>
      <c r="M311" s="180">
        <v>46.354166666666671</v>
      </c>
      <c r="N311" s="180">
        <v>57.564555721353621</v>
      </c>
    </row>
    <row r="312" spans="1:24" ht="12.75" customHeight="1" x14ac:dyDescent="0.25">
      <c r="A312" s="184" t="s">
        <v>109</v>
      </c>
      <c r="B312" s="196">
        <v>13</v>
      </c>
      <c r="C312" s="180">
        <v>21.599999999999998</v>
      </c>
      <c r="D312" s="180">
        <v>10.402611851517548</v>
      </c>
      <c r="E312" s="213" t="s">
        <v>148</v>
      </c>
      <c r="F312" s="195" t="s">
        <v>164</v>
      </c>
      <c r="G312" s="286" t="s">
        <v>43</v>
      </c>
      <c r="H312" s="195" t="s">
        <v>126</v>
      </c>
      <c r="I312" s="285">
        <v>10</v>
      </c>
      <c r="J312" s="180">
        <v>15.3</v>
      </c>
      <c r="K312" s="180">
        <v>5.0999999999999996</v>
      </c>
      <c r="L312" s="285">
        <v>3</v>
      </c>
      <c r="M312" s="180">
        <v>36.9</v>
      </c>
      <c r="N312" s="180">
        <v>17.8</v>
      </c>
      <c r="Q312" s="262"/>
      <c r="R312" s="257"/>
    </row>
    <row r="313" spans="1:24" ht="12.75" customHeight="1" x14ac:dyDescent="0.25">
      <c r="A313" s="184" t="s">
        <v>109</v>
      </c>
      <c r="B313" s="196">
        <v>27</v>
      </c>
      <c r="C313" s="180">
        <v>13.600000000000001</v>
      </c>
      <c r="D313" s="180">
        <v>3.2092747536545461</v>
      </c>
      <c r="E313" s="197" t="s">
        <v>165</v>
      </c>
      <c r="F313" s="195" t="s">
        <v>164</v>
      </c>
      <c r="G313" s="286" t="s">
        <v>43</v>
      </c>
      <c r="H313" s="195" t="s">
        <v>126</v>
      </c>
      <c r="I313" s="285">
        <v>18</v>
      </c>
      <c r="J313" s="180">
        <v>15.7</v>
      </c>
      <c r="K313" s="180">
        <v>6.9</v>
      </c>
      <c r="L313" s="285">
        <v>9</v>
      </c>
      <c r="M313" s="180">
        <v>29.3</v>
      </c>
      <c r="N313" s="180">
        <v>8.3000000000000007</v>
      </c>
    </row>
    <row r="314" spans="1:24" ht="12.75" customHeight="1" x14ac:dyDescent="0.25">
      <c r="A314" s="184" t="s">
        <v>109</v>
      </c>
      <c r="B314" s="196">
        <v>30</v>
      </c>
      <c r="C314" s="180">
        <v>8.1</v>
      </c>
      <c r="D314" s="180">
        <v>1.024835148372514</v>
      </c>
      <c r="E314" s="197" t="s">
        <v>140</v>
      </c>
      <c r="F314" s="195" t="s">
        <v>164</v>
      </c>
      <c r="G314" s="286" t="s">
        <v>43</v>
      </c>
      <c r="H314" s="195" t="s">
        <v>126</v>
      </c>
      <c r="I314" s="285">
        <v>19</v>
      </c>
      <c r="J314" s="180">
        <v>7.6</v>
      </c>
      <c r="K314" s="180">
        <v>2.1</v>
      </c>
      <c r="L314" s="285">
        <v>11</v>
      </c>
      <c r="M314" s="180">
        <v>15.7</v>
      </c>
      <c r="N314" s="180">
        <v>3</v>
      </c>
    </row>
    <row r="315" spans="1:24" ht="12.75" customHeight="1" x14ac:dyDescent="0.25">
      <c r="A315" s="184" t="s">
        <v>109</v>
      </c>
      <c r="B315" s="196">
        <v>11</v>
      </c>
      <c r="C315" s="180">
        <v>10.199999999999999</v>
      </c>
      <c r="D315" s="180">
        <v>3.738939243511008</v>
      </c>
      <c r="E315" s="197" t="s">
        <v>166</v>
      </c>
      <c r="F315" s="195" t="s">
        <v>164</v>
      </c>
      <c r="G315" s="286" t="s">
        <v>43</v>
      </c>
      <c r="H315" s="195" t="s">
        <v>126</v>
      </c>
      <c r="I315" s="285">
        <v>6</v>
      </c>
      <c r="J315" s="180">
        <v>3.9</v>
      </c>
      <c r="K315" s="180">
        <v>1.1000000000000001</v>
      </c>
      <c r="L315" s="285">
        <v>5</v>
      </c>
      <c r="M315" s="180">
        <v>14.1</v>
      </c>
      <c r="N315" s="180">
        <v>8.3000000000000007</v>
      </c>
    </row>
    <row r="316" spans="1:24" ht="12.75" customHeight="1" x14ac:dyDescent="0.25">
      <c r="A316" s="184" t="s">
        <v>109</v>
      </c>
      <c r="D316" s="180"/>
      <c r="F316" s="184" t="s">
        <v>7</v>
      </c>
      <c r="I316" s="285">
        <v>508</v>
      </c>
      <c r="J316" s="180">
        <v>44.23</v>
      </c>
      <c r="K316" s="180">
        <v>5.3680000000000003</v>
      </c>
      <c r="O316" s="214" t="s">
        <v>28</v>
      </c>
      <c r="P316" s="181">
        <v>0</v>
      </c>
      <c r="Q316" s="195">
        <v>99.358999999999995</v>
      </c>
      <c r="S316" s="180">
        <v>33.707999999999998</v>
      </c>
      <c r="T316" s="180">
        <v>54.750999999999998</v>
      </c>
      <c r="V316" s="347"/>
      <c r="W316" s="273"/>
      <c r="X316" s="273"/>
    </row>
    <row r="317" spans="1:24" ht="12.75" customHeight="1" x14ac:dyDescent="0.25">
      <c r="A317" s="184" t="s">
        <v>109</v>
      </c>
      <c r="B317" s="196">
        <v>872</v>
      </c>
      <c r="D317" s="180"/>
      <c r="F317" s="184" t="s">
        <v>1991</v>
      </c>
      <c r="L317" s="285">
        <v>364</v>
      </c>
      <c r="M317" s="180">
        <v>139.19399999999999</v>
      </c>
      <c r="N317" s="180">
        <v>22.561</v>
      </c>
      <c r="O317" s="214" t="s">
        <v>28</v>
      </c>
      <c r="P317" s="181">
        <v>0</v>
      </c>
      <c r="Q317" s="195">
        <v>99.742999999999995</v>
      </c>
      <c r="R317" s="181">
        <v>4.2235771365639607E-5</v>
      </c>
      <c r="S317" s="180">
        <v>94.974999999999994</v>
      </c>
      <c r="T317" s="180">
        <v>183.41200000000001</v>
      </c>
    </row>
    <row r="318" spans="1:24" ht="12.75" customHeight="1" x14ac:dyDescent="0.25">
      <c r="A318" s="184" t="s">
        <v>109</v>
      </c>
      <c r="D318" s="180"/>
      <c r="F318" s="184" t="s">
        <v>211</v>
      </c>
      <c r="I318" s="285">
        <v>90</v>
      </c>
      <c r="J318" s="180">
        <v>197.62899999999999</v>
      </c>
      <c r="K318" s="180">
        <v>15.462</v>
      </c>
      <c r="O318" s="214" t="s">
        <v>29</v>
      </c>
      <c r="P318" s="181">
        <v>0.74099999999999999</v>
      </c>
      <c r="Q318" s="195">
        <v>0</v>
      </c>
      <c r="S318" s="180">
        <v>167.32400000000001</v>
      </c>
      <c r="T318" s="180">
        <v>227.934</v>
      </c>
    </row>
    <row r="319" spans="1:24" ht="12.75" customHeight="1" x14ac:dyDescent="0.25">
      <c r="A319" s="184" t="s">
        <v>109</v>
      </c>
      <c r="B319" s="184"/>
      <c r="D319" s="180"/>
      <c r="F319" s="184" t="s">
        <v>1992</v>
      </c>
      <c r="L319" s="285">
        <v>121</v>
      </c>
      <c r="M319" s="180">
        <v>381.11599999999999</v>
      </c>
      <c r="N319" s="180">
        <v>50.332999999999998</v>
      </c>
      <c r="O319" s="214" t="s">
        <v>28</v>
      </c>
      <c r="P319" s="181">
        <v>0</v>
      </c>
      <c r="Q319" s="195">
        <v>88.244</v>
      </c>
      <c r="R319" s="181">
        <v>4.9261000641487307E-4</v>
      </c>
      <c r="S319" s="180">
        <v>282.46600000000001</v>
      </c>
      <c r="T319" s="180">
        <v>479.767</v>
      </c>
      <c r="U319" s="279"/>
      <c r="V319" s="184"/>
      <c r="W319" s="184"/>
      <c r="X319" s="184"/>
    </row>
    <row r="320" spans="1:24" s="108" customFormat="1" ht="12.75" customHeight="1" x14ac:dyDescent="0.25">
      <c r="A320" s="188" t="s">
        <v>109</v>
      </c>
      <c r="B320" s="186">
        <v>211</v>
      </c>
      <c r="C320" s="183">
        <v>188.97300000000001</v>
      </c>
      <c r="D320" s="183">
        <v>32.768000000000001</v>
      </c>
      <c r="E320" s="189" t="s">
        <v>106</v>
      </c>
      <c r="F320" s="188" t="s">
        <v>1993</v>
      </c>
      <c r="G320" s="298"/>
      <c r="I320" s="298"/>
      <c r="L320" s="298"/>
      <c r="O320" s="203" t="s">
        <v>28</v>
      </c>
      <c r="P320" s="191">
        <v>0</v>
      </c>
      <c r="Q320" s="187">
        <v>98.861000000000004</v>
      </c>
      <c r="R320" s="191"/>
      <c r="S320" s="183">
        <v>124.75</v>
      </c>
      <c r="T320" s="183">
        <v>253.197</v>
      </c>
      <c r="U320" s="280"/>
      <c r="V320" s="188"/>
      <c r="W320" s="188"/>
      <c r="X320" s="188"/>
    </row>
    <row r="321" spans="1:24" ht="12.75" customHeight="1" x14ac:dyDescent="0.25">
      <c r="A321" s="184" t="s">
        <v>109</v>
      </c>
      <c r="B321" s="196">
        <v>40</v>
      </c>
      <c r="C321" s="180">
        <v>246.7</v>
      </c>
      <c r="D321" s="180">
        <v>5.7</v>
      </c>
      <c r="E321" s="197" t="s">
        <v>31</v>
      </c>
      <c r="F321" s="184" t="s">
        <v>145</v>
      </c>
      <c r="G321" s="297" t="s">
        <v>21</v>
      </c>
      <c r="H321" s="220" t="s">
        <v>33</v>
      </c>
      <c r="I321" s="297">
        <v>29</v>
      </c>
      <c r="J321" s="220">
        <v>147</v>
      </c>
      <c r="K321" s="220">
        <v>16.100000000000001</v>
      </c>
      <c r="L321" s="297">
        <v>11</v>
      </c>
      <c r="M321" s="220">
        <v>393.7</v>
      </c>
      <c r="N321" s="220">
        <v>16.2</v>
      </c>
      <c r="O321" s="214"/>
      <c r="P321" s="181"/>
      <c r="Q321" s="195"/>
      <c r="R321" s="181">
        <v>0</v>
      </c>
      <c r="S321" s="180"/>
      <c r="T321" s="180"/>
      <c r="U321" s="279"/>
      <c r="V321" s="184"/>
      <c r="W321" s="184"/>
      <c r="X321" s="184"/>
    </row>
    <row r="322" spans="1:24" ht="12.75" customHeight="1" x14ac:dyDescent="0.25">
      <c r="A322" s="184" t="s">
        <v>109</v>
      </c>
      <c r="B322" s="196"/>
      <c r="C322" s="180"/>
      <c r="D322" s="180"/>
      <c r="E322" s="197"/>
      <c r="F322" s="184" t="s">
        <v>7</v>
      </c>
      <c r="H322" s="220" t="s">
        <v>126</v>
      </c>
      <c r="I322" s="297">
        <v>225</v>
      </c>
      <c r="J322" s="220">
        <v>16.93</v>
      </c>
      <c r="K322" s="220">
        <v>2.4750000000000001</v>
      </c>
      <c r="O322" s="214" t="s">
        <v>28</v>
      </c>
      <c r="P322" s="181">
        <v>0</v>
      </c>
      <c r="Q322" s="195">
        <v>96.326999999999998</v>
      </c>
      <c r="R322" s="181"/>
      <c r="S322" s="180">
        <v>12.077999999999999</v>
      </c>
      <c r="T322" s="180">
        <v>21.782</v>
      </c>
      <c r="U322" s="279"/>
      <c r="V322" s="343"/>
      <c r="W322" s="273"/>
      <c r="X322" s="273"/>
    </row>
    <row r="323" spans="1:24" ht="12.75" customHeight="1" x14ac:dyDescent="0.25">
      <c r="A323" s="184" t="s">
        <v>109</v>
      </c>
      <c r="B323" s="196"/>
      <c r="C323" s="180"/>
      <c r="D323" s="180"/>
      <c r="E323" s="197"/>
      <c r="F323" s="184" t="s">
        <v>126</v>
      </c>
      <c r="H323" s="220" t="s">
        <v>126</v>
      </c>
      <c r="L323" s="297">
        <v>221</v>
      </c>
      <c r="M323" s="220">
        <v>116.34099999999999</v>
      </c>
      <c r="N323" s="220">
        <v>11.958</v>
      </c>
      <c r="O323" s="214" t="s">
        <v>28</v>
      </c>
      <c r="P323" s="181">
        <v>0</v>
      </c>
      <c r="Q323" s="195">
        <v>97.694000000000003</v>
      </c>
      <c r="R323" s="181">
        <v>4.4408920985006262E-16</v>
      </c>
      <c r="S323" s="180">
        <v>92.903000000000006</v>
      </c>
      <c r="T323" s="180">
        <v>139.779</v>
      </c>
      <c r="U323" s="279"/>
      <c r="V323" s="184"/>
      <c r="W323" s="184"/>
      <c r="X323" s="184"/>
    </row>
    <row r="324" spans="1:24" s="108" customFormat="1" ht="12.75" customHeight="1" x14ac:dyDescent="0.25">
      <c r="A324" s="188" t="s">
        <v>109</v>
      </c>
      <c r="B324" s="186">
        <v>446</v>
      </c>
      <c r="C324" s="183">
        <v>88.513999999999996</v>
      </c>
      <c r="D324" s="183">
        <v>7.3719999999999999</v>
      </c>
      <c r="E324" s="189"/>
      <c r="F324" s="188" t="s">
        <v>226</v>
      </c>
      <c r="G324" s="298"/>
      <c r="H324" s="108" t="s">
        <v>126</v>
      </c>
      <c r="I324" s="298"/>
      <c r="L324" s="298"/>
      <c r="O324" s="203" t="s">
        <v>28</v>
      </c>
      <c r="P324" s="191">
        <v>0</v>
      </c>
      <c r="Q324" s="187">
        <v>99.754000000000005</v>
      </c>
      <c r="R324" s="191"/>
      <c r="S324" s="183">
        <v>74.064999999999998</v>
      </c>
      <c r="T324" s="183">
        <v>102.96299999999999</v>
      </c>
      <c r="U324" s="280"/>
      <c r="V324" s="188"/>
      <c r="W324" s="188"/>
      <c r="X324" s="188"/>
    </row>
    <row r="325" spans="1:24" ht="12.75" customHeight="1" x14ac:dyDescent="0.25">
      <c r="A325" s="184" t="s">
        <v>109</v>
      </c>
      <c r="B325" s="196"/>
      <c r="C325" s="180"/>
      <c r="D325" s="180"/>
      <c r="E325" s="197"/>
      <c r="F325" s="184" t="s">
        <v>7</v>
      </c>
      <c r="G325" s="297" t="s">
        <v>21</v>
      </c>
      <c r="I325" s="297">
        <v>220</v>
      </c>
      <c r="J325" s="220">
        <v>147.6</v>
      </c>
      <c r="K325" s="220">
        <v>2.9</v>
      </c>
      <c r="O325" s="214" t="s">
        <v>29</v>
      </c>
      <c r="P325" s="181">
        <v>0</v>
      </c>
      <c r="Q325" s="195">
        <v>73.7</v>
      </c>
      <c r="R325" s="181"/>
      <c r="S325" s="180">
        <v>141.9</v>
      </c>
      <c r="T325" s="180">
        <v>153.30000000000001</v>
      </c>
      <c r="U325" s="279"/>
      <c r="V325" s="184"/>
      <c r="W325" s="184"/>
      <c r="X325" s="184"/>
    </row>
    <row r="326" spans="1:24" ht="12.75" customHeight="1" x14ac:dyDescent="0.25">
      <c r="A326" s="184" t="s">
        <v>109</v>
      </c>
      <c r="B326" s="196"/>
      <c r="C326" s="180"/>
      <c r="D326" s="180"/>
      <c r="E326" s="197"/>
      <c r="F326" s="184" t="s">
        <v>1991</v>
      </c>
      <c r="G326" s="297" t="s">
        <v>21</v>
      </c>
      <c r="L326" s="297">
        <v>202</v>
      </c>
      <c r="M326" s="220">
        <v>283.7</v>
      </c>
      <c r="N326" s="220">
        <v>78.7</v>
      </c>
      <c r="O326" s="214" t="s">
        <v>28</v>
      </c>
      <c r="P326" s="181">
        <v>0</v>
      </c>
      <c r="Q326" s="195">
        <v>99.88</v>
      </c>
      <c r="R326" s="181">
        <v>8.4000000000000005E-2</v>
      </c>
      <c r="S326" s="180">
        <v>129.4</v>
      </c>
      <c r="T326" s="180">
        <v>438</v>
      </c>
      <c r="U326" s="279"/>
      <c r="V326" s="184"/>
      <c r="W326" s="184"/>
      <c r="X326" s="184"/>
    </row>
    <row r="327" spans="1:24" ht="12.75" customHeight="1" x14ac:dyDescent="0.25">
      <c r="A327" s="184" t="s">
        <v>109</v>
      </c>
      <c r="B327" s="196">
        <v>422</v>
      </c>
      <c r="C327" s="180">
        <v>127.6</v>
      </c>
      <c r="D327" s="180">
        <v>62.5</v>
      </c>
      <c r="E327" s="197"/>
      <c r="F327" s="184" t="s">
        <v>1993</v>
      </c>
      <c r="G327" s="297" t="s">
        <v>21</v>
      </c>
      <c r="O327" s="214" t="s">
        <v>28</v>
      </c>
      <c r="P327" s="181">
        <v>0</v>
      </c>
      <c r="Q327" s="195">
        <v>99.95</v>
      </c>
      <c r="R327" s="181"/>
      <c r="S327" s="180">
        <v>5</v>
      </c>
      <c r="T327" s="180">
        <v>250.2</v>
      </c>
      <c r="U327" s="279"/>
      <c r="V327" s="184"/>
      <c r="W327" s="184"/>
      <c r="X327" s="184"/>
    </row>
    <row r="328" spans="1:24" ht="12.75" customHeight="1" x14ac:dyDescent="0.25">
      <c r="A328" s="184" t="s">
        <v>109</v>
      </c>
      <c r="B328" s="196"/>
      <c r="C328" s="180"/>
      <c r="D328" s="180"/>
      <c r="E328" s="197"/>
      <c r="F328" s="184" t="s">
        <v>7</v>
      </c>
      <c r="G328" s="297" t="s">
        <v>43</v>
      </c>
      <c r="I328" s="297">
        <v>288</v>
      </c>
      <c r="J328" s="220">
        <v>13.1</v>
      </c>
      <c r="K328" s="220">
        <v>1.7</v>
      </c>
      <c r="O328" s="214" t="s">
        <v>28</v>
      </c>
      <c r="P328" s="181">
        <v>0</v>
      </c>
      <c r="Q328" s="195">
        <v>94.64</v>
      </c>
      <c r="R328" s="181"/>
      <c r="S328" s="180">
        <v>9.8000000000000007</v>
      </c>
      <c r="T328" s="180">
        <v>16.399999999999999</v>
      </c>
      <c r="U328" s="279"/>
      <c r="V328" s="184"/>
      <c r="W328" s="184"/>
      <c r="X328" s="184"/>
    </row>
    <row r="329" spans="1:24" ht="12.75" customHeight="1" x14ac:dyDescent="0.25">
      <c r="A329" s="184" t="s">
        <v>109</v>
      </c>
      <c r="B329" s="196"/>
      <c r="C329" s="180"/>
      <c r="D329" s="180"/>
      <c r="E329" s="197"/>
      <c r="F329" s="184" t="s">
        <v>1991</v>
      </c>
      <c r="G329" s="297" t="s">
        <v>43</v>
      </c>
      <c r="L329" s="297">
        <v>162</v>
      </c>
      <c r="M329" s="220">
        <v>29.4</v>
      </c>
      <c r="N329" s="220">
        <v>4.4000000000000004</v>
      </c>
      <c r="O329" s="214" t="s">
        <v>28</v>
      </c>
      <c r="P329" s="181">
        <v>0</v>
      </c>
      <c r="Q329" s="195">
        <v>82.14</v>
      </c>
      <c r="R329" s="181">
        <v>1E-3</v>
      </c>
      <c r="S329" s="180">
        <v>20.7</v>
      </c>
      <c r="T329" s="180">
        <v>38.1</v>
      </c>
      <c r="U329" s="279"/>
      <c r="V329" s="184"/>
      <c r="W329" s="184"/>
      <c r="X329" s="184"/>
    </row>
    <row r="330" spans="1:24" ht="12.75" customHeight="1" x14ac:dyDescent="0.25">
      <c r="A330" s="184" t="s">
        <v>109</v>
      </c>
      <c r="B330" s="196">
        <v>450</v>
      </c>
      <c r="C330" s="180">
        <v>24.9</v>
      </c>
      <c r="D330" s="180">
        <v>3</v>
      </c>
      <c r="E330" s="197"/>
      <c r="F330" s="184" t="s">
        <v>1993</v>
      </c>
      <c r="G330" s="297" t="s">
        <v>43</v>
      </c>
      <c r="O330" s="214" t="s">
        <v>28</v>
      </c>
      <c r="P330" s="181">
        <v>0</v>
      </c>
      <c r="Q330" s="195">
        <v>98.81</v>
      </c>
      <c r="R330" s="181"/>
      <c r="S330" s="180">
        <v>19</v>
      </c>
      <c r="T330" s="180">
        <v>30.7</v>
      </c>
      <c r="U330" s="279"/>
      <c r="V330" s="184"/>
      <c r="W330" s="184"/>
      <c r="X330" s="184"/>
    </row>
    <row r="331" spans="1:24" s="108" customFormat="1" ht="12.75" customHeight="1" x14ac:dyDescent="0.25">
      <c r="A331" s="188"/>
      <c r="B331" s="186"/>
      <c r="C331" s="183"/>
      <c r="D331" s="183"/>
      <c r="E331" s="189"/>
      <c r="F331" s="187"/>
      <c r="G331" s="235"/>
      <c r="H331" s="187"/>
      <c r="I331" s="284"/>
      <c r="J331" s="183"/>
      <c r="K331" s="23"/>
      <c r="L331" s="284"/>
      <c r="M331" s="183"/>
      <c r="N331" s="183"/>
      <c r="O331" s="203"/>
      <c r="P331" s="191"/>
      <c r="Q331" s="187"/>
      <c r="R331" s="191"/>
      <c r="S331" s="183"/>
      <c r="T331" s="183"/>
      <c r="U331" s="278"/>
    </row>
    <row r="332" spans="1:24" ht="12.75" customHeight="1" x14ac:dyDescent="0.25">
      <c r="A332" s="184"/>
      <c r="B332" s="196"/>
      <c r="C332" s="180"/>
      <c r="D332" s="180"/>
      <c r="E332" s="197"/>
      <c r="F332" s="195"/>
      <c r="G332" s="286"/>
      <c r="H332" s="195"/>
      <c r="I332" s="285"/>
      <c r="J332" s="180"/>
      <c r="K332" s="180"/>
      <c r="L332" s="285"/>
      <c r="M332" s="180"/>
      <c r="N332" s="180"/>
      <c r="O332" s="214"/>
      <c r="P332" s="181"/>
      <c r="Q332" s="195"/>
      <c r="R332" s="181"/>
      <c r="S332" s="180"/>
      <c r="T332" s="180"/>
    </row>
    <row r="333" spans="1:24" ht="12.75" customHeight="1" x14ac:dyDescent="0.25">
      <c r="A333" s="184" t="s">
        <v>116</v>
      </c>
      <c r="B333" s="196">
        <v>103</v>
      </c>
      <c r="C333" s="180">
        <v>68.300000000000011</v>
      </c>
      <c r="D333" s="180">
        <v>9.4315164478606341</v>
      </c>
      <c r="E333" s="197" t="s">
        <v>31</v>
      </c>
      <c r="F333" s="195" t="s">
        <v>115</v>
      </c>
      <c r="G333" s="286" t="s">
        <v>43</v>
      </c>
      <c r="H333" s="195" t="s">
        <v>22</v>
      </c>
      <c r="I333" s="285">
        <v>19</v>
      </c>
      <c r="J333" s="180">
        <v>153.1</v>
      </c>
      <c r="K333" s="180">
        <v>28.4</v>
      </c>
      <c r="L333" s="285">
        <v>84</v>
      </c>
      <c r="M333" s="180">
        <v>221.4</v>
      </c>
      <c r="N333" s="180">
        <v>62.5</v>
      </c>
      <c r="O333" s="214"/>
      <c r="P333" s="181"/>
      <c r="Q333" s="195"/>
      <c r="R333" s="181"/>
      <c r="S333" s="180"/>
      <c r="T333" s="180"/>
    </row>
    <row r="334" spans="1:24" ht="12.75" customHeight="1" x14ac:dyDescent="0.25">
      <c r="A334" s="184" t="s">
        <v>116</v>
      </c>
      <c r="B334" s="196">
        <v>62</v>
      </c>
      <c r="C334" s="180">
        <v>71.599999999999994</v>
      </c>
      <c r="D334" s="180">
        <v>11.8</v>
      </c>
      <c r="E334" s="197" t="s">
        <v>31</v>
      </c>
      <c r="F334" s="195" t="s">
        <v>115</v>
      </c>
      <c r="G334" s="286" t="s">
        <v>43</v>
      </c>
      <c r="H334" s="195" t="s">
        <v>33</v>
      </c>
      <c r="I334" s="285">
        <v>19</v>
      </c>
      <c r="J334" s="180">
        <v>153.1</v>
      </c>
      <c r="K334" s="180">
        <v>28.4</v>
      </c>
      <c r="L334" s="285">
        <v>43</v>
      </c>
      <c r="M334" s="180">
        <v>224.7</v>
      </c>
      <c r="N334" s="180">
        <v>64.8</v>
      </c>
      <c r="O334" s="214"/>
      <c r="P334" s="181"/>
      <c r="Q334" s="195"/>
      <c r="R334" s="181"/>
      <c r="S334" s="180"/>
      <c r="T334" s="180"/>
    </row>
    <row r="335" spans="1:24" ht="12.75" customHeight="1" x14ac:dyDescent="0.25">
      <c r="A335" s="184" t="s">
        <v>116</v>
      </c>
      <c r="B335" s="196">
        <v>60</v>
      </c>
      <c r="C335" s="180">
        <v>64.8</v>
      </c>
      <c r="D335" s="180">
        <v>11.4</v>
      </c>
      <c r="E335" s="197" t="s">
        <v>31</v>
      </c>
      <c r="F335" s="195" t="s">
        <v>115</v>
      </c>
      <c r="G335" s="286" t="s">
        <v>43</v>
      </c>
      <c r="H335" s="195" t="s">
        <v>34</v>
      </c>
      <c r="I335" s="285">
        <v>19</v>
      </c>
      <c r="J335" s="180">
        <v>153.1</v>
      </c>
      <c r="K335" s="180">
        <v>28.4</v>
      </c>
      <c r="L335" s="285">
        <v>41</v>
      </c>
      <c r="M335" s="180">
        <v>217.9</v>
      </c>
      <c r="N335" s="180">
        <v>59.9</v>
      </c>
      <c r="O335" s="214"/>
      <c r="P335" s="181"/>
      <c r="Q335" s="195"/>
      <c r="R335" s="181"/>
      <c r="S335" s="180"/>
      <c r="T335" s="180"/>
    </row>
    <row r="336" spans="1:24" s="108" customFormat="1" ht="12.75" customHeight="1" x14ac:dyDescent="0.25">
      <c r="A336" s="188"/>
      <c r="B336" s="186"/>
      <c r="C336" s="183"/>
      <c r="D336" s="183"/>
      <c r="E336" s="189"/>
      <c r="F336" s="187"/>
      <c r="G336" s="235"/>
      <c r="H336" s="187"/>
      <c r="I336" s="284"/>
      <c r="J336" s="183"/>
      <c r="K336" s="183"/>
      <c r="L336" s="284"/>
      <c r="M336" s="183"/>
      <c r="N336" s="183"/>
      <c r="O336" s="203"/>
      <c r="P336" s="191"/>
      <c r="Q336" s="187"/>
      <c r="R336" s="191"/>
      <c r="S336" s="183"/>
      <c r="T336" s="183"/>
      <c r="U336" s="278"/>
    </row>
    <row r="337" spans="1:18" ht="12.75" customHeight="1" x14ac:dyDescent="0.25">
      <c r="D337" s="180"/>
      <c r="F337" s="184"/>
    </row>
    <row r="338" spans="1:18" ht="12.75" customHeight="1" x14ac:dyDescent="0.25">
      <c r="A338" s="180" t="s">
        <v>46</v>
      </c>
      <c r="B338" s="196">
        <v>15</v>
      </c>
      <c r="C338" s="180">
        <v>20.185185185185183</v>
      </c>
      <c r="D338" s="180">
        <v>21.414086488505042</v>
      </c>
      <c r="E338" s="197" t="s">
        <v>47</v>
      </c>
      <c r="F338" s="180" t="s">
        <v>42</v>
      </c>
      <c r="G338" s="281" t="s">
        <v>43</v>
      </c>
      <c r="H338" s="184" t="s">
        <v>22</v>
      </c>
      <c r="I338" s="285">
        <v>6</v>
      </c>
      <c r="J338" s="180">
        <v>37.777777777777779</v>
      </c>
      <c r="K338" s="180">
        <v>30.453364467779373</v>
      </c>
      <c r="L338" s="285">
        <v>9</v>
      </c>
      <c r="M338" s="180">
        <v>57.962962962962962</v>
      </c>
      <c r="N338" s="180">
        <v>52.306374278126533</v>
      </c>
    </row>
    <row r="339" spans="1:18" ht="12.75" customHeight="1" x14ac:dyDescent="0.25">
      <c r="A339" s="180" t="s">
        <v>46</v>
      </c>
      <c r="B339" s="196">
        <v>26</v>
      </c>
      <c r="C339" s="180">
        <v>74.230769230769226</v>
      </c>
      <c r="D339" s="180">
        <v>31.139114029288599</v>
      </c>
      <c r="E339" s="197" t="s">
        <v>48</v>
      </c>
      <c r="F339" s="180" t="s">
        <v>42</v>
      </c>
      <c r="G339" s="281" t="s">
        <v>43</v>
      </c>
      <c r="H339" s="184" t="s">
        <v>22</v>
      </c>
      <c r="I339" s="285">
        <v>13</v>
      </c>
      <c r="J339" s="180">
        <v>32.435897435897438</v>
      </c>
      <c r="K339" s="180">
        <v>24.311018921995867</v>
      </c>
      <c r="L339" s="285">
        <v>13</v>
      </c>
      <c r="M339" s="180">
        <v>106.66666666666667</v>
      </c>
      <c r="N339" s="180">
        <v>109.60999886804056</v>
      </c>
    </row>
    <row r="340" spans="1:18" ht="12.75" customHeight="1" x14ac:dyDescent="0.25">
      <c r="A340" s="180" t="s">
        <v>46</v>
      </c>
      <c r="B340" s="196">
        <v>35</v>
      </c>
      <c r="C340" s="180">
        <v>76.6388888888889</v>
      </c>
      <c r="D340" s="180">
        <v>31.468897318177209</v>
      </c>
      <c r="E340" s="213" t="s">
        <v>49</v>
      </c>
      <c r="F340" s="180" t="s">
        <v>42</v>
      </c>
      <c r="G340" s="281" t="s">
        <v>43</v>
      </c>
      <c r="H340" s="184" t="s">
        <v>22</v>
      </c>
      <c r="I340" s="285">
        <v>15</v>
      </c>
      <c r="J340" s="180">
        <v>56.777777777777786</v>
      </c>
      <c r="K340" s="180">
        <v>48.829419096607829</v>
      </c>
      <c r="L340" s="285">
        <v>20</v>
      </c>
      <c r="M340" s="180">
        <v>133.41666666666669</v>
      </c>
      <c r="N340" s="180">
        <v>128.94474427452789</v>
      </c>
      <c r="P340" s="171"/>
      <c r="Q340" s="264"/>
      <c r="R340" s="257"/>
    </row>
    <row r="341" spans="1:18" ht="12.75" customHeight="1" x14ac:dyDescent="0.25">
      <c r="A341" s="180" t="s">
        <v>46</v>
      </c>
      <c r="B341" s="196">
        <v>37</v>
      </c>
      <c r="C341" s="180">
        <v>53.781676413255397</v>
      </c>
      <c r="D341" s="180">
        <v>27.79477227940195</v>
      </c>
      <c r="E341" s="197" t="s">
        <v>50</v>
      </c>
      <c r="F341" s="180" t="s">
        <v>42</v>
      </c>
      <c r="G341" s="281" t="s">
        <v>43</v>
      </c>
      <c r="H341" s="184" t="s">
        <v>22</v>
      </c>
      <c r="I341" s="285">
        <v>19</v>
      </c>
      <c r="J341" s="180">
        <v>89.736842105263165</v>
      </c>
      <c r="K341" s="180">
        <v>82.657002044621422</v>
      </c>
      <c r="L341" s="285">
        <v>18</v>
      </c>
      <c r="M341" s="180">
        <v>143.51851851851856</v>
      </c>
      <c r="N341" s="180">
        <v>86.216570463645255</v>
      </c>
    </row>
    <row r="342" spans="1:18" ht="12.75" customHeight="1" x14ac:dyDescent="0.25">
      <c r="A342" s="180" t="s">
        <v>46</v>
      </c>
      <c r="B342" s="196">
        <v>29</v>
      </c>
      <c r="C342" s="180">
        <v>17.973856209150327</v>
      </c>
      <c r="D342" s="180">
        <v>9.6614939033527403</v>
      </c>
      <c r="E342" s="197" t="s">
        <v>51</v>
      </c>
      <c r="F342" s="180" t="s">
        <v>42</v>
      </c>
      <c r="G342" s="281" t="s">
        <v>43</v>
      </c>
      <c r="H342" s="184" t="s">
        <v>22</v>
      </c>
      <c r="I342" s="285">
        <v>17</v>
      </c>
      <c r="J342" s="180">
        <v>39.803921568627452</v>
      </c>
      <c r="K342" s="180">
        <v>16.413518659057914</v>
      </c>
      <c r="L342" s="285">
        <v>12</v>
      </c>
      <c r="M342" s="180">
        <v>57.777777777777779</v>
      </c>
      <c r="N342" s="180">
        <v>30.49534931700784</v>
      </c>
    </row>
    <row r="343" spans="1:18" ht="12.75" customHeight="1" x14ac:dyDescent="0.25">
      <c r="A343" s="180" t="s">
        <v>46</v>
      </c>
      <c r="B343" s="196">
        <v>18</v>
      </c>
      <c r="C343" s="180">
        <v>-16.854545454545459</v>
      </c>
      <c r="D343" s="180">
        <v>12.734680184357787</v>
      </c>
      <c r="E343" s="197" t="s">
        <v>48</v>
      </c>
      <c r="F343" s="184" t="s">
        <v>142</v>
      </c>
      <c r="G343" s="307" t="s">
        <v>43</v>
      </c>
      <c r="H343" s="184" t="s">
        <v>34</v>
      </c>
      <c r="I343" s="285">
        <v>7</v>
      </c>
      <c r="J343" s="180">
        <v>44</v>
      </c>
      <c r="K343" s="180">
        <v>28.8</v>
      </c>
      <c r="L343" s="285">
        <v>11</v>
      </c>
      <c r="M343" s="180">
        <v>27.145454545454541</v>
      </c>
      <c r="N343" s="180">
        <v>21.920017315023024</v>
      </c>
    </row>
    <row r="344" spans="1:18" ht="12.75" customHeight="1" x14ac:dyDescent="0.25">
      <c r="A344" s="180" t="s">
        <v>46</v>
      </c>
      <c r="B344" s="196">
        <v>55</v>
      </c>
      <c r="C344" s="180">
        <v>73.668421052631572</v>
      </c>
      <c r="D344" s="180">
        <v>10.889755919214808</v>
      </c>
      <c r="E344" s="213" t="s">
        <v>49</v>
      </c>
      <c r="F344" s="184" t="s">
        <v>142</v>
      </c>
      <c r="G344" s="307" t="s">
        <v>43</v>
      </c>
      <c r="H344" s="184" t="s">
        <v>34</v>
      </c>
      <c r="I344" s="285">
        <v>17</v>
      </c>
      <c r="J344" s="180">
        <v>41.1</v>
      </c>
      <c r="K344" s="180">
        <v>22.9</v>
      </c>
      <c r="L344" s="285">
        <v>38</v>
      </c>
      <c r="M344" s="180">
        <v>114.76842105263158</v>
      </c>
      <c r="N344" s="180">
        <v>57.741555252759838</v>
      </c>
      <c r="Q344" s="264"/>
      <c r="R344" s="257"/>
    </row>
    <row r="345" spans="1:18" ht="12.75" customHeight="1" x14ac:dyDescent="0.25">
      <c r="A345" s="180" t="s">
        <v>46</v>
      </c>
      <c r="B345" s="196">
        <v>101</v>
      </c>
      <c r="C345" s="180">
        <v>-2.2584615384615461</v>
      </c>
      <c r="D345" s="180">
        <v>7.4737833411738261</v>
      </c>
      <c r="E345" s="197" t="s">
        <v>50</v>
      </c>
      <c r="F345" s="184" t="s">
        <v>142</v>
      </c>
      <c r="G345" s="307" t="s">
        <v>43</v>
      </c>
      <c r="H345" s="184" t="s">
        <v>34</v>
      </c>
      <c r="I345" s="285">
        <v>36</v>
      </c>
      <c r="J345" s="180">
        <v>56.7</v>
      </c>
      <c r="K345" s="180">
        <v>37.5</v>
      </c>
      <c r="L345" s="285">
        <v>65</v>
      </c>
      <c r="M345" s="180">
        <v>54.441538461538457</v>
      </c>
      <c r="N345" s="180">
        <v>33.040443898387338</v>
      </c>
    </row>
    <row r="346" spans="1:18" ht="12.75" customHeight="1" x14ac:dyDescent="0.25">
      <c r="A346" s="180" t="s">
        <v>46</v>
      </c>
      <c r="B346" s="196">
        <v>97</v>
      </c>
      <c r="C346" s="180">
        <v>0.63432835820895406</v>
      </c>
      <c r="D346" s="180">
        <v>4.1791752398282407</v>
      </c>
      <c r="E346" s="197" t="s">
        <v>51</v>
      </c>
      <c r="F346" s="184" t="s">
        <v>142</v>
      </c>
      <c r="G346" s="307" t="s">
        <v>43</v>
      </c>
      <c r="H346" s="184" t="s">
        <v>34</v>
      </c>
      <c r="I346" s="285">
        <v>30</v>
      </c>
      <c r="J346" s="180">
        <v>29</v>
      </c>
      <c r="K346" s="180">
        <v>14.3</v>
      </c>
      <c r="L346" s="285">
        <v>67</v>
      </c>
      <c r="M346" s="180">
        <v>29.634328358208954</v>
      </c>
      <c r="N346" s="180">
        <v>26.711318716503438</v>
      </c>
    </row>
    <row r="347" spans="1:18" ht="12.75" customHeight="1" x14ac:dyDescent="0.25">
      <c r="A347" s="180" t="s">
        <v>46</v>
      </c>
      <c r="B347" s="196">
        <v>29</v>
      </c>
      <c r="C347" s="180">
        <v>-1.4842105263157919</v>
      </c>
      <c r="D347" s="180">
        <v>3.911315090103586</v>
      </c>
      <c r="E347" s="197" t="s">
        <v>78</v>
      </c>
      <c r="F347" s="184" t="s">
        <v>142</v>
      </c>
      <c r="G347" s="307" t="s">
        <v>43</v>
      </c>
      <c r="H347" s="184" t="s">
        <v>34</v>
      </c>
      <c r="I347" s="285">
        <v>10</v>
      </c>
      <c r="J347" s="180">
        <v>14.4</v>
      </c>
      <c r="K347" s="180">
        <v>10.1</v>
      </c>
      <c r="L347" s="285">
        <v>19</v>
      </c>
      <c r="M347" s="180">
        <v>12.915789473684208</v>
      </c>
      <c r="N347" s="180">
        <v>9.841256471984078</v>
      </c>
    </row>
    <row r="348" spans="1:18" ht="12.75" customHeight="1" x14ac:dyDescent="0.25">
      <c r="A348" s="180" t="s">
        <v>46</v>
      </c>
      <c r="B348" s="196">
        <v>51</v>
      </c>
      <c r="C348" s="180">
        <v>-3.3333333333333144</v>
      </c>
      <c r="D348" s="180">
        <v>45.064071083796939</v>
      </c>
      <c r="E348" s="197">
        <v>2</v>
      </c>
      <c r="F348" s="184" t="s">
        <v>144</v>
      </c>
      <c r="G348" s="307" t="s">
        <v>21</v>
      </c>
      <c r="H348" s="184" t="s">
        <v>126</v>
      </c>
      <c r="I348" s="285">
        <v>30</v>
      </c>
      <c r="J348" s="180">
        <v>103.33333333333333</v>
      </c>
      <c r="K348" s="180">
        <v>169.64745190101721</v>
      </c>
      <c r="L348" s="285">
        <v>21</v>
      </c>
      <c r="M348" s="180">
        <v>100.00000000000001</v>
      </c>
      <c r="N348" s="180">
        <v>150.00000000000003</v>
      </c>
    </row>
    <row r="349" spans="1:18" ht="12.75" customHeight="1" x14ac:dyDescent="0.25">
      <c r="A349" s="180" t="s">
        <v>46</v>
      </c>
      <c r="B349" s="196">
        <v>71</v>
      </c>
      <c r="C349" s="180">
        <v>-47.31182795698922</v>
      </c>
      <c r="D349" s="180">
        <v>65.353828845366394</v>
      </c>
      <c r="E349" s="197">
        <v>3</v>
      </c>
      <c r="F349" s="184" t="s">
        <v>144</v>
      </c>
      <c r="G349" s="307" t="s">
        <v>21</v>
      </c>
      <c r="H349" s="184" t="s">
        <v>126</v>
      </c>
      <c r="I349" s="285">
        <v>31</v>
      </c>
      <c r="J349" s="180">
        <v>280.64516129032256</v>
      </c>
      <c r="K349" s="180">
        <v>295.19935384322065</v>
      </c>
      <c r="L349" s="285">
        <v>40</v>
      </c>
      <c r="M349" s="180">
        <v>233.33333333333334</v>
      </c>
      <c r="N349" s="180">
        <v>241.66666666666669</v>
      </c>
    </row>
    <row r="350" spans="1:18" ht="12.75" customHeight="1" x14ac:dyDescent="0.25">
      <c r="A350" s="180" t="s">
        <v>46</v>
      </c>
      <c r="B350" s="196">
        <v>62</v>
      </c>
      <c r="C350" s="180">
        <v>-102.08333333333334</v>
      </c>
      <c r="D350" s="180">
        <v>67.946471682733872</v>
      </c>
      <c r="E350" s="213">
        <v>4</v>
      </c>
      <c r="F350" s="184" t="s">
        <v>144</v>
      </c>
      <c r="G350" s="307" t="s">
        <v>21</v>
      </c>
      <c r="H350" s="184" t="s">
        <v>126</v>
      </c>
      <c r="I350" s="285">
        <v>24</v>
      </c>
      <c r="J350" s="180">
        <v>302.08333333333337</v>
      </c>
      <c r="K350" s="180">
        <v>292.46913417392358</v>
      </c>
      <c r="L350" s="285">
        <v>38</v>
      </c>
      <c r="M350" s="180">
        <v>200.00000000000003</v>
      </c>
      <c r="N350" s="180">
        <v>200.00000000000003</v>
      </c>
      <c r="Q350" s="264"/>
      <c r="R350" s="257"/>
    </row>
    <row r="351" spans="1:18" ht="12.75" customHeight="1" x14ac:dyDescent="0.25">
      <c r="A351" s="180" t="s">
        <v>46</v>
      </c>
      <c r="B351" s="196">
        <v>27</v>
      </c>
      <c r="C351" s="180">
        <v>61.666666666666686</v>
      </c>
      <c r="D351" s="180">
        <v>119.63961034555557</v>
      </c>
      <c r="E351" s="197">
        <v>5</v>
      </c>
      <c r="F351" s="184" t="s">
        <v>144</v>
      </c>
      <c r="G351" s="307" t="s">
        <v>21</v>
      </c>
      <c r="H351" s="184" t="s">
        <v>126</v>
      </c>
      <c r="I351" s="285">
        <v>5</v>
      </c>
      <c r="J351" s="180">
        <v>163.33333333333334</v>
      </c>
      <c r="K351" s="180">
        <v>220.85691697969929</v>
      </c>
      <c r="L351" s="285">
        <v>22</v>
      </c>
      <c r="M351" s="180">
        <v>225.00000000000003</v>
      </c>
      <c r="N351" s="180">
        <v>316.66666666666669</v>
      </c>
    </row>
    <row r="352" spans="1:18" ht="12.75" customHeight="1" x14ac:dyDescent="0.25">
      <c r="A352" s="180" t="s">
        <v>46</v>
      </c>
      <c r="B352" s="196">
        <v>15</v>
      </c>
      <c r="C352" s="180">
        <v>1883.93991889892</v>
      </c>
      <c r="D352" s="180">
        <v>848.56600159412994</v>
      </c>
      <c r="E352" s="197">
        <v>5</v>
      </c>
      <c r="F352" s="170" t="s">
        <v>143</v>
      </c>
      <c r="G352" s="303" t="s">
        <v>43</v>
      </c>
      <c r="H352" s="184" t="s">
        <v>22</v>
      </c>
      <c r="I352" s="285">
        <v>7</v>
      </c>
      <c r="J352" s="180">
        <v>594.71311889913943</v>
      </c>
      <c r="K352" s="180">
        <v>689.94467427447512</v>
      </c>
      <c r="L352" s="285">
        <v>8</v>
      </c>
      <c r="M352" s="180">
        <v>2478.6530377980594</v>
      </c>
      <c r="N352" s="180">
        <v>2283.9630119272774</v>
      </c>
    </row>
    <row r="353" spans="1:20" ht="12.75" customHeight="1" x14ac:dyDescent="0.25">
      <c r="A353" s="180" t="s">
        <v>46</v>
      </c>
      <c r="B353" s="196">
        <v>36</v>
      </c>
      <c r="C353" s="180">
        <v>595.92567898701725</v>
      </c>
      <c r="D353" s="180">
        <v>181.8047179421612</v>
      </c>
      <c r="E353" s="197">
        <v>7</v>
      </c>
      <c r="F353" s="170" t="s">
        <v>143</v>
      </c>
      <c r="G353" s="303" t="s">
        <v>43</v>
      </c>
      <c r="H353" s="184" t="s">
        <v>22</v>
      </c>
      <c r="I353" s="285">
        <v>8</v>
      </c>
      <c r="J353" s="180">
        <v>154.56033844668107</v>
      </c>
      <c r="K353" s="180">
        <v>229.24780508877953</v>
      </c>
      <c r="L353" s="285">
        <v>28</v>
      </c>
      <c r="M353" s="180">
        <v>750.48601743369829</v>
      </c>
      <c r="N353" s="180">
        <v>861.1282172625198</v>
      </c>
    </row>
    <row r="354" spans="1:20" ht="12.75" customHeight="1" x14ac:dyDescent="0.25">
      <c r="A354" s="180" t="s">
        <v>46</v>
      </c>
      <c r="B354" s="196">
        <v>31</v>
      </c>
      <c r="C354" s="180">
        <v>-2750.1838047415754</v>
      </c>
      <c r="D354" s="180">
        <v>3034.6865877400905</v>
      </c>
      <c r="E354" s="213">
        <v>8</v>
      </c>
      <c r="F354" s="170" t="s">
        <v>143</v>
      </c>
      <c r="G354" s="303" t="s">
        <v>43</v>
      </c>
      <c r="H354" s="184" t="s">
        <v>22</v>
      </c>
      <c r="I354" s="285">
        <v>7</v>
      </c>
      <c r="J354" s="180">
        <v>3410.7766555140188</v>
      </c>
      <c r="K354" s="180">
        <v>8002.0158041033055</v>
      </c>
      <c r="L354" s="285">
        <v>24</v>
      </c>
      <c r="M354" s="180">
        <v>660.59285077244351</v>
      </c>
      <c r="N354" s="180">
        <v>1218.4325362151794</v>
      </c>
      <c r="Q354" s="264"/>
      <c r="R354" s="257"/>
    </row>
    <row r="355" spans="1:20" ht="12.75" customHeight="1" x14ac:dyDescent="0.25">
      <c r="A355" s="180" t="s">
        <v>46</v>
      </c>
      <c r="B355" s="196">
        <v>19</v>
      </c>
      <c r="C355" s="180">
        <v>275.41691251379456</v>
      </c>
      <c r="D355" s="180">
        <v>86.423334961540107</v>
      </c>
      <c r="E355" s="197">
        <v>9</v>
      </c>
      <c r="F355" s="170" t="s">
        <v>143</v>
      </c>
      <c r="G355" s="303" t="s">
        <v>43</v>
      </c>
      <c r="H355" s="184" t="s">
        <v>22</v>
      </c>
      <c r="I355" s="285">
        <v>5</v>
      </c>
      <c r="J355" s="180">
        <v>50.229817102813023</v>
      </c>
      <c r="K355" s="180">
        <v>21.642459693580751</v>
      </c>
      <c r="L355" s="285">
        <v>14</v>
      </c>
      <c r="M355" s="180">
        <v>325.64672961660756</v>
      </c>
      <c r="N355" s="180">
        <v>321.33221218825338</v>
      </c>
    </row>
    <row r="356" spans="1:20" ht="12.75" customHeight="1" x14ac:dyDescent="0.25">
      <c r="A356" s="180" t="s">
        <v>46</v>
      </c>
      <c r="B356" s="196">
        <v>26</v>
      </c>
      <c r="C356" s="180">
        <v>42.728521081046168</v>
      </c>
      <c r="D356" s="180">
        <v>33.932895416664387</v>
      </c>
      <c r="E356" s="197">
        <v>10</v>
      </c>
      <c r="F356" s="170" t="s">
        <v>143</v>
      </c>
      <c r="G356" s="303" t="s">
        <v>43</v>
      </c>
      <c r="H356" s="184" t="s">
        <v>22</v>
      </c>
      <c r="I356" s="285">
        <v>3</v>
      </c>
      <c r="J356" s="180">
        <v>86.834066399076804</v>
      </c>
      <c r="K356" s="180">
        <v>39.649453598272409</v>
      </c>
      <c r="L356" s="285">
        <v>23</v>
      </c>
      <c r="M356" s="180">
        <v>129.56258748012297</v>
      </c>
      <c r="N356" s="180">
        <v>120.1272035232732</v>
      </c>
    </row>
    <row r="357" spans="1:20" ht="12.75" customHeight="1" x14ac:dyDescent="0.25">
      <c r="A357" s="180" t="s">
        <v>46</v>
      </c>
      <c r="B357" s="196">
        <v>23</v>
      </c>
      <c r="C357" s="180">
        <v>224.07881095079776</v>
      </c>
      <c r="D357" s="180">
        <v>116.60295911787915</v>
      </c>
      <c r="E357" s="197">
        <v>11</v>
      </c>
      <c r="F357" s="170" t="s">
        <v>143</v>
      </c>
      <c r="G357" s="303" t="s">
        <v>43</v>
      </c>
      <c r="H357" s="184" t="s">
        <v>22</v>
      </c>
      <c r="I357" s="285">
        <v>3</v>
      </c>
      <c r="J357" s="180">
        <v>129.6348743950339</v>
      </c>
      <c r="K357" s="180">
        <v>61.774562705427087</v>
      </c>
      <c r="L357" s="285">
        <v>20</v>
      </c>
      <c r="M357" s="180">
        <v>353.71368534583166</v>
      </c>
      <c r="N357" s="180">
        <v>496.47191009959232</v>
      </c>
    </row>
    <row r="358" spans="1:20" ht="12.75" customHeight="1" x14ac:dyDescent="0.25">
      <c r="A358" s="180" t="s">
        <v>46</v>
      </c>
      <c r="B358" s="196">
        <v>12</v>
      </c>
      <c r="C358" s="180">
        <v>18.93078940634399</v>
      </c>
      <c r="D358" s="180">
        <v>49.378675645815093</v>
      </c>
      <c r="E358" s="197">
        <v>12</v>
      </c>
      <c r="F358" s="170" t="s">
        <v>143</v>
      </c>
      <c r="G358" s="303" t="s">
        <v>43</v>
      </c>
      <c r="H358" s="184" t="s">
        <v>22</v>
      </c>
      <c r="I358" s="285">
        <v>3</v>
      </c>
      <c r="J358" s="180">
        <v>75.244117012665996</v>
      </c>
      <c r="K358" s="180">
        <v>79.454445595197924</v>
      </c>
      <c r="L358" s="285">
        <v>9</v>
      </c>
      <c r="M358" s="180">
        <v>94.174906419009986</v>
      </c>
      <c r="N358" s="180">
        <v>54.820212534162202</v>
      </c>
    </row>
    <row r="359" spans="1:20" ht="12.75" customHeight="1" x14ac:dyDescent="0.25">
      <c r="A359" s="180" t="s">
        <v>46</v>
      </c>
      <c r="B359" s="196">
        <v>5</v>
      </c>
      <c r="C359" s="180">
        <v>69.484423323035998</v>
      </c>
      <c r="D359" s="180">
        <v>31.74254143428351</v>
      </c>
      <c r="E359" s="197">
        <v>13</v>
      </c>
      <c r="F359" s="170" t="s">
        <v>143</v>
      </c>
      <c r="G359" s="303" t="s">
        <v>43</v>
      </c>
      <c r="H359" s="184" t="s">
        <v>22</v>
      </c>
      <c r="I359" s="285">
        <v>1</v>
      </c>
      <c r="J359" s="180">
        <v>17.407673833302361</v>
      </c>
      <c r="L359" s="285">
        <v>4</v>
      </c>
      <c r="M359" s="180">
        <v>86.892097156338366</v>
      </c>
      <c r="N359" s="180">
        <v>63.485082868567019</v>
      </c>
    </row>
    <row r="360" spans="1:20" ht="12.75" customHeight="1" x14ac:dyDescent="0.25">
      <c r="A360" s="180" t="s">
        <v>46</v>
      </c>
      <c r="B360" s="196">
        <v>2</v>
      </c>
      <c r="C360" s="180">
        <v>-43.476706401917411</v>
      </c>
      <c r="D360" s="180">
        <v>0</v>
      </c>
      <c r="E360" s="197">
        <v>16</v>
      </c>
      <c r="F360" s="170" t="s">
        <v>143</v>
      </c>
      <c r="G360" s="303" t="s">
        <v>43</v>
      </c>
      <c r="H360" s="184" t="s">
        <v>22</v>
      </c>
      <c r="I360" s="285">
        <v>1</v>
      </c>
      <c r="J360" s="180">
        <v>84.319092928662627</v>
      </c>
      <c r="L360" s="285">
        <v>1</v>
      </c>
      <c r="M360" s="180">
        <v>40.842386526745216</v>
      </c>
      <c r="R360" s="171"/>
      <c r="S360" s="184"/>
      <c r="T360" s="184"/>
    </row>
    <row r="361" spans="1:20" ht="12.75" customHeight="1" x14ac:dyDescent="0.25">
      <c r="A361" s="184" t="s">
        <v>46</v>
      </c>
      <c r="B361" s="196">
        <v>40</v>
      </c>
      <c r="C361" s="180">
        <v>-4.5999999999999996</v>
      </c>
      <c r="D361" s="180">
        <v>0.65999999999999992</v>
      </c>
      <c r="E361" s="197" t="s">
        <v>149</v>
      </c>
      <c r="F361" s="184" t="s">
        <v>151</v>
      </c>
      <c r="G361" s="307" t="s">
        <v>21</v>
      </c>
      <c r="H361" s="184" t="s">
        <v>126</v>
      </c>
      <c r="I361" s="285">
        <v>25</v>
      </c>
      <c r="J361" s="180">
        <v>14.4</v>
      </c>
      <c r="K361" s="180">
        <v>3.3</v>
      </c>
      <c r="L361" s="285">
        <v>15</v>
      </c>
      <c r="M361" s="180">
        <v>9.8000000000000007</v>
      </c>
      <c r="R361" s="171"/>
      <c r="S361" s="184"/>
      <c r="T361" s="184"/>
    </row>
    <row r="362" spans="1:20" ht="12.75" customHeight="1" x14ac:dyDescent="0.25">
      <c r="A362" s="184" t="s">
        <v>46</v>
      </c>
      <c r="B362" s="196">
        <v>40</v>
      </c>
      <c r="C362" s="180">
        <v>14.7</v>
      </c>
      <c r="D362" s="180">
        <v>2.3812321740365148</v>
      </c>
      <c r="E362" s="197" t="s">
        <v>152</v>
      </c>
      <c r="F362" s="184" t="s">
        <v>151</v>
      </c>
      <c r="G362" s="307" t="s">
        <v>21</v>
      </c>
      <c r="H362" s="184" t="s">
        <v>126</v>
      </c>
      <c r="I362" s="285">
        <v>25</v>
      </c>
      <c r="J362" s="180">
        <v>27.2</v>
      </c>
      <c r="K362" s="180">
        <v>4.3</v>
      </c>
      <c r="L362" s="285">
        <v>15</v>
      </c>
      <c r="M362" s="180">
        <v>41.9</v>
      </c>
      <c r="N362" s="180">
        <v>8.6</v>
      </c>
      <c r="R362" s="171"/>
      <c r="S362" s="184"/>
      <c r="T362" s="184"/>
    </row>
    <row r="363" spans="1:20" ht="12.75" customHeight="1" x14ac:dyDescent="0.25">
      <c r="A363" s="184" t="s">
        <v>46</v>
      </c>
      <c r="B363" s="196">
        <v>40</v>
      </c>
      <c r="C363" s="180">
        <v>16.400000000000002</v>
      </c>
      <c r="D363" s="180">
        <v>1.7916472867168918</v>
      </c>
      <c r="E363" s="213" t="s">
        <v>57</v>
      </c>
      <c r="F363" s="184" t="s">
        <v>151</v>
      </c>
      <c r="G363" s="307" t="s">
        <v>21</v>
      </c>
      <c r="H363" s="184" t="s">
        <v>126</v>
      </c>
      <c r="I363" s="285">
        <v>25</v>
      </c>
      <c r="J363" s="180">
        <v>26.7</v>
      </c>
      <c r="K363" s="180">
        <v>4.5</v>
      </c>
      <c r="L363" s="285">
        <v>15</v>
      </c>
      <c r="M363" s="180">
        <v>43.1</v>
      </c>
      <c r="N363" s="180">
        <v>6</v>
      </c>
      <c r="Q363" s="264"/>
      <c r="R363" s="257"/>
      <c r="S363" s="184"/>
      <c r="T363" s="184"/>
    </row>
    <row r="364" spans="1:20" ht="12.75" customHeight="1" x14ac:dyDescent="0.25">
      <c r="A364" s="184" t="s">
        <v>46</v>
      </c>
      <c r="B364" s="196">
        <v>14</v>
      </c>
      <c r="C364" s="180">
        <v>4.2000000000000028</v>
      </c>
      <c r="D364" s="180">
        <v>2.268259244442751</v>
      </c>
      <c r="E364" s="197" t="s">
        <v>55</v>
      </c>
      <c r="F364" s="184" t="s">
        <v>151</v>
      </c>
      <c r="G364" s="307" t="s">
        <v>21</v>
      </c>
      <c r="H364" s="184" t="s">
        <v>126</v>
      </c>
      <c r="I364" s="285">
        <v>8</v>
      </c>
      <c r="J364" s="180">
        <v>16.899999999999999</v>
      </c>
      <c r="K364" s="180">
        <v>4.2</v>
      </c>
      <c r="L364" s="285">
        <v>6</v>
      </c>
      <c r="M364" s="180">
        <v>21.1</v>
      </c>
      <c r="N364" s="180">
        <v>4.2</v>
      </c>
      <c r="R364" s="171"/>
      <c r="S364" s="184"/>
      <c r="T364" s="184"/>
    </row>
    <row r="365" spans="1:20" ht="12.75" customHeight="1" x14ac:dyDescent="0.25">
      <c r="A365" s="184" t="s">
        <v>46</v>
      </c>
      <c r="B365" s="196">
        <v>14</v>
      </c>
      <c r="C365" s="180">
        <v>0.69999999999999929</v>
      </c>
      <c r="D365" s="180">
        <v>1.1879604370516721</v>
      </c>
      <c r="E365" s="197" t="s">
        <v>77</v>
      </c>
      <c r="F365" s="184" t="s">
        <v>151</v>
      </c>
      <c r="G365" s="307" t="s">
        <v>21</v>
      </c>
      <c r="H365" s="184" t="s">
        <v>126</v>
      </c>
      <c r="I365" s="285">
        <v>8</v>
      </c>
      <c r="J365" s="180">
        <v>8.8000000000000007</v>
      </c>
      <c r="K365" s="180">
        <v>1.9</v>
      </c>
      <c r="L365" s="285">
        <v>6</v>
      </c>
      <c r="M365" s="180">
        <v>9.5</v>
      </c>
      <c r="N365" s="180">
        <v>2.4</v>
      </c>
      <c r="R365" s="171"/>
      <c r="S365" s="184"/>
      <c r="T365" s="184"/>
    </row>
    <row r="366" spans="1:20" ht="12.75" customHeight="1" x14ac:dyDescent="0.25">
      <c r="A366" s="184" t="s">
        <v>46</v>
      </c>
      <c r="B366" s="196">
        <v>14</v>
      </c>
      <c r="C366" s="180">
        <v>-2.7</v>
      </c>
      <c r="D366" s="180">
        <v>1.2381101189581913</v>
      </c>
      <c r="E366" s="197" t="s">
        <v>153</v>
      </c>
      <c r="F366" s="184" t="s">
        <v>151</v>
      </c>
      <c r="G366" s="307" t="s">
        <v>21</v>
      </c>
      <c r="H366" s="184" t="s">
        <v>126</v>
      </c>
      <c r="I366" s="285">
        <v>8</v>
      </c>
      <c r="J366" s="180">
        <v>6.4</v>
      </c>
      <c r="K366" s="180">
        <v>2.9</v>
      </c>
      <c r="L366" s="285">
        <v>6</v>
      </c>
      <c r="M366" s="180">
        <v>3.7</v>
      </c>
      <c r="N366" s="180">
        <v>1.7</v>
      </c>
      <c r="R366" s="171"/>
      <c r="S366" s="184"/>
      <c r="T366" s="184"/>
    </row>
    <row r="367" spans="1:20" ht="12.75" customHeight="1" x14ac:dyDescent="0.25">
      <c r="A367" s="184" t="s">
        <v>46</v>
      </c>
      <c r="B367" s="196">
        <v>41</v>
      </c>
      <c r="C367" s="180">
        <v>50</v>
      </c>
      <c r="D367" s="180">
        <v>5.5535532790267261</v>
      </c>
      <c r="E367" s="197" t="s">
        <v>355</v>
      </c>
      <c r="F367" s="170" t="s">
        <v>64</v>
      </c>
      <c r="G367" s="303" t="s">
        <v>43</v>
      </c>
      <c r="H367" s="184" t="s">
        <v>22</v>
      </c>
      <c r="I367" s="285">
        <v>12</v>
      </c>
      <c r="J367" s="180">
        <v>95</v>
      </c>
      <c r="K367" s="180">
        <v>17</v>
      </c>
      <c r="L367" s="285">
        <v>29</v>
      </c>
      <c r="M367" s="180">
        <v>145</v>
      </c>
      <c r="N367" s="180">
        <v>14</v>
      </c>
      <c r="R367" s="171"/>
      <c r="S367" s="184"/>
      <c r="T367" s="184"/>
    </row>
    <row r="368" spans="1:20" ht="12.75" customHeight="1" x14ac:dyDescent="0.25">
      <c r="A368" s="180" t="s">
        <v>46</v>
      </c>
      <c r="B368" s="196">
        <v>25</v>
      </c>
      <c r="C368" s="180">
        <v>21.787114845938387</v>
      </c>
      <c r="D368" s="180">
        <v>9.5413458673216276</v>
      </c>
      <c r="E368" s="197" t="s">
        <v>69</v>
      </c>
      <c r="F368" s="184" t="s">
        <v>70</v>
      </c>
      <c r="G368" s="307" t="s">
        <v>21</v>
      </c>
      <c r="H368" s="184" t="s">
        <v>22</v>
      </c>
      <c r="I368" s="285">
        <v>20</v>
      </c>
      <c r="J368" s="180">
        <v>23.742296918767504</v>
      </c>
      <c r="K368" s="180">
        <v>37.530863144900678</v>
      </c>
      <c r="L368" s="285">
        <v>5</v>
      </c>
      <c r="M368" s="180">
        <v>45.529411764705891</v>
      </c>
      <c r="N368" s="180">
        <v>10.151107461699024</v>
      </c>
      <c r="S368" s="184"/>
      <c r="T368" s="184"/>
    </row>
    <row r="369" spans="1:24" ht="12.75" customHeight="1" x14ac:dyDescent="0.25">
      <c r="A369" s="180" t="s">
        <v>46</v>
      </c>
      <c r="B369" s="196">
        <v>24</v>
      </c>
      <c r="C369" s="180">
        <v>50.291866028708142</v>
      </c>
      <c r="D369" s="180">
        <v>36.071978112014477</v>
      </c>
      <c r="E369" s="213" t="s">
        <v>71</v>
      </c>
      <c r="F369" s="184" t="s">
        <v>70</v>
      </c>
      <c r="G369" s="307" t="s">
        <v>21</v>
      </c>
      <c r="H369" s="184" t="s">
        <v>22</v>
      </c>
      <c r="I369" s="285">
        <v>19</v>
      </c>
      <c r="J369" s="180">
        <v>39.061669324827221</v>
      </c>
      <c r="K369" s="180">
        <v>55.77401775894694</v>
      </c>
      <c r="L369" s="285">
        <v>5</v>
      </c>
      <c r="M369" s="180">
        <v>89.353535353535364</v>
      </c>
      <c r="N369" s="180">
        <v>75.414335221781073</v>
      </c>
      <c r="Q369" s="264"/>
      <c r="R369" s="257"/>
      <c r="S369" s="184"/>
      <c r="T369" s="184"/>
    </row>
    <row r="370" spans="1:24" ht="12.75" customHeight="1" x14ac:dyDescent="0.25">
      <c r="A370" s="180" t="s">
        <v>46</v>
      </c>
      <c r="B370" s="196">
        <v>28</v>
      </c>
      <c r="C370" s="180">
        <v>9.5286810376324453</v>
      </c>
      <c r="D370" s="180">
        <v>11.257825149707365</v>
      </c>
      <c r="E370" s="197">
        <v>6</v>
      </c>
      <c r="F370" s="184" t="s">
        <v>70</v>
      </c>
      <c r="G370" s="307" t="s">
        <v>21</v>
      </c>
      <c r="H370" s="184" t="s">
        <v>22</v>
      </c>
      <c r="I370" s="285">
        <v>23</v>
      </c>
      <c r="J370" s="180">
        <v>29.294848374132265</v>
      </c>
      <c r="K370" s="180">
        <v>42.407711903239417</v>
      </c>
      <c r="L370" s="285">
        <v>5</v>
      </c>
      <c r="M370" s="180">
        <v>38.82352941176471</v>
      </c>
      <c r="N370" s="180">
        <v>15.579908986057694</v>
      </c>
      <c r="S370" s="184"/>
      <c r="T370" s="184"/>
    </row>
    <row r="371" spans="1:24" ht="12.75" customHeight="1" x14ac:dyDescent="0.25">
      <c r="A371" s="180" t="s">
        <v>46</v>
      </c>
      <c r="B371" s="196">
        <v>99</v>
      </c>
      <c r="C371" s="180">
        <v>105.3</v>
      </c>
      <c r="D371" s="180">
        <v>9.201391528492092</v>
      </c>
      <c r="E371" s="197" t="s">
        <v>72</v>
      </c>
      <c r="F371" s="184" t="s">
        <v>73</v>
      </c>
      <c r="G371" s="307" t="s">
        <v>43</v>
      </c>
      <c r="H371" s="184" t="s">
        <v>22</v>
      </c>
      <c r="I371" s="285">
        <v>66</v>
      </c>
      <c r="J371" s="180">
        <v>11.7</v>
      </c>
      <c r="K371" s="180">
        <v>3.5</v>
      </c>
      <c r="L371" s="285">
        <v>33</v>
      </c>
      <c r="M371" s="180">
        <v>117</v>
      </c>
      <c r="N371" s="180">
        <v>52.8</v>
      </c>
      <c r="S371" s="184"/>
      <c r="T371" s="184"/>
    </row>
    <row r="372" spans="1:24" ht="12.75" customHeight="1" x14ac:dyDescent="0.25">
      <c r="A372" s="184" t="s">
        <v>46</v>
      </c>
      <c r="B372" s="196">
        <v>32</v>
      </c>
      <c r="C372" s="180">
        <v>570.70499999999993</v>
      </c>
      <c r="D372" s="180">
        <v>174.86203855150748</v>
      </c>
      <c r="E372" s="197" t="s">
        <v>80</v>
      </c>
      <c r="F372" s="184" t="s">
        <v>83</v>
      </c>
      <c r="G372" s="307" t="s">
        <v>21</v>
      </c>
      <c r="H372" s="184" t="s">
        <v>22</v>
      </c>
      <c r="I372" s="285">
        <v>12</v>
      </c>
      <c r="J372" s="180">
        <v>15.5</v>
      </c>
      <c r="K372" s="180">
        <v>5.3</v>
      </c>
      <c r="L372" s="305">
        <v>20</v>
      </c>
      <c r="M372" s="180">
        <v>586.20499999999993</v>
      </c>
      <c r="N372" s="180">
        <v>781.97687552836953</v>
      </c>
      <c r="R372" s="171"/>
      <c r="S372" s="184"/>
      <c r="T372" s="184"/>
    </row>
    <row r="373" spans="1:24" ht="12.75" customHeight="1" x14ac:dyDescent="0.25">
      <c r="A373" s="184" t="s">
        <v>46</v>
      </c>
      <c r="B373" s="196">
        <v>250</v>
      </c>
      <c r="C373" s="180">
        <v>8.3000000000000007</v>
      </c>
      <c r="D373" s="180">
        <v>0.49521520093601251</v>
      </c>
      <c r="E373" s="197" t="s">
        <v>72</v>
      </c>
      <c r="F373" s="184" t="s">
        <v>94</v>
      </c>
      <c r="G373" s="307" t="s">
        <v>43</v>
      </c>
      <c r="H373" s="184" t="s">
        <v>22</v>
      </c>
      <c r="I373" s="285">
        <v>168</v>
      </c>
      <c r="J373" s="180">
        <v>18.899999999999999</v>
      </c>
      <c r="K373" s="180">
        <v>2.6</v>
      </c>
      <c r="L373" s="285">
        <v>82</v>
      </c>
      <c r="M373" s="180">
        <v>27.2</v>
      </c>
      <c r="N373" s="180">
        <v>4.0999999999999996</v>
      </c>
      <c r="R373" s="171"/>
      <c r="S373" s="184"/>
      <c r="T373" s="184"/>
    </row>
    <row r="374" spans="1:24" ht="12.75" customHeight="1" x14ac:dyDescent="0.25">
      <c r="A374" s="184" t="s">
        <v>46</v>
      </c>
      <c r="B374" s="196">
        <v>259</v>
      </c>
      <c r="C374" s="180">
        <v>108.20000000000002</v>
      </c>
      <c r="D374" s="180">
        <v>96.186749934768542</v>
      </c>
      <c r="E374" s="197" t="s">
        <v>129</v>
      </c>
      <c r="F374" s="184" t="s">
        <v>130</v>
      </c>
      <c r="G374" s="307" t="s">
        <v>21</v>
      </c>
      <c r="H374" s="184" t="s">
        <v>126</v>
      </c>
      <c r="I374" s="285">
        <v>219</v>
      </c>
      <c r="J374" s="180">
        <v>183.4</v>
      </c>
      <c r="K374" s="180">
        <v>472.8</v>
      </c>
      <c r="L374" s="285">
        <v>40</v>
      </c>
      <c r="M374" s="180">
        <v>291.60000000000002</v>
      </c>
      <c r="N374" s="180">
        <v>573.79999999999995</v>
      </c>
      <c r="R374" s="171"/>
      <c r="S374" s="184"/>
      <c r="T374" s="184"/>
    </row>
    <row r="375" spans="1:24" ht="12.75" customHeight="1" x14ac:dyDescent="0.25">
      <c r="A375" s="184" t="s">
        <v>46</v>
      </c>
      <c r="B375" s="196">
        <v>32</v>
      </c>
      <c r="C375" s="180">
        <v>137.49002310438982</v>
      </c>
      <c r="D375" s="180">
        <v>98.319207132697471</v>
      </c>
      <c r="E375" s="197" t="s">
        <v>69</v>
      </c>
      <c r="F375" s="184" t="s">
        <v>157</v>
      </c>
      <c r="G375" s="307" t="s">
        <v>43</v>
      </c>
      <c r="H375" s="184" t="s">
        <v>126</v>
      </c>
      <c r="I375" s="285">
        <v>23</v>
      </c>
      <c r="J375" s="180">
        <v>123.79017013232522</v>
      </c>
      <c r="K375" s="180">
        <v>297.54041163304919</v>
      </c>
      <c r="L375" s="285">
        <v>9</v>
      </c>
      <c r="M375" s="180">
        <v>261.28019323671504</v>
      </c>
      <c r="N375" s="180">
        <v>228.81806848369354</v>
      </c>
      <c r="R375" s="171"/>
      <c r="S375" s="184"/>
      <c r="T375" s="184"/>
    </row>
    <row r="376" spans="1:24" ht="12.75" customHeight="1" x14ac:dyDescent="0.25">
      <c r="A376" s="184" t="s">
        <v>46</v>
      </c>
      <c r="B376" s="196">
        <v>42</v>
      </c>
      <c r="C376" s="180">
        <v>25.968062879315454</v>
      </c>
      <c r="D376" s="180">
        <v>80.281357804092124</v>
      </c>
      <c r="E376" s="197" t="s">
        <v>158</v>
      </c>
      <c r="F376" s="184" t="s">
        <v>157</v>
      </c>
      <c r="G376" s="307" t="s">
        <v>43</v>
      </c>
      <c r="H376" s="184" t="s">
        <v>126</v>
      </c>
      <c r="I376" s="285">
        <v>23</v>
      </c>
      <c r="J376" s="180">
        <v>185.57655954631392</v>
      </c>
      <c r="K376" s="180">
        <v>242.8180331421149</v>
      </c>
      <c r="L376" s="285">
        <v>19</v>
      </c>
      <c r="M376" s="180">
        <v>211.54462242562937</v>
      </c>
      <c r="N376" s="180">
        <v>271.56997531971842</v>
      </c>
      <c r="R376" s="171"/>
    </row>
    <row r="377" spans="1:24" ht="12.75" customHeight="1" x14ac:dyDescent="0.25">
      <c r="A377" s="184" t="s">
        <v>46</v>
      </c>
      <c r="B377" s="196">
        <v>12</v>
      </c>
      <c r="C377" s="180">
        <v>173.04347826086973</v>
      </c>
      <c r="D377" s="180">
        <v>118.17331006589548</v>
      </c>
      <c r="E377" s="213" t="s">
        <v>159</v>
      </c>
      <c r="F377" s="184" t="s">
        <v>157</v>
      </c>
      <c r="G377" s="307" t="s">
        <v>43</v>
      </c>
      <c r="H377" s="184" t="s">
        <v>126</v>
      </c>
      <c r="I377" s="285">
        <v>3</v>
      </c>
      <c r="J377" s="180">
        <v>23.478260869565219</v>
      </c>
      <c r="K377" s="180">
        <v>11.503266569846064</v>
      </c>
      <c r="L377" s="285">
        <v>9</v>
      </c>
      <c r="M377" s="180">
        <v>196.52173913043495</v>
      </c>
      <c r="N377" s="180">
        <v>353.95960995859633</v>
      </c>
      <c r="Q377" s="264"/>
      <c r="R377" s="257"/>
    </row>
    <row r="378" spans="1:24" ht="12.75" customHeight="1" x14ac:dyDescent="0.25">
      <c r="A378" s="184" t="s">
        <v>46</v>
      </c>
      <c r="B378" s="196">
        <v>13</v>
      </c>
      <c r="C378" s="180">
        <v>69.099999999999994</v>
      </c>
      <c r="D378" s="180">
        <v>83.107406408815336</v>
      </c>
      <c r="E378" s="197" t="s">
        <v>148</v>
      </c>
      <c r="F378" s="184" t="s">
        <v>164</v>
      </c>
      <c r="G378" s="307" t="s">
        <v>43</v>
      </c>
      <c r="H378" s="184" t="s">
        <v>126</v>
      </c>
      <c r="I378" s="285">
        <v>10</v>
      </c>
      <c r="J378" s="180">
        <v>137.1</v>
      </c>
      <c r="K378" s="180">
        <v>33.1</v>
      </c>
      <c r="L378" s="285">
        <v>3</v>
      </c>
      <c r="M378" s="180">
        <v>206.2</v>
      </c>
      <c r="N378" s="180">
        <v>142.80000000000001</v>
      </c>
      <c r="R378" s="171"/>
    </row>
    <row r="379" spans="1:24" ht="12.75" customHeight="1" x14ac:dyDescent="0.25">
      <c r="A379" s="184" t="s">
        <v>46</v>
      </c>
      <c r="B379" s="196">
        <v>27</v>
      </c>
      <c r="C379" s="180">
        <v>35.599999999999994</v>
      </c>
      <c r="D379" s="180">
        <v>36.379489031901237</v>
      </c>
      <c r="E379" s="197" t="s">
        <v>165</v>
      </c>
      <c r="F379" s="184" t="s">
        <v>164</v>
      </c>
      <c r="G379" s="307" t="s">
        <v>43</v>
      </c>
      <c r="H379" s="184" t="s">
        <v>126</v>
      </c>
      <c r="I379" s="285">
        <v>18</v>
      </c>
      <c r="J379" s="180">
        <v>190.5</v>
      </c>
      <c r="K379" s="180">
        <v>42.1</v>
      </c>
      <c r="L379" s="285">
        <v>9</v>
      </c>
      <c r="M379" s="180">
        <v>226.1</v>
      </c>
      <c r="N379" s="180">
        <v>105</v>
      </c>
      <c r="R379" s="171"/>
    </row>
    <row r="380" spans="1:24" ht="12.75" customHeight="1" x14ac:dyDescent="0.25">
      <c r="A380" s="184" t="s">
        <v>46</v>
      </c>
      <c r="B380" s="196">
        <v>30</v>
      </c>
      <c r="C380" s="180">
        <v>350.8</v>
      </c>
      <c r="D380" s="180">
        <v>43.792164644037932</v>
      </c>
      <c r="E380" s="213" t="s">
        <v>140</v>
      </c>
      <c r="F380" s="184" t="s">
        <v>164</v>
      </c>
      <c r="G380" s="307" t="s">
        <v>43</v>
      </c>
      <c r="H380" s="184" t="s">
        <v>126</v>
      </c>
      <c r="I380" s="285">
        <v>19</v>
      </c>
      <c r="J380" s="180">
        <v>22</v>
      </c>
      <c r="K380" s="180">
        <v>4.5999999999999996</v>
      </c>
      <c r="L380" s="285">
        <v>11</v>
      </c>
      <c r="M380" s="180">
        <v>372.8</v>
      </c>
      <c r="N380" s="180">
        <v>145.19999999999999</v>
      </c>
      <c r="Q380" s="264"/>
      <c r="R380" s="257"/>
    </row>
    <row r="381" spans="1:24" ht="12.75" customHeight="1" x14ac:dyDescent="0.25">
      <c r="A381" s="184" t="s">
        <v>46</v>
      </c>
      <c r="B381" s="196">
        <v>11</v>
      </c>
      <c r="C381" s="180">
        <v>6.3000000000000007</v>
      </c>
      <c r="D381" s="180">
        <v>2.1147103820618085</v>
      </c>
      <c r="E381" s="197" t="s">
        <v>166</v>
      </c>
      <c r="F381" s="184" t="s">
        <v>164</v>
      </c>
      <c r="G381" s="307" t="s">
        <v>43</v>
      </c>
      <c r="H381" s="184" t="s">
        <v>126</v>
      </c>
      <c r="I381" s="285">
        <v>6</v>
      </c>
      <c r="J381" s="180">
        <v>4</v>
      </c>
      <c r="K381" s="180">
        <v>1.2</v>
      </c>
      <c r="L381" s="285">
        <v>5</v>
      </c>
      <c r="M381" s="180">
        <v>10.3</v>
      </c>
      <c r="N381" s="180">
        <v>4.5999999999999996</v>
      </c>
      <c r="R381" s="171"/>
    </row>
    <row r="382" spans="1:24" ht="12.75" customHeight="1" x14ac:dyDescent="0.25">
      <c r="A382" s="180" t="s">
        <v>46</v>
      </c>
      <c r="D382" s="180"/>
      <c r="F382" s="184" t="s">
        <v>7</v>
      </c>
      <c r="I382" s="285">
        <v>1038</v>
      </c>
      <c r="J382" s="180">
        <v>35.729999999999997</v>
      </c>
      <c r="K382" s="180">
        <v>1.952</v>
      </c>
      <c r="O382" s="214" t="s">
        <v>28</v>
      </c>
      <c r="P382" s="181">
        <v>0</v>
      </c>
      <c r="Q382" s="195">
        <v>98.340999999999994</v>
      </c>
      <c r="R382" s="171"/>
      <c r="S382" s="180">
        <v>31.904</v>
      </c>
      <c r="T382" s="180">
        <v>39.557000000000002</v>
      </c>
      <c r="V382" s="347"/>
      <c r="W382" s="273"/>
      <c r="X382" s="273"/>
    </row>
    <row r="383" spans="1:24" ht="12.75" customHeight="1" x14ac:dyDescent="0.25">
      <c r="A383" s="180" t="s">
        <v>46</v>
      </c>
      <c r="B383" s="196">
        <v>1909</v>
      </c>
      <c r="D383" s="180"/>
      <c r="F383" s="184" t="s">
        <v>1991</v>
      </c>
      <c r="L383" s="285">
        <v>871</v>
      </c>
      <c r="M383" s="180">
        <v>75.802000000000007</v>
      </c>
      <c r="N383" s="180">
        <v>5.2069999999999999</v>
      </c>
      <c r="O383" s="214" t="s">
        <v>28</v>
      </c>
      <c r="P383" s="181">
        <v>0</v>
      </c>
      <c r="Q383" s="195">
        <v>99.033000000000001</v>
      </c>
      <c r="R383" s="181">
        <v>5.7576166057060618E-13</v>
      </c>
      <c r="S383" s="180">
        <v>65.596000000000004</v>
      </c>
      <c r="T383" s="180">
        <v>86.009</v>
      </c>
    </row>
    <row r="384" spans="1:24" ht="12.75" customHeight="1" x14ac:dyDescent="0.25">
      <c r="A384" s="180" t="s">
        <v>46</v>
      </c>
      <c r="D384" s="180"/>
      <c r="F384" s="184" t="s">
        <v>211</v>
      </c>
      <c r="I384" s="285">
        <v>397</v>
      </c>
      <c r="J384" s="180">
        <v>32.636000000000003</v>
      </c>
      <c r="K384" s="180">
        <v>2.7850000000000001</v>
      </c>
      <c r="O384" s="214" t="s">
        <v>28</v>
      </c>
      <c r="P384" s="181">
        <v>0</v>
      </c>
      <c r="Q384" s="195">
        <v>96.665999999999997</v>
      </c>
      <c r="R384" s="181"/>
      <c r="S384" s="180">
        <v>27.178000000000001</v>
      </c>
      <c r="T384" s="180">
        <v>38.094000000000001</v>
      </c>
    </row>
    <row r="385" spans="1:24" ht="12.75" customHeight="1" x14ac:dyDescent="0.25">
      <c r="A385" s="180" t="s">
        <v>46</v>
      </c>
      <c r="B385" s="184"/>
      <c r="D385" s="180"/>
      <c r="F385" s="184" t="s">
        <v>1992</v>
      </c>
      <c r="L385" s="285">
        <v>587</v>
      </c>
      <c r="M385" s="180">
        <v>61.383000000000003</v>
      </c>
      <c r="N385" s="180">
        <v>5.2649999999999997</v>
      </c>
      <c r="O385" s="214" t="s">
        <v>28</v>
      </c>
      <c r="P385" s="181">
        <v>0</v>
      </c>
      <c r="Q385" s="195">
        <v>97.992000000000004</v>
      </c>
      <c r="R385" s="181">
        <v>1.3902982449742751E-6</v>
      </c>
      <c r="S385" s="180">
        <v>51.064</v>
      </c>
      <c r="T385" s="180">
        <v>71.700999999999993</v>
      </c>
      <c r="U385" s="279"/>
      <c r="V385" s="184"/>
      <c r="W385" s="184"/>
      <c r="X385" s="184"/>
    </row>
    <row r="386" spans="1:24" s="108" customFormat="1" ht="12.75" customHeight="1" x14ac:dyDescent="0.25">
      <c r="A386" s="183" t="s">
        <v>46</v>
      </c>
      <c r="B386" s="186">
        <v>984</v>
      </c>
      <c r="C386" s="183">
        <v>23.245999999999999</v>
      </c>
      <c r="D386" s="183">
        <v>2.6240000000000001</v>
      </c>
      <c r="E386" s="189" t="s">
        <v>219</v>
      </c>
      <c r="F386" s="188" t="s">
        <v>1993</v>
      </c>
      <c r="G386" s="298"/>
      <c r="I386" s="298"/>
      <c r="L386" s="298"/>
      <c r="O386" s="203" t="s">
        <v>28</v>
      </c>
      <c r="P386" s="191">
        <v>0</v>
      </c>
      <c r="Q386" s="187">
        <v>99.751000000000005</v>
      </c>
      <c r="R386" s="191"/>
      <c r="S386" s="183">
        <v>18.103000000000002</v>
      </c>
      <c r="T386" s="183">
        <v>28.39</v>
      </c>
      <c r="U386" s="280"/>
      <c r="V386" s="188"/>
      <c r="W386" s="188"/>
      <c r="X386" s="188"/>
    </row>
    <row r="387" spans="1:24" ht="12.75" customHeight="1" x14ac:dyDescent="0.25">
      <c r="A387" s="180" t="s">
        <v>46</v>
      </c>
      <c r="B387" s="196">
        <v>16</v>
      </c>
      <c r="C387" s="180">
        <v>-17.3</v>
      </c>
      <c r="D387" s="180">
        <v>13.3</v>
      </c>
      <c r="E387" s="197" t="s">
        <v>48</v>
      </c>
      <c r="F387" s="184" t="s">
        <v>142</v>
      </c>
      <c r="G387" s="297" t="s">
        <v>43</v>
      </c>
      <c r="H387" s="220" t="s">
        <v>33</v>
      </c>
      <c r="I387" s="297">
        <v>7</v>
      </c>
      <c r="J387" s="220">
        <v>44</v>
      </c>
      <c r="K387" s="220">
        <v>28.8</v>
      </c>
      <c r="L387" s="297">
        <v>9</v>
      </c>
      <c r="M387" s="220">
        <v>26.7</v>
      </c>
      <c r="N387" s="220">
        <v>23</v>
      </c>
      <c r="O387" s="214"/>
      <c r="P387" s="181"/>
      <c r="Q387" s="195"/>
      <c r="R387" s="181"/>
      <c r="S387" s="180"/>
      <c r="T387" s="180"/>
      <c r="U387" s="279"/>
      <c r="V387" s="184"/>
      <c r="W387" s="184"/>
      <c r="X387" s="184"/>
    </row>
    <row r="388" spans="1:24" ht="12.75" customHeight="1" x14ac:dyDescent="0.25">
      <c r="A388" s="180" t="s">
        <v>46</v>
      </c>
      <c r="B388" s="196">
        <v>49</v>
      </c>
      <c r="C388" s="180">
        <v>66.400000000000006</v>
      </c>
      <c r="D388" s="180">
        <v>10.9</v>
      </c>
      <c r="E388" s="197" t="s">
        <v>49</v>
      </c>
      <c r="F388" s="184" t="s">
        <v>142</v>
      </c>
      <c r="G388" s="297" t="s">
        <v>43</v>
      </c>
      <c r="H388" s="220" t="s">
        <v>33</v>
      </c>
      <c r="I388" s="297">
        <v>17</v>
      </c>
      <c r="J388" s="220">
        <v>41.1</v>
      </c>
      <c r="K388" s="220">
        <v>22.9</v>
      </c>
      <c r="L388" s="297">
        <v>32</v>
      </c>
      <c r="M388" s="220">
        <v>107.5</v>
      </c>
      <c r="N388" s="220">
        <v>53.2</v>
      </c>
      <c r="O388" s="214"/>
      <c r="P388" s="181"/>
      <c r="Q388" s="195"/>
      <c r="R388" s="181"/>
      <c r="S388" s="180"/>
      <c r="T388" s="180"/>
      <c r="U388" s="279"/>
      <c r="V388" s="184"/>
      <c r="W388" s="184"/>
      <c r="X388" s="184"/>
    </row>
    <row r="389" spans="1:24" ht="12.75" customHeight="1" x14ac:dyDescent="0.25">
      <c r="A389" s="180" t="s">
        <v>46</v>
      </c>
      <c r="B389" s="196">
        <v>92</v>
      </c>
      <c r="C389" s="180">
        <v>-0.2</v>
      </c>
      <c r="D389" s="180">
        <v>7.7</v>
      </c>
      <c r="E389" s="197" t="s">
        <v>50</v>
      </c>
      <c r="F389" s="184" t="s">
        <v>142</v>
      </c>
      <c r="G389" s="297" t="s">
        <v>43</v>
      </c>
      <c r="H389" s="220" t="s">
        <v>33</v>
      </c>
      <c r="I389" s="297">
        <v>36</v>
      </c>
      <c r="J389" s="220">
        <v>56.7</v>
      </c>
      <c r="K389" s="220">
        <v>37.5</v>
      </c>
      <c r="L389" s="297">
        <v>56</v>
      </c>
      <c r="M389" s="220">
        <v>56.5</v>
      </c>
      <c r="N389" s="220">
        <v>33.6</v>
      </c>
      <c r="O389" s="214"/>
      <c r="P389" s="181"/>
      <c r="Q389" s="195"/>
      <c r="R389" s="181"/>
      <c r="S389" s="180"/>
      <c r="T389" s="180"/>
      <c r="U389" s="279"/>
      <c r="V389" s="184"/>
      <c r="W389" s="184"/>
      <c r="X389" s="184"/>
    </row>
    <row r="390" spans="1:24" ht="12.75" customHeight="1" x14ac:dyDescent="0.25">
      <c r="A390" s="180" t="s">
        <v>46</v>
      </c>
      <c r="B390" s="196">
        <v>86</v>
      </c>
      <c r="C390" s="180">
        <v>-7</v>
      </c>
      <c r="D390" s="180">
        <v>3.1</v>
      </c>
      <c r="E390" s="197" t="s">
        <v>51</v>
      </c>
      <c r="F390" s="184" t="s">
        <v>142</v>
      </c>
      <c r="G390" s="297" t="s">
        <v>43</v>
      </c>
      <c r="H390" s="220" t="s">
        <v>33</v>
      </c>
      <c r="I390" s="297">
        <v>30</v>
      </c>
      <c r="J390" s="220">
        <v>29</v>
      </c>
      <c r="K390" s="220">
        <v>14.3</v>
      </c>
      <c r="L390" s="297">
        <v>56</v>
      </c>
      <c r="M390" s="220">
        <v>22</v>
      </c>
      <c r="N390" s="220">
        <v>13.1</v>
      </c>
      <c r="O390" s="214"/>
      <c r="P390" s="181"/>
      <c r="Q390" s="195"/>
      <c r="R390" s="181"/>
      <c r="S390" s="180"/>
      <c r="T390" s="180"/>
      <c r="U390" s="279"/>
      <c r="V390" s="184"/>
      <c r="W390" s="184"/>
      <c r="X390" s="184"/>
    </row>
    <row r="391" spans="1:24" ht="12.75" customHeight="1" x14ac:dyDescent="0.25">
      <c r="A391" s="180" t="s">
        <v>46</v>
      </c>
      <c r="B391" s="196">
        <v>20</v>
      </c>
      <c r="C391" s="180">
        <v>-4.7</v>
      </c>
      <c r="D391" s="180">
        <v>3.9</v>
      </c>
      <c r="E391" s="197" t="s">
        <v>78</v>
      </c>
      <c r="F391" s="184" t="s">
        <v>142</v>
      </c>
      <c r="G391" s="297" t="s">
        <v>43</v>
      </c>
      <c r="H391" s="220" t="s">
        <v>33</v>
      </c>
      <c r="I391" s="297">
        <v>10</v>
      </c>
      <c r="J391" s="220">
        <v>14.4</v>
      </c>
      <c r="K391" s="220">
        <v>10.1</v>
      </c>
      <c r="L391" s="297">
        <v>10</v>
      </c>
      <c r="M391" s="220">
        <v>9.6999999999999993</v>
      </c>
      <c r="N391" s="220">
        <v>7.2</v>
      </c>
      <c r="O391" s="214"/>
      <c r="P391" s="181"/>
      <c r="Q391" s="195"/>
      <c r="R391" s="181"/>
      <c r="S391" s="180"/>
      <c r="T391" s="180"/>
      <c r="U391" s="279"/>
      <c r="V391" s="184"/>
      <c r="W391" s="184"/>
      <c r="X391" s="184"/>
    </row>
    <row r="392" spans="1:24" ht="12.75" customHeight="1" x14ac:dyDescent="0.25">
      <c r="A392" s="180" t="s">
        <v>46</v>
      </c>
      <c r="B392" s="196"/>
      <c r="C392" s="180"/>
      <c r="D392" s="180"/>
      <c r="E392" s="197"/>
      <c r="F392" s="184" t="s">
        <v>7</v>
      </c>
      <c r="H392" s="220" t="s">
        <v>33</v>
      </c>
      <c r="I392" s="297">
        <v>100</v>
      </c>
      <c r="J392" s="220">
        <v>35.9</v>
      </c>
      <c r="K392" s="220">
        <v>7</v>
      </c>
      <c r="O392" s="214" t="s">
        <v>28</v>
      </c>
      <c r="P392" s="181">
        <v>0</v>
      </c>
      <c r="Q392" s="195">
        <v>91.5</v>
      </c>
      <c r="R392" s="181"/>
      <c r="S392" s="180">
        <v>22.2</v>
      </c>
      <c r="T392" s="180">
        <v>49.6</v>
      </c>
      <c r="U392" s="279"/>
      <c r="V392" s="343"/>
      <c r="W392" s="273"/>
      <c r="X392" s="273"/>
    </row>
    <row r="393" spans="1:24" ht="12.75" customHeight="1" x14ac:dyDescent="0.25">
      <c r="A393" s="180" t="s">
        <v>46</v>
      </c>
      <c r="B393" s="196"/>
      <c r="C393" s="180"/>
      <c r="D393" s="180"/>
      <c r="E393" s="197"/>
      <c r="F393" s="184" t="s">
        <v>33</v>
      </c>
      <c r="H393" s="220" t="s">
        <v>33</v>
      </c>
      <c r="L393" s="297">
        <v>163</v>
      </c>
      <c r="M393" s="220">
        <v>42.8</v>
      </c>
      <c r="N393" s="220">
        <v>10.1</v>
      </c>
      <c r="O393" s="214" t="s">
        <v>28</v>
      </c>
      <c r="P393" s="181">
        <v>0</v>
      </c>
      <c r="Q393" s="195">
        <v>97.66</v>
      </c>
      <c r="R393" s="181">
        <v>0.57499999999999996</v>
      </c>
      <c r="S393" s="180">
        <v>23</v>
      </c>
      <c r="T393" s="180">
        <v>62.5</v>
      </c>
      <c r="U393" s="279"/>
      <c r="V393" s="184"/>
      <c r="W393" s="184"/>
      <c r="X393" s="184"/>
    </row>
    <row r="394" spans="1:24" ht="12.75" customHeight="1" x14ac:dyDescent="0.25">
      <c r="A394" s="180" t="s">
        <v>46</v>
      </c>
      <c r="B394" s="196">
        <v>263</v>
      </c>
      <c r="C394" s="180">
        <v>7.5</v>
      </c>
      <c r="D394" s="180">
        <v>8.9</v>
      </c>
      <c r="E394" s="197"/>
      <c r="F394" s="184" t="s">
        <v>213</v>
      </c>
      <c r="H394" s="220" t="s">
        <v>33</v>
      </c>
      <c r="O394" s="214" t="s">
        <v>28</v>
      </c>
      <c r="P394" s="181">
        <v>0</v>
      </c>
      <c r="Q394" s="195">
        <v>99.82</v>
      </c>
      <c r="R394" s="181"/>
      <c r="S394" s="180">
        <v>-10</v>
      </c>
      <c r="T394" s="180">
        <v>25</v>
      </c>
      <c r="U394" s="279"/>
      <c r="V394" s="184"/>
      <c r="W394" s="184"/>
      <c r="X394" s="184"/>
    </row>
    <row r="395" spans="1:24" ht="12.75" customHeight="1" x14ac:dyDescent="0.25">
      <c r="A395" s="180" t="s">
        <v>46</v>
      </c>
      <c r="B395" s="196">
        <v>9</v>
      </c>
      <c r="C395" s="180">
        <v>-14.9</v>
      </c>
      <c r="D395" s="180">
        <v>13.5</v>
      </c>
      <c r="E395" s="197" t="s">
        <v>48</v>
      </c>
      <c r="F395" s="184" t="s">
        <v>142</v>
      </c>
      <c r="G395" s="297" t="s">
        <v>43</v>
      </c>
      <c r="H395" s="220" t="s">
        <v>34</v>
      </c>
      <c r="I395" s="297">
        <v>7</v>
      </c>
      <c r="J395" s="220">
        <v>44</v>
      </c>
      <c r="K395" s="220">
        <v>28.8</v>
      </c>
      <c r="L395" s="297">
        <v>2</v>
      </c>
      <c r="M395" s="220">
        <v>29.1</v>
      </c>
      <c r="N395" s="220">
        <v>11.2</v>
      </c>
      <c r="O395" s="214"/>
      <c r="P395" s="181"/>
      <c r="Q395" s="195"/>
      <c r="R395" s="181"/>
      <c r="S395" s="180"/>
      <c r="T395" s="180"/>
      <c r="U395" s="279"/>
      <c r="V395" s="184"/>
      <c r="W395" s="184"/>
      <c r="X395" s="184"/>
    </row>
    <row r="396" spans="1:24" ht="12.75" customHeight="1" x14ac:dyDescent="0.25">
      <c r="A396" s="180" t="s">
        <v>46</v>
      </c>
      <c r="B396" s="196">
        <v>23</v>
      </c>
      <c r="C396" s="180">
        <v>112.5</v>
      </c>
      <c r="D396" s="180">
        <v>27.1</v>
      </c>
      <c r="E396" s="197" t="s">
        <v>49</v>
      </c>
      <c r="F396" s="184" t="s">
        <v>142</v>
      </c>
      <c r="G396" s="297" t="s">
        <v>43</v>
      </c>
      <c r="H396" s="220" t="s">
        <v>34</v>
      </c>
      <c r="I396" s="297">
        <v>17</v>
      </c>
      <c r="J396" s="220">
        <v>41.1</v>
      </c>
      <c r="K396" s="220">
        <v>22.9</v>
      </c>
      <c r="L396" s="297">
        <v>6</v>
      </c>
      <c r="M396" s="220">
        <v>153.6</v>
      </c>
      <c r="N396" s="220">
        <v>65</v>
      </c>
      <c r="O396" s="214"/>
      <c r="P396" s="181"/>
      <c r="Q396" s="195"/>
      <c r="R396" s="181"/>
      <c r="S396" s="180"/>
      <c r="T396" s="180"/>
      <c r="U396" s="279"/>
      <c r="V396" s="184"/>
      <c r="W396" s="184"/>
      <c r="X396" s="184"/>
    </row>
    <row r="397" spans="1:24" ht="12.75" customHeight="1" x14ac:dyDescent="0.25">
      <c r="A397" s="180" t="s">
        <v>46</v>
      </c>
      <c r="B397" s="196">
        <v>45</v>
      </c>
      <c r="C397" s="180">
        <v>-15.1</v>
      </c>
      <c r="D397" s="180">
        <v>10.5</v>
      </c>
      <c r="E397" s="197" t="s">
        <v>50</v>
      </c>
      <c r="F397" s="184" t="s">
        <v>142</v>
      </c>
      <c r="G397" s="297" t="s">
        <v>43</v>
      </c>
      <c r="H397" s="220" t="s">
        <v>34</v>
      </c>
      <c r="I397" s="297">
        <v>36</v>
      </c>
      <c r="J397" s="220">
        <v>56.7</v>
      </c>
      <c r="K397" s="220">
        <v>37.5</v>
      </c>
      <c r="L397" s="297">
        <v>9</v>
      </c>
      <c r="M397" s="220">
        <v>41.6</v>
      </c>
      <c r="N397" s="220">
        <v>25.4</v>
      </c>
      <c r="O397" s="214"/>
      <c r="P397" s="181"/>
      <c r="Q397" s="195"/>
      <c r="R397" s="181"/>
      <c r="S397" s="180"/>
      <c r="T397" s="180"/>
      <c r="U397" s="279"/>
      <c r="V397" s="184"/>
      <c r="W397" s="184"/>
      <c r="X397" s="184"/>
    </row>
    <row r="398" spans="1:24" ht="12.75" customHeight="1" x14ac:dyDescent="0.25">
      <c r="A398" s="180" t="s">
        <v>46</v>
      </c>
      <c r="B398" s="196">
        <v>41</v>
      </c>
      <c r="C398" s="180">
        <v>39.5</v>
      </c>
      <c r="D398" s="180">
        <v>12.5</v>
      </c>
      <c r="E398" s="197" t="s">
        <v>51</v>
      </c>
      <c r="F398" s="184" t="s">
        <v>142</v>
      </c>
      <c r="G398" s="297" t="s">
        <v>43</v>
      </c>
      <c r="H398" s="220" t="s">
        <v>34</v>
      </c>
      <c r="I398" s="297">
        <v>30</v>
      </c>
      <c r="J398" s="220">
        <v>29</v>
      </c>
      <c r="K398" s="220">
        <v>14.3</v>
      </c>
      <c r="L398" s="297">
        <v>11</v>
      </c>
      <c r="M398" s="220">
        <v>68.5</v>
      </c>
      <c r="N398" s="220">
        <v>40.700000000000003</v>
      </c>
      <c r="O398" s="214"/>
      <c r="P398" s="181"/>
      <c r="Q398" s="195"/>
      <c r="R398" s="181"/>
      <c r="S398" s="180"/>
      <c r="T398" s="180"/>
      <c r="U398" s="279"/>
      <c r="V398" s="184"/>
      <c r="W398" s="184"/>
      <c r="X398" s="184"/>
    </row>
    <row r="399" spans="1:24" ht="12.75" customHeight="1" x14ac:dyDescent="0.25">
      <c r="A399" s="180" t="s">
        <v>46</v>
      </c>
      <c r="B399" s="196">
        <v>19</v>
      </c>
      <c r="C399" s="180">
        <v>2.1</v>
      </c>
      <c r="D399" s="180">
        <v>4.8</v>
      </c>
      <c r="E399" s="197" t="s">
        <v>78</v>
      </c>
      <c r="F399" s="184" t="s">
        <v>142</v>
      </c>
      <c r="G399" s="297" t="s">
        <v>43</v>
      </c>
      <c r="H399" s="220" t="s">
        <v>34</v>
      </c>
      <c r="I399" s="297">
        <v>10</v>
      </c>
      <c r="J399" s="220">
        <v>14.4</v>
      </c>
      <c r="K399" s="220">
        <v>10.1</v>
      </c>
      <c r="L399" s="297">
        <v>9</v>
      </c>
      <c r="M399" s="220">
        <v>16.5</v>
      </c>
      <c r="N399" s="220">
        <v>10.7</v>
      </c>
      <c r="O399" s="214"/>
      <c r="P399" s="181"/>
      <c r="Q399" s="195"/>
      <c r="R399" s="181"/>
      <c r="S399" s="180"/>
      <c r="T399" s="180"/>
      <c r="U399" s="279"/>
      <c r="V399" s="184"/>
      <c r="W399" s="184"/>
      <c r="X399" s="184"/>
    </row>
    <row r="400" spans="1:24" ht="12.75" customHeight="1" x14ac:dyDescent="0.25">
      <c r="A400" s="180" t="s">
        <v>46</v>
      </c>
      <c r="B400" s="196"/>
      <c r="C400" s="180"/>
      <c r="D400" s="180"/>
      <c r="E400" s="197"/>
      <c r="F400" s="184" t="s">
        <v>7</v>
      </c>
      <c r="H400" s="220" t="s">
        <v>34</v>
      </c>
      <c r="I400" s="297">
        <v>100</v>
      </c>
      <c r="J400" s="220">
        <v>35.9</v>
      </c>
      <c r="K400" s="220">
        <v>7</v>
      </c>
      <c r="O400" s="214" t="s">
        <v>28</v>
      </c>
      <c r="P400" s="181">
        <v>0</v>
      </c>
      <c r="Q400" s="195">
        <v>91.5</v>
      </c>
      <c r="R400" s="181"/>
      <c r="S400" s="180">
        <v>22.2</v>
      </c>
      <c r="T400" s="180">
        <v>49.6</v>
      </c>
      <c r="U400" s="279"/>
      <c r="V400" s="184"/>
      <c r="W400" s="184"/>
      <c r="X400" s="184"/>
    </row>
    <row r="401" spans="1:24" ht="12.75" customHeight="1" x14ac:dyDescent="0.25">
      <c r="A401" s="180" t="s">
        <v>46</v>
      </c>
      <c r="B401" s="196"/>
      <c r="C401" s="180"/>
      <c r="D401" s="180"/>
      <c r="E401" s="197"/>
      <c r="F401" s="184" t="s">
        <v>34</v>
      </c>
      <c r="H401" s="220" t="s">
        <v>34</v>
      </c>
      <c r="L401" s="297">
        <v>37</v>
      </c>
      <c r="M401" s="220">
        <v>51.8</v>
      </c>
      <c r="N401" s="220">
        <v>13.1</v>
      </c>
      <c r="O401" s="214" t="s">
        <v>28</v>
      </c>
      <c r="P401" s="181">
        <v>0</v>
      </c>
      <c r="Q401" s="195">
        <v>91.26</v>
      </c>
      <c r="R401" s="181">
        <v>0.28399999999999997</v>
      </c>
      <c r="S401" s="180">
        <v>26.2</v>
      </c>
      <c r="T401" s="180">
        <v>77.400000000000006</v>
      </c>
      <c r="U401" s="279"/>
      <c r="V401" s="184"/>
      <c r="W401" s="184"/>
      <c r="X401" s="184"/>
    </row>
    <row r="402" spans="1:24" ht="12.75" customHeight="1" x14ac:dyDescent="0.25">
      <c r="A402" s="180" t="s">
        <v>46</v>
      </c>
      <c r="B402" s="196">
        <v>137</v>
      </c>
      <c r="C402" s="180">
        <v>24.4</v>
      </c>
      <c r="D402" s="180">
        <v>13.3</v>
      </c>
      <c r="E402" s="197"/>
      <c r="F402" s="184" t="s">
        <v>225</v>
      </c>
      <c r="H402" s="220" t="s">
        <v>34</v>
      </c>
      <c r="O402" s="214" t="s">
        <v>28</v>
      </c>
      <c r="P402" s="181">
        <v>0</v>
      </c>
      <c r="Q402" s="195">
        <v>99.54</v>
      </c>
      <c r="R402" s="181"/>
      <c r="S402" s="180">
        <v>-1.6</v>
      </c>
      <c r="T402" s="180">
        <v>50.4</v>
      </c>
      <c r="U402" s="279"/>
      <c r="V402" s="184"/>
      <c r="W402" s="184"/>
      <c r="X402" s="184"/>
    </row>
    <row r="403" spans="1:24" ht="12.75" customHeight="1" x14ac:dyDescent="0.25">
      <c r="A403" s="180" t="s">
        <v>46</v>
      </c>
      <c r="B403" s="196"/>
      <c r="C403" s="180"/>
      <c r="D403" s="180"/>
      <c r="E403" s="197"/>
      <c r="F403" s="184" t="s">
        <v>7</v>
      </c>
      <c r="H403" s="220" t="s">
        <v>126</v>
      </c>
      <c r="I403" s="297">
        <v>510</v>
      </c>
      <c r="J403" s="220">
        <v>39.6</v>
      </c>
      <c r="K403" s="220">
        <v>3.7</v>
      </c>
      <c r="O403" s="214" t="s">
        <v>28</v>
      </c>
      <c r="P403" s="181">
        <v>0</v>
      </c>
      <c r="Q403" s="195">
        <v>98.92</v>
      </c>
      <c r="R403" s="181"/>
      <c r="S403" s="180">
        <v>32.4</v>
      </c>
      <c r="T403" s="180">
        <v>46.8</v>
      </c>
      <c r="U403" s="279"/>
      <c r="V403" s="184"/>
      <c r="W403" s="184"/>
      <c r="X403" s="184"/>
    </row>
    <row r="404" spans="1:24" ht="12.75" customHeight="1" x14ac:dyDescent="0.25">
      <c r="A404" s="180" t="s">
        <v>46</v>
      </c>
      <c r="B404" s="196"/>
      <c r="C404" s="180"/>
      <c r="D404" s="180"/>
      <c r="E404" s="197"/>
      <c r="F404" s="184" t="s">
        <v>126</v>
      </c>
      <c r="H404" s="220" t="s">
        <v>126</v>
      </c>
      <c r="L404" s="297">
        <v>289</v>
      </c>
      <c r="M404" s="220">
        <v>57</v>
      </c>
      <c r="N404" s="220">
        <v>6.7</v>
      </c>
      <c r="O404" s="214" t="s">
        <v>28</v>
      </c>
      <c r="P404" s="181">
        <v>0</v>
      </c>
      <c r="Q404" s="195">
        <v>98.38</v>
      </c>
      <c r="R404" s="181">
        <v>2.3E-2</v>
      </c>
      <c r="S404" s="180">
        <v>43.8</v>
      </c>
      <c r="T404" s="180">
        <v>70.099999999999994</v>
      </c>
      <c r="U404" s="279"/>
      <c r="V404" s="184"/>
      <c r="W404" s="184"/>
      <c r="X404" s="184"/>
    </row>
    <row r="405" spans="1:24" s="108" customFormat="1" ht="12.75" customHeight="1" x14ac:dyDescent="0.25">
      <c r="A405" s="183" t="s">
        <v>46</v>
      </c>
      <c r="B405" s="186">
        <v>799</v>
      </c>
      <c r="C405" s="183">
        <v>30.4</v>
      </c>
      <c r="D405" s="183">
        <v>3.3</v>
      </c>
      <c r="E405" s="189"/>
      <c r="F405" s="188" t="s">
        <v>226</v>
      </c>
      <c r="G405" s="298"/>
      <c r="H405" s="108" t="s">
        <v>126</v>
      </c>
      <c r="I405" s="298"/>
      <c r="L405" s="298"/>
      <c r="O405" s="203" t="s">
        <v>28</v>
      </c>
      <c r="P405" s="191">
        <v>0</v>
      </c>
      <c r="Q405" s="187">
        <v>99.82</v>
      </c>
      <c r="R405" s="191"/>
      <c r="S405" s="183">
        <v>24</v>
      </c>
      <c r="T405" s="183">
        <v>36.700000000000003</v>
      </c>
      <c r="U405" s="280"/>
      <c r="V405" s="188"/>
      <c r="W405" s="188"/>
      <c r="X405" s="188"/>
    </row>
    <row r="406" spans="1:24" ht="12.75" customHeight="1" x14ac:dyDescent="0.25">
      <c r="A406" s="180" t="s">
        <v>46</v>
      </c>
      <c r="B406" s="196"/>
      <c r="C406" s="180"/>
      <c r="D406" s="180"/>
      <c r="E406" s="197"/>
      <c r="F406" s="184" t="s">
        <v>7</v>
      </c>
      <c r="G406" s="297" t="s">
        <v>21</v>
      </c>
      <c r="I406" s="297">
        <v>482</v>
      </c>
      <c r="J406" s="220">
        <v>22.7</v>
      </c>
      <c r="K406" s="220">
        <v>3.1</v>
      </c>
      <c r="O406" s="214" t="s">
        <v>28</v>
      </c>
      <c r="P406" s="181">
        <v>0</v>
      </c>
      <c r="Q406" s="195">
        <v>97.71</v>
      </c>
      <c r="R406" s="181"/>
      <c r="S406" s="180">
        <v>16.600000000000001</v>
      </c>
      <c r="T406" s="180">
        <v>28.8</v>
      </c>
      <c r="U406" s="279"/>
      <c r="V406" s="184"/>
      <c r="W406" s="184"/>
      <c r="X406" s="184"/>
    </row>
    <row r="407" spans="1:24" ht="12.75" customHeight="1" x14ac:dyDescent="0.25">
      <c r="A407" s="180" t="s">
        <v>46</v>
      </c>
      <c r="B407" s="196"/>
      <c r="C407" s="180"/>
      <c r="D407" s="180"/>
      <c r="E407" s="197"/>
      <c r="F407" s="184" t="s">
        <v>1991</v>
      </c>
      <c r="G407" s="297" t="s">
        <v>21</v>
      </c>
      <c r="L407" s="297">
        <v>259</v>
      </c>
      <c r="M407" s="220">
        <v>46.6</v>
      </c>
      <c r="N407" s="220">
        <v>6.5</v>
      </c>
      <c r="O407" s="214" t="s">
        <v>28</v>
      </c>
      <c r="P407" s="181">
        <v>0</v>
      </c>
      <c r="Q407" s="195">
        <v>98.61</v>
      </c>
      <c r="R407" s="181">
        <v>1E-3</v>
      </c>
      <c r="S407" s="180">
        <v>33.799999999999997</v>
      </c>
      <c r="T407" s="180">
        <v>59.4</v>
      </c>
      <c r="U407" s="279"/>
      <c r="V407" s="184"/>
      <c r="W407" s="184"/>
      <c r="X407" s="184"/>
    </row>
    <row r="408" spans="1:24" ht="12.75" customHeight="1" x14ac:dyDescent="0.25">
      <c r="A408" s="180" t="s">
        <v>46</v>
      </c>
      <c r="B408" s="196">
        <v>741</v>
      </c>
      <c r="C408" s="180">
        <v>13.1</v>
      </c>
      <c r="D408" s="180">
        <v>3.1</v>
      </c>
      <c r="E408" s="197"/>
      <c r="F408" s="184" t="s">
        <v>1993</v>
      </c>
      <c r="G408" s="297" t="s">
        <v>21</v>
      </c>
      <c r="O408" s="214" t="s">
        <v>28</v>
      </c>
      <c r="P408" s="181">
        <v>0</v>
      </c>
      <c r="Q408" s="195">
        <v>99.82</v>
      </c>
      <c r="R408" s="181"/>
      <c r="S408" s="180">
        <v>6.9</v>
      </c>
      <c r="T408" s="180">
        <v>19.3</v>
      </c>
      <c r="U408" s="279"/>
      <c r="V408" s="184"/>
      <c r="W408" s="184"/>
      <c r="X408" s="184"/>
    </row>
    <row r="409" spans="1:24" ht="12.75" customHeight="1" x14ac:dyDescent="0.25">
      <c r="A409" s="180" t="s">
        <v>46</v>
      </c>
      <c r="B409" s="196"/>
      <c r="C409" s="180"/>
      <c r="D409" s="180"/>
      <c r="E409" s="197"/>
      <c r="F409" s="184" t="s">
        <v>7</v>
      </c>
      <c r="G409" s="297" t="s">
        <v>43</v>
      </c>
      <c r="I409" s="297">
        <v>556</v>
      </c>
      <c r="J409" s="220">
        <v>45.9</v>
      </c>
      <c r="K409" s="220">
        <v>2.8</v>
      </c>
      <c r="O409" s="214" t="s">
        <v>28</v>
      </c>
      <c r="P409" s="181">
        <v>0</v>
      </c>
      <c r="Q409" s="195">
        <v>98.6</v>
      </c>
      <c r="R409" s="181"/>
      <c r="S409" s="180">
        <v>40.5</v>
      </c>
      <c r="T409" s="180">
        <v>51.3</v>
      </c>
      <c r="U409" s="279"/>
      <c r="V409" s="184"/>
      <c r="W409" s="184"/>
      <c r="X409" s="184"/>
    </row>
    <row r="410" spans="1:24" ht="12.75" customHeight="1" x14ac:dyDescent="0.25">
      <c r="A410" s="180" t="s">
        <v>46</v>
      </c>
      <c r="B410" s="196"/>
      <c r="C410" s="180"/>
      <c r="D410" s="180"/>
      <c r="E410" s="197"/>
      <c r="F410" s="184" t="s">
        <v>1991</v>
      </c>
      <c r="G410" s="297" t="s">
        <v>43</v>
      </c>
      <c r="L410" s="297">
        <v>612</v>
      </c>
      <c r="M410" s="220">
        <v>104.6</v>
      </c>
      <c r="N410" s="220">
        <v>10</v>
      </c>
      <c r="O410" s="214" t="s">
        <v>28</v>
      </c>
      <c r="P410" s="181">
        <v>0</v>
      </c>
      <c r="Q410" s="195">
        <v>98.97</v>
      </c>
      <c r="R410" s="181">
        <v>0</v>
      </c>
      <c r="S410" s="180">
        <v>84.9</v>
      </c>
      <c r="T410" s="180">
        <v>124.3</v>
      </c>
      <c r="U410" s="279"/>
      <c r="V410" s="184"/>
      <c r="W410" s="184"/>
      <c r="X410" s="184"/>
    </row>
    <row r="411" spans="1:24" ht="12.75" customHeight="1" x14ac:dyDescent="0.25">
      <c r="A411" s="180" t="s">
        <v>46</v>
      </c>
      <c r="B411" s="196">
        <v>1168</v>
      </c>
      <c r="C411" s="180">
        <v>76</v>
      </c>
      <c r="D411" s="180">
        <v>5.4</v>
      </c>
      <c r="E411" s="197"/>
      <c r="F411" s="184" t="s">
        <v>1993</v>
      </c>
      <c r="G411" s="297" t="s">
        <v>43</v>
      </c>
      <c r="O411" s="214" t="s">
        <v>28</v>
      </c>
      <c r="P411" s="181">
        <v>0</v>
      </c>
      <c r="Q411" s="195">
        <v>99.86</v>
      </c>
      <c r="R411" s="181"/>
      <c r="S411" s="180">
        <v>65.5</v>
      </c>
      <c r="T411" s="180">
        <v>86.5</v>
      </c>
      <c r="U411" s="279"/>
      <c r="V411" s="184"/>
      <c r="W411" s="184"/>
      <c r="X411" s="184"/>
    </row>
    <row r="412" spans="1:24" s="108" customFormat="1" ht="12.75" customHeight="1" x14ac:dyDescent="0.25">
      <c r="A412" s="188"/>
      <c r="B412" s="186"/>
      <c r="C412" s="183"/>
      <c r="D412" s="183"/>
      <c r="E412" s="189"/>
      <c r="F412" s="188"/>
      <c r="G412" s="308"/>
      <c r="H412" s="188"/>
      <c r="I412" s="284"/>
      <c r="J412" s="183"/>
      <c r="K412" s="183"/>
      <c r="L412" s="284"/>
      <c r="M412" s="183"/>
      <c r="N412" s="183"/>
      <c r="O412" s="203"/>
      <c r="P412" s="191"/>
      <c r="Q412" s="187"/>
      <c r="R412" s="18"/>
      <c r="S412" s="183"/>
      <c r="T412" s="183"/>
      <c r="U412" s="278"/>
    </row>
    <row r="413" spans="1:24" ht="12.75" customHeight="1" x14ac:dyDescent="0.25">
      <c r="R413" s="171"/>
    </row>
    <row r="414" spans="1:24" ht="12.75" customHeight="1" x14ac:dyDescent="0.25">
      <c r="A414" s="184" t="s">
        <v>52</v>
      </c>
      <c r="B414" s="196">
        <v>15</v>
      </c>
      <c r="C414" s="180">
        <v>-154.00516795865633</v>
      </c>
      <c r="D414" s="180">
        <v>139.2835328261821</v>
      </c>
      <c r="E414" s="197" t="s">
        <v>47</v>
      </c>
      <c r="F414" s="180" t="s">
        <v>42</v>
      </c>
      <c r="G414" s="281" t="s">
        <v>43</v>
      </c>
      <c r="H414" s="184" t="s">
        <v>22</v>
      </c>
      <c r="I414" s="285">
        <v>6</v>
      </c>
      <c r="J414" s="180">
        <v>750.38759689922483</v>
      </c>
      <c r="K414" s="180">
        <v>301.58286826127943</v>
      </c>
      <c r="L414" s="285">
        <v>9</v>
      </c>
      <c r="M414" s="180">
        <v>596.3824289405685</v>
      </c>
      <c r="N414" s="180">
        <v>195.37344498633627</v>
      </c>
    </row>
    <row r="415" spans="1:24" ht="12.75" customHeight="1" x14ac:dyDescent="0.25">
      <c r="A415" s="184" t="s">
        <v>52</v>
      </c>
      <c r="B415" s="196">
        <v>28</v>
      </c>
      <c r="C415" s="180">
        <v>-195.58735837805591</v>
      </c>
      <c r="D415" s="180">
        <v>84.659024800723543</v>
      </c>
      <c r="E415" s="197" t="s">
        <v>48</v>
      </c>
      <c r="F415" s="180" t="s">
        <v>42</v>
      </c>
      <c r="G415" s="281" t="s">
        <v>43</v>
      </c>
      <c r="H415" s="184" t="s">
        <v>22</v>
      </c>
      <c r="I415" s="285">
        <v>13</v>
      </c>
      <c r="J415" s="180">
        <v>727.37030411449018</v>
      </c>
      <c r="K415" s="180">
        <v>236.73412248861459</v>
      </c>
      <c r="L415" s="285">
        <v>15</v>
      </c>
      <c r="M415" s="180">
        <v>531.78294573643427</v>
      </c>
      <c r="N415" s="180">
        <v>206.9835876778717</v>
      </c>
      <c r="Q415" s="74"/>
    </row>
    <row r="416" spans="1:24" ht="12.75" customHeight="1" x14ac:dyDescent="0.25">
      <c r="A416" s="184" t="s">
        <v>52</v>
      </c>
      <c r="B416" s="196">
        <v>34</v>
      </c>
      <c r="C416" s="180">
        <v>-225.31211750306011</v>
      </c>
      <c r="D416" s="180">
        <v>69.225507135906312</v>
      </c>
      <c r="E416" s="213" t="s">
        <v>49</v>
      </c>
      <c r="F416" s="180" t="s">
        <v>42</v>
      </c>
      <c r="G416" s="281" t="s">
        <v>43</v>
      </c>
      <c r="H416" s="184" t="s">
        <v>22</v>
      </c>
      <c r="I416" s="285">
        <v>15</v>
      </c>
      <c r="J416" s="180">
        <v>737.67441860465135</v>
      </c>
      <c r="K416" s="180">
        <v>219.94921203714898</v>
      </c>
      <c r="L416" s="285">
        <v>19</v>
      </c>
      <c r="M416" s="180">
        <v>512.36230110159124</v>
      </c>
      <c r="N416" s="180">
        <v>172.54820143063054</v>
      </c>
    </row>
    <row r="417" spans="1:24" ht="12.75" customHeight="1" x14ac:dyDescent="0.25">
      <c r="A417" s="184" t="s">
        <v>52</v>
      </c>
      <c r="B417" s="196">
        <v>35</v>
      </c>
      <c r="C417" s="180">
        <v>-200.77519379844972</v>
      </c>
      <c r="D417" s="180">
        <v>65.486819622755689</v>
      </c>
      <c r="E417" s="197" t="s">
        <v>50</v>
      </c>
      <c r="F417" s="180" t="s">
        <v>42</v>
      </c>
      <c r="G417" s="281" t="s">
        <v>43</v>
      </c>
      <c r="H417" s="184" t="s">
        <v>22</v>
      </c>
      <c r="I417" s="285">
        <v>20</v>
      </c>
      <c r="J417" s="180">
        <v>646.04651162790708</v>
      </c>
      <c r="K417" s="180">
        <v>239.29483759411613</v>
      </c>
      <c r="L417" s="285">
        <v>15</v>
      </c>
      <c r="M417" s="180">
        <v>445.27131782945736</v>
      </c>
      <c r="N417" s="180">
        <v>146.22359142817649</v>
      </c>
    </row>
    <row r="418" spans="1:24" ht="12.75" customHeight="1" x14ac:dyDescent="0.25">
      <c r="A418" s="184" t="s">
        <v>52</v>
      </c>
      <c r="B418" s="196">
        <v>31</v>
      </c>
      <c r="C418" s="180">
        <v>-158.13953488372078</v>
      </c>
      <c r="D418" s="180">
        <v>63.519194427841278</v>
      </c>
      <c r="E418" s="197" t="s">
        <v>51</v>
      </c>
      <c r="F418" s="180" t="s">
        <v>42</v>
      </c>
      <c r="G418" s="281" t="s">
        <v>43</v>
      </c>
      <c r="H418" s="184" t="s">
        <v>22</v>
      </c>
      <c r="I418" s="285">
        <v>19</v>
      </c>
      <c r="J418" s="180">
        <v>534.88372093023247</v>
      </c>
      <c r="K418" s="180">
        <v>211.97829981243541</v>
      </c>
      <c r="L418" s="285">
        <v>12</v>
      </c>
      <c r="M418" s="180">
        <v>376.74418604651169</v>
      </c>
      <c r="N418" s="180">
        <v>141.54993219007181</v>
      </c>
    </row>
    <row r="419" spans="1:24" ht="12.75" customHeight="1" x14ac:dyDescent="0.25">
      <c r="A419" s="184" t="s">
        <v>52</v>
      </c>
      <c r="B419" s="196">
        <v>30</v>
      </c>
      <c r="C419" s="180">
        <v>2.7583738042578192</v>
      </c>
      <c r="D419" s="180">
        <v>1.6688335686008005</v>
      </c>
      <c r="E419" s="197" t="s">
        <v>58</v>
      </c>
      <c r="F419" s="184" t="s">
        <v>59</v>
      </c>
      <c r="G419" s="307" t="s">
        <v>21</v>
      </c>
      <c r="H419" s="184" t="s">
        <v>22</v>
      </c>
      <c r="I419" s="285">
        <v>15</v>
      </c>
      <c r="J419" s="180">
        <v>1.4495279982469598</v>
      </c>
      <c r="K419" s="180">
        <v>2.1738559520217637</v>
      </c>
      <c r="L419" s="285">
        <v>15</v>
      </c>
      <c r="M419" s="180">
        <v>4.2079018025047787</v>
      </c>
      <c r="N419" s="180">
        <v>6.0868245001143899</v>
      </c>
    </row>
    <row r="420" spans="1:24" ht="12.75" customHeight="1" x14ac:dyDescent="0.25">
      <c r="A420" s="184" t="s">
        <v>52</v>
      </c>
      <c r="B420" s="196">
        <v>26</v>
      </c>
      <c r="C420" s="180">
        <v>-21.248677248677268</v>
      </c>
      <c r="D420" s="180">
        <v>35.193361821930694</v>
      </c>
      <c r="E420" s="213" t="s">
        <v>69</v>
      </c>
      <c r="F420" s="184" t="s">
        <v>70</v>
      </c>
      <c r="G420" s="307" t="s">
        <v>21</v>
      </c>
      <c r="H420" s="184" t="s">
        <v>22</v>
      </c>
      <c r="I420" s="285">
        <v>21</v>
      </c>
      <c r="J420" s="180">
        <v>146.13756613756615</v>
      </c>
      <c r="K420" s="180">
        <v>102.07454250742988</v>
      </c>
      <c r="L420" s="285">
        <v>5</v>
      </c>
      <c r="M420" s="180">
        <v>124.88888888888889</v>
      </c>
      <c r="N420" s="180">
        <v>60.926995375056009</v>
      </c>
    </row>
    <row r="421" spans="1:24" ht="12.75" customHeight="1" x14ac:dyDescent="0.25">
      <c r="A421" s="184" t="s">
        <v>52</v>
      </c>
      <c r="B421" s="196">
        <v>26</v>
      </c>
      <c r="C421" s="180">
        <v>10.972222222222214</v>
      </c>
      <c r="D421" s="180">
        <v>47.696165646434679</v>
      </c>
      <c r="E421" s="197" t="s">
        <v>71</v>
      </c>
      <c r="F421" s="184" t="s">
        <v>70</v>
      </c>
      <c r="G421" s="307" t="s">
        <v>21</v>
      </c>
      <c r="H421" s="184" t="s">
        <v>22</v>
      </c>
      <c r="I421" s="285">
        <v>21</v>
      </c>
      <c r="J421" s="180">
        <v>113.19444444444446</v>
      </c>
      <c r="K421" s="180">
        <v>81.224176808067142</v>
      </c>
      <c r="L421" s="285">
        <v>5</v>
      </c>
      <c r="M421" s="180">
        <v>124.16666666666667</v>
      </c>
      <c r="N421" s="180">
        <v>99.014238594479195</v>
      </c>
    </row>
    <row r="422" spans="1:24" ht="12.75" customHeight="1" x14ac:dyDescent="0.25">
      <c r="A422" s="184" t="s">
        <v>52</v>
      </c>
      <c r="B422" s="196">
        <v>26</v>
      </c>
      <c r="C422" s="180">
        <v>7.6613756613756436</v>
      </c>
      <c r="D422" s="180">
        <v>40.271879134716066</v>
      </c>
      <c r="E422" s="197">
        <v>6</v>
      </c>
      <c r="F422" s="184" t="s">
        <v>70</v>
      </c>
      <c r="G422" s="307" t="s">
        <v>21</v>
      </c>
      <c r="H422" s="184" t="s">
        <v>22</v>
      </c>
      <c r="I422" s="285">
        <v>21</v>
      </c>
      <c r="J422" s="180">
        <v>108.78306878306879</v>
      </c>
      <c r="K422" s="180">
        <v>111.99972705098172</v>
      </c>
      <c r="L422" s="285">
        <v>5</v>
      </c>
      <c r="M422" s="180">
        <v>116.44444444444443</v>
      </c>
      <c r="N422" s="180">
        <v>71.571426811280404</v>
      </c>
    </row>
    <row r="423" spans="1:24" ht="12.75" customHeight="1" x14ac:dyDescent="0.25">
      <c r="A423" s="184" t="s">
        <v>52</v>
      </c>
      <c r="B423" s="196">
        <v>30</v>
      </c>
      <c r="C423" s="180">
        <v>-22.933884297520649</v>
      </c>
      <c r="D423" s="180">
        <v>16.014562636767948</v>
      </c>
      <c r="E423" s="197" t="s">
        <v>31</v>
      </c>
      <c r="F423" s="184" t="s">
        <v>172</v>
      </c>
      <c r="G423" s="303" t="s">
        <v>21</v>
      </c>
      <c r="H423" s="170" t="s">
        <v>126</v>
      </c>
      <c r="I423" s="285">
        <v>22</v>
      </c>
      <c r="J423" s="180">
        <v>91.115702479338836</v>
      </c>
      <c r="K423" s="180">
        <v>44.7871982319677</v>
      </c>
      <c r="L423" s="285">
        <v>8</v>
      </c>
      <c r="M423" s="180">
        <v>68.181818181818187</v>
      </c>
      <c r="N423" s="180">
        <v>36.363636363636367</v>
      </c>
    </row>
    <row r="424" spans="1:24" ht="12.75" customHeight="1" x14ac:dyDescent="0.25">
      <c r="A424" s="184" t="s">
        <v>52</v>
      </c>
      <c r="B424" s="196">
        <v>83</v>
      </c>
      <c r="C424" s="180">
        <v>-1.1999999999999993</v>
      </c>
      <c r="D424" s="180">
        <v>0.9787791264791933</v>
      </c>
      <c r="E424" s="197" t="s">
        <v>146</v>
      </c>
      <c r="F424" s="184" t="s">
        <v>147</v>
      </c>
      <c r="G424" s="307" t="s">
        <v>21</v>
      </c>
      <c r="H424" s="184" t="s">
        <v>22</v>
      </c>
      <c r="I424" s="285">
        <v>51</v>
      </c>
      <c r="J424" s="180">
        <v>27.4</v>
      </c>
      <c r="K424" s="180">
        <v>5.2</v>
      </c>
      <c r="L424" s="285">
        <v>32</v>
      </c>
      <c r="M424" s="180">
        <v>26.2</v>
      </c>
      <c r="N424" s="180">
        <v>3.7</v>
      </c>
      <c r="O424" s="214"/>
      <c r="P424" s="181"/>
      <c r="Q424" s="195"/>
      <c r="R424" s="181"/>
      <c r="S424" s="180"/>
      <c r="T424" s="180"/>
      <c r="U424" s="279"/>
      <c r="V424" s="184"/>
      <c r="W424" s="184"/>
      <c r="X424" s="184"/>
    </row>
    <row r="425" spans="1:24" ht="12.75" customHeight="1" x14ac:dyDescent="0.25">
      <c r="A425" s="184" t="s">
        <v>52</v>
      </c>
      <c r="B425" s="196">
        <v>88</v>
      </c>
      <c r="C425" s="180">
        <v>1.7999999999999972</v>
      </c>
      <c r="D425" s="180">
        <v>1.2043736087583803</v>
      </c>
      <c r="E425" s="197" t="s">
        <v>148</v>
      </c>
      <c r="F425" s="184" t="s">
        <v>147</v>
      </c>
      <c r="G425" s="307" t="s">
        <v>21</v>
      </c>
      <c r="H425" s="184" t="s">
        <v>22</v>
      </c>
      <c r="I425" s="285">
        <v>50</v>
      </c>
      <c r="J425" s="180">
        <v>25.6</v>
      </c>
      <c r="K425" s="180">
        <v>3.9</v>
      </c>
      <c r="L425" s="285">
        <v>38</v>
      </c>
      <c r="M425" s="180">
        <v>27.4</v>
      </c>
      <c r="N425" s="180">
        <v>6.6</v>
      </c>
      <c r="O425" s="214"/>
      <c r="P425" s="181"/>
      <c r="Q425" s="195"/>
      <c r="R425" s="181"/>
      <c r="S425" s="180"/>
      <c r="T425" s="180"/>
      <c r="U425" s="279"/>
      <c r="V425" s="184"/>
      <c r="W425" s="184"/>
      <c r="X425" s="184"/>
    </row>
    <row r="426" spans="1:24" ht="12.75" customHeight="1" x14ac:dyDescent="0.25">
      <c r="A426" s="184" t="s">
        <v>52</v>
      </c>
      <c r="D426" s="180"/>
      <c r="F426" s="184" t="s">
        <v>7</v>
      </c>
      <c r="I426" s="285">
        <v>274</v>
      </c>
      <c r="J426" s="180">
        <v>103.057</v>
      </c>
      <c r="K426" s="180">
        <v>7.9560000000000004</v>
      </c>
      <c r="O426" s="214" t="s">
        <v>28</v>
      </c>
      <c r="P426" s="181">
        <v>0</v>
      </c>
      <c r="Q426" s="195">
        <v>99.421999999999997</v>
      </c>
      <c r="S426" s="180">
        <v>87.462000000000003</v>
      </c>
      <c r="T426" s="180">
        <v>118.651</v>
      </c>
      <c r="V426" s="347"/>
      <c r="W426" s="273"/>
      <c r="X426" s="273"/>
    </row>
    <row r="427" spans="1:24" ht="12.75" customHeight="1" x14ac:dyDescent="0.25">
      <c r="A427" s="184" t="s">
        <v>52</v>
      </c>
      <c r="B427" s="196">
        <v>281</v>
      </c>
      <c r="D427" s="180"/>
      <c r="F427" s="184" t="s">
        <v>1991</v>
      </c>
      <c r="L427" s="285">
        <v>178</v>
      </c>
      <c r="M427" s="180">
        <v>110.548</v>
      </c>
      <c r="N427" s="180">
        <v>8.5869999999999997</v>
      </c>
      <c r="O427" s="214" t="s">
        <v>28</v>
      </c>
      <c r="P427" s="181">
        <v>0</v>
      </c>
      <c r="Q427" s="195">
        <v>98.506</v>
      </c>
      <c r="R427" s="181">
        <v>0.52222542917534742</v>
      </c>
      <c r="S427" s="180">
        <v>93.718000000000004</v>
      </c>
      <c r="T427" s="180">
        <v>127.377</v>
      </c>
    </row>
    <row r="428" spans="1:24" ht="12.75" customHeight="1" x14ac:dyDescent="0.25">
      <c r="A428" s="184" t="s">
        <v>52</v>
      </c>
      <c r="D428" s="180"/>
      <c r="F428" s="184" t="s">
        <v>211</v>
      </c>
      <c r="I428" s="285">
        <v>73</v>
      </c>
      <c r="J428" s="180">
        <v>651.25400000000002</v>
      </c>
      <c r="K428" s="180">
        <v>26.917000000000002</v>
      </c>
      <c r="O428" s="214" t="s">
        <v>29</v>
      </c>
      <c r="P428" s="181">
        <v>0.04</v>
      </c>
      <c r="Q428" s="195">
        <v>60.177999999999997</v>
      </c>
      <c r="R428" s="181"/>
      <c r="S428" s="180">
        <v>598.49699999999996</v>
      </c>
      <c r="T428" s="180">
        <v>704.01099999999997</v>
      </c>
    </row>
    <row r="429" spans="1:24" ht="12.75" customHeight="1" x14ac:dyDescent="0.25">
      <c r="A429" s="184" t="s">
        <v>52</v>
      </c>
      <c r="B429" s="184"/>
      <c r="D429" s="180"/>
      <c r="F429" s="184" t="s">
        <v>1992</v>
      </c>
      <c r="L429" s="285">
        <v>70</v>
      </c>
      <c r="M429" s="180">
        <v>472.07900000000001</v>
      </c>
      <c r="N429" s="180">
        <v>19.899000000000001</v>
      </c>
      <c r="O429" s="214" t="s">
        <v>29</v>
      </c>
      <c r="P429" s="181">
        <v>1.7999999999999999E-2</v>
      </c>
      <c r="Q429" s="195">
        <v>66.344999999999999</v>
      </c>
      <c r="R429" s="181">
        <v>8.6654214692671871E-8</v>
      </c>
      <c r="S429" s="180">
        <v>433.07799999999997</v>
      </c>
      <c r="T429" s="180">
        <v>511.08100000000002</v>
      </c>
      <c r="U429" s="279"/>
      <c r="V429" s="184"/>
      <c r="W429" s="184"/>
      <c r="X429" s="184"/>
    </row>
    <row r="430" spans="1:24" s="108" customFormat="1" ht="12.75" customHeight="1" x14ac:dyDescent="0.25">
      <c r="A430" s="188" t="s">
        <v>52</v>
      </c>
      <c r="B430" s="186">
        <v>143</v>
      </c>
      <c r="C430" s="183">
        <v>-92.322999999999993</v>
      </c>
      <c r="D430" s="183">
        <v>17.905999999999999</v>
      </c>
      <c r="E430" s="189" t="s">
        <v>212</v>
      </c>
      <c r="F430" s="188" t="s">
        <v>1993</v>
      </c>
      <c r="G430" s="298"/>
      <c r="I430" s="298"/>
      <c r="L430" s="298"/>
      <c r="O430" s="203" t="s">
        <v>28</v>
      </c>
      <c r="P430" s="191">
        <v>0</v>
      </c>
      <c r="Q430" s="187">
        <v>99.225999999999999</v>
      </c>
      <c r="R430" s="191"/>
      <c r="S430" s="183">
        <v>-127.41800000000001</v>
      </c>
      <c r="T430" s="183">
        <v>-57.228000000000002</v>
      </c>
      <c r="U430" s="280"/>
      <c r="V430" s="188"/>
      <c r="W430" s="188"/>
      <c r="X430" s="188"/>
    </row>
    <row r="431" spans="1:24" s="245" customFormat="1" ht="12.75" customHeight="1" x14ac:dyDescent="0.25">
      <c r="A431" s="241" t="s">
        <v>52</v>
      </c>
      <c r="B431" s="242">
        <v>30</v>
      </c>
      <c r="C431" s="243">
        <v>-22.9</v>
      </c>
      <c r="D431" s="243">
        <v>16</v>
      </c>
      <c r="E431" s="244" t="s">
        <v>31</v>
      </c>
      <c r="F431" s="241" t="s">
        <v>131</v>
      </c>
      <c r="G431" s="250" t="s">
        <v>21</v>
      </c>
      <c r="H431" s="245" t="s">
        <v>126</v>
      </c>
      <c r="I431" s="250">
        <v>22</v>
      </c>
      <c r="J431" s="245">
        <v>91.1</v>
      </c>
      <c r="K431" s="245">
        <v>44.8</v>
      </c>
      <c r="L431" s="250">
        <v>8</v>
      </c>
      <c r="M431" s="245">
        <v>68.2</v>
      </c>
      <c r="N431" s="245">
        <v>36.4</v>
      </c>
      <c r="O431" s="251"/>
      <c r="P431" s="246"/>
      <c r="Q431" s="247"/>
      <c r="R431" s="246">
        <v>0.69099999999999995</v>
      </c>
      <c r="S431" s="243"/>
      <c r="T431" s="243"/>
      <c r="U431" s="287"/>
      <c r="V431" s="241"/>
      <c r="W431" s="241"/>
      <c r="X431" s="241"/>
    </row>
    <row r="432" spans="1:24" ht="12.75" customHeight="1" x14ac:dyDescent="0.25">
      <c r="A432" s="184" t="s">
        <v>52</v>
      </c>
      <c r="B432" s="196"/>
      <c r="C432" s="180"/>
      <c r="D432" s="180"/>
      <c r="E432" s="197"/>
      <c r="F432" s="184" t="s">
        <v>7</v>
      </c>
      <c r="G432" s="297" t="s">
        <v>21</v>
      </c>
      <c r="I432" s="297">
        <v>201</v>
      </c>
      <c r="J432" s="220">
        <v>52.4</v>
      </c>
      <c r="K432" s="220">
        <v>7.2</v>
      </c>
      <c r="O432" s="214" t="s">
        <v>28</v>
      </c>
      <c r="P432" s="181">
        <v>0</v>
      </c>
      <c r="Q432" s="195">
        <v>99.55</v>
      </c>
      <c r="R432" s="181"/>
      <c r="S432" s="180">
        <v>38.299999999999997</v>
      </c>
      <c r="T432" s="180">
        <v>66.5</v>
      </c>
      <c r="U432" s="279"/>
      <c r="V432" s="184"/>
      <c r="W432" s="184"/>
      <c r="X432" s="184"/>
    </row>
    <row r="433" spans="1:24" ht="12.75" customHeight="1" x14ac:dyDescent="0.25">
      <c r="A433" s="184" t="s">
        <v>52</v>
      </c>
      <c r="B433" s="196"/>
      <c r="C433" s="180"/>
      <c r="D433" s="180"/>
      <c r="E433" s="197"/>
      <c r="F433" s="184" t="s">
        <v>1991</v>
      </c>
      <c r="G433" s="297" t="s">
        <v>21</v>
      </c>
      <c r="L433" s="297">
        <v>108</v>
      </c>
      <c r="M433" s="220">
        <v>32.9</v>
      </c>
      <c r="N433" s="220">
        <v>5.6</v>
      </c>
      <c r="O433" s="214" t="s">
        <v>28</v>
      </c>
      <c r="P433" s="181">
        <v>0</v>
      </c>
      <c r="Q433" s="195">
        <v>97.25</v>
      </c>
      <c r="R433" s="181">
        <v>3.2000000000000001E-2</v>
      </c>
      <c r="S433" s="180">
        <v>21.9</v>
      </c>
      <c r="T433" s="180">
        <v>43.8</v>
      </c>
      <c r="U433" s="279"/>
      <c r="V433" s="184"/>
      <c r="W433" s="184"/>
      <c r="X433" s="184"/>
    </row>
    <row r="434" spans="1:24" ht="12.75" customHeight="1" x14ac:dyDescent="0.25">
      <c r="A434" s="184" t="s">
        <v>52</v>
      </c>
      <c r="B434" s="196">
        <v>309</v>
      </c>
      <c r="C434" s="180">
        <v>-1.8</v>
      </c>
      <c r="D434" s="180">
        <v>1.2</v>
      </c>
      <c r="E434" s="197"/>
      <c r="F434" s="184" t="s">
        <v>1993</v>
      </c>
      <c r="G434" s="297" t="s">
        <v>21</v>
      </c>
      <c r="O434" s="214" t="s">
        <v>28</v>
      </c>
      <c r="P434" s="181">
        <v>0</v>
      </c>
      <c r="Q434" s="195">
        <v>98.71</v>
      </c>
      <c r="R434" s="181"/>
      <c r="S434" s="180">
        <v>-4.2</v>
      </c>
      <c r="T434" s="180">
        <v>0.6</v>
      </c>
      <c r="U434" s="279"/>
      <c r="V434" s="184"/>
      <c r="W434" s="184"/>
      <c r="X434" s="184"/>
    </row>
    <row r="435" spans="1:24" ht="12.75" customHeight="1" x14ac:dyDescent="0.25">
      <c r="A435" s="184" t="s">
        <v>52</v>
      </c>
      <c r="B435" s="196"/>
      <c r="C435" s="180"/>
      <c r="D435" s="180"/>
      <c r="E435" s="197"/>
      <c r="F435" s="184" t="s">
        <v>7</v>
      </c>
      <c r="G435" s="297" t="s">
        <v>43</v>
      </c>
      <c r="I435" s="297">
        <v>73</v>
      </c>
      <c r="J435" s="220">
        <v>651.29999999999995</v>
      </c>
      <c r="K435" s="220">
        <v>26.9</v>
      </c>
      <c r="O435" s="214" t="s">
        <v>29</v>
      </c>
      <c r="P435" s="181">
        <v>0.04</v>
      </c>
      <c r="Q435" s="195">
        <v>60.18</v>
      </c>
      <c r="R435" s="181"/>
      <c r="S435" s="180">
        <v>598.5</v>
      </c>
      <c r="T435" s="180">
        <v>704</v>
      </c>
      <c r="U435" s="279"/>
      <c r="V435" s="184"/>
      <c r="W435" s="184"/>
      <c r="X435" s="184"/>
    </row>
    <row r="436" spans="1:24" ht="12.75" customHeight="1" x14ac:dyDescent="0.25">
      <c r="A436" s="184" t="s">
        <v>52</v>
      </c>
      <c r="B436" s="196"/>
      <c r="C436" s="180"/>
      <c r="D436" s="180"/>
      <c r="E436" s="197"/>
      <c r="F436" s="184" t="s">
        <v>1991</v>
      </c>
      <c r="G436" s="297" t="s">
        <v>43</v>
      </c>
      <c r="L436" s="297">
        <v>70</v>
      </c>
      <c r="M436" s="220">
        <v>472.1</v>
      </c>
      <c r="N436" s="220">
        <v>19.899999999999999</v>
      </c>
      <c r="O436" s="214" t="s">
        <v>29</v>
      </c>
      <c r="P436" s="181">
        <v>1.7999999999999999E-2</v>
      </c>
      <c r="Q436" s="195">
        <v>66.349999999999994</v>
      </c>
      <c r="R436" s="181">
        <v>0</v>
      </c>
      <c r="S436" s="180">
        <v>433.1</v>
      </c>
      <c r="T436" s="180">
        <v>511.1</v>
      </c>
      <c r="U436" s="279"/>
      <c r="V436" s="184"/>
      <c r="W436" s="184"/>
      <c r="X436" s="184"/>
    </row>
    <row r="437" spans="1:24" ht="12.75" customHeight="1" x14ac:dyDescent="0.25">
      <c r="A437" s="184" t="s">
        <v>52</v>
      </c>
      <c r="B437" s="196">
        <v>143</v>
      </c>
      <c r="C437" s="180">
        <v>-190.9</v>
      </c>
      <c r="D437" s="180">
        <v>13.9</v>
      </c>
      <c r="E437" s="197"/>
      <c r="F437" s="184" t="s">
        <v>1993</v>
      </c>
      <c r="G437" s="297" t="s">
        <v>43</v>
      </c>
      <c r="O437" s="214" t="s">
        <v>28</v>
      </c>
      <c r="P437" s="181">
        <v>0</v>
      </c>
      <c r="Q437" s="195">
        <v>78.34</v>
      </c>
      <c r="R437" s="181"/>
      <c r="S437" s="180">
        <v>-218.2</v>
      </c>
      <c r="T437" s="180">
        <v>-163.6</v>
      </c>
      <c r="U437" s="279"/>
      <c r="V437" s="184"/>
      <c r="W437" s="184"/>
      <c r="X437" s="184"/>
    </row>
    <row r="438" spans="1:24" s="108" customFormat="1" ht="12.75" customHeight="1" x14ac:dyDescent="0.25">
      <c r="A438" s="188"/>
      <c r="B438" s="186"/>
      <c r="C438" s="183"/>
      <c r="D438" s="183"/>
      <c r="E438" s="189"/>
      <c r="F438" s="188"/>
      <c r="G438" s="308"/>
      <c r="H438" s="188"/>
      <c r="I438" s="284"/>
      <c r="J438" s="183"/>
      <c r="K438" s="183"/>
      <c r="L438" s="284"/>
      <c r="M438" s="183"/>
      <c r="N438" s="183"/>
      <c r="O438" s="203"/>
      <c r="P438" s="191"/>
      <c r="Q438" s="187"/>
      <c r="R438" s="191"/>
      <c r="S438" s="183"/>
      <c r="T438" s="183"/>
      <c r="U438" s="280"/>
      <c r="V438" s="188"/>
      <c r="W438" s="188"/>
      <c r="X438" s="188"/>
    </row>
    <row r="439" spans="1:24" ht="12.75" customHeight="1" x14ac:dyDescent="0.25">
      <c r="D439" s="180"/>
      <c r="F439" s="170"/>
      <c r="G439" s="303"/>
      <c r="H439" s="170"/>
    </row>
    <row r="440" spans="1:24" ht="12.75" customHeight="1" x14ac:dyDescent="0.25">
      <c r="A440" s="184" t="s">
        <v>74</v>
      </c>
      <c r="B440" s="196">
        <v>3</v>
      </c>
      <c r="C440" s="180">
        <v>-4.7121243082998356</v>
      </c>
      <c r="D440" s="180">
        <v>4.7412792748013244</v>
      </c>
      <c r="E440" s="197">
        <v>4</v>
      </c>
      <c r="F440" s="170" t="s">
        <v>143</v>
      </c>
      <c r="G440" s="303" t="s">
        <v>43</v>
      </c>
      <c r="H440" s="184" t="s">
        <v>22</v>
      </c>
      <c r="I440" s="285">
        <v>2</v>
      </c>
      <c r="J440" s="180">
        <v>4.841279274801324</v>
      </c>
      <c r="K440" s="180">
        <v>6.7051814534225054</v>
      </c>
      <c r="L440" s="285">
        <v>1</v>
      </c>
      <c r="M440" s="180">
        <v>0.12915496650148833</v>
      </c>
      <c r="N440" s="200"/>
    </row>
    <row r="441" spans="1:24" ht="12.75" customHeight="1" x14ac:dyDescent="0.25">
      <c r="A441" s="184" t="s">
        <v>74</v>
      </c>
      <c r="B441" s="196">
        <v>14</v>
      </c>
      <c r="C441" s="180">
        <v>-19.558088406114702</v>
      </c>
      <c r="D441" s="180">
        <v>7.0575816407384337</v>
      </c>
      <c r="E441" s="197">
        <v>5</v>
      </c>
      <c r="F441" s="170" t="s">
        <v>143</v>
      </c>
      <c r="G441" s="303" t="s">
        <v>43</v>
      </c>
      <c r="H441" s="184" t="s">
        <v>22</v>
      </c>
      <c r="I441" s="285">
        <v>9</v>
      </c>
      <c r="J441" s="180">
        <v>25.634942032967</v>
      </c>
      <c r="K441" s="180">
        <v>19.231549806089372</v>
      </c>
      <c r="L441" s="285">
        <v>5</v>
      </c>
      <c r="M441" s="180">
        <v>6.0768536268522988</v>
      </c>
      <c r="N441" s="180">
        <v>6.601036097003492</v>
      </c>
    </row>
    <row r="442" spans="1:24" ht="12.75" customHeight="1" x14ac:dyDescent="0.25">
      <c r="A442" s="184" t="s">
        <v>74</v>
      </c>
      <c r="B442" s="196">
        <v>30</v>
      </c>
      <c r="C442" s="180">
        <v>10.574911406817534</v>
      </c>
      <c r="D442" s="180">
        <v>14.200548440762597</v>
      </c>
      <c r="E442" s="197">
        <v>7</v>
      </c>
      <c r="F442" s="170" t="s">
        <v>143</v>
      </c>
      <c r="G442" s="303" t="s">
        <v>43</v>
      </c>
      <c r="H442" s="184" t="s">
        <v>22</v>
      </c>
      <c r="I442" s="285">
        <v>23</v>
      </c>
      <c r="J442" s="180">
        <v>23.08626508655847</v>
      </c>
      <c r="K442" s="180">
        <v>39.337531223325612</v>
      </c>
      <c r="L442" s="285">
        <v>7</v>
      </c>
      <c r="M442" s="180">
        <v>33.661176493376004</v>
      </c>
      <c r="N442" s="180">
        <v>30.669669339272257</v>
      </c>
    </row>
    <row r="443" spans="1:24" ht="12.75" customHeight="1" x14ac:dyDescent="0.25">
      <c r="A443" s="184" t="s">
        <v>74</v>
      </c>
      <c r="B443" s="196">
        <v>33</v>
      </c>
      <c r="C443" s="180">
        <v>-13.512536345347389</v>
      </c>
      <c r="D443" s="180">
        <v>7.702906292902747</v>
      </c>
      <c r="E443" s="197">
        <v>8</v>
      </c>
      <c r="F443" s="170" t="s">
        <v>143</v>
      </c>
      <c r="G443" s="303" t="s">
        <v>43</v>
      </c>
      <c r="H443" s="184" t="s">
        <v>22</v>
      </c>
      <c r="I443" s="285">
        <v>21</v>
      </c>
      <c r="J443" s="180">
        <v>24.214187936684066</v>
      </c>
      <c r="K443" s="180">
        <v>30.80386333764924</v>
      </c>
      <c r="L443" s="285">
        <v>12</v>
      </c>
      <c r="M443" s="180">
        <v>10.701651591336677</v>
      </c>
      <c r="N443" s="180">
        <v>13.030778421600463</v>
      </c>
    </row>
    <row r="444" spans="1:24" ht="12.75" customHeight="1" x14ac:dyDescent="0.25">
      <c r="A444" s="184" t="s">
        <v>74</v>
      </c>
      <c r="B444" s="196">
        <v>21</v>
      </c>
      <c r="C444" s="180">
        <v>15.280214985261807</v>
      </c>
      <c r="D444" s="180">
        <v>32.837048507181301</v>
      </c>
      <c r="E444" s="197">
        <v>9</v>
      </c>
      <c r="F444" s="170" t="s">
        <v>143</v>
      </c>
      <c r="G444" s="303" t="s">
        <v>43</v>
      </c>
      <c r="H444" s="184" t="s">
        <v>22</v>
      </c>
      <c r="I444" s="285">
        <v>15</v>
      </c>
      <c r="J444" s="180">
        <v>22.882958448189115</v>
      </c>
      <c r="K444" s="180">
        <v>28.622016241250662</v>
      </c>
      <c r="L444" s="285">
        <v>6</v>
      </c>
      <c r="M444" s="180">
        <v>38.163173433450922</v>
      </c>
      <c r="N444" s="180">
        <v>78.370546779336038</v>
      </c>
    </row>
    <row r="445" spans="1:24" ht="12.75" customHeight="1" x14ac:dyDescent="0.25">
      <c r="A445" s="184" t="s">
        <v>74</v>
      </c>
      <c r="B445" s="196">
        <v>28</v>
      </c>
      <c r="C445" s="180">
        <v>-6.8411328307368739</v>
      </c>
      <c r="D445" s="180">
        <v>5.4361412628056964</v>
      </c>
      <c r="E445" s="197">
        <v>10</v>
      </c>
      <c r="F445" s="170" t="s">
        <v>143</v>
      </c>
      <c r="G445" s="303" t="s">
        <v>43</v>
      </c>
      <c r="H445" s="184" t="s">
        <v>22</v>
      </c>
      <c r="I445" s="285">
        <v>23</v>
      </c>
      <c r="J445" s="180">
        <v>14.55760784660821</v>
      </c>
      <c r="K445" s="180">
        <v>21.310847967080395</v>
      </c>
      <c r="L445" s="285">
        <v>5</v>
      </c>
      <c r="M445" s="180">
        <v>7.7164750158713362</v>
      </c>
      <c r="N445" s="180">
        <v>7.0021004767062847</v>
      </c>
    </row>
    <row r="446" spans="1:24" ht="12.75" customHeight="1" x14ac:dyDescent="0.25">
      <c r="A446" s="184" t="s">
        <v>74</v>
      </c>
      <c r="B446" s="196">
        <v>20</v>
      </c>
      <c r="C446" s="180">
        <v>-3.9531488964527099</v>
      </c>
      <c r="D446" s="180">
        <v>12.578197997699235</v>
      </c>
      <c r="E446" s="197">
        <v>11</v>
      </c>
      <c r="F446" s="170" t="s">
        <v>143</v>
      </c>
      <c r="G446" s="303" t="s">
        <v>43</v>
      </c>
      <c r="H446" s="184" t="s">
        <v>22</v>
      </c>
      <c r="I446" s="285">
        <v>17</v>
      </c>
      <c r="J446" s="180">
        <v>25.239667644990565</v>
      </c>
      <c r="K446" s="180">
        <v>26.228024149229118</v>
      </c>
      <c r="L446" s="285">
        <v>3</v>
      </c>
      <c r="M446" s="180">
        <v>21.286518748537855</v>
      </c>
      <c r="N446" s="180">
        <v>18.794612112827533</v>
      </c>
    </row>
    <row r="447" spans="1:24" ht="12.75" customHeight="1" x14ac:dyDescent="0.25">
      <c r="A447" s="184" t="s">
        <v>74</v>
      </c>
      <c r="B447" s="196">
        <v>12</v>
      </c>
      <c r="C447" s="180">
        <v>29.138346538867673</v>
      </c>
      <c r="D447" s="180">
        <v>18.674751323563989</v>
      </c>
      <c r="E447" s="213">
        <v>12</v>
      </c>
      <c r="F447" s="170" t="s">
        <v>143</v>
      </c>
      <c r="G447" s="303" t="s">
        <v>43</v>
      </c>
      <c r="H447" s="184" t="s">
        <v>22</v>
      </c>
      <c r="I447" s="285">
        <v>7</v>
      </c>
      <c r="J447" s="180">
        <v>10.962239925704798</v>
      </c>
      <c r="K447" s="180">
        <v>14.648782205452335</v>
      </c>
      <c r="L447" s="285">
        <v>5</v>
      </c>
      <c r="M447" s="180">
        <v>40.100586464572473</v>
      </c>
      <c r="N447" s="180">
        <v>39.880513849640437</v>
      </c>
    </row>
    <row r="448" spans="1:24" ht="12.75" customHeight="1" x14ac:dyDescent="0.25">
      <c r="A448" s="184" t="s">
        <v>74</v>
      </c>
      <c r="B448" s="196">
        <v>2</v>
      </c>
      <c r="C448" s="180">
        <v>-27.72559402207127</v>
      </c>
      <c r="D448" s="180">
        <v>0</v>
      </c>
      <c r="E448" s="197">
        <v>13</v>
      </c>
      <c r="F448" s="170" t="s">
        <v>143</v>
      </c>
      <c r="G448" s="303" t="s">
        <v>43</v>
      </c>
      <c r="H448" s="184" t="s">
        <v>22</v>
      </c>
      <c r="I448" s="285">
        <v>1</v>
      </c>
      <c r="J448" s="180">
        <v>27.825594022071272</v>
      </c>
      <c r="L448" s="285">
        <v>1</v>
      </c>
      <c r="M448" s="180">
        <v>0.1</v>
      </c>
    </row>
    <row r="449" spans="1:24" ht="12.75" customHeight="1" x14ac:dyDescent="0.25">
      <c r="A449" s="184" t="s">
        <v>74</v>
      </c>
      <c r="B449" s="196">
        <v>2</v>
      </c>
      <c r="C449" s="180">
        <v>-1.5681005372000574</v>
      </c>
      <c r="D449" s="180">
        <v>0</v>
      </c>
      <c r="E449" s="197">
        <v>16</v>
      </c>
      <c r="F449" s="170" t="s">
        <v>143</v>
      </c>
      <c r="G449" s="303" t="s">
        <v>43</v>
      </c>
      <c r="H449" s="184" t="s">
        <v>22</v>
      </c>
      <c r="I449" s="285">
        <v>1</v>
      </c>
      <c r="J449" s="180">
        <v>1.6681005372000575</v>
      </c>
      <c r="L449" s="285">
        <v>1</v>
      </c>
      <c r="M449" s="180">
        <v>0.1</v>
      </c>
    </row>
    <row r="450" spans="1:24" ht="12.75" customHeight="1" x14ac:dyDescent="0.25">
      <c r="A450" s="220" t="s">
        <v>74</v>
      </c>
      <c r="B450" s="220">
        <v>50</v>
      </c>
      <c r="C450" s="220">
        <v>145</v>
      </c>
      <c r="D450" s="180">
        <v>19.525952486698841</v>
      </c>
      <c r="E450" s="220" t="s">
        <v>80</v>
      </c>
      <c r="F450" s="170" t="s">
        <v>259</v>
      </c>
      <c r="G450" s="303" t="s">
        <v>21</v>
      </c>
      <c r="H450" s="170" t="s">
        <v>34</v>
      </c>
      <c r="I450" s="297">
        <v>24</v>
      </c>
      <c r="J450" s="200">
        <v>22</v>
      </c>
      <c r="K450" s="200">
        <v>12</v>
      </c>
      <c r="L450" s="297">
        <v>26</v>
      </c>
      <c r="M450" s="200">
        <v>167</v>
      </c>
      <c r="N450" s="200">
        <v>98.776684158425439</v>
      </c>
    </row>
    <row r="451" spans="1:24" ht="12.75" customHeight="1" x14ac:dyDescent="0.25">
      <c r="A451" s="184" t="s">
        <v>74</v>
      </c>
      <c r="B451" s="196">
        <v>99</v>
      </c>
      <c r="C451" s="180">
        <v>-5.1999999999999993</v>
      </c>
      <c r="D451" s="180">
        <v>1.1037813793198965</v>
      </c>
      <c r="E451" s="197" t="s">
        <v>72</v>
      </c>
      <c r="F451" s="170" t="s">
        <v>73</v>
      </c>
      <c r="G451" s="303" t="s">
        <v>43</v>
      </c>
      <c r="H451" s="184" t="s">
        <v>22</v>
      </c>
      <c r="I451" s="285">
        <v>66</v>
      </c>
      <c r="J451" s="180">
        <v>11.2</v>
      </c>
      <c r="K451" s="180">
        <v>4.7</v>
      </c>
      <c r="L451" s="285">
        <v>33</v>
      </c>
      <c r="M451" s="180">
        <v>6</v>
      </c>
      <c r="N451" s="180">
        <v>5.4</v>
      </c>
    </row>
    <row r="452" spans="1:24" ht="12.75" customHeight="1" x14ac:dyDescent="0.25">
      <c r="A452" s="184" t="s">
        <v>74</v>
      </c>
      <c r="D452" s="180"/>
      <c r="F452" s="184" t="s">
        <v>7</v>
      </c>
      <c r="G452" s="303" t="s">
        <v>43</v>
      </c>
      <c r="I452" s="285">
        <f>SUM(I440:I451)</f>
        <v>209</v>
      </c>
      <c r="J452" s="180">
        <v>17.347999999999999</v>
      </c>
      <c r="K452" s="180">
        <v>2.5459999999999998</v>
      </c>
      <c r="O452" s="214" t="s">
        <v>28</v>
      </c>
      <c r="P452" s="181">
        <v>0</v>
      </c>
      <c r="Q452" s="195">
        <v>75.915000000000006</v>
      </c>
      <c r="S452" s="180">
        <v>12.358000000000001</v>
      </c>
      <c r="T452" s="180">
        <v>22.337</v>
      </c>
      <c r="V452" s="347"/>
      <c r="W452" s="273"/>
      <c r="X452" s="273"/>
    </row>
    <row r="453" spans="1:24" ht="12.75" customHeight="1" x14ac:dyDescent="0.25">
      <c r="A453" s="184" t="s">
        <v>74</v>
      </c>
      <c r="B453" s="196">
        <f>SUM(B440:B451)</f>
        <v>314</v>
      </c>
      <c r="D453" s="180"/>
      <c r="F453" s="184" t="s">
        <v>1991</v>
      </c>
      <c r="G453" s="303" t="s">
        <v>43</v>
      </c>
      <c r="L453" s="285">
        <f>SUM(L440:L451)</f>
        <v>105</v>
      </c>
      <c r="M453" s="180">
        <v>21.548999999999999</v>
      </c>
      <c r="N453" s="180">
        <v>5.008</v>
      </c>
      <c r="O453" s="214" t="s">
        <v>28</v>
      </c>
      <c r="P453" s="181">
        <v>0</v>
      </c>
      <c r="Q453" s="195">
        <v>90.227000000000004</v>
      </c>
      <c r="R453" s="181">
        <f>2*(1-_xlfn.NORM.S.DIST((M453-J452)/SQRT((N453^2)+(K452^2)),TRUE))</f>
        <v>0.45459770809203381</v>
      </c>
      <c r="S453" s="180">
        <v>11.734</v>
      </c>
      <c r="T453" s="180">
        <v>31.364000000000001</v>
      </c>
    </row>
    <row r="454" spans="1:24" ht="12.75" customHeight="1" x14ac:dyDescent="0.25">
      <c r="A454" s="184" t="s">
        <v>74</v>
      </c>
      <c r="D454" s="180"/>
      <c r="F454" s="184" t="s">
        <v>211</v>
      </c>
      <c r="G454" s="297" t="s">
        <v>43</v>
      </c>
      <c r="I454" s="285">
        <v>119</v>
      </c>
      <c r="J454" s="180">
        <v>17.802</v>
      </c>
      <c r="K454" s="180">
        <v>2.996</v>
      </c>
      <c r="O454" s="214" t="s">
        <v>28</v>
      </c>
      <c r="P454" s="181">
        <v>5.2999999999999999E-2</v>
      </c>
      <c r="Q454" s="195">
        <v>49.572000000000003</v>
      </c>
      <c r="S454" s="180">
        <v>11.93</v>
      </c>
      <c r="T454" s="180">
        <v>23.672999999999998</v>
      </c>
    </row>
    <row r="455" spans="1:24" ht="12.75" customHeight="1" x14ac:dyDescent="0.25">
      <c r="A455" s="184" t="s">
        <v>74</v>
      </c>
      <c r="B455" s="184"/>
      <c r="D455" s="180"/>
      <c r="F455" s="184" t="s">
        <v>1992</v>
      </c>
      <c r="G455" s="297" t="s">
        <v>43</v>
      </c>
      <c r="L455" s="285">
        <v>46</v>
      </c>
      <c r="M455" s="180">
        <v>11.641</v>
      </c>
      <c r="N455" s="180">
        <v>3.0819999999999999</v>
      </c>
      <c r="O455" s="214" t="s">
        <v>28</v>
      </c>
      <c r="P455" s="181">
        <v>8.7999999999999995E-2</v>
      </c>
      <c r="Q455" s="195">
        <v>45.518000000000001</v>
      </c>
      <c r="R455" s="181">
        <v>0.15174861019568175</v>
      </c>
      <c r="S455" s="180">
        <v>5.601</v>
      </c>
      <c r="T455" s="180">
        <v>17.681999999999999</v>
      </c>
    </row>
    <row r="456" spans="1:24" s="108" customFormat="1" ht="12.75" customHeight="1" x14ac:dyDescent="0.25">
      <c r="A456" s="188" t="s">
        <v>74</v>
      </c>
      <c r="B456" s="186">
        <v>165</v>
      </c>
      <c r="C456" s="183">
        <v>-0.64300000000000002</v>
      </c>
      <c r="D456" s="183">
        <v>3.6930000000000001</v>
      </c>
      <c r="E456" s="189" t="s">
        <v>220</v>
      </c>
      <c r="F456" s="177" t="s">
        <v>1993</v>
      </c>
      <c r="G456" s="304" t="s">
        <v>43</v>
      </c>
      <c r="H456" s="177"/>
      <c r="I456" s="284"/>
      <c r="J456" s="183"/>
      <c r="K456" s="183"/>
      <c r="L456" s="284"/>
      <c r="M456" s="183"/>
      <c r="N456" s="183"/>
      <c r="O456" s="203" t="s">
        <v>28</v>
      </c>
      <c r="P456" s="191">
        <v>0</v>
      </c>
      <c r="Q456" s="187">
        <v>95.841999999999999</v>
      </c>
      <c r="R456" s="191"/>
      <c r="S456" s="183">
        <v>-7.8819999999999997</v>
      </c>
      <c r="T456" s="183">
        <v>6.5960000000000001</v>
      </c>
      <c r="U456" s="278"/>
    </row>
    <row r="457" spans="1:24" ht="12.75" customHeight="1" x14ac:dyDescent="0.25">
      <c r="A457" s="184" t="s">
        <v>74</v>
      </c>
      <c r="B457" s="196"/>
      <c r="C457" s="180"/>
      <c r="D457" s="180"/>
      <c r="E457" s="197"/>
      <c r="F457" s="170" t="s">
        <v>7</v>
      </c>
      <c r="G457" s="303" t="s">
        <v>43</v>
      </c>
      <c r="H457" s="170"/>
      <c r="I457" s="285">
        <v>185</v>
      </c>
      <c r="J457" s="180">
        <v>11.590999999999999</v>
      </c>
      <c r="K457" s="180">
        <v>0.55700000000000005</v>
      </c>
      <c r="L457" s="285"/>
      <c r="M457" s="180"/>
      <c r="N457" s="180"/>
      <c r="O457" s="214" t="s">
        <v>29</v>
      </c>
      <c r="P457" s="181">
        <v>0.01</v>
      </c>
      <c r="Q457" s="195">
        <v>60.390999999999998</v>
      </c>
      <c r="R457" s="181"/>
      <c r="S457" s="180">
        <v>10.499000000000001</v>
      </c>
      <c r="T457" s="180">
        <v>12.683</v>
      </c>
    </row>
    <row r="458" spans="1:24" ht="12.75" customHeight="1" x14ac:dyDescent="0.25">
      <c r="A458" s="184" t="s">
        <v>74</v>
      </c>
      <c r="B458" s="196"/>
      <c r="C458" s="180"/>
      <c r="D458" s="180"/>
      <c r="E458" s="197"/>
      <c r="F458" s="170" t="s">
        <v>1991</v>
      </c>
      <c r="G458" s="303" t="s">
        <v>43</v>
      </c>
      <c r="H458" s="170"/>
      <c r="I458" s="285"/>
      <c r="J458" s="180"/>
      <c r="K458" s="180"/>
      <c r="L458" s="285">
        <v>79</v>
      </c>
      <c r="M458" s="180">
        <v>6.69</v>
      </c>
      <c r="N458" s="180">
        <v>0.83299999999999996</v>
      </c>
      <c r="O458" s="214" t="s">
        <v>29</v>
      </c>
      <c r="P458" s="181">
        <v>0.06</v>
      </c>
      <c r="Q458" s="195">
        <v>48.262</v>
      </c>
      <c r="R458" s="181">
        <v>1.0038044533366985E-6</v>
      </c>
      <c r="S458" s="180">
        <v>5.056</v>
      </c>
      <c r="T458" s="180">
        <v>8.3230000000000004</v>
      </c>
    </row>
    <row r="459" spans="1:24" ht="12.75" customHeight="1" x14ac:dyDescent="0.25">
      <c r="A459" s="184" t="s">
        <v>74</v>
      </c>
      <c r="B459" s="196">
        <v>264</v>
      </c>
      <c r="C459" s="180">
        <v>-2.3679999999999999</v>
      </c>
      <c r="D459" s="180">
        <v>2.3149999999999999</v>
      </c>
      <c r="E459" s="197"/>
      <c r="F459" s="170" t="s">
        <v>1993</v>
      </c>
      <c r="G459" s="303" t="s">
        <v>43</v>
      </c>
      <c r="H459" s="170"/>
      <c r="I459" s="285"/>
      <c r="J459" s="180"/>
      <c r="K459" s="180"/>
      <c r="L459" s="285"/>
      <c r="M459" s="180"/>
      <c r="N459" s="180"/>
      <c r="O459" s="214" t="s">
        <v>28</v>
      </c>
      <c r="P459" s="181">
        <v>0</v>
      </c>
      <c r="Q459" s="195">
        <v>95.65</v>
      </c>
      <c r="R459" s="181"/>
      <c r="S459" s="180">
        <v>-6.9050000000000002</v>
      </c>
      <c r="T459" s="180">
        <v>2.169</v>
      </c>
    </row>
    <row r="460" spans="1:24" s="108" customFormat="1" ht="12.75" customHeight="1" x14ac:dyDescent="0.25">
      <c r="A460" s="188"/>
      <c r="B460" s="186"/>
      <c r="C460" s="183"/>
      <c r="D460" s="183"/>
      <c r="E460" s="189"/>
      <c r="F460" s="177"/>
      <c r="G460" s="304"/>
      <c r="H460" s="177"/>
      <c r="I460" s="284"/>
      <c r="J460" s="183"/>
      <c r="K460" s="183"/>
      <c r="L460" s="284"/>
      <c r="M460" s="183"/>
      <c r="N460" s="183"/>
      <c r="O460" s="203"/>
      <c r="P460" s="191"/>
      <c r="Q460" s="187"/>
      <c r="R460" s="191"/>
      <c r="S460" s="183"/>
      <c r="T460" s="183"/>
      <c r="U460" s="278"/>
    </row>
    <row r="461" spans="1:24" ht="12.75" customHeight="1" x14ac:dyDescent="0.25">
      <c r="D461" s="180"/>
      <c r="F461" s="170"/>
      <c r="G461" s="303"/>
      <c r="H461" s="170"/>
    </row>
    <row r="462" spans="1:24" ht="12.75" customHeight="1" x14ac:dyDescent="0.25">
      <c r="A462" s="184" t="s">
        <v>117</v>
      </c>
      <c r="B462" s="196">
        <v>40</v>
      </c>
      <c r="C462" s="180">
        <v>44.6</v>
      </c>
      <c r="D462" s="180">
        <v>13.572658791359439</v>
      </c>
      <c r="E462" s="213">
        <v>3</v>
      </c>
      <c r="F462" s="184" t="s">
        <v>151</v>
      </c>
      <c r="G462" s="307" t="s">
        <v>21</v>
      </c>
      <c r="H462" s="184" t="s">
        <v>126</v>
      </c>
      <c r="I462" s="285">
        <v>25</v>
      </c>
      <c r="J462" s="180">
        <v>7.6</v>
      </c>
      <c r="K462" s="180">
        <v>5.4</v>
      </c>
      <c r="L462" s="285">
        <v>15</v>
      </c>
      <c r="M462" s="180">
        <v>52.2</v>
      </c>
      <c r="N462" s="180">
        <v>52.4</v>
      </c>
    </row>
    <row r="463" spans="1:24" ht="12.75" customHeight="1" x14ac:dyDescent="0.25">
      <c r="A463" s="184" t="s">
        <v>117</v>
      </c>
      <c r="B463" s="196">
        <v>40</v>
      </c>
      <c r="C463" s="180">
        <v>29.999999999999996</v>
      </c>
      <c r="D463" s="180">
        <v>3.9807536974799129</v>
      </c>
      <c r="E463" s="197">
        <v>4</v>
      </c>
      <c r="F463" s="184" t="s">
        <v>151</v>
      </c>
      <c r="G463" s="307" t="s">
        <v>21</v>
      </c>
      <c r="H463" s="184" t="s">
        <v>126</v>
      </c>
      <c r="I463" s="285">
        <v>25</v>
      </c>
      <c r="J463" s="180">
        <v>13.3</v>
      </c>
      <c r="K463" s="180">
        <v>4.5999999999999996</v>
      </c>
      <c r="L463" s="285">
        <v>15</v>
      </c>
      <c r="M463" s="180">
        <v>43.3</v>
      </c>
      <c r="N463" s="180">
        <v>15</v>
      </c>
    </row>
    <row r="464" spans="1:24" ht="12.75" customHeight="1" x14ac:dyDescent="0.25">
      <c r="A464" s="184" t="s">
        <v>117</v>
      </c>
      <c r="B464" s="196">
        <v>40</v>
      </c>
      <c r="C464" s="180">
        <v>19.8</v>
      </c>
      <c r="D464" s="180">
        <v>2.5683198139380283</v>
      </c>
      <c r="E464" s="197">
        <v>5</v>
      </c>
      <c r="F464" s="184" t="s">
        <v>151</v>
      </c>
      <c r="G464" s="307" t="s">
        <v>21</v>
      </c>
      <c r="H464" s="184" t="s">
        <v>126</v>
      </c>
      <c r="I464" s="285">
        <v>25</v>
      </c>
      <c r="J464" s="180">
        <v>7.8</v>
      </c>
      <c r="K464" s="180">
        <v>2.2000000000000002</v>
      </c>
      <c r="L464" s="285">
        <v>15</v>
      </c>
      <c r="M464" s="180">
        <v>27.6</v>
      </c>
      <c r="N464" s="180">
        <v>9.8000000000000007</v>
      </c>
    </row>
    <row r="465" spans="1:24" ht="12.75" customHeight="1" x14ac:dyDescent="0.25">
      <c r="A465" s="184" t="s">
        <v>117</v>
      </c>
      <c r="B465" s="196">
        <v>14</v>
      </c>
      <c r="C465" s="180">
        <v>4.1000000000000014</v>
      </c>
      <c r="D465" s="180">
        <v>4.8849684407032425</v>
      </c>
      <c r="E465" s="197">
        <v>6</v>
      </c>
      <c r="F465" s="184" t="s">
        <v>151</v>
      </c>
      <c r="G465" s="307" t="s">
        <v>21</v>
      </c>
      <c r="H465" s="184" t="s">
        <v>126</v>
      </c>
      <c r="I465" s="285">
        <v>8</v>
      </c>
      <c r="J465" s="180">
        <v>20.7</v>
      </c>
      <c r="K465" s="180">
        <v>5.7</v>
      </c>
      <c r="L465" s="285">
        <v>6</v>
      </c>
      <c r="M465" s="180">
        <v>24.8</v>
      </c>
      <c r="N465" s="180">
        <v>10.9</v>
      </c>
    </row>
    <row r="466" spans="1:24" ht="12.75" customHeight="1" x14ac:dyDescent="0.25">
      <c r="A466" s="184" t="s">
        <v>117</v>
      </c>
      <c r="B466" s="196">
        <v>14</v>
      </c>
      <c r="C466" s="180">
        <v>7.8000000000000007</v>
      </c>
      <c r="D466" s="180">
        <v>4.1317369228933245</v>
      </c>
      <c r="E466" s="197">
        <v>7</v>
      </c>
      <c r="F466" s="184" t="s">
        <v>151</v>
      </c>
      <c r="G466" s="307" t="s">
        <v>21</v>
      </c>
      <c r="H466" s="184" t="s">
        <v>126</v>
      </c>
      <c r="I466" s="285">
        <v>8</v>
      </c>
      <c r="J466" s="180">
        <v>8.3000000000000007</v>
      </c>
      <c r="K466" s="180">
        <v>3.7</v>
      </c>
      <c r="L466" s="285">
        <v>6</v>
      </c>
      <c r="M466" s="180">
        <v>16.100000000000001</v>
      </c>
      <c r="N466" s="180">
        <v>9.6</v>
      </c>
    </row>
    <row r="467" spans="1:24" ht="12.75" customHeight="1" x14ac:dyDescent="0.25">
      <c r="A467" s="184" t="s">
        <v>117</v>
      </c>
      <c r="B467" s="196">
        <v>14</v>
      </c>
      <c r="C467" s="180">
        <v>16.700000000000003</v>
      </c>
      <c r="D467" s="180">
        <v>5.1789236333431292</v>
      </c>
      <c r="E467" s="197">
        <v>8</v>
      </c>
      <c r="F467" s="184" t="s">
        <v>151</v>
      </c>
      <c r="G467" s="307" t="s">
        <v>21</v>
      </c>
      <c r="H467" s="184" t="s">
        <v>126</v>
      </c>
      <c r="I467" s="285">
        <v>8</v>
      </c>
      <c r="J467" s="180">
        <v>2.4</v>
      </c>
      <c r="K467" s="180">
        <v>1.7</v>
      </c>
      <c r="L467" s="285">
        <v>6</v>
      </c>
      <c r="M467" s="180">
        <v>19.100000000000001</v>
      </c>
      <c r="N467" s="180">
        <v>12.6</v>
      </c>
    </row>
    <row r="468" spans="1:24" ht="12.75" customHeight="1" x14ac:dyDescent="0.25">
      <c r="A468" s="184" t="s">
        <v>117</v>
      </c>
      <c r="B468" s="196">
        <v>103</v>
      </c>
      <c r="C468" s="180">
        <v>52.2</v>
      </c>
      <c r="D468" s="180">
        <v>4.9033407618241682</v>
      </c>
      <c r="E468" s="197" t="s">
        <v>31</v>
      </c>
      <c r="F468" s="184" t="s">
        <v>115</v>
      </c>
      <c r="G468" s="307" t="s">
        <v>43</v>
      </c>
      <c r="H468" s="184" t="s">
        <v>34</v>
      </c>
      <c r="I468" s="285">
        <v>19</v>
      </c>
      <c r="J468" s="180">
        <v>36.5</v>
      </c>
      <c r="K468" s="180">
        <v>18.100000000000001</v>
      </c>
      <c r="L468" s="285">
        <v>84</v>
      </c>
      <c r="M468" s="180">
        <v>88.7</v>
      </c>
      <c r="N468" s="180">
        <v>23.9</v>
      </c>
    </row>
    <row r="469" spans="1:24" ht="12.75" customHeight="1" x14ac:dyDescent="0.25">
      <c r="A469" s="184" t="s">
        <v>117</v>
      </c>
      <c r="B469" s="196">
        <v>62</v>
      </c>
      <c r="C469" s="180">
        <v>-76.499999999999986</v>
      </c>
      <c r="D469" s="180">
        <v>3.2386320219712168</v>
      </c>
      <c r="E469" s="213" t="s">
        <v>102</v>
      </c>
      <c r="F469" s="184" t="s">
        <v>118</v>
      </c>
      <c r="G469" s="307" t="s">
        <v>21</v>
      </c>
      <c r="H469" s="184" t="s">
        <v>22</v>
      </c>
      <c r="I469" s="285">
        <v>44</v>
      </c>
      <c r="J469" s="180">
        <v>134.69999999999999</v>
      </c>
      <c r="K469" s="180">
        <v>8.1999999999999993</v>
      </c>
      <c r="L469" s="285">
        <v>18</v>
      </c>
      <c r="M469" s="180">
        <v>58.2</v>
      </c>
      <c r="N469" s="180">
        <v>12.7</v>
      </c>
    </row>
    <row r="470" spans="1:24" ht="12.75" customHeight="1" x14ac:dyDescent="0.25">
      <c r="A470" s="184" t="s">
        <v>117</v>
      </c>
      <c r="B470" s="196">
        <v>62</v>
      </c>
      <c r="C470" s="180">
        <v>-16.399999999999999</v>
      </c>
      <c r="D470" s="180">
        <v>2.7187526848936008</v>
      </c>
      <c r="E470" s="197" t="s">
        <v>119</v>
      </c>
      <c r="F470" s="184" t="s">
        <v>118</v>
      </c>
      <c r="G470" s="307" t="s">
        <v>21</v>
      </c>
      <c r="H470" s="184" t="s">
        <v>22</v>
      </c>
      <c r="I470" s="285">
        <v>44</v>
      </c>
      <c r="J470" s="180">
        <v>60.4</v>
      </c>
      <c r="K470" s="180">
        <v>7.8</v>
      </c>
      <c r="L470" s="285">
        <v>18</v>
      </c>
      <c r="M470" s="180">
        <v>44</v>
      </c>
      <c r="N470" s="180">
        <v>10.4</v>
      </c>
    </row>
    <row r="471" spans="1:24" ht="12.75" customHeight="1" x14ac:dyDescent="0.25">
      <c r="A471" s="184" t="s">
        <v>117</v>
      </c>
      <c r="B471" s="196">
        <v>30</v>
      </c>
      <c r="C471" s="180">
        <v>10.909090909090907</v>
      </c>
      <c r="D471" s="180">
        <v>12.586206498061244</v>
      </c>
      <c r="E471" s="197" t="s">
        <v>31</v>
      </c>
      <c r="F471" s="184" t="s">
        <v>172</v>
      </c>
      <c r="G471" s="303" t="s">
        <v>21</v>
      </c>
      <c r="H471" s="170" t="s">
        <v>126</v>
      </c>
      <c r="I471" s="285">
        <v>22</v>
      </c>
      <c r="J471" s="180">
        <v>43.208556149732622</v>
      </c>
      <c r="K471" s="180">
        <v>22.382895775072537</v>
      </c>
      <c r="L471" s="285">
        <v>8</v>
      </c>
      <c r="M471" s="180">
        <v>54.117647058823529</v>
      </c>
      <c r="N471" s="180">
        <v>32.941176470588239</v>
      </c>
    </row>
    <row r="472" spans="1:24" ht="12.75" customHeight="1" x14ac:dyDescent="0.25">
      <c r="A472" s="184" t="s">
        <v>117</v>
      </c>
      <c r="B472" s="196">
        <v>211</v>
      </c>
      <c r="C472" s="180">
        <v>1.65</v>
      </c>
      <c r="D472" s="180">
        <v>0.66605688365794691</v>
      </c>
      <c r="E472" s="197" t="s">
        <v>31</v>
      </c>
      <c r="F472" s="184" t="s">
        <v>128</v>
      </c>
      <c r="G472" s="307" t="s">
        <v>21</v>
      </c>
      <c r="H472" s="184" t="s">
        <v>126</v>
      </c>
      <c r="I472" s="285">
        <v>90</v>
      </c>
      <c r="J472" s="180">
        <v>3.36</v>
      </c>
      <c r="K472" s="180">
        <v>3.5</v>
      </c>
      <c r="L472" s="285">
        <v>121</v>
      </c>
      <c r="M472" s="180">
        <v>5.01</v>
      </c>
      <c r="N472" s="180">
        <v>6.1</v>
      </c>
    </row>
    <row r="473" spans="1:24" ht="12.75" customHeight="1" x14ac:dyDescent="0.25">
      <c r="A473" s="184" t="s">
        <v>117</v>
      </c>
      <c r="B473" s="172"/>
      <c r="C473" s="185"/>
      <c r="D473" s="185"/>
      <c r="E473" s="198"/>
      <c r="F473" s="184" t="s">
        <v>7</v>
      </c>
      <c r="I473" s="202">
        <v>318</v>
      </c>
      <c r="J473" s="180">
        <v>30.707000000000001</v>
      </c>
      <c r="K473" s="180">
        <v>8.7579999999999991</v>
      </c>
      <c r="L473" s="202"/>
      <c r="M473" s="185"/>
      <c r="N473" s="185"/>
      <c r="O473" s="214" t="s">
        <v>28</v>
      </c>
      <c r="P473" s="181">
        <v>0</v>
      </c>
      <c r="Q473" s="195">
        <v>99.92</v>
      </c>
      <c r="S473" s="180">
        <v>13.541</v>
      </c>
      <c r="T473" s="180">
        <v>47.872999999999998</v>
      </c>
      <c r="V473" s="347"/>
      <c r="W473" s="273"/>
      <c r="X473" s="273"/>
    </row>
    <row r="474" spans="1:24" ht="12.75" customHeight="1" x14ac:dyDescent="0.25">
      <c r="A474" s="184" t="s">
        <v>117</v>
      </c>
      <c r="B474" s="172">
        <v>630</v>
      </c>
      <c r="C474" s="185"/>
      <c r="D474" s="185"/>
      <c r="E474" s="198"/>
      <c r="F474" s="184" t="s">
        <v>1991</v>
      </c>
      <c r="I474" s="202"/>
      <c r="J474" s="185"/>
      <c r="K474" s="185"/>
      <c r="L474" s="202">
        <v>312</v>
      </c>
      <c r="M474" s="180">
        <v>39.100999999999999</v>
      </c>
      <c r="N474" s="180">
        <v>10.06</v>
      </c>
      <c r="O474" s="214" t="s">
        <v>28</v>
      </c>
      <c r="P474" s="181">
        <v>0</v>
      </c>
      <c r="Q474" s="195">
        <v>99.36</v>
      </c>
      <c r="R474" s="181">
        <v>0.52913774684316062</v>
      </c>
      <c r="S474" s="180">
        <v>19.382999999999999</v>
      </c>
      <c r="T474" s="180">
        <v>58.819000000000003</v>
      </c>
    </row>
    <row r="475" spans="1:24" ht="12.75" customHeight="1" x14ac:dyDescent="0.25">
      <c r="A475" s="184" t="s">
        <v>117</v>
      </c>
      <c r="B475" s="172"/>
      <c r="C475" s="185"/>
      <c r="D475" s="185"/>
      <c r="E475" s="198"/>
      <c r="F475" s="184" t="s">
        <v>211</v>
      </c>
      <c r="I475" s="202">
        <v>99</v>
      </c>
      <c r="J475" s="180">
        <v>9.7520000000000007</v>
      </c>
      <c r="K475" s="180">
        <v>1.899</v>
      </c>
      <c r="L475" s="202"/>
      <c r="O475" s="214" t="s">
        <v>28</v>
      </c>
      <c r="P475" s="181">
        <v>0</v>
      </c>
      <c r="Q475" s="195">
        <v>96.777000000000001</v>
      </c>
      <c r="R475" s="181"/>
      <c r="S475" s="180">
        <v>6.03</v>
      </c>
      <c r="T475" s="180">
        <v>13.474</v>
      </c>
    </row>
    <row r="476" spans="1:24" ht="12.75" customHeight="1" x14ac:dyDescent="0.25">
      <c r="A476" s="184" t="s">
        <v>117</v>
      </c>
      <c r="B476" s="184"/>
      <c r="C476" s="185"/>
      <c r="D476" s="185"/>
      <c r="E476" s="198"/>
      <c r="F476" s="184" t="s">
        <v>1992</v>
      </c>
      <c r="I476" s="202"/>
      <c r="J476" s="185"/>
      <c r="K476" s="185"/>
      <c r="L476" s="202">
        <v>63</v>
      </c>
      <c r="M476" s="180">
        <v>28.256</v>
      </c>
      <c r="N476" s="180">
        <v>4.5</v>
      </c>
      <c r="O476" s="214" t="s">
        <v>28</v>
      </c>
      <c r="P476" s="181">
        <v>0</v>
      </c>
      <c r="Q476" s="195">
        <v>84.113</v>
      </c>
      <c r="R476" s="181">
        <v>1.5157190778336549E-4</v>
      </c>
      <c r="S476" s="180">
        <v>19.437000000000001</v>
      </c>
      <c r="T476" s="180">
        <v>37.075000000000003</v>
      </c>
      <c r="U476" s="279"/>
      <c r="V476" s="184"/>
      <c r="W476" s="184"/>
      <c r="X476" s="184"/>
    </row>
    <row r="477" spans="1:24" s="108" customFormat="1" ht="12.75" customHeight="1" x14ac:dyDescent="0.25">
      <c r="A477" s="188" t="s">
        <v>117</v>
      </c>
      <c r="B477" s="192">
        <v>162</v>
      </c>
      <c r="C477" s="183">
        <v>20.396999999999998</v>
      </c>
      <c r="D477" s="183">
        <v>4.0960000000000001</v>
      </c>
      <c r="E477" s="194"/>
      <c r="F477" s="188" t="s">
        <v>1993</v>
      </c>
      <c r="G477" s="298"/>
      <c r="I477" s="204"/>
      <c r="J477" s="193"/>
      <c r="K477" s="193"/>
      <c r="L477" s="204"/>
      <c r="O477" s="203" t="s">
        <v>28</v>
      </c>
      <c r="P477" s="191">
        <v>0</v>
      </c>
      <c r="Q477" s="187">
        <v>99.233000000000004</v>
      </c>
      <c r="R477" s="191"/>
      <c r="S477" s="183">
        <v>12.369</v>
      </c>
      <c r="T477" s="183">
        <v>28.425000000000001</v>
      </c>
      <c r="U477" s="280"/>
      <c r="V477" s="188"/>
      <c r="W477" s="188"/>
      <c r="X477" s="188"/>
    </row>
    <row r="478" spans="1:24" ht="12.75" customHeight="1" x14ac:dyDescent="0.25">
      <c r="A478" s="184" t="s">
        <v>117</v>
      </c>
      <c r="B478" s="172">
        <v>62</v>
      </c>
      <c r="C478" s="180">
        <v>40.700000000000003</v>
      </c>
      <c r="D478" s="180">
        <v>5.2</v>
      </c>
      <c r="E478" s="198" t="s">
        <v>31</v>
      </c>
      <c r="F478" s="184" t="s">
        <v>115</v>
      </c>
      <c r="G478" s="297" t="s">
        <v>43</v>
      </c>
      <c r="H478" s="220" t="s">
        <v>33</v>
      </c>
      <c r="I478" s="202">
        <v>19</v>
      </c>
      <c r="J478" s="185">
        <v>36.5</v>
      </c>
      <c r="K478" s="185">
        <v>18.100000000000001</v>
      </c>
      <c r="L478" s="202">
        <v>43</v>
      </c>
      <c r="M478" s="220">
        <v>77.2</v>
      </c>
      <c r="N478" s="220">
        <v>20.7</v>
      </c>
      <c r="O478" s="214"/>
      <c r="P478" s="181"/>
      <c r="Q478" s="195"/>
      <c r="R478" s="181">
        <v>0.13900000000000001</v>
      </c>
      <c r="S478" s="180"/>
      <c r="T478" s="180"/>
      <c r="U478" s="279"/>
      <c r="V478" s="184"/>
      <c r="W478" s="184"/>
      <c r="X478" s="184"/>
    </row>
    <row r="479" spans="1:24" ht="12.75" customHeight="1" x14ac:dyDescent="0.25">
      <c r="A479" s="184" t="s">
        <v>117</v>
      </c>
      <c r="B479" s="172">
        <v>60</v>
      </c>
      <c r="C479" s="180">
        <v>64.2</v>
      </c>
      <c r="D479" s="180">
        <v>5.3</v>
      </c>
      <c r="E479" s="198" t="s">
        <v>31</v>
      </c>
      <c r="F479" s="184" t="s">
        <v>115</v>
      </c>
      <c r="G479" s="297" t="s">
        <v>43</v>
      </c>
      <c r="H479" s="220" t="s">
        <v>34</v>
      </c>
      <c r="I479" s="202">
        <v>19</v>
      </c>
      <c r="J479" s="185">
        <v>36.5</v>
      </c>
      <c r="K479" s="185">
        <v>18.100000000000001</v>
      </c>
      <c r="L479" s="202">
        <v>41</v>
      </c>
      <c r="M479" s="220">
        <v>100.7</v>
      </c>
      <c r="N479" s="220">
        <v>20.7</v>
      </c>
      <c r="O479" s="214"/>
      <c r="P479" s="181"/>
      <c r="Q479" s="195"/>
      <c r="R479" s="181">
        <v>0.02</v>
      </c>
      <c r="S479" s="180"/>
      <c r="T479" s="180"/>
      <c r="U479" s="279"/>
      <c r="V479" s="184"/>
      <c r="W479" s="184"/>
      <c r="X479" s="184"/>
    </row>
    <row r="480" spans="1:24" ht="12.75" customHeight="1" x14ac:dyDescent="0.25">
      <c r="A480" s="184" t="s">
        <v>117</v>
      </c>
      <c r="B480" s="172"/>
      <c r="C480" s="180"/>
      <c r="D480" s="180"/>
      <c r="E480" s="198"/>
      <c r="F480" s="184" t="s">
        <v>7</v>
      </c>
      <c r="H480" s="220" t="s">
        <v>126</v>
      </c>
      <c r="I480" s="202">
        <v>211</v>
      </c>
      <c r="J480" s="185">
        <v>11.1</v>
      </c>
      <c r="K480" s="185">
        <v>1.7</v>
      </c>
      <c r="L480" s="202"/>
      <c r="O480" s="214" t="s">
        <v>28</v>
      </c>
      <c r="P480" s="181">
        <v>0</v>
      </c>
      <c r="Q480" s="195">
        <v>97.53</v>
      </c>
      <c r="R480" s="181"/>
      <c r="S480" s="180">
        <v>7.8</v>
      </c>
      <c r="T480" s="180">
        <v>14.5</v>
      </c>
      <c r="U480" s="279"/>
      <c r="V480" s="343"/>
      <c r="W480" s="273"/>
      <c r="X480" s="273"/>
    </row>
    <row r="481" spans="1:24" ht="12.75" customHeight="1" x14ac:dyDescent="0.25">
      <c r="A481" s="184" t="s">
        <v>117</v>
      </c>
      <c r="B481" s="172"/>
      <c r="C481" s="180"/>
      <c r="D481" s="180"/>
      <c r="E481" s="198"/>
      <c r="F481" s="184" t="s">
        <v>126</v>
      </c>
      <c r="H481" s="220" t="s">
        <v>126</v>
      </c>
      <c r="I481" s="202"/>
      <c r="J481" s="185"/>
      <c r="K481" s="185"/>
      <c r="L481" s="202">
        <v>192</v>
      </c>
      <c r="M481" s="220">
        <v>28.2</v>
      </c>
      <c r="N481" s="220">
        <v>6.5</v>
      </c>
      <c r="O481" s="214" t="s">
        <v>28</v>
      </c>
      <c r="P481" s="181">
        <v>0</v>
      </c>
      <c r="Q481" s="195">
        <v>96.83</v>
      </c>
      <c r="R481" s="181">
        <v>1.0999999999999999E-2</v>
      </c>
      <c r="S481" s="180">
        <v>15.5</v>
      </c>
      <c r="T481" s="180">
        <v>40.9</v>
      </c>
      <c r="U481" s="279"/>
      <c r="V481" s="184"/>
      <c r="W481" s="184"/>
      <c r="X481" s="184"/>
    </row>
    <row r="482" spans="1:24" s="108" customFormat="1" ht="12.75" customHeight="1" x14ac:dyDescent="0.25">
      <c r="A482" s="188" t="s">
        <v>117</v>
      </c>
      <c r="B482" s="192">
        <v>403</v>
      </c>
      <c r="C482" s="183">
        <v>16.899999999999999</v>
      </c>
      <c r="D482" s="183">
        <v>5.0999999999999996</v>
      </c>
      <c r="E482" s="194"/>
      <c r="F482" s="188" t="s">
        <v>226</v>
      </c>
      <c r="G482" s="298"/>
      <c r="H482" s="108" t="s">
        <v>126</v>
      </c>
      <c r="I482" s="204"/>
      <c r="J482" s="193"/>
      <c r="K482" s="193"/>
      <c r="L482" s="204"/>
      <c r="O482" s="203" t="s">
        <v>28</v>
      </c>
      <c r="P482" s="191">
        <v>0</v>
      </c>
      <c r="Q482" s="187">
        <v>99.84</v>
      </c>
      <c r="R482" s="191"/>
      <c r="S482" s="183">
        <v>6.9</v>
      </c>
      <c r="T482" s="183">
        <v>27</v>
      </c>
      <c r="U482" s="280"/>
      <c r="V482" s="188"/>
      <c r="W482" s="188"/>
      <c r="X482" s="188"/>
    </row>
    <row r="483" spans="1:24" ht="12.75" customHeight="1" x14ac:dyDescent="0.25">
      <c r="A483" s="184" t="s">
        <v>117</v>
      </c>
      <c r="B483" s="172"/>
      <c r="C483" s="180"/>
      <c r="D483" s="180"/>
      <c r="E483" s="198"/>
      <c r="F483" s="184" t="s">
        <v>7</v>
      </c>
      <c r="G483" s="297" t="s">
        <v>21</v>
      </c>
      <c r="I483" s="202">
        <v>299</v>
      </c>
      <c r="J483" s="185">
        <v>30.1</v>
      </c>
      <c r="K483" s="185">
        <v>9.1999999999999993</v>
      </c>
      <c r="L483" s="202"/>
      <c r="O483" s="214" t="s">
        <v>28</v>
      </c>
      <c r="P483" s="181">
        <v>0</v>
      </c>
      <c r="Q483" s="195">
        <v>99.93</v>
      </c>
      <c r="R483" s="181"/>
      <c r="S483" s="180">
        <v>12.1</v>
      </c>
      <c r="T483" s="180">
        <v>48.1</v>
      </c>
      <c r="U483" s="279"/>
      <c r="V483" s="184"/>
      <c r="W483" s="184"/>
      <c r="X483" s="184"/>
    </row>
    <row r="484" spans="1:24" ht="12.75" customHeight="1" x14ac:dyDescent="0.25">
      <c r="A484" s="184" t="s">
        <v>117</v>
      </c>
      <c r="B484" s="172"/>
      <c r="C484" s="180"/>
      <c r="D484" s="180"/>
      <c r="E484" s="198"/>
      <c r="F484" s="184" t="s">
        <v>1991</v>
      </c>
      <c r="G484" s="297" t="s">
        <v>21</v>
      </c>
      <c r="I484" s="202"/>
      <c r="J484" s="185"/>
      <c r="K484" s="185"/>
      <c r="L484" s="202">
        <v>228</v>
      </c>
      <c r="M484" s="220">
        <v>33.700000000000003</v>
      </c>
      <c r="N484" s="220">
        <v>7.8</v>
      </c>
      <c r="O484" s="214" t="s">
        <v>28</v>
      </c>
      <c r="P484" s="181">
        <v>0</v>
      </c>
      <c r="Q484" s="195">
        <v>98.71</v>
      </c>
      <c r="R484" s="181">
        <v>0.76900000000000002</v>
      </c>
      <c r="S484" s="180">
        <v>18.399999999999999</v>
      </c>
      <c r="T484" s="180">
        <v>49</v>
      </c>
      <c r="U484" s="279"/>
      <c r="V484" s="184"/>
      <c r="W484" s="184"/>
      <c r="X484" s="184"/>
    </row>
    <row r="485" spans="1:24" ht="12.75" customHeight="1" x14ac:dyDescent="0.25">
      <c r="A485" s="184" t="s">
        <v>117</v>
      </c>
      <c r="B485" s="172">
        <v>527</v>
      </c>
      <c r="C485" s="180">
        <v>4.2</v>
      </c>
      <c r="D485" s="180">
        <v>9.5</v>
      </c>
      <c r="E485" s="198"/>
      <c r="F485" s="184" t="s">
        <v>1993</v>
      </c>
      <c r="G485" s="297" t="s">
        <v>21</v>
      </c>
      <c r="I485" s="202"/>
      <c r="J485" s="185"/>
      <c r="K485" s="185"/>
      <c r="L485" s="202"/>
      <c r="O485" s="214" t="s">
        <v>28</v>
      </c>
      <c r="P485" s="181">
        <v>0</v>
      </c>
      <c r="Q485" s="195">
        <v>99.98</v>
      </c>
      <c r="R485" s="181"/>
      <c r="S485" s="180">
        <v>-14.3</v>
      </c>
      <c r="T485" s="180">
        <v>22.8</v>
      </c>
      <c r="U485" s="279"/>
      <c r="V485" s="184"/>
      <c r="W485" s="184"/>
      <c r="X485" s="184"/>
    </row>
    <row r="486" spans="1:24" s="108" customFormat="1" ht="12.75" customHeight="1" x14ac:dyDescent="0.25">
      <c r="A486" s="188"/>
      <c r="B486" s="192"/>
      <c r="C486" s="193"/>
      <c r="D486" s="193"/>
      <c r="E486" s="194"/>
      <c r="F486" s="188"/>
      <c r="G486" s="308"/>
      <c r="H486" s="188"/>
      <c r="I486" s="204"/>
      <c r="J486" s="193"/>
      <c r="K486" s="193"/>
      <c r="L486" s="204"/>
      <c r="M486" s="183"/>
      <c r="N486" s="183"/>
      <c r="O486" s="203"/>
      <c r="P486" s="191"/>
      <c r="Q486" s="187"/>
      <c r="R486" s="191"/>
      <c r="S486" s="183"/>
      <c r="T486" s="183"/>
      <c r="U486" s="280"/>
      <c r="V486" s="188"/>
      <c r="W486" s="188"/>
      <c r="X486" s="188"/>
    </row>
    <row r="488" spans="1:24" ht="12.75" customHeight="1" x14ac:dyDescent="0.25">
      <c r="A488" s="220" t="s">
        <v>200</v>
      </c>
      <c r="B488" s="220">
        <v>50</v>
      </c>
      <c r="C488" s="200">
        <v>257</v>
      </c>
      <c r="D488" s="200">
        <v>29.056035605846251</v>
      </c>
      <c r="E488" s="197" t="s">
        <v>80</v>
      </c>
      <c r="F488" s="170" t="s">
        <v>259</v>
      </c>
      <c r="G488" s="297" t="s">
        <v>21</v>
      </c>
      <c r="H488" s="220" t="s">
        <v>34</v>
      </c>
      <c r="I488" s="297">
        <v>24</v>
      </c>
      <c r="J488" s="200">
        <v>76</v>
      </c>
      <c r="K488" s="200">
        <v>50</v>
      </c>
      <c r="L488" s="297">
        <v>26</v>
      </c>
      <c r="M488" s="200">
        <v>333</v>
      </c>
      <c r="N488" s="200">
        <v>138.71643738216463</v>
      </c>
      <c r="R488" s="179"/>
    </row>
    <row r="489" spans="1:24" ht="12.75" customHeight="1" x14ac:dyDescent="0.25">
      <c r="A489" s="220" t="s">
        <v>200</v>
      </c>
      <c r="B489" s="220">
        <v>50</v>
      </c>
      <c r="C489" s="200">
        <v>197</v>
      </c>
      <c r="D489" s="200">
        <v>73.466611152002869</v>
      </c>
      <c r="E489" s="197" t="s">
        <v>214</v>
      </c>
      <c r="F489" s="170" t="s">
        <v>260</v>
      </c>
      <c r="G489" s="297" t="s">
        <v>43</v>
      </c>
      <c r="H489" s="220" t="s">
        <v>22</v>
      </c>
      <c r="I489" s="297">
        <v>31</v>
      </c>
      <c r="J489" s="200">
        <v>210</v>
      </c>
      <c r="K489" s="200">
        <v>189</v>
      </c>
      <c r="L489" s="297">
        <v>19</v>
      </c>
      <c r="M489" s="200">
        <v>407</v>
      </c>
      <c r="N489" s="200">
        <v>284</v>
      </c>
      <c r="R489" s="179"/>
    </row>
    <row r="490" spans="1:24" ht="12.75" customHeight="1" x14ac:dyDescent="0.25">
      <c r="A490" s="220" t="s">
        <v>200</v>
      </c>
      <c r="B490" s="220">
        <v>77</v>
      </c>
      <c r="C490" s="200">
        <v>83.838472407560204</v>
      </c>
      <c r="D490" s="200">
        <v>71.4274883413552</v>
      </c>
      <c r="E490" s="220" t="s">
        <v>31</v>
      </c>
      <c r="F490" s="220" t="s">
        <v>249</v>
      </c>
      <c r="G490" s="297" t="s">
        <v>43</v>
      </c>
      <c r="H490" s="220" t="s">
        <v>126</v>
      </c>
      <c r="I490" s="297">
        <v>65</v>
      </c>
      <c r="J490" s="200">
        <v>187.52428421505479</v>
      </c>
      <c r="K490" s="200">
        <v>121.11404412632466</v>
      </c>
      <c r="L490" s="297">
        <v>12</v>
      </c>
      <c r="M490" s="200">
        <v>271.362756622615</v>
      </c>
      <c r="N490" s="200">
        <v>241.8978745279108</v>
      </c>
      <c r="R490" s="179"/>
    </row>
    <row r="491" spans="1:24" ht="12.75" customHeight="1" x14ac:dyDescent="0.25">
      <c r="A491" s="220" t="s">
        <v>200</v>
      </c>
      <c r="C491" s="200"/>
      <c r="D491" s="200"/>
      <c r="F491" s="184" t="s">
        <v>7</v>
      </c>
      <c r="I491" s="297">
        <f>SUM(I488:I490)</f>
        <v>120</v>
      </c>
      <c r="J491" s="200">
        <v>154.90799999999999</v>
      </c>
      <c r="K491" s="200">
        <v>46.212000000000003</v>
      </c>
      <c r="M491" s="200"/>
      <c r="N491" s="200"/>
      <c r="O491" s="221" t="s">
        <v>28</v>
      </c>
      <c r="P491" s="179">
        <v>0</v>
      </c>
      <c r="Q491" s="107">
        <v>95.620999999999995</v>
      </c>
      <c r="R491" s="179"/>
      <c r="S491" s="200">
        <v>64.332999999999998</v>
      </c>
      <c r="T491" s="200">
        <v>245.482</v>
      </c>
      <c r="V491" s="347"/>
      <c r="W491" s="273"/>
      <c r="X491" s="273"/>
    </row>
    <row r="492" spans="1:24" ht="12.75" customHeight="1" x14ac:dyDescent="0.25">
      <c r="A492" s="220" t="s">
        <v>200</v>
      </c>
      <c r="C492" s="200"/>
      <c r="D492" s="200"/>
      <c r="F492" s="184" t="s">
        <v>1991</v>
      </c>
      <c r="J492" s="200"/>
      <c r="K492" s="200"/>
      <c r="L492" s="297">
        <f>SUM(L488:L490)</f>
        <v>57</v>
      </c>
      <c r="M492" s="200">
        <v>335.678</v>
      </c>
      <c r="N492" s="200">
        <v>23.622</v>
      </c>
      <c r="O492" s="221" t="s">
        <v>29</v>
      </c>
      <c r="P492" s="220">
        <v>0.35799999999999998</v>
      </c>
      <c r="Q492" s="107">
        <v>2.69</v>
      </c>
      <c r="R492" s="181">
        <f>2*(1-_xlfn.NORM.S.DIST((M492-J491)/SQRT((N492^2)+(K491^2)),TRUE))</f>
        <v>4.9567186075005765E-4</v>
      </c>
      <c r="S492" s="200">
        <v>289.38</v>
      </c>
      <c r="T492" s="200">
        <v>381.976</v>
      </c>
    </row>
    <row r="493" spans="1:24" s="108" customFormat="1" ht="12.75" customHeight="1" x14ac:dyDescent="0.25">
      <c r="A493" s="108" t="s">
        <v>200</v>
      </c>
      <c r="B493" s="108">
        <f>SUM(B488:B490)</f>
        <v>177</v>
      </c>
      <c r="C493" s="112">
        <v>179.374</v>
      </c>
      <c r="D493" s="112">
        <v>56.798000000000002</v>
      </c>
      <c r="F493" s="108" t="s">
        <v>1993</v>
      </c>
      <c r="G493" s="298"/>
      <c r="I493" s="298"/>
      <c r="J493" s="112"/>
      <c r="K493" s="112"/>
      <c r="L493" s="298"/>
      <c r="M493" s="112"/>
      <c r="N493" s="112"/>
      <c r="O493" s="111" t="s">
        <v>28</v>
      </c>
      <c r="P493" s="182">
        <v>0</v>
      </c>
      <c r="Q493" s="27">
        <v>99.453000000000003</v>
      </c>
      <c r="R493" s="182"/>
      <c r="S493" s="112">
        <v>68.052000000000007</v>
      </c>
      <c r="T493" s="112">
        <v>290.69499999999999</v>
      </c>
      <c r="U493" s="278"/>
    </row>
    <row r="494" spans="1:24" ht="12.75" customHeight="1" x14ac:dyDescent="0.25">
      <c r="A494" s="220" t="s">
        <v>200</v>
      </c>
      <c r="B494" s="168"/>
      <c r="C494" s="200"/>
      <c r="D494" s="200"/>
      <c r="E494" s="168"/>
      <c r="F494" s="184" t="s">
        <v>7</v>
      </c>
      <c r="G494" s="307" t="s">
        <v>43</v>
      </c>
      <c r="H494" s="168"/>
      <c r="I494" s="297">
        <v>96</v>
      </c>
      <c r="J494" s="200">
        <v>191.184</v>
      </c>
      <c r="K494" s="200">
        <v>13.736000000000001</v>
      </c>
      <c r="L494" s="283"/>
      <c r="M494" s="200"/>
      <c r="N494" s="200"/>
      <c r="O494" s="221" t="s">
        <v>29</v>
      </c>
      <c r="P494" s="179">
        <v>0.54400000000000004</v>
      </c>
      <c r="Q494" s="107">
        <v>0</v>
      </c>
      <c r="R494" s="179"/>
      <c r="S494" s="200">
        <v>164.262</v>
      </c>
      <c r="T494" s="200">
        <v>218.10599999999999</v>
      </c>
    </row>
    <row r="495" spans="1:24" ht="12.75" customHeight="1" x14ac:dyDescent="0.25">
      <c r="A495" s="220" t="s">
        <v>200</v>
      </c>
      <c r="B495" s="168"/>
      <c r="C495" s="200"/>
      <c r="D495" s="200"/>
      <c r="E495" s="168"/>
      <c r="F495" s="184" t="s">
        <v>1991</v>
      </c>
      <c r="G495" s="307" t="s">
        <v>43</v>
      </c>
      <c r="H495" s="168"/>
      <c r="I495" s="283"/>
      <c r="J495" s="200"/>
      <c r="K495" s="200"/>
      <c r="L495" s="297">
        <v>31</v>
      </c>
      <c r="M495" s="200">
        <v>343.892</v>
      </c>
      <c r="N495" s="200">
        <v>47.637999999999998</v>
      </c>
      <c r="O495" s="221" t="s">
        <v>29</v>
      </c>
      <c r="P495" s="220">
        <v>0.156</v>
      </c>
      <c r="Q495" s="107">
        <v>50.393000000000001</v>
      </c>
      <c r="R495" s="181">
        <v>4.9567186075005765E-4</v>
      </c>
      <c r="S495" s="200">
        <v>250.523</v>
      </c>
      <c r="T495" s="200">
        <v>437.262</v>
      </c>
    </row>
    <row r="496" spans="1:24" ht="12.75" customHeight="1" x14ac:dyDescent="0.25">
      <c r="A496" s="220" t="s">
        <v>200</v>
      </c>
      <c r="B496" s="220">
        <v>127</v>
      </c>
      <c r="C496" s="200">
        <v>140.215</v>
      </c>
      <c r="D496" s="200">
        <v>56.6</v>
      </c>
      <c r="E496" s="168"/>
      <c r="F496" s="220" t="s">
        <v>1993</v>
      </c>
      <c r="G496" s="307" t="s">
        <v>43</v>
      </c>
      <c r="H496" s="168"/>
      <c r="I496" s="283"/>
      <c r="J496" s="200"/>
      <c r="K496" s="200"/>
      <c r="L496" s="283"/>
      <c r="M496" s="200"/>
      <c r="N496" s="200"/>
      <c r="O496" s="221" t="s">
        <v>28</v>
      </c>
      <c r="P496" s="179">
        <v>0</v>
      </c>
      <c r="Q496" s="107">
        <v>98.64</v>
      </c>
      <c r="R496" s="179"/>
      <c r="S496" s="200">
        <v>29.282</v>
      </c>
      <c r="T496" s="200">
        <v>251.149</v>
      </c>
    </row>
    <row r="497" spans="1:24" s="108" customFormat="1" ht="12.75" customHeight="1" x14ac:dyDescent="0.25">
      <c r="C497" s="112"/>
      <c r="D497" s="112"/>
      <c r="G497" s="298"/>
      <c r="I497" s="298"/>
      <c r="J497" s="112"/>
      <c r="K497" s="112"/>
      <c r="L497" s="298"/>
      <c r="M497" s="112"/>
      <c r="N497" s="112"/>
      <c r="O497" s="111"/>
      <c r="R497" s="182"/>
      <c r="U497" s="278"/>
    </row>
    <row r="498" spans="1:24" ht="12.75" customHeight="1" x14ac:dyDescent="0.25">
      <c r="C498" s="200"/>
      <c r="D498" s="200"/>
      <c r="J498" s="200"/>
      <c r="K498" s="200"/>
      <c r="M498" s="200"/>
      <c r="N498" s="200"/>
      <c r="R498" s="179"/>
    </row>
    <row r="499" spans="1:24" ht="12.75" customHeight="1" x14ac:dyDescent="0.25">
      <c r="A499" s="220" t="s">
        <v>372</v>
      </c>
      <c r="B499" s="220">
        <v>76</v>
      </c>
      <c r="C499" s="200">
        <v>-2.2905680070314229</v>
      </c>
      <c r="D499" s="200">
        <v>2.6767799799848704</v>
      </c>
      <c r="E499" s="220" t="s">
        <v>31</v>
      </c>
      <c r="F499" s="220" t="s">
        <v>249</v>
      </c>
      <c r="G499" s="297" t="s">
        <v>43</v>
      </c>
      <c r="H499" s="220" t="s">
        <v>126</v>
      </c>
      <c r="I499" s="297">
        <v>64</v>
      </c>
      <c r="J499" s="200">
        <v>18.221518733631456</v>
      </c>
      <c r="K499" s="200">
        <v>8.2311122884316301</v>
      </c>
      <c r="L499" s="297">
        <v>12</v>
      </c>
      <c r="M499" s="200">
        <v>15.930950726600033</v>
      </c>
      <c r="N499" s="200">
        <v>8.5602839294517103</v>
      </c>
      <c r="R499" s="179"/>
    </row>
    <row r="500" spans="1:24" s="108" customFormat="1" ht="12.75" customHeight="1" x14ac:dyDescent="0.25">
      <c r="C500" s="112"/>
      <c r="D500" s="112"/>
      <c r="G500" s="298"/>
      <c r="I500" s="298"/>
      <c r="J500" s="112"/>
      <c r="K500" s="112"/>
      <c r="L500" s="298"/>
      <c r="M500" s="112"/>
      <c r="N500" s="112"/>
      <c r="O500" s="111"/>
      <c r="R500" s="182"/>
      <c r="U500" s="278"/>
    </row>
    <row r="501" spans="1:24" ht="12.75" customHeight="1" x14ac:dyDescent="0.25">
      <c r="C501" s="200"/>
      <c r="D501" s="200"/>
      <c r="J501" s="200"/>
      <c r="K501" s="200"/>
      <c r="M501" s="200"/>
      <c r="N501" s="200"/>
      <c r="R501" s="179"/>
    </row>
    <row r="502" spans="1:24" ht="12.75" customHeight="1" x14ac:dyDescent="0.25">
      <c r="A502" s="220" t="s">
        <v>373</v>
      </c>
      <c r="B502" s="220">
        <v>74</v>
      </c>
      <c r="C502" s="200">
        <v>37.214657011579419</v>
      </c>
      <c r="D502" s="200">
        <v>23.949391819608461</v>
      </c>
      <c r="E502" s="220" t="s">
        <v>31</v>
      </c>
      <c r="F502" s="220" t="s">
        <v>249</v>
      </c>
      <c r="G502" s="297" t="s">
        <v>43</v>
      </c>
      <c r="H502" s="220" t="s">
        <v>126</v>
      </c>
      <c r="I502" s="297">
        <v>62</v>
      </c>
      <c r="J502" s="200">
        <v>65.663749233817484</v>
      </c>
      <c r="K502" s="200">
        <v>42.977979313493428</v>
      </c>
      <c r="L502" s="297">
        <v>12</v>
      </c>
      <c r="M502" s="200">
        <v>102.8784062453969</v>
      </c>
      <c r="N502" s="200">
        <v>80.779798827631168</v>
      </c>
      <c r="R502" s="179"/>
    </row>
    <row r="503" spans="1:24" s="108" customFormat="1" ht="12.75" customHeight="1" x14ac:dyDescent="0.25">
      <c r="G503" s="298"/>
      <c r="I503" s="298"/>
      <c r="L503" s="298"/>
      <c r="O503" s="111"/>
      <c r="R503" s="182"/>
      <c r="U503" s="278"/>
    </row>
    <row r="505" spans="1:24" ht="12.75" customHeight="1" x14ac:dyDescent="0.25">
      <c r="A505" s="184" t="s">
        <v>138</v>
      </c>
      <c r="B505" s="196">
        <v>152</v>
      </c>
      <c r="C505" s="180">
        <v>-2.9412912561317626</v>
      </c>
      <c r="D505" s="180">
        <v>28.841479028540927</v>
      </c>
      <c r="E505" s="197" t="s">
        <v>65</v>
      </c>
      <c r="F505" s="184" t="s">
        <v>139</v>
      </c>
      <c r="G505" s="307" t="s">
        <v>21</v>
      </c>
      <c r="H505" s="184" t="s">
        <v>22</v>
      </c>
      <c r="I505" s="285">
        <v>103</v>
      </c>
      <c r="J505" s="180">
        <v>145.83553986466609</v>
      </c>
      <c r="K505" s="180">
        <v>229.33673939791279</v>
      </c>
      <c r="L505" s="285">
        <v>49</v>
      </c>
      <c r="M505" s="180">
        <v>142.89424860853433</v>
      </c>
      <c r="N505" s="180">
        <v>125.45369910666555</v>
      </c>
    </row>
    <row r="506" spans="1:24" ht="12.75" customHeight="1" x14ac:dyDescent="0.25">
      <c r="A506" s="184" t="s">
        <v>138</v>
      </c>
      <c r="B506" s="196">
        <v>89</v>
      </c>
      <c r="C506" s="180">
        <v>-46.50783144344598</v>
      </c>
      <c r="D506" s="180">
        <v>35.015764196111547</v>
      </c>
      <c r="E506" s="213" t="s">
        <v>140</v>
      </c>
      <c r="F506" s="184" t="s">
        <v>139</v>
      </c>
      <c r="G506" s="307" t="s">
        <v>21</v>
      </c>
      <c r="H506" s="184" t="s">
        <v>22</v>
      </c>
      <c r="I506" s="285">
        <v>41</v>
      </c>
      <c r="J506" s="180">
        <v>152.15019255455707</v>
      </c>
      <c r="K506" s="180">
        <v>201.14103480533367</v>
      </c>
      <c r="L506" s="285">
        <v>48</v>
      </c>
      <c r="M506" s="180">
        <v>105.64236111111109</v>
      </c>
      <c r="N506" s="180">
        <v>107.18138288933355</v>
      </c>
    </row>
    <row r="507" spans="1:24" ht="12.75" customHeight="1" x14ac:dyDescent="0.25">
      <c r="A507" s="184" t="s">
        <v>138</v>
      </c>
      <c r="D507" s="180"/>
      <c r="F507" s="184" t="s">
        <v>7</v>
      </c>
      <c r="G507" s="297" t="s">
        <v>21</v>
      </c>
      <c r="I507" s="285">
        <v>144</v>
      </c>
      <c r="J507" s="180">
        <v>147.983</v>
      </c>
      <c r="K507" s="180">
        <v>18.341000000000001</v>
      </c>
      <c r="O507" s="214" t="s">
        <v>29</v>
      </c>
      <c r="P507" s="181">
        <v>0.86899999999999999</v>
      </c>
      <c r="Q507" s="195">
        <v>0</v>
      </c>
      <c r="S507" s="180">
        <v>112.035</v>
      </c>
      <c r="T507" s="180">
        <v>183.93</v>
      </c>
      <c r="V507" s="347"/>
      <c r="W507" s="273"/>
      <c r="X507" s="273"/>
    </row>
    <row r="508" spans="1:24" ht="12.75" customHeight="1" x14ac:dyDescent="0.25">
      <c r="A508" s="184" t="s">
        <v>138</v>
      </c>
      <c r="B508" s="184"/>
      <c r="C508" s="180"/>
      <c r="D508" s="180"/>
      <c r="E508" s="197"/>
      <c r="F508" s="184" t="s">
        <v>1991</v>
      </c>
      <c r="G508" s="307" t="s">
        <v>21</v>
      </c>
      <c r="H508" s="184"/>
      <c r="I508" s="285"/>
      <c r="J508" s="180"/>
      <c r="K508" s="180"/>
      <c r="L508" s="285">
        <v>97</v>
      </c>
      <c r="M508" s="180">
        <v>121.523</v>
      </c>
      <c r="N508" s="180">
        <v>11.714</v>
      </c>
      <c r="O508" s="214" t="s">
        <v>29</v>
      </c>
      <c r="P508" s="181">
        <v>0.115</v>
      </c>
      <c r="Q508" s="195">
        <v>59.689</v>
      </c>
      <c r="R508" s="181">
        <v>0.22404273606129643</v>
      </c>
      <c r="S508" s="180">
        <v>98.563999999999993</v>
      </c>
      <c r="T508" s="180">
        <v>144.48099999999999</v>
      </c>
      <c r="U508" s="279"/>
      <c r="V508" s="184"/>
      <c r="W508" s="184"/>
      <c r="X508" s="184"/>
    </row>
    <row r="509" spans="1:24" ht="12.75" customHeight="1" x14ac:dyDescent="0.25">
      <c r="A509" s="184" t="s">
        <v>138</v>
      </c>
      <c r="B509" s="196">
        <v>241</v>
      </c>
      <c r="C509" s="180">
        <v>-24.605</v>
      </c>
      <c r="D509" s="180">
        <v>21.8</v>
      </c>
      <c r="E509" s="197" t="s">
        <v>214</v>
      </c>
      <c r="F509" s="184" t="s">
        <v>1993</v>
      </c>
      <c r="G509" s="307" t="s">
        <v>21</v>
      </c>
      <c r="H509" s="184"/>
      <c r="I509" s="285"/>
      <c r="J509" s="180"/>
      <c r="K509" s="180"/>
      <c r="L509" s="285"/>
      <c r="M509" s="180"/>
      <c r="N509" s="180"/>
      <c r="O509" s="214" t="s">
        <v>28</v>
      </c>
      <c r="P509" s="181">
        <v>0</v>
      </c>
      <c r="Q509" s="195">
        <v>98.989000000000004</v>
      </c>
      <c r="R509" s="181"/>
      <c r="S509" s="180">
        <v>-67.331999999999994</v>
      </c>
      <c r="T509" s="180">
        <v>18.122</v>
      </c>
      <c r="U509" s="279"/>
      <c r="V509" s="184"/>
      <c r="W509" s="184"/>
      <c r="X509" s="184"/>
    </row>
    <row r="510" spans="1:24" s="108" customFormat="1" ht="12.75" customHeight="1" x14ac:dyDescent="0.25">
      <c r="A510" s="188"/>
      <c r="B510" s="186"/>
      <c r="C510" s="183"/>
      <c r="D510" s="183"/>
      <c r="E510" s="189"/>
      <c r="F510" s="188"/>
      <c r="G510" s="308"/>
      <c r="H510" s="188"/>
      <c r="I510" s="284"/>
      <c r="J510" s="183"/>
      <c r="K510" s="183"/>
      <c r="L510" s="284"/>
      <c r="M510" s="183"/>
      <c r="N510" s="183"/>
      <c r="O510" s="203"/>
      <c r="P510" s="191"/>
      <c r="Q510" s="187"/>
      <c r="R510" s="191"/>
      <c r="S510" s="183"/>
      <c r="T510" s="183"/>
      <c r="U510" s="280"/>
      <c r="V510" s="188"/>
      <c r="W510" s="188"/>
      <c r="X510" s="188"/>
    </row>
    <row r="511" spans="1:24" ht="12.75" customHeight="1" x14ac:dyDescent="0.25">
      <c r="A511" s="184"/>
      <c r="B511" s="196"/>
      <c r="C511" s="180"/>
      <c r="D511" s="180"/>
      <c r="E511" s="197"/>
      <c r="F511" s="184"/>
      <c r="G511" s="307"/>
      <c r="H511" s="184"/>
      <c r="I511" s="285"/>
      <c r="J511" s="180"/>
      <c r="K511" s="180"/>
      <c r="L511" s="285"/>
      <c r="M511" s="180"/>
      <c r="N511" s="180"/>
      <c r="O511" s="214"/>
      <c r="P511" s="181"/>
      <c r="Q511" s="195"/>
      <c r="R511" s="181"/>
      <c r="S511" s="180"/>
      <c r="T511" s="180"/>
    </row>
    <row r="512" spans="1:24" ht="12.75" customHeight="1" x14ac:dyDescent="0.25">
      <c r="A512" s="184" t="s">
        <v>127</v>
      </c>
      <c r="B512" s="196">
        <v>40</v>
      </c>
      <c r="C512" s="180">
        <v>-18.599999999999994</v>
      </c>
      <c r="D512" s="180">
        <v>99.137856343777983</v>
      </c>
      <c r="E512" s="197" t="s">
        <v>44</v>
      </c>
      <c r="F512" s="184" t="s">
        <v>125</v>
      </c>
      <c r="G512" s="307" t="s">
        <v>43</v>
      </c>
      <c r="H512" s="184" t="s">
        <v>126</v>
      </c>
      <c r="I512" s="285">
        <v>26</v>
      </c>
      <c r="J512" s="180">
        <v>135.5</v>
      </c>
      <c r="K512" s="180">
        <v>419.2</v>
      </c>
      <c r="L512" s="285">
        <v>14</v>
      </c>
      <c r="M512" s="180">
        <v>116.9</v>
      </c>
      <c r="N512" s="180">
        <v>207.3</v>
      </c>
      <c r="O512" s="214"/>
      <c r="P512" s="181"/>
      <c r="Q512" s="195"/>
      <c r="R512" s="181"/>
      <c r="S512" s="180"/>
      <c r="T512" s="180"/>
    </row>
    <row r="513" spans="1:21" s="108" customFormat="1" ht="12.75" customHeight="1" x14ac:dyDescent="0.25">
      <c r="A513" s="188"/>
      <c r="B513" s="186"/>
      <c r="C513" s="183"/>
      <c r="D513" s="183"/>
      <c r="E513" s="189"/>
      <c r="F513" s="188"/>
      <c r="G513" s="308"/>
      <c r="H513" s="188"/>
      <c r="I513" s="284"/>
      <c r="J513" s="183"/>
      <c r="K513" s="183"/>
      <c r="L513" s="284"/>
      <c r="M513" s="183"/>
      <c r="N513" s="183"/>
      <c r="O513" s="203"/>
      <c r="P513" s="191"/>
      <c r="Q513" s="187"/>
      <c r="R513" s="191"/>
      <c r="S513" s="183"/>
      <c r="T513" s="183"/>
      <c r="U513" s="278"/>
    </row>
    <row r="515" spans="1:21" ht="12.75" customHeight="1" x14ac:dyDescent="0.25">
      <c r="A515" s="184" t="s">
        <v>30</v>
      </c>
      <c r="B515" s="196">
        <f>SUM(I515,L515)</f>
        <v>6</v>
      </c>
      <c r="C515" s="180">
        <f>M515-J515</f>
        <v>50.460869565217379</v>
      </c>
      <c r="D515" s="180">
        <f>SQRT(K515^2/I515+N515^2/L515)</f>
        <v>18.787245804399696</v>
      </c>
      <c r="E515" s="220">
        <v>2</v>
      </c>
      <c r="F515" s="184" t="s">
        <v>56</v>
      </c>
      <c r="G515" s="297" t="s">
        <v>21</v>
      </c>
      <c r="H515" s="220" t="s">
        <v>22</v>
      </c>
      <c r="I515" s="297">
        <v>1</v>
      </c>
      <c r="J515" s="220">
        <v>23</v>
      </c>
      <c r="L515" s="297">
        <v>5</v>
      </c>
      <c r="M515" s="200">
        <v>73.460869565217379</v>
      </c>
      <c r="N515" s="200">
        <v>42.009558728635433</v>
      </c>
    </row>
    <row r="516" spans="1:21" ht="12.75" customHeight="1" x14ac:dyDescent="0.25">
      <c r="A516" s="184" t="s">
        <v>30</v>
      </c>
      <c r="B516" s="196">
        <f>SUM(I516,L516)</f>
        <v>7</v>
      </c>
      <c r="C516" s="180">
        <f>M516-J516</f>
        <v>10.398550724637687</v>
      </c>
      <c r="D516" s="180">
        <f>SQRT(K516^2/I516+N516^2/L516)</f>
        <v>10.40567447749798</v>
      </c>
      <c r="E516" s="220">
        <v>3</v>
      </c>
      <c r="F516" s="184" t="s">
        <v>56</v>
      </c>
      <c r="G516" s="297" t="s">
        <v>21</v>
      </c>
      <c r="H516" s="220" t="s">
        <v>22</v>
      </c>
      <c r="I516" s="297">
        <v>1</v>
      </c>
      <c r="J516" s="220">
        <v>36</v>
      </c>
      <c r="L516" s="297">
        <v>6</v>
      </c>
      <c r="M516" s="200">
        <v>46.398550724637687</v>
      </c>
      <c r="N516" s="200">
        <v>25.488592899372009</v>
      </c>
    </row>
    <row r="517" spans="1:21" ht="12.75" customHeight="1" x14ac:dyDescent="0.25">
      <c r="A517" s="184" t="s">
        <v>30</v>
      </c>
      <c r="B517" s="196">
        <v>22</v>
      </c>
      <c r="C517" s="180">
        <v>12.228260869565219</v>
      </c>
      <c r="D517" s="180">
        <v>10.83480606679964</v>
      </c>
      <c r="E517" s="197">
        <v>4</v>
      </c>
      <c r="F517" s="184" t="s">
        <v>56</v>
      </c>
      <c r="G517" s="307" t="s">
        <v>21</v>
      </c>
      <c r="H517" s="184" t="s">
        <v>22</v>
      </c>
      <c r="I517" s="285">
        <v>4</v>
      </c>
      <c r="J517" s="180">
        <v>49.25</v>
      </c>
      <c r="K517" s="180">
        <v>18.463928798245153</v>
      </c>
      <c r="L517" s="285">
        <v>18</v>
      </c>
      <c r="M517" s="180">
        <v>61.478260869565219</v>
      </c>
      <c r="N517" s="180">
        <v>24.061367481771455</v>
      </c>
    </row>
    <row r="518" spans="1:21" ht="12.75" customHeight="1" x14ac:dyDescent="0.25">
      <c r="A518" s="184" t="s">
        <v>30</v>
      </c>
      <c r="B518" s="196">
        <v>13</v>
      </c>
      <c r="C518" s="180">
        <v>17.434782608695656</v>
      </c>
      <c r="D518" s="180">
        <v>21.367231456841214</v>
      </c>
      <c r="E518" s="197">
        <v>5</v>
      </c>
      <c r="F518" s="184" t="s">
        <v>56</v>
      </c>
      <c r="G518" s="307" t="s">
        <v>21</v>
      </c>
      <c r="H518" s="184" t="s">
        <v>22</v>
      </c>
      <c r="I518" s="285">
        <v>3</v>
      </c>
      <c r="J518" s="180">
        <v>52</v>
      </c>
      <c r="K518" s="180">
        <v>24.576411454889016</v>
      </c>
      <c r="L518" s="285">
        <v>10</v>
      </c>
      <c r="M518" s="180">
        <v>69.434782608695656</v>
      </c>
      <c r="N518" s="180">
        <v>50.519822525112993</v>
      </c>
      <c r="Q518" s="184"/>
      <c r="R518" s="184"/>
      <c r="S518" s="184"/>
      <c r="T518" s="184"/>
    </row>
    <row r="519" spans="1:21" ht="12.75" customHeight="1" x14ac:dyDescent="0.25">
      <c r="A519" s="184" t="s">
        <v>30</v>
      </c>
      <c r="B519" s="196"/>
      <c r="C519" s="180"/>
      <c r="D519" s="180"/>
      <c r="E519" s="227">
        <v>6</v>
      </c>
      <c r="F519" s="184" t="s">
        <v>56</v>
      </c>
      <c r="G519" s="307" t="s">
        <v>21</v>
      </c>
      <c r="H519" s="184" t="s">
        <v>22</v>
      </c>
      <c r="I519" s="285">
        <v>1</v>
      </c>
      <c r="J519" s="180">
        <v>42</v>
      </c>
      <c r="K519" s="180"/>
      <c r="L519" s="285"/>
      <c r="M519" s="180"/>
      <c r="N519" s="180"/>
      <c r="Q519" s="184"/>
      <c r="R519" s="184"/>
      <c r="S519" s="184"/>
      <c r="T519" s="184"/>
    </row>
    <row r="520" spans="1:21" ht="12.75" customHeight="1" x14ac:dyDescent="0.25">
      <c r="A520" s="184" t="s">
        <v>30</v>
      </c>
      <c r="B520" s="196">
        <v>18</v>
      </c>
      <c r="C520" s="180">
        <v>0.45454545454545414</v>
      </c>
      <c r="D520" s="180">
        <v>0.91006360300322786</v>
      </c>
      <c r="E520" s="197" t="s">
        <v>48</v>
      </c>
      <c r="F520" s="184" t="s">
        <v>142</v>
      </c>
      <c r="G520" s="307" t="s">
        <v>43</v>
      </c>
      <c r="H520" s="184" t="s">
        <v>34</v>
      </c>
      <c r="I520" s="285">
        <v>7</v>
      </c>
      <c r="J520" s="180">
        <v>4</v>
      </c>
      <c r="K520" s="180">
        <v>2</v>
      </c>
      <c r="L520" s="285">
        <v>11</v>
      </c>
      <c r="M520" s="180">
        <v>4.4545454545454541</v>
      </c>
      <c r="N520" s="180">
        <v>1.6806722139992372</v>
      </c>
      <c r="P520" s="171"/>
      <c r="Q520" s="184"/>
      <c r="R520" s="184"/>
      <c r="S520" s="184"/>
      <c r="T520" s="184"/>
    </row>
    <row r="521" spans="1:21" ht="12.75" customHeight="1" x14ac:dyDescent="0.25">
      <c r="A521" s="184" t="s">
        <v>30</v>
      </c>
      <c r="B521" s="196">
        <v>55</v>
      </c>
      <c r="C521" s="180">
        <v>0.51052631578947416</v>
      </c>
      <c r="D521" s="180">
        <v>0.56373950547507978</v>
      </c>
      <c r="E521" s="197" t="s">
        <v>49</v>
      </c>
      <c r="F521" s="184" t="s">
        <v>142</v>
      </c>
      <c r="G521" s="307" t="s">
        <v>43</v>
      </c>
      <c r="H521" s="184" t="s">
        <v>34</v>
      </c>
      <c r="I521" s="285">
        <v>17</v>
      </c>
      <c r="J521" s="180">
        <v>4.0999999999999996</v>
      </c>
      <c r="K521" s="180">
        <v>2</v>
      </c>
      <c r="L521" s="285">
        <v>38</v>
      </c>
      <c r="M521" s="180">
        <v>4.6105263157894738</v>
      </c>
      <c r="N521" s="180">
        <v>1.7706801717635776</v>
      </c>
      <c r="Q521" s="184"/>
      <c r="R521" s="184"/>
      <c r="S521" s="184"/>
      <c r="T521" s="184"/>
    </row>
    <row r="522" spans="1:21" ht="12.75" customHeight="1" x14ac:dyDescent="0.25">
      <c r="A522" s="184" t="s">
        <v>30</v>
      </c>
      <c r="B522" s="196">
        <v>101</v>
      </c>
      <c r="C522" s="180">
        <v>-0.86153846153846159</v>
      </c>
      <c r="D522" s="180">
        <v>0.3700155219728174</v>
      </c>
      <c r="E522" s="213" t="s">
        <v>50</v>
      </c>
      <c r="F522" s="184" t="s">
        <v>142</v>
      </c>
      <c r="G522" s="307" t="s">
        <v>43</v>
      </c>
      <c r="H522" s="184" t="s">
        <v>34</v>
      </c>
      <c r="I522" s="285">
        <v>36</v>
      </c>
      <c r="J522" s="180">
        <v>4.3</v>
      </c>
      <c r="K522" s="180">
        <v>1.9</v>
      </c>
      <c r="L522" s="285">
        <v>65</v>
      </c>
      <c r="M522" s="180">
        <v>3.4384615384615382</v>
      </c>
      <c r="N522" s="180">
        <v>1.5431108408009839</v>
      </c>
      <c r="Q522" s="184"/>
      <c r="R522" s="184"/>
      <c r="S522" s="184"/>
      <c r="T522" s="184"/>
    </row>
    <row r="523" spans="1:21" ht="12.75" customHeight="1" x14ac:dyDescent="0.25">
      <c r="A523" s="184" t="s">
        <v>30</v>
      </c>
      <c r="B523" s="196">
        <v>97</v>
      </c>
      <c r="C523" s="180">
        <v>-0.28358208955223807</v>
      </c>
      <c r="D523" s="180">
        <v>0.34194213892935849</v>
      </c>
      <c r="E523" s="197" t="s">
        <v>51</v>
      </c>
      <c r="F523" s="184" t="s">
        <v>142</v>
      </c>
      <c r="G523" s="307" t="s">
        <v>43</v>
      </c>
      <c r="H523" s="184" t="s">
        <v>34</v>
      </c>
      <c r="I523" s="285">
        <v>30</v>
      </c>
      <c r="J523" s="180">
        <v>3.8</v>
      </c>
      <c r="K523" s="180">
        <v>1.5</v>
      </c>
      <c r="L523" s="285">
        <v>67</v>
      </c>
      <c r="M523" s="180">
        <v>3.5164179104477618</v>
      </c>
      <c r="N523" s="180">
        <v>1.6759882359862119</v>
      </c>
      <c r="Q523" s="184"/>
      <c r="R523" s="184"/>
      <c r="S523" s="184"/>
      <c r="T523" s="184"/>
    </row>
    <row r="524" spans="1:21" ht="12.75" customHeight="1" x14ac:dyDescent="0.25">
      <c r="A524" s="184" t="s">
        <v>30</v>
      </c>
      <c r="B524" s="196">
        <v>29</v>
      </c>
      <c r="C524" s="180">
        <v>-0.4368421052631577</v>
      </c>
      <c r="D524" s="180">
        <v>0.4724662704694399</v>
      </c>
      <c r="E524" s="197" t="s">
        <v>78</v>
      </c>
      <c r="F524" s="184" t="s">
        <v>142</v>
      </c>
      <c r="G524" s="307" t="s">
        <v>43</v>
      </c>
      <c r="H524" s="184" t="s">
        <v>34</v>
      </c>
      <c r="I524" s="285">
        <v>10</v>
      </c>
      <c r="J524" s="180">
        <v>3.5</v>
      </c>
      <c r="K524" s="180">
        <v>1.2</v>
      </c>
      <c r="L524" s="285">
        <v>19</v>
      </c>
      <c r="M524" s="180">
        <v>3.0631578947368423</v>
      </c>
      <c r="N524" s="180">
        <v>1.2268916651011761</v>
      </c>
      <c r="Q524" s="184"/>
      <c r="R524" s="184"/>
      <c r="S524" s="184"/>
      <c r="T524" s="184"/>
    </row>
    <row r="525" spans="1:21" ht="12.75" customHeight="1" x14ac:dyDescent="0.25">
      <c r="A525" s="184" t="s">
        <v>30</v>
      </c>
      <c r="B525" s="196">
        <v>3</v>
      </c>
      <c r="C525" s="180">
        <v>3.0794213521280884</v>
      </c>
      <c r="D525" s="180">
        <v>6.381598817816629</v>
      </c>
      <c r="E525" s="197">
        <v>4</v>
      </c>
      <c r="F525" s="170" t="s">
        <v>143</v>
      </c>
      <c r="G525" s="303" t="s">
        <v>43</v>
      </c>
      <c r="H525" s="184" t="s">
        <v>22</v>
      </c>
      <c r="I525" s="285">
        <v>1</v>
      </c>
      <c r="J525" s="180">
        <v>11.158839925077487</v>
      </c>
      <c r="L525" s="285">
        <v>2</v>
      </c>
      <c r="M525" s="180">
        <v>14.238261277205575</v>
      </c>
      <c r="N525" s="180">
        <v>9.0249435977803873</v>
      </c>
      <c r="Q525" s="184"/>
      <c r="R525" s="184"/>
      <c r="S525" s="184"/>
      <c r="T525" s="184"/>
    </row>
    <row r="526" spans="1:21" ht="12.75" customHeight="1" x14ac:dyDescent="0.25">
      <c r="A526" s="184" t="s">
        <v>30</v>
      </c>
      <c r="B526" s="196">
        <v>13</v>
      </c>
      <c r="C526" s="180">
        <v>17.99132664711129</v>
      </c>
      <c r="D526" s="180">
        <v>9.2563604013930725</v>
      </c>
      <c r="E526" s="197">
        <v>5</v>
      </c>
      <c r="F526" s="170" t="s">
        <v>143</v>
      </c>
      <c r="G526" s="303" t="s">
        <v>43</v>
      </c>
      <c r="H526" s="184" t="s">
        <v>22</v>
      </c>
      <c r="I526" s="285">
        <v>6</v>
      </c>
      <c r="J526" s="180">
        <v>17.393976728819599</v>
      </c>
      <c r="K526" s="180">
        <v>7.170741258143555</v>
      </c>
      <c r="L526" s="285">
        <v>7</v>
      </c>
      <c r="M526" s="180">
        <v>35.385303375930889</v>
      </c>
      <c r="N526" s="180">
        <v>23.232993850848441</v>
      </c>
      <c r="Q526" s="184"/>
      <c r="R526" s="184"/>
      <c r="S526" s="184"/>
      <c r="T526" s="184"/>
    </row>
    <row r="527" spans="1:21" ht="12.75" customHeight="1" x14ac:dyDescent="0.25">
      <c r="A527" s="184" t="s">
        <v>30</v>
      </c>
      <c r="B527" s="196">
        <v>26</v>
      </c>
      <c r="C527" s="180">
        <v>4.1482338752855981</v>
      </c>
      <c r="D527" s="180">
        <v>6.4391516810776848</v>
      </c>
      <c r="E527" s="197">
        <v>7</v>
      </c>
      <c r="F527" s="170" t="s">
        <v>143</v>
      </c>
      <c r="G527" s="303" t="s">
        <v>43</v>
      </c>
      <c r="H527" s="184" t="s">
        <v>22</v>
      </c>
      <c r="I527" s="285">
        <v>7</v>
      </c>
      <c r="J527" s="180">
        <v>17.718299720711052</v>
      </c>
      <c r="K527" s="180">
        <v>13.927976432472317</v>
      </c>
      <c r="L527" s="285">
        <v>19</v>
      </c>
      <c r="M527" s="180">
        <v>21.86653359599665</v>
      </c>
      <c r="N527" s="180">
        <v>16.163246088843131</v>
      </c>
      <c r="Q527" s="184"/>
      <c r="R527" s="184"/>
      <c r="S527" s="184"/>
      <c r="T527" s="184"/>
    </row>
    <row r="528" spans="1:21" ht="12.75" customHeight="1" x14ac:dyDescent="0.25">
      <c r="A528" s="184" t="s">
        <v>30</v>
      </c>
      <c r="B528" s="196">
        <v>35</v>
      </c>
      <c r="C528" s="180">
        <v>40.408838387507629</v>
      </c>
      <c r="D528" s="180">
        <v>32.393863385740282</v>
      </c>
      <c r="E528" s="213">
        <v>8</v>
      </c>
      <c r="F528" s="170" t="s">
        <v>143</v>
      </c>
      <c r="G528" s="303" t="s">
        <v>43</v>
      </c>
      <c r="H528" s="184" t="s">
        <v>22</v>
      </c>
      <c r="I528" s="285">
        <v>13</v>
      </c>
      <c r="J528" s="180">
        <v>22.814742030229617</v>
      </c>
      <c r="K528" s="180">
        <v>15.574651617106955</v>
      </c>
      <c r="L528" s="285">
        <v>22</v>
      </c>
      <c r="M528" s="180">
        <v>63.223580417737246</v>
      </c>
      <c r="N528" s="180">
        <v>150.5837633293464</v>
      </c>
      <c r="Q528" s="184"/>
      <c r="R528" s="184"/>
      <c r="S528" s="184"/>
      <c r="T528" s="184"/>
    </row>
    <row r="529" spans="1:20" ht="12.75" customHeight="1" x14ac:dyDescent="0.25">
      <c r="A529" s="184" t="s">
        <v>30</v>
      </c>
      <c r="B529" s="196">
        <v>19</v>
      </c>
      <c r="C529" s="180">
        <v>-10.053179711631149</v>
      </c>
      <c r="D529" s="180">
        <v>9.7911527928876936</v>
      </c>
      <c r="E529" s="197">
        <v>9</v>
      </c>
      <c r="F529" s="170" t="s">
        <v>143</v>
      </c>
      <c r="G529" s="303" t="s">
        <v>43</v>
      </c>
      <c r="H529" s="184" t="s">
        <v>22</v>
      </c>
      <c r="I529" s="285">
        <v>6</v>
      </c>
      <c r="J529" s="180">
        <v>28.243541614926034</v>
      </c>
      <c r="K529" s="180">
        <v>22.473160424820431</v>
      </c>
      <c r="L529" s="285">
        <v>13</v>
      </c>
      <c r="M529" s="180">
        <v>18.190361903294885</v>
      </c>
      <c r="N529" s="180">
        <v>12.329113795066245</v>
      </c>
      <c r="Q529" s="184"/>
      <c r="R529" s="184"/>
      <c r="S529" s="184"/>
      <c r="T529" s="184"/>
    </row>
    <row r="530" spans="1:20" ht="12.75" customHeight="1" x14ac:dyDescent="0.25">
      <c r="A530" s="184" t="s">
        <v>30</v>
      </c>
      <c r="B530" s="196">
        <v>20</v>
      </c>
      <c r="C530" s="180">
        <v>2.6335033655765105</v>
      </c>
      <c r="D530" s="180">
        <v>3.9382296617320498</v>
      </c>
      <c r="E530" s="197">
        <v>10</v>
      </c>
      <c r="F530" s="170" t="s">
        <v>143</v>
      </c>
      <c r="G530" s="303" t="s">
        <v>43</v>
      </c>
      <c r="H530" s="184" t="s">
        <v>22</v>
      </c>
      <c r="I530" s="285">
        <v>3</v>
      </c>
      <c r="J530" s="180">
        <v>15.442891432869777</v>
      </c>
      <c r="K530" s="180">
        <v>3.6006290078804652</v>
      </c>
      <c r="L530" s="285">
        <v>17</v>
      </c>
      <c r="M530" s="180">
        <v>18.076394798446287</v>
      </c>
      <c r="N530" s="180">
        <v>13.791244795222056</v>
      </c>
      <c r="Q530" s="184"/>
      <c r="R530" s="184"/>
      <c r="S530" s="184"/>
      <c r="T530" s="184"/>
    </row>
    <row r="531" spans="1:20" ht="12.75" customHeight="1" x14ac:dyDescent="0.25">
      <c r="A531" s="184" t="s">
        <v>30</v>
      </c>
      <c r="B531" s="196">
        <v>22</v>
      </c>
      <c r="C531" s="180">
        <v>4.1086515234011109</v>
      </c>
      <c r="D531" s="180">
        <v>6.4384504849012885</v>
      </c>
      <c r="E531" s="197">
        <v>11</v>
      </c>
      <c r="F531" s="170" t="s">
        <v>143</v>
      </c>
      <c r="G531" s="303" t="s">
        <v>43</v>
      </c>
      <c r="H531" s="184" t="s">
        <v>22</v>
      </c>
      <c r="I531" s="285">
        <v>3</v>
      </c>
      <c r="J531" s="180">
        <v>20.03028486785399</v>
      </c>
      <c r="K531" s="180">
        <v>5.684698788395762</v>
      </c>
      <c r="L531" s="285">
        <v>19</v>
      </c>
      <c r="M531" s="180">
        <v>24.1389363912551</v>
      </c>
      <c r="N531" s="180">
        <v>24.144409559088306</v>
      </c>
      <c r="Q531" s="184"/>
      <c r="R531" s="184"/>
      <c r="S531" s="184"/>
      <c r="T531" s="184"/>
    </row>
    <row r="532" spans="1:20" ht="12.75" customHeight="1" x14ac:dyDescent="0.25">
      <c r="A532" s="184" t="s">
        <v>30</v>
      </c>
      <c r="B532" s="196">
        <v>15</v>
      </c>
      <c r="C532" s="180">
        <v>-21.779444101339315</v>
      </c>
      <c r="D532" s="180">
        <v>14.294356181669935</v>
      </c>
      <c r="E532" s="197">
        <v>12</v>
      </c>
      <c r="F532" s="170" t="s">
        <v>143</v>
      </c>
      <c r="G532" s="303" t="s">
        <v>43</v>
      </c>
      <c r="H532" s="184" t="s">
        <v>22</v>
      </c>
      <c r="I532" s="285">
        <v>5</v>
      </c>
      <c r="J532" s="180">
        <v>39.741107797906281</v>
      </c>
      <c r="K532" s="180">
        <v>30.12131027841626</v>
      </c>
      <c r="L532" s="285">
        <v>10</v>
      </c>
      <c r="M532" s="180">
        <v>17.961663696566966</v>
      </c>
      <c r="N532" s="180">
        <v>15.122814576235619</v>
      </c>
      <c r="Q532" s="184"/>
      <c r="R532" s="184"/>
      <c r="S532" s="184"/>
      <c r="T532" s="184"/>
    </row>
    <row r="533" spans="1:20" ht="12.75" customHeight="1" x14ac:dyDescent="0.25">
      <c r="A533" s="184" t="s">
        <v>30</v>
      </c>
      <c r="B533" s="196">
        <v>5</v>
      </c>
      <c r="C533" s="180">
        <v>6.4976297577476938</v>
      </c>
      <c r="D533" s="180">
        <v>2.8359641317550355</v>
      </c>
      <c r="E533" s="197">
        <v>13</v>
      </c>
      <c r="F533" s="170" t="s">
        <v>143</v>
      </c>
      <c r="G533" s="303" t="s">
        <v>43</v>
      </c>
      <c r="H533" s="184" t="s">
        <v>22</v>
      </c>
      <c r="I533" s="285">
        <v>1</v>
      </c>
      <c r="J533" s="180">
        <v>4.6415888336127793</v>
      </c>
      <c r="L533" s="285">
        <v>4</v>
      </c>
      <c r="M533" s="180">
        <v>11.139218591360473</v>
      </c>
      <c r="N533" s="180">
        <v>5.671928263510071</v>
      </c>
      <c r="Q533" s="184"/>
      <c r="R533" s="184"/>
      <c r="S533" s="184"/>
      <c r="T533" s="184"/>
    </row>
    <row r="534" spans="1:20" ht="12.75" customHeight="1" x14ac:dyDescent="0.25">
      <c r="A534" s="184" t="s">
        <v>30</v>
      </c>
      <c r="B534" s="196">
        <v>2</v>
      </c>
      <c r="C534" s="180">
        <v>1.7967995901326947</v>
      </c>
      <c r="D534" s="180">
        <v>0</v>
      </c>
      <c r="E534" s="197">
        <v>16</v>
      </c>
      <c r="F534" s="170" t="s">
        <v>143</v>
      </c>
      <c r="G534" s="303" t="s">
        <v>43</v>
      </c>
      <c r="H534" s="184" t="s">
        <v>22</v>
      </c>
      <c r="I534" s="285">
        <v>1</v>
      </c>
      <c r="J534" s="180">
        <v>15.505157798326254</v>
      </c>
      <c r="L534" s="285">
        <v>1</v>
      </c>
      <c r="M534" s="180">
        <v>17.301957388458948</v>
      </c>
      <c r="Q534" s="184"/>
      <c r="R534" s="184"/>
      <c r="S534" s="184"/>
      <c r="T534" s="184"/>
    </row>
    <row r="535" spans="1:20" ht="12.75" customHeight="1" x14ac:dyDescent="0.25">
      <c r="A535" s="184" t="s">
        <v>30</v>
      </c>
      <c r="B535" s="196">
        <v>36</v>
      </c>
      <c r="C535" s="180">
        <v>8.6999999999999993</v>
      </c>
      <c r="D535" s="180">
        <v>1.0927197095487771</v>
      </c>
      <c r="E535" s="197">
        <v>4</v>
      </c>
      <c r="F535" s="195" t="s">
        <v>154</v>
      </c>
      <c r="G535" s="286" t="s">
        <v>21</v>
      </c>
      <c r="H535" s="184" t="s">
        <v>22</v>
      </c>
      <c r="I535" s="285">
        <v>11</v>
      </c>
      <c r="J535" s="180">
        <v>1.8</v>
      </c>
      <c r="K535" s="180">
        <v>1.3</v>
      </c>
      <c r="L535" s="285">
        <v>25</v>
      </c>
      <c r="M535" s="180">
        <v>10.5</v>
      </c>
      <c r="N535" s="180">
        <v>5.0999999999999996</v>
      </c>
      <c r="O535" s="206"/>
      <c r="P535" s="184"/>
      <c r="Q535" s="184"/>
      <c r="R535" s="184"/>
      <c r="S535" s="184"/>
      <c r="T535" s="184"/>
    </row>
    <row r="536" spans="1:20" ht="12.75" customHeight="1" x14ac:dyDescent="0.25">
      <c r="A536" s="184" t="s">
        <v>30</v>
      </c>
      <c r="B536" s="196">
        <v>36</v>
      </c>
      <c r="C536" s="180">
        <v>27.900000000000002</v>
      </c>
      <c r="D536" s="180">
        <v>2.6388702816994178</v>
      </c>
      <c r="E536" s="197">
        <v>4.5</v>
      </c>
      <c r="F536" s="195" t="s">
        <v>154</v>
      </c>
      <c r="G536" s="286" t="s">
        <v>21</v>
      </c>
      <c r="H536" s="184" t="s">
        <v>22</v>
      </c>
      <c r="I536" s="285">
        <v>11</v>
      </c>
      <c r="J536" s="180">
        <v>6.8</v>
      </c>
      <c r="K536" s="180">
        <v>5.3</v>
      </c>
      <c r="L536" s="285">
        <v>25</v>
      </c>
      <c r="M536" s="180">
        <v>34.700000000000003</v>
      </c>
      <c r="N536" s="180">
        <v>10.5</v>
      </c>
      <c r="O536" s="206"/>
      <c r="P536" s="184"/>
      <c r="Q536" s="184"/>
      <c r="R536" s="184"/>
      <c r="S536" s="184"/>
      <c r="T536" s="184"/>
    </row>
    <row r="537" spans="1:20" ht="12.75" customHeight="1" x14ac:dyDescent="0.25">
      <c r="A537" s="184" t="s">
        <v>30</v>
      </c>
      <c r="B537" s="196">
        <v>36</v>
      </c>
      <c r="C537" s="180">
        <v>13.399999999999999</v>
      </c>
      <c r="D537" s="180">
        <v>2.6410672773779096</v>
      </c>
      <c r="E537" s="197">
        <v>5</v>
      </c>
      <c r="F537" s="195" t="s">
        <v>154</v>
      </c>
      <c r="G537" s="286" t="s">
        <v>21</v>
      </c>
      <c r="H537" s="184" t="s">
        <v>22</v>
      </c>
      <c r="I537" s="285">
        <v>11</v>
      </c>
      <c r="J537" s="180">
        <v>1.8</v>
      </c>
      <c r="K537" s="180">
        <v>2.4</v>
      </c>
      <c r="L537" s="285">
        <v>25</v>
      </c>
      <c r="M537" s="180">
        <v>15.2</v>
      </c>
      <c r="N537" s="180">
        <v>12.7</v>
      </c>
      <c r="O537" s="206"/>
      <c r="P537" s="184"/>
      <c r="Q537" s="184"/>
      <c r="R537" s="184"/>
      <c r="S537" s="184"/>
      <c r="T537" s="184"/>
    </row>
    <row r="538" spans="1:20" ht="12.75" customHeight="1" x14ac:dyDescent="0.25">
      <c r="A538" s="184" t="s">
        <v>30</v>
      </c>
      <c r="B538" s="196">
        <v>36</v>
      </c>
      <c r="C538" s="180">
        <v>36.700000000000003</v>
      </c>
      <c r="D538" s="180">
        <v>2.02</v>
      </c>
      <c r="E538" s="197">
        <v>5.5</v>
      </c>
      <c r="F538" s="195" t="s">
        <v>154</v>
      </c>
      <c r="G538" s="286" t="s">
        <v>21</v>
      </c>
      <c r="H538" s="184" t="s">
        <v>22</v>
      </c>
      <c r="I538" s="285">
        <v>11</v>
      </c>
      <c r="J538" s="180">
        <v>0.9</v>
      </c>
      <c r="L538" s="285">
        <v>25</v>
      </c>
      <c r="M538" s="180">
        <v>37.6</v>
      </c>
      <c r="N538" s="180">
        <v>10.1</v>
      </c>
      <c r="O538" s="206"/>
      <c r="P538" s="184"/>
      <c r="Q538" s="184"/>
      <c r="R538" s="184"/>
      <c r="S538" s="184"/>
      <c r="T538" s="184"/>
    </row>
    <row r="539" spans="1:20" ht="12.75" customHeight="1" x14ac:dyDescent="0.25">
      <c r="A539" s="184" t="s">
        <v>30</v>
      </c>
      <c r="B539" s="196">
        <v>36</v>
      </c>
      <c r="C539" s="180">
        <v>38.9</v>
      </c>
      <c r="D539" s="180">
        <v>3.7735394525564452</v>
      </c>
      <c r="E539" s="213">
        <v>6</v>
      </c>
      <c r="F539" s="195" t="s">
        <v>154</v>
      </c>
      <c r="G539" s="286" t="s">
        <v>21</v>
      </c>
      <c r="H539" s="184" t="s">
        <v>22</v>
      </c>
      <c r="I539" s="285">
        <v>11</v>
      </c>
      <c r="J539" s="180">
        <v>5.0999999999999996</v>
      </c>
      <c r="K539" s="180">
        <v>3.3</v>
      </c>
      <c r="L539" s="285">
        <v>25</v>
      </c>
      <c r="M539" s="180">
        <v>44</v>
      </c>
      <c r="N539" s="180">
        <v>18.2</v>
      </c>
      <c r="O539" s="206"/>
      <c r="P539" s="184"/>
      <c r="Q539" s="184"/>
      <c r="R539" s="184"/>
      <c r="S539" s="184"/>
      <c r="T539" s="184"/>
    </row>
    <row r="540" spans="1:20" ht="12.75" customHeight="1" x14ac:dyDescent="0.25">
      <c r="A540" s="184" t="s">
        <v>30</v>
      </c>
      <c r="B540" s="196">
        <v>36</v>
      </c>
      <c r="C540" s="180">
        <v>22.200000000000003</v>
      </c>
      <c r="D540" s="180">
        <v>2.2843260394579086</v>
      </c>
      <c r="E540" s="197">
        <v>6.5</v>
      </c>
      <c r="F540" s="195" t="s">
        <v>154</v>
      </c>
      <c r="G540" s="286" t="s">
        <v>21</v>
      </c>
      <c r="H540" s="184" t="s">
        <v>22</v>
      </c>
      <c r="I540" s="285">
        <v>11</v>
      </c>
      <c r="J540" s="180">
        <v>4.5999999999999996</v>
      </c>
      <c r="K540" s="180">
        <v>4</v>
      </c>
      <c r="L540" s="285">
        <v>25</v>
      </c>
      <c r="M540" s="180">
        <v>26.8</v>
      </c>
      <c r="N540" s="180">
        <v>9.6999999999999993</v>
      </c>
      <c r="O540" s="206"/>
      <c r="P540" s="184"/>
      <c r="Q540" s="184"/>
      <c r="R540" s="184"/>
      <c r="S540" s="184"/>
      <c r="T540" s="184"/>
    </row>
    <row r="541" spans="1:20" ht="12.75" customHeight="1" x14ac:dyDescent="0.25">
      <c r="A541" s="184" t="s">
        <v>30</v>
      </c>
      <c r="B541" s="196">
        <v>36</v>
      </c>
      <c r="C541" s="180">
        <v>34.5</v>
      </c>
      <c r="D541" s="180">
        <v>7.5861021252383267</v>
      </c>
      <c r="E541" s="197">
        <v>7</v>
      </c>
      <c r="F541" s="195" t="s">
        <v>154</v>
      </c>
      <c r="G541" s="286" t="s">
        <v>21</v>
      </c>
      <c r="H541" s="184" t="s">
        <v>22</v>
      </c>
      <c r="I541" s="285">
        <v>11</v>
      </c>
      <c r="J541" s="180">
        <v>16.7</v>
      </c>
      <c r="K541" s="180">
        <v>16.899999999999999</v>
      </c>
      <c r="L541" s="285">
        <v>25</v>
      </c>
      <c r="M541" s="180">
        <v>51.2</v>
      </c>
      <c r="N541" s="180">
        <v>28.1</v>
      </c>
      <c r="O541" s="206"/>
      <c r="P541" s="184"/>
      <c r="Q541" s="184"/>
      <c r="R541" s="184"/>
      <c r="S541" s="184"/>
      <c r="T541" s="184"/>
    </row>
    <row r="542" spans="1:20" ht="12.75" customHeight="1" x14ac:dyDescent="0.25">
      <c r="A542" s="184" t="s">
        <v>30</v>
      </c>
      <c r="B542" s="196">
        <v>83</v>
      </c>
      <c r="C542" s="180">
        <v>-0.69999999999999973</v>
      </c>
      <c r="D542" s="180">
        <v>0.52699201913814042</v>
      </c>
      <c r="E542" s="197" t="s">
        <v>146</v>
      </c>
      <c r="F542" s="170" t="s">
        <v>147</v>
      </c>
      <c r="G542" s="303" t="s">
        <v>21</v>
      </c>
      <c r="H542" s="184" t="s">
        <v>22</v>
      </c>
      <c r="I542" s="285">
        <v>51</v>
      </c>
      <c r="J542" s="180">
        <v>3.9</v>
      </c>
      <c r="K542" s="180">
        <v>3</v>
      </c>
      <c r="L542" s="285">
        <v>32</v>
      </c>
      <c r="M542" s="180">
        <v>3.2</v>
      </c>
      <c r="N542" s="180">
        <v>1.8</v>
      </c>
      <c r="O542" s="214"/>
      <c r="P542" s="181"/>
      <c r="Q542" s="184"/>
      <c r="R542" s="184"/>
      <c r="S542" s="184"/>
      <c r="T542" s="184"/>
    </row>
    <row r="543" spans="1:20" ht="12.75" customHeight="1" x14ac:dyDescent="0.25">
      <c r="A543" s="184" t="s">
        <v>30</v>
      </c>
      <c r="B543" s="196">
        <v>88</v>
      </c>
      <c r="C543" s="180">
        <v>0.80000000000000027</v>
      </c>
      <c r="D543" s="180">
        <v>0.5206878042298323</v>
      </c>
      <c r="E543" s="197" t="s">
        <v>148</v>
      </c>
      <c r="F543" s="170" t="s">
        <v>147</v>
      </c>
      <c r="G543" s="303" t="s">
        <v>21</v>
      </c>
      <c r="H543" s="184" t="s">
        <v>22</v>
      </c>
      <c r="I543" s="285">
        <v>50</v>
      </c>
      <c r="J543" s="180">
        <v>2.8</v>
      </c>
      <c r="K543" s="180">
        <v>1.8</v>
      </c>
      <c r="L543" s="285">
        <v>38</v>
      </c>
      <c r="M543" s="180">
        <v>3.6</v>
      </c>
      <c r="N543" s="180">
        <v>2.8</v>
      </c>
      <c r="O543" s="214"/>
      <c r="P543" s="181"/>
      <c r="Q543" s="184"/>
      <c r="R543" s="184"/>
      <c r="S543" s="184"/>
      <c r="T543" s="184"/>
    </row>
    <row r="544" spans="1:20" ht="12.75" customHeight="1" x14ac:dyDescent="0.25">
      <c r="A544" s="184" t="s">
        <v>30</v>
      </c>
      <c r="B544" s="196">
        <v>24</v>
      </c>
      <c r="C544" s="180">
        <v>293520.81057625241</v>
      </c>
      <c r="D544" s="180">
        <v>109759.64457891275</v>
      </c>
      <c r="E544" s="197" t="s">
        <v>31</v>
      </c>
      <c r="F544" s="184" t="s">
        <v>32</v>
      </c>
      <c r="G544" s="307" t="s">
        <v>21</v>
      </c>
      <c r="H544" s="184" t="s">
        <v>34</v>
      </c>
      <c r="I544" s="285">
        <v>8</v>
      </c>
      <c r="J544" s="180">
        <v>13031.916084089587</v>
      </c>
      <c r="K544" s="180">
        <v>9607.7101784185288</v>
      </c>
      <c r="L544" s="285">
        <v>16</v>
      </c>
      <c r="M544" s="180">
        <v>306552.72666034201</v>
      </c>
      <c r="N544" s="180">
        <v>438828.2774157598</v>
      </c>
      <c r="O544" s="206"/>
      <c r="P544" s="184"/>
      <c r="Q544" s="184"/>
      <c r="R544" s="184"/>
      <c r="S544" s="184"/>
      <c r="T544" s="184"/>
    </row>
    <row r="545" spans="1:30" ht="12.75" customHeight="1" x14ac:dyDescent="0.25">
      <c r="A545" s="184" t="s">
        <v>30</v>
      </c>
      <c r="B545" s="196">
        <v>24</v>
      </c>
      <c r="C545" s="180">
        <v>106.8789155874332</v>
      </c>
      <c r="D545" s="180">
        <v>51.986881810028464</v>
      </c>
      <c r="E545" s="197" t="s">
        <v>58</v>
      </c>
      <c r="F545" s="184" t="s">
        <v>59</v>
      </c>
      <c r="G545" s="307" t="s">
        <v>21</v>
      </c>
      <c r="H545" s="184" t="s">
        <v>22</v>
      </c>
      <c r="I545" s="285">
        <v>16</v>
      </c>
      <c r="J545" s="180">
        <v>23.170122391938779</v>
      </c>
      <c r="K545" s="180">
        <v>15.588510072571616</v>
      </c>
      <c r="L545" s="285">
        <v>8</v>
      </c>
      <c r="M545" s="180">
        <v>130.04903797937197</v>
      </c>
      <c r="N545" s="180">
        <v>146.62737199956089</v>
      </c>
      <c r="O545" s="206"/>
      <c r="P545" s="184"/>
      <c r="Q545" s="184"/>
      <c r="R545" s="184"/>
      <c r="S545" s="184"/>
      <c r="T545" s="184"/>
    </row>
    <row r="546" spans="1:30" ht="12.75" customHeight="1" x14ac:dyDescent="0.25">
      <c r="A546" s="184" t="s">
        <v>30</v>
      </c>
      <c r="B546" s="196">
        <v>32</v>
      </c>
      <c r="C546" s="180">
        <v>4.0750000000000002</v>
      </c>
      <c r="D546" s="180">
        <v>1.0698877147730144</v>
      </c>
      <c r="E546" s="197" t="s">
        <v>31</v>
      </c>
      <c r="F546" s="184" t="s">
        <v>81</v>
      </c>
      <c r="G546" s="307" t="s">
        <v>21</v>
      </c>
      <c r="H546" s="184" t="s">
        <v>22</v>
      </c>
      <c r="I546" s="285">
        <v>12</v>
      </c>
      <c r="J546" s="180">
        <v>2.2999999999999998</v>
      </c>
      <c r="K546" s="180">
        <v>0.9</v>
      </c>
      <c r="L546" s="285">
        <v>20</v>
      </c>
      <c r="M546" s="180">
        <v>6.375</v>
      </c>
      <c r="N546" s="180">
        <v>4.6414646874068159</v>
      </c>
      <c r="O546" s="206"/>
      <c r="P546" s="184"/>
      <c r="Q546" s="184"/>
      <c r="R546" s="184"/>
      <c r="S546" s="184"/>
      <c r="T546" s="184"/>
    </row>
    <row r="547" spans="1:30" ht="12.75" customHeight="1" x14ac:dyDescent="0.25">
      <c r="A547" s="184" t="s">
        <v>30</v>
      </c>
      <c r="B547" s="196">
        <v>69</v>
      </c>
      <c r="C547" s="180">
        <v>33.08</v>
      </c>
      <c r="D547" s="180">
        <v>3.8943781858655497</v>
      </c>
      <c r="E547" s="197" t="s">
        <v>31</v>
      </c>
      <c r="F547" s="184" t="s">
        <v>95</v>
      </c>
      <c r="G547" s="307" t="s">
        <v>43</v>
      </c>
      <c r="H547" s="184" t="s">
        <v>22</v>
      </c>
      <c r="I547" s="285">
        <v>44</v>
      </c>
      <c r="J547" s="180">
        <v>3.49</v>
      </c>
      <c r="K547" s="180">
        <v>0.36</v>
      </c>
      <c r="L547" s="285">
        <v>25</v>
      </c>
      <c r="M547" s="180">
        <v>36.57</v>
      </c>
      <c r="N547" s="180">
        <v>19.47</v>
      </c>
      <c r="O547" s="206"/>
      <c r="P547" s="184"/>
      <c r="Q547" s="184"/>
      <c r="R547" s="184"/>
      <c r="S547" s="184"/>
      <c r="T547" s="184"/>
    </row>
    <row r="548" spans="1:30" ht="12.75" customHeight="1" x14ac:dyDescent="0.25">
      <c r="A548" s="184" t="s">
        <v>30</v>
      </c>
      <c r="B548" s="196">
        <v>24</v>
      </c>
      <c r="C548" s="180">
        <v>1.21</v>
      </c>
      <c r="D548" s="180">
        <v>2.670341305727721</v>
      </c>
      <c r="E548" s="197" t="s">
        <v>58</v>
      </c>
      <c r="F548" s="184" t="s">
        <v>100</v>
      </c>
      <c r="G548" s="307" t="s">
        <v>21</v>
      </c>
      <c r="H548" s="184" t="s">
        <v>22</v>
      </c>
      <c r="I548" s="285">
        <v>17</v>
      </c>
      <c r="J548" s="180">
        <v>5.48</v>
      </c>
      <c r="K548" s="180">
        <v>4.8899999999999997</v>
      </c>
      <c r="L548" s="285">
        <v>7</v>
      </c>
      <c r="M548" s="180">
        <v>6.69</v>
      </c>
      <c r="N548" s="180">
        <v>6.33</v>
      </c>
      <c r="O548" s="206"/>
      <c r="P548" s="184"/>
      <c r="Q548" s="184"/>
      <c r="R548" s="184"/>
      <c r="S548" s="184"/>
      <c r="T548" s="184"/>
    </row>
    <row r="549" spans="1:30" ht="12.75" customHeight="1" x14ac:dyDescent="0.25">
      <c r="A549" s="184" t="s">
        <v>30</v>
      </c>
      <c r="B549" s="196">
        <v>70</v>
      </c>
      <c r="C549" s="180">
        <v>6.6666666666666714</v>
      </c>
      <c r="D549" s="180">
        <v>1.9852396506689653</v>
      </c>
      <c r="E549" s="197" t="s">
        <v>31</v>
      </c>
      <c r="F549" s="184" t="s">
        <v>105</v>
      </c>
      <c r="G549" s="307" t="s">
        <v>21</v>
      </c>
      <c r="H549" s="184" t="s">
        <v>33</v>
      </c>
      <c r="I549" s="285">
        <v>36</v>
      </c>
      <c r="J549" s="180">
        <v>86.666666666666671</v>
      </c>
      <c r="K549" s="180">
        <v>6</v>
      </c>
      <c r="L549" s="285">
        <v>34</v>
      </c>
      <c r="M549" s="180">
        <v>93.333333333333343</v>
      </c>
      <c r="N549" s="180">
        <v>10</v>
      </c>
      <c r="O549" s="206"/>
      <c r="P549" s="184"/>
      <c r="Q549" s="184"/>
      <c r="R549" s="184"/>
      <c r="S549" s="184"/>
      <c r="T549" s="184"/>
    </row>
    <row r="550" spans="1:30" ht="12.75" customHeight="1" x14ac:dyDescent="0.25">
      <c r="A550" s="184" t="s">
        <v>30</v>
      </c>
      <c r="B550" s="196">
        <v>104</v>
      </c>
      <c r="C550" s="180">
        <v>-0.90295988733488786</v>
      </c>
      <c r="D550" s="180">
        <v>2.6859884242544307</v>
      </c>
      <c r="E550" s="197" t="s">
        <v>106</v>
      </c>
      <c r="F550" s="184" t="s">
        <v>107</v>
      </c>
      <c r="G550" s="307" t="s">
        <v>43</v>
      </c>
      <c r="H550" s="184" t="s">
        <v>22</v>
      </c>
      <c r="I550" s="285">
        <v>72</v>
      </c>
      <c r="J550" s="180">
        <v>4.0918803418803416</v>
      </c>
      <c r="K550" s="180">
        <v>21.24508084264582</v>
      </c>
      <c r="L550" s="285">
        <v>32</v>
      </c>
      <c r="M550" s="180">
        <v>3.1889204545454537</v>
      </c>
      <c r="N550" s="180">
        <v>5.501231162644598</v>
      </c>
      <c r="O550" s="206"/>
      <c r="P550" s="184"/>
      <c r="Q550" s="184"/>
      <c r="R550" s="184"/>
      <c r="S550" s="184"/>
      <c r="T550" s="184"/>
    </row>
    <row r="551" spans="1:30" ht="12.75" customHeight="1" x14ac:dyDescent="0.25">
      <c r="A551" s="184" t="s">
        <v>30</v>
      </c>
      <c r="B551" s="196">
        <v>103</v>
      </c>
      <c r="C551" s="180">
        <v>-2.0778455163070548</v>
      </c>
      <c r="D551" s="180">
        <v>1.8966473977253455</v>
      </c>
      <c r="E551" s="213" t="s">
        <v>108</v>
      </c>
      <c r="F551" s="184" t="s">
        <v>107</v>
      </c>
      <c r="G551" s="307" t="s">
        <v>43</v>
      </c>
      <c r="H551" s="184" t="s">
        <v>22</v>
      </c>
      <c r="I551" s="285">
        <v>78</v>
      </c>
      <c r="J551" s="180">
        <v>4.4323909708525093</v>
      </c>
      <c r="K551" s="180">
        <v>16.00080499358053</v>
      </c>
      <c r="L551" s="285">
        <v>25</v>
      </c>
      <c r="M551" s="180">
        <v>2.3545454545454545</v>
      </c>
      <c r="N551" s="180">
        <v>2.8057521592370485</v>
      </c>
      <c r="O551" s="206"/>
      <c r="P551" s="184"/>
      <c r="Q551" s="184"/>
      <c r="R551" s="184"/>
      <c r="S551" s="184"/>
      <c r="T551" s="184"/>
    </row>
    <row r="552" spans="1:30" ht="12.75" customHeight="1" x14ac:dyDescent="0.25">
      <c r="A552" s="184" t="s">
        <v>30</v>
      </c>
      <c r="B552" s="196">
        <v>30</v>
      </c>
      <c r="C552" s="180">
        <v>8.5858585858585883</v>
      </c>
      <c r="D552" s="180">
        <v>8.3827430220310859</v>
      </c>
      <c r="E552" s="197" t="s">
        <v>31</v>
      </c>
      <c r="F552" s="184" t="s">
        <v>172</v>
      </c>
      <c r="G552" s="307" t="s">
        <v>21</v>
      </c>
      <c r="H552" s="184" t="s">
        <v>126</v>
      </c>
      <c r="I552" s="285">
        <v>22</v>
      </c>
      <c r="J552" s="180">
        <v>43.636363636363633</v>
      </c>
      <c r="K552" s="180">
        <v>21.11748973280298</v>
      </c>
      <c r="L552" s="285">
        <v>8</v>
      </c>
      <c r="M552" s="180">
        <v>52.222222222222221</v>
      </c>
      <c r="N552" s="180">
        <v>20</v>
      </c>
      <c r="O552" s="206"/>
      <c r="P552" s="184"/>
      <c r="Q552" s="184"/>
      <c r="R552" s="184"/>
      <c r="S552" s="184"/>
      <c r="T552" s="184"/>
    </row>
    <row r="553" spans="1:30" ht="12.75" customHeight="1" x14ac:dyDescent="0.25">
      <c r="A553" s="184" t="s">
        <v>30</v>
      </c>
      <c r="B553" s="196">
        <v>39</v>
      </c>
      <c r="C553" s="180">
        <v>-0.70000000000000018</v>
      </c>
      <c r="D553" s="180">
        <v>2.2261909006026248</v>
      </c>
      <c r="E553" s="197" t="s">
        <v>44</v>
      </c>
      <c r="F553" s="184" t="s">
        <v>125</v>
      </c>
      <c r="G553" s="307" t="s">
        <v>43</v>
      </c>
      <c r="H553" s="184" t="s">
        <v>126</v>
      </c>
      <c r="I553" s="285">
        <v>27</v>
      </c>
      <c r="J553" s="180">
        <v>5.7</v>
      </c>
      <c r="K553" s="180">
        <v>9.5</v>
      </c>
      <c r="L553" s="285">
        <v>12</v>
      </c>
      <c r="M553" s="180">
        <v>5</v>
      </c>
      <c r="N553" s="180">
        <v>4.4000000000000004</v>
      </c>
    </row>
    <row r="554" spans="1:30" ht="12.75" customHeight="1" x14ac:dyDescent="0.25">
      <c r="A554" s="184" t="s">
        <v>30</v>
      </c>
      <c r="B554" s="196">
        <v>61</v>
      </c>
      <c r="C554" s="180">
        <v>-36.271929824561425</v>
      </c>
      <c r="D554" s="180">
        <v>22.465619728458627</v>
      </c>
      <c r="E554" s="197" t="s">
        <v>133</v>
      </c>
      <c r="F554" s="184" t="s">
        <v>134</v>
      </c>
      <c r="G554" s="307" t="s">
        <v>43</v>
      </c>
      <c r="H554" s="184" t="s">
        <v>126</v>
      </c>
      <c r="I554" s="285">
        <v>45</v>
      </c>
      <c r="J554" s="180">
        <v>69.824561403508795</v>
      </c>
      <c r="K554" s="180">
        <v>108.17532659673947</v>
      </c>
      <c r="L554" s="285">
        <v>16</v>
      </c>
      <c r="M554" s="180">
        <v>33.55263157894737</v>
      </c>
      <c r="N554" s="180">
        <v>62.566677267853983</v>
      </c>
      <c r="W554" s="262"/>
      <c r="X554" s="262"/>
      <c r="Y554" s="262"/>
      <c r="Z554" s="262"/>
    </row>
    <row r="555" spans="1:30" ht="12.75" customHeight="1" x14ac:dyDescent="0.25">
      <c r="A555" s="184" t="s">
        <v>30</v>
      </c>
      <c r="B555" s="196">
        <v>81</v>
      </c>
      <c r="C555" s="180">
        <v>97.344444444444477</v>
      </c>
      <c r="D555" s="180">
        <v>21.052473220027192</v>
      </c>
      <c r="E555" s="197" t="s">
        <v>31</v>
      </c>
      <c r="F555" s="184" t="s">
        <v>174</v>
      </c>
      <c r="G555" s="307" t="s">
        <v>43</v>
      </c>
      <c r="H555" s="184" t="s">
        <v>34</v>
      </c>
      <c r="I555" s="285">
        <v>27</v>
      </c>
      <c r="J555" s="180">
        <v>102.2</v>
      </c>
      <c r="K555" s="180">
        <v>37.4</v>
      </c>
      <c r="L555" s="285">
        <v>54</v>
      </c>
      <c r="M555" s="180">
        <v>199.54444444444448</v>
      </c>
      <c r="N555" s="180">
        <v>145.38100958762789</v>
      </c>
      <c r="W555" s="262"/>
      <c r="X555" s="262"/>
      <c r="Y555" s="262"/>
      <c r="Z555" s="262"/>
    </row>
    <row r="556" spans="1:30" ht="12.75" customHeight="1" x14ac:dyDescent="0.25">
      <c r="A556" s="275" t="s">
        <v>30</v>
      </c>
      <c r="B556" s="276">
        <v>77</v>
      </c>
      <c r="C556" s="289">
        <v>-3.1000000000000014</v>
      </c>
      <c r="D556" s="256">
        <v>10.850261831779997</v>
      </c>
      <c r="E556" s="291" t="s">
        <v>58</v>
      </c>
      <c r="F556" s="290" t="s">
        <v>155</v>
      </c>
      <c r="G556" s="286" t="s">
        <v>216</v>
      </c>
      <c r="H556" s="279" t="s">
        <v>22</v>
      </c>
      <c r="I556" s="285">
        <v>44</v>
      </c>
      <c r="J556" s="289">
        <v>52.2</v>
      </c>
      <c r="K556" s="289">
        <v>49.8</v>
      </c>
      <c r="L556" s="285">
        <v>33</v>
      </c>
      <c r="M556" s="289">
        <v>49.1</v>
      </c>
      <c r="N556" s="289">
        <v>45</v>
      </c>
      <c r="O556" s="253"/>
      <c r="P556" s="253"/>
      <c r="Q556" s="253"/>
      <c r="R556" s="253"/>
      <c r="S556" s="253"/>
      <c r="T556" s="253"/>
      <c r="U556" s="279"/>
      <c r="V556" s="275"/>
      <c r="W556" s="258"/>
      <c r="X556" s="258"/>
      <c r="Y556" s="258"/>
      <c r="Z556" s="258"/>
      <c r="AA556" s="275"/>
      <c r="AB556" s="275"/>
      <c r="AC556" s="275"/>
      <c r="AD556" s="275"/>
    </row>
    <row r="557" spans="1:30" ht="12.75" customHeight="1" x14ac:dyDescent="0.25">
      <c r="A557" s="184" t="s">
        <v>30</v>
      </c>
      <c r="B557" s="196">
        <v>67</v>
      </c>
      <c r="C557" s="180">
        <v>44.41</v>
      </c>
      <c r="D557" s="180">
        <v>29.598087702409675</v>
      </c>
      <c r="E557" s="197" t="s">
        <v>148</v>
      </c>
      <c r="F557" s="184" t="s">
        <v>156</v>
      </c>
      <c r="G557" s="307" t="s">
        <v>43</v>
      </c>
      <c r="H557" s="184" t="s">
        <v>22</v>
      </c>
      <c r="I557" s="285">
        <v>24</v>
      </c>
      <c r="J557" s="180">
        <v>51.78</v>
      </c>
      <c r="K557" s="180">
        <v>17.37</v>
      </c>
      <c r="L557" s="285">
        <v>43</v>
      </c>
      <c r="M557" s="180">
        <v>96.19</v>
      </c>
      <c r="N557" s="180">
        <v>192.69</v>
      </c>
      <c r="W557" s="262"/>
      <c r="X557" s="262"/>
      <c r="Y557" s="262"/>
      <c r="Z557" s="262"/>
    </row>
    <row r="558" spans="1:30" ht="12.75" customHeight="1" x14ac:dyDescent="0.25">
      <c r="A558" s="184" t="s">
        <v>30</v>
      </c>
      <c r="B558" s="196">
        <v>30</v>
      </c>
      <c r="C558" s="180">
        <v>-9.7760416666666679</v>
      </c>
      <c r="D558" s="180">
        <v>7.2234930803644009</v>
      </c>
      <c r="E558" s="197" t="s">
        <v>69</v>
      </c>
      <c r="F558" s="195" t="s">
        <v>157</v>
      </c>
      <c r="G558" s="286" t="s">
        <v>43</v>
      </c>
      <c r="H558" s="195" t="s">
        <v>126</v>
      </c>
      <c r="I558" s="285">
        <v>20</v>
      </c>
      <c r="J558" s="180">
        <v>23.182291666666668</v>
      </c>
      <c r="K558" s="180">
        <v>29.887350082384408</v>
      </c>
      <c r="L558" s="285">
        <v>10</v>
      </c>
      <c r="M558" s="180">
        <v>13.40625</v>
      </c>
      <c r="N558" s="180">
        <v>8.6695833433459892</v>
      </c>
      <c r="W558" s="262"/>
      <c r="X558" s="262"/>
      <c r="Y558" s="262"/>
      <c r="Z558" s="262"/>
    </row>
    <row r="559" spans="1:30" ht="12.75" customHeight="1" x14ac:dyDescent="0.25">
      <c r="A559" s="184" t="s">
        <v>30</v>
      </c>
      <c r="B559" s="196">
        <v>50</v>
      </c>
      <c r="C559" s="180">
        <v>10.638419216317768</v>
      </c>
      <c r="D559" s="180">
        <v>9.6296564817344468</v>
      </c>
      <c r="E559" s="213" t="s">
        <v>158</v>
      </c>
      <c r="F559" s="195" t="s">
        <v>157</v>
      </c>
      <c r="G559" s="286" t="s">
        <v>43</v>
      </c>
      <c r="H559" s="195" t="s">
        <v>126</v>
      </c>
      <c r="I559" s="285">
        <v>23</v>
      </c>
      <c r="J559" s="180">
        <v>20.430253623188406</v>
      </c>
      <c r="K559" s="180">
        <v>12.007636801962837</v>
      </c>
      <c r="L559" s="285">
        <v>27</v>
      </c>
      <c r="M559" s="180">
        <v>31.068672839506174</v>
      </c>
      <c r="N559" s="180">
        <v>48.316239107559824</v>
      </c>
      <c r="W559" s="262"/>
      <c r="X559" s="262"/>
      <c r="Y559" s="262"/>
      <c r="Z559" s="262"/>
    </row>
    <row r="560" spans="1:30" ht="12.75" customHeight="1" x14ac:dyDescent="0.25">
      <c r="A560" s="184" t="s">
        <v>30</v>
      </c>
      <c r="B560" s="196">
        <v>12</v>
      </c>
      <c r="C560" s="180">
        <v>9.1087962962962905</v>
      </c>
      <c r="D560" s="180">
        <v>14.984601301320989</v>
      </c>
      <c r="E560" s="197" t="s">
        <v>159</v>
      </c>
      <c r="F560" s="195" t="s">
        <v>157</v>
      </c>
      <c r="G560" s="286" t="s">
        <v>43</v>
      </c>
      <c r="H560" s="195" t="s">
        <v>126</v>
      </c>
      <c r="I560" s="285">
        <v>3</v>
      </c>
      <c r="J560" s="180">
        <v>16.875</v>
      </c>
      <c r="K560" s="180">
        <v>6.0353774736962391</v>
      </c>
      <c r="L560" s="285">
        <v>9</v>
      </c>
      <c r="M560" s="180">
        <v>25.983796296296291</v>
      </c>
      <c r="N560" s="180">
        <v>43.721472318369564</v>
      </c>
      <c r="W560" s="262"/>
      <c r="X560" s="262"/>
      <c r="Y560" s="262"/>
      <c r="Z560" s="262"/>
    </row>
    <row r="561" spans="1:39" ht="12.75" customHeight="1" x14ac:dyDescent="0.25">
      <c r="A561" s="184" t="s">
        <v>30</v>
      </c>
      <c r="B561" s="196">
        <v>13</v>
      </c>
      <c r="C561" s="180">
        <v>13.950617283950614</v>
      </c>
      <c r="D561" s="180">
        <v>2.8535170525460969</v>
      </c>
      <c r="E561" s="213" t="s">
        <v>148</v>
      </c>
      <c r="F561" s="195" t="s">
        <v>164</v>
      </c>
      <c r="G561" s="286" t="s">
        <v>43</v>
      </c>
      <c r="H561" s="195" t="s">
        <v>126</v>
      </c>
      <c r="I561" s="285">
        <v>10</v>
      </c>
      <c r="J561" s="180">
        <v>27.160493827160494</v>
      </c>
      <c r="K561" s="180">
        <v>2.8395061728395059</v>
      </c>
      <c r="L561" s="285">
        <v>3</v>
      </c>
      <c r="M561" s="180">
        <v>41.111111111111107</v>
      </c>
      <c r="N561" s="180">
        <v>4.6913580246913575</v>
      </c>
    </row>
    <row r="562" spans="1:39" ht="12.75" customHeight="1" x14ac:dyDescent="0.25">
      <c r="A562" s="184" t="s">
        <v>30</v>
      </c>
      <c r="B562" s="196">
        <v>27</v>
      </c>
      <c r="C562" s="180">
        <v>12.839506172839506</v>
      </c>
      <c r="D562" s="180">
        <v>1.0608188275432295</v>
      </c>
      <c r="E562" s="197" t="s">
        <v>165</v>
      </c>
      <c r="F562" s="195" t="s">
        <v>164</v>
      </c>
      <c r="G562" s="286" t="s">
        <v>43</v>
      </c>
      <c r="H562" s="195" t="s">
        <v>126</v>
      </c>
      <c r="I562" s="285">
        <v>18</v>
      </c>
      <c r="J562" s="180">
        <v>25.802469135802468</v>
      </c>
      <c r="K562" s="180">
        <v>2.3456790123456788</v>
      </c>
      <c r="L562" s="285">
        <v>9</v>
      </c>
      <c r="M562" s="180">
        <v>38.641975308641975</v>
      </c>
      <c r="N562" s="180">
        <v>2.716049382716049</v>
      </c>
    </row>
    <row r="563" spans="1:39" ht="12.75" customHeight="1" x14ac:dyDescent="0.25">
      <c r="A563" s="184" t="s">
        <v>30</v>
      </c>
      <c r="B563" s="196">
        <v>30</v>
      </c>
      <c r="C563" s="180">
        <v>9.2592592592592595</v>
      </c>
      <c r="D563" s="180">
        <v>1.6279022522815125</v>
      </c>
      <c r="E563" s="197" t="s">
        <v>140</v>
      </c>
      <c r="F563" s="195" t="s">
        <v>164</v>
      </c>
      <c r="G563" s="286" t="s">
        <v>43</v>
      </c>
      <c r="H563" s="195" t="s">
        <v>126</v>
      </c>
      <c r="I563" s="285">
        <v>19</v>
      </c>
      <c r="J563" s="180">
        <v>26.543209876543209</v>
      </c>
      <c r="K563" s="180">
        <v>2.4691358024691357</v>
      </c>
      <c r="L563" s="285">
        <v>11</v>
      </c>
      <c r="M563" s="180">
        <v>35.802469135802468</v>
      </c>
      <c r="N563" s="180">
        <v>5.0617283950617278</v>
      </c>
    </row>
    <row r="564" spans="1:39" ht="12.75" customHeight="1" x14ac:dyDescent="0.25">
      <c r="A564" s="184" t="s">
        <v>30</v>
      </c>
      <c r="B564" s="196">
        <v>11</v>
      </c>
      <c r="C564" s="180">
        <v>8.0246913580246932</v>
      </c>
      <c r="D564" s="180">
        <v>4.3401105363297869</v>
      </c>
      <c r="E564" s="197" t="s">
        <v>166</v>
      </c>
      <c r="F564" s="195" t="s">
        <v>164</v>
      </c>
      <c r="G564" s="286" t="s">
        <v>43</v>
      </c>
      <c r="H564" s="195" t="s">
        <v>126</v>
      </c>
      <c r="I564" s="285">
        <v>6</v>
      </c>
      <c r="J564" s="180">
        <v>16.666666666666664</v>
      </c>
      <c r="K564" s="180">
        <v>2.716049382716049</v>
      </c>
      <c r="L564" s="285">
        <v>5</v>
      </c>
      <c r="M564" s="180">
        <v>24.691358024691358</v>
      </c>
      <c r="N564" s="180">
        <v>9.3827160493827151</v>
      </c>
    </row>
    <row r="565" spans="1:39" ht="12.75" customHeight="1" x14ac:dyDescent="0.25">
      <c r="A565" s="258" t="s">
        <v>30</v>
      </c>
      <c r="B565" s="262"/>
      <c r="C565" s="262"/>
      <c r="D565" s="256"/>
      <c r="E565" s="262"/>
      <c r="F565" s="255" t="s">
        <v>7</v>
      </c>
      <c r="G565" s="303"/>
      <c r="H565" s="255"/>
      <c r="I565" s="285">
        <v>905</v>
      </c>
      <c r="J565" s="264">
        <v>18.5</v>
      </c>
      <c r="K565" s="264">
        <v>1.4</v>
      </c>
      <c r="M565" s="262"/>
      <c r="N565" s="262"/>
      <c r="O565" s="277" t="s">
        <v>28</v>
      </c>
      <c r="P565" s="257">
        <v>0</v>
      </c>
      <c r="Q565" s="273">
        <v>99.64</v>
      </c>
      <c r="R565" s="262"/>
      <c r="S565" s="264">
        <v>15.7</v>
      </c>
      <c r="T565" s="264">
        <v>21.2</v>
      </c>
      <c r="V565" s="347"/>
      <c r="W565" s="273"/>
      <c r="X565" s="273"/>
      <c r="Y565" s="262"/>
      <c r="Z565" s="262"/>
      <c r="AA565" s="262"/>
      <c r="AB565" s="262"/>
      <c r="AC565" s="262"/>
      <c r="AD565" s="262"/>
      <c r="AE565" s="262"/>
      <c r="AF565" s="262"/>
      <c r="AG565" s="262"/>
      <c r="AH565" s="262"/>
      <c r="AI565" s="262"/>
      <c r="AJ565" s="262"/>
      <c r="AK565" s="262"/>
      <c r="AL565" s="262"/>
      <c r="AM565" s="262"/>
    </row>
    <row r="566" spans="1:39" ht="12.75" customHeight="1" x14ac:dyDescent="0.25">
      <c r="A566" s="258" t="s">
        <v>30</v>
      </c>
      <c r="B566" s="259">
        <v>1819</v>
      </c>
      <c r="C566" s="262"/>
      <c r="D566" s="256"/>
      <c r="E566" s="262"/>
      <c r="F566" s="255" t="s">
        <v>1991</v>
      </c>
      <c r="G566" s="303"/>
      <c r="H566" s="255"/>
      <c r="J566" s="262"/>
      <c r="K566" s="262"/>
      <c r="L566" s="285">
        <v>1005</v>
      </c>
      <c r="M566" s="264">
        <v>24.3</v>
      </c>
      <c r="N566" s="264">
        <v>1.4</v>
      </c>
      <c r="O566" s="277" t="s">
        <v>28</v>
      </c>
      <c r="P566" s="257">
        <v>0</v>
      </c>
      <c r="Q566" s="273">
        <v>99.25</v>
      </c>
      <c r="R566" s="257">
        <v>3.0000000000000001E-3</v>
      </c>
      <c r="S566" s="264">
        <v>21.5</v>
      </c>
      <c r="T566" s="264">
        <v>27</v>
      </c>
      <c r="V566" s="262"/>
      <c r="W566" s="262"/>
      <c r="X566" s="262"/>
      <c r="Y566" s="262"/>
      <c r="Z566" s="262"/>
      <c r="AA566" s="262"/>
      <c r="AB566" s="262"/>
      <c r="AC566" s="262"/>
      <c r="AD566" s="262"/>
      <c r="AE566" s="262"/>
      <c r="AF566" s="262"/>
      <c r="AG566" s="262"/>
      <c r="AH566" s="262"/>
      <c r="AI566" s="262"/>
      <c r="AJ566" s="262"/>
      <c r="AK566" s="262"/>
      <c r="AL566" s="262"/>
      <c r="AM566" s="262"/>
    </row>
    <row r="567" spans="1:39" ht="12.75" customHeight="1" x14ac:dyDescent="0.25">
      <c r="A567" s="184" t="s">
        <v>30</v>
      </c>
      <c r="D567" s="180"/>
      <c r="F567" s="184" t="s">
        <v>211</v>
      </c>
      <c r="I567" s="285">
        <v>233</v>
      </c>
      <c r="J567" s="180">
        <v>6.5780000000000003</v>
      </c>
      <c r="K567" s="180">
        <v>0.66200000000000003</v>
      </c>
      <c r="O567" s="214" t="s">
        <v>28</v>
      </c>
      <c r="P567" s="181">
        <v>0</v>
      </c>
      <c r="Q567" s="195">
        <v>90.606999999999999</v>
      </c>
      <c r="S567" s="180">
        <v>5.28</v>
      </c>
      <c r="T567" s="180">
        <v>7.875</v>
      </c>
    </row>
    <row r="568" spans="1:39" ht="12.75" customHeight="1" x14ac:dyDescent="0.25">
      <c r="A568" s="184" t="s">
        <v>30</v>
      </c>
      <c r="B568" s="184"/>
      <c r="D568" s="180"/>
      <c r="F568" s="184" t="s">
        <v>1992</v>
      </c>
      <c r="L568" s="285">
        <v>528</v>
      </c>
      <c r="M568" s="180">
        <v>18.888999999999999</v>
      </c>
      <c r="N568" s="180">
        <v>1.119</v>
      </c>
      <c r="O568" s="214" t="s">
        <v>28</v>
      </c>
      <c r="P568" s="181">
        <v>0</v>
      </c>
      <c r="Q568" s="195">
        <v>97.94</v>
      </c>
      <c r="R568" s="181">
        <f>2*(1-_xlfn.NORM.S.DIST((M568-J567)/SQRT((N568^2)+(K567^2)),TRUE))</f>
        <v>0</v>
      </c>
      <c r="S568" s="180">
        <v>16.695</v>
      </c>
      <c r="T568" s="180">
        <v>21.082000000000001</v>
      </c>
      <c r="U568" s="279"/>
      <c r="V568" s="184"/>
      <c r="W568" s="184"/>
      <c r="X568" s="184"/>
    </row>
    <row r="569" spans="1:39" s="108" customFormat="1" ht="12.75" customHeight="1" x14ac:dyDescent="0.25">
      <c r="A569" s="188" t="s">
        <v>30</v>
      </c>
      <c r="B569" s="186">
        <f>SUM(B515:B541)</f>
        <v>760</v>
      </c>
      <c r="C569" s="183">
        <v>11.548999999999999</v>
      </c>
      <c r="D569" s="183">
        <v>1.024</v>
      </c>
      <c r="E569" s="189" t="s">
        <v>221</v>
      </c>
      <c r="F569" s="188" t="s">
        <v>1993</v>
      </c>
      <c r="G569" s="298"/>
      <c r="I569" s="298"/>
      <c r="L569" s="298"/>
      <c r="O569" s="203" t="s">
        <v>28</v>
      </c>
      <c r="P569" s="191">
        <v>0</v>
      </c>
      <c r="Q569" s="187">
        <v>99.915000000000006</v>
      </c>
      <c r="R569" s="191"/>
      <c r="S569" s="183">
        <v>9.5419999999999998</v>
      </c>
      <c r="T569" s="183">
        <v>13.555999999999999</v>
      </c>
      <c r="U569" s="280"/>
      <c r="V569" s="188"/>
      <c r="W569" s="188"/>
      <c r="X569" s="188"/>
    </row>
    <row r="570" spans="1:39" s="184" customFormat="1" x14ac:dyDescent="0.25">
      <c r="A570" s="184" t="s">
        <v>30</v>
      </c>
      <c r="B570" s="196">
        <f>SUM(I570,L570)</f>
        <v>22</v>
      </c>
      <c r="C570" s="180">
        <f>M570-J570</f>
        <v>-12837.254351853942</v>
      </c>
      <c r="D570" s="180">
        <f>SQRT(K570^2/I570+N570^2/L570)</f>
        <v>3397.9872827741597</v>
      </c>
      <c r="E570" s="197" t="s">
        <v>31</v>
      </c>
      <c r="F570" s="184" t="s">
        <v>32</v>
      </c>
      <c r="G570" s="299" t="s">
        <v>21</v>
      </c>
      <c r="H570" s="197" t="s">
        <v>33</v>
      </c>
      <c r="I570" s="285">
        <v>8</v>
      </c>
      <c r="J570" s="180">
        <v>13031.916084089587</v>
      </c>
      <c r="K570" s="180">
        <v>9607.7101784185288</v>
      </c>
      <c r="L570" s="285">
        <v>14</v>
      </c>
      <c r="M570" s="180">
        <v>194.6617322356457</v>
      </c>
      <c r="N570" s="180">
        <v>330.57526779328742</v>
      </c>
      <c r="O570" s="211"/>
      <c r="P570" s="181"/>
      <c r="Q570" s="195"/>
      <c r="R570" s="181"/>
      <c r="S570" s="180"/>
      <c r="T570" s="180"/>
      <c r="U570" s="279"/>
    </row>
    <row r="571" spans="1:39" s="184" customFormat="1" x14ac:dyDescent="0.25">
      <c r="A571" s="184" t="s">
        <v>30</v>
      </c>
      <c r="B571" s="196">
        <f>SUM(I571,L571)</f>
        <v>83</v>
      </c>
      <c r="C571" s="180">
        <f>M571-J571</f>
        <v>13.236521739130437</v>
      </c>
      <c r="D571" s="180">
        <f>SQRT(K571^2/I571+N571^2/L571)</f>
        <v>6.9914116215945059</v>
      </c>
      <c r="E571" s="197" t="s">
        <v>214</v>
      </c>
      <c r="F571" s="184" t="s">
        <v>56</v>
      </c>
      <c r="G571" s="299" t="s">
        <v>21</v>
      </c>
      <c r="H571" s="197" t="s">
        <v>33</v>
      </c>
      <c r="I571" s="285">
        <v>37</v>
      </c>
      <c r="J571" s="180">
        <v>14.1</v>
      </c>
      <c r="K571" s="180">
        <v>24</v>
      </c>
      <c r="L571" s="285">
        <v>46</v>
      </c>
      <c r="M571" s="180">
        <v>27.336521739130436</v>
      </c>
      <c r="N571" s="180">
        <v>39.145425903545366</v>
      </c>
      <c r="O571" s="211"/>
      <c r="P571" s="181"/>
      <c r="Q571" s="195"/>
      <c r="R571" s="181"/>
      <c r="S571" s="180"/>
      <c r="T571" s="180"/>
      <c r="U571" s="279"/>
    </row>
    <row r="572" spans="1:39" s="184" customFormat="1" x14ac:dyDescent="0.25">
      <c r="A572" s="184" t="s">
        <v>30</v>
      </c>
      <c r="B572" s="196">
        <v>70</v>
      </c>
      <c r="C572" s="180">
        <v>6.6666666666666714</v>
      </c>
      <c r="D572" s="180">
        <v>1.9852396506689653</v>
      </c>
      <c r="E572" s="197" t="s">
        <v>31</v>
      </c>
      <c r="F572" s="184" t="s">
        <v>105</v>
      </c>
      <c r="G572" s="299" t="s">
        <v>21</v>
      </c>
      <c r="H572" s="197" t="s">
        <v>33</v>
      </c>
      <c r="I572" s="285">
        <v>36</v>
      </c>
      <c r="J572" s="180">
        <v>86.666666666666671</v>
      </c>
      <c r="K572" s="180">
        <v>6</v>
      </c>
      <c r="L572" s="285">
        <v>34</v>
      </c>
      <c r="M572" s="180">
        <v>93.333333333333343</v>
      </c>
      <c r="N572" s="180">
        <v>10</v>
      </c>
      <c r="O572" s="211"/>
      <c r="P572" s="181"/>
      <c r="Q572" s="195"/>
      <c r="R572" s="181"/>
      <c r="S572" s="200"/>
      <c r="T572" s="200"/>
      <c r="U572" s="279"/>
    </row>
    <row r="573" spans="1:39" s="184" customFormat="1" x14ac:dyDescent="0.25">
      <c r="A573" s="184" t="s">
        <v>30</v>
      </c>
      <c r="B573" s="196">
        <f t="shared" ref="B573:B578" si="3">SUM(I573,L573)</f>
        <v>57</v>
      </c>
      <c r="C573" s="180">
        <f t="shared" ref="C573:C578" si="4">M573-J573</f>
        <v>46.499999999999986</v>
      </c>
      <c r="D573" s="180">
        <f t="shared" ref="D573:D578" si="5">SQRT(K573^2/I573+N573^2/L573)</f>
        <v>20.922028086666437</v>
      </c>
      <c r="E573" s="197" t="s">
        <v>31</v>
      </c>
      <c r="F573" s="184" t="s">
        <v>135</v>
      </c>
      <c r="G573" s="299" t="s">
        <v>43</v>
      </c>
      <c r="H573" s="197" t="s">
        <v>33</v>
      </c>
      <c r="I573" s="285">
        <v>27</v>
      </c>
      <c r="J573" s="180">
        <v>102.2</v>
      </c>
      <c r="K573" s="180">
        <v>37.4</v>
      </c>
      <c r="L573" s="285">
        <v>30</v>
      </c>
      <c r="M573" s="180">
        <v>148.69999999999999</v>
      </c>
      <c r="N573" s="180">
        <v>107.6</v>
      </c>
      <c r="O573" s="94"/>
      <c r="P573" s="181"/>
      <c r="Q573" s="195"/>
      <c r="R573" s="179"/>
      <c r="S573" s="180"/>
      <c r="T573" s="180"/>
      <c r="U573" s="279"/>
    </row>
    <row r="574" spans="1:39" s="184" customFormat="1" x14ac:dyDescent="0.25">
      <c r="A574" s="184" t="s">
        <v>30</v>
      </c>
      <c r="B574" s="196">
        <f t="shared" si="3"/>
        <v>16</v>
      </c>
      <c r="C574" s="180">
        <f t="shared" si="4"/>
        <v>0.5333333333333341</v>
      </c>
      <c r="D574" s="180">
        <f t="shared" si="5"/>
        <v>0.93774467706571307</v>
      </c>
      <c r="E574" s="197" t="s">
        <v>48</v>
      </c>
      <c r="F574" s="184" t="s">
        <v>142</v>
      </c>
      <c r="G574" s="299" t="s">
        <v>43</v>
      </c>
      <c r="H574" s="197" t="s">
        <v>33</v>
      </c>
      <c r="I574" s="285">
        <v>7</v>
      </c>
      <c r="J574" s="180">
        <v>4</v>
      </c>
      <c r="K574" s="180">
        <v>2</v>
      </c>
      <c r="L574" s="285">
        <v>9</v>
      </c>
      <c r="M574" s="180">
        <v>4.5333333333333341</v>
      </c>
      <c r="N574" s="180">
        <v>1.6647608150808224</v>
      </c>
      <c r="O574" s="221"/>
      <c r="P574" s="181"/>
      <c r="Q574" s="195"/>
      <c r="R574" s="179"/>
      <c r="S574" s="200"/>
      <c r="T574" s="200"/>
      <c r="U574" s="279"/>
    </row>
    <row r="575" spans="1:39" s="184" customFormat="1" x14ac:dyDescent="0.25">
      <c r="A575" s="184" t="s">
        <v>30</v>
      </c>
      <c r="B575" s="196">
        <f t="shared" si="3"/>
        <v>49</v>
      </c>
      <c r="C575" s="180">
        <f t="shared" si="4"/>
        <v>0.60625000000000018</v>
      </c>
      <c r="D575" s="180">
        <f t="shared" si="5"/>
        <v>0.56135170101318155</v>
      </c>
      <c r="E575" s="197" t="s">
        <v>49</v>
      </c>
      <c r="F575" s="184" t="s">
        <v>142</v>
      </c>
      <c r="G575" s="299" t="s">
        <v>43</v>
      </c>
      <c r="H575" s="197" t="s">
        <v>33</v>
      </c>
      <c r="I575" s="285">
        <v>17</v>
      </c>
      <c r="J575" s="180">
        <v>4.0999999999999996</v>
      </c>
      <c r="K575" s="180">
        <v>2</v>
      </c>
      <c r="L575" s="285">
        <v>32</v>
      </c>
      <c r="M575" s="180">
        <v>4.7062499999999998</v>
      </c>
      <c r="N575" s="180">
        <v>1.5982151503057005</v>
      </c>
      <c r="O575" s="221"/>
      <c r="P575" s="181"/>
      <c r="Q575" s="195"/>
      <c r="R575" s="179"/>
      <c r="S575" s="200"/>
      <c r="T575" s="200"/>
      <c r="U575" s="279"/>
    </row>
    <row r="576" spans="1:39" s="184" customFormat="1" x14ac:dyDescent="0.25">
      <c r="A576" s="184" t="s">
        <v>30</v>
      </c>
      <c r="B576" s="196">
        <f t="shared" si="3"/>
        <v>92</v>
      </c>
      <c r="C576" s="180">
        <f t="shared" si="4"/>
        <v>-0.75892857142857162</v>
      </c>
      <c r="D576" s="180">
        <f t="shared" si="5"/>
        <v>0.37298645295159438</v>
      </c>
      <c r="E576" s="213" t="s">
        <v>50</v>
      </c>
      <c r="F576" s="184" t="s">
        <v>142</v>
      </c>
      <c r="G576" s="299" t="s">
        <v>43</v>
      </c>
      <c r="H576" s="197" t="s">
        <v>33</v>
      </c>
      <c r="I576" s="285">
        <v>36</v>
      </c>
      <c r="J576" s="180">
        <v>4.3</v>
      </c>
      <c r="K576" s="180">
        <v>1.9</v>
      </c>
      <c r="L576" s="285">
        <v>56</v>
      </c>
      <c r="M576" s="180">
        <v>3.5410714285714282</v>
      </c>
      <c r="N576" s="180">
        <v>1.4748228752048542</v>
      </c>
      <c r="O576" s="221"/>
      <c r="P576" s="181"/>
      <c r="Q576" s="195"/>
      <c r="R576" s="179"/>
      <c r="S576" s="200"/>
      <c r="T576" s="200"/>
      <c r="U576" s="279"/>
    </row>
    <row r="577" spans="1:39" s="184" customFormat="1" x14ac:dyDescent="0.25">
      <c r="A577" s="184" t="s">
        <v>30</v>
      </c>
      <c r="B577" s="196">
        <f t="shared" si="3"/>
        <v>86</v>
      </c>
      <c r="C577" s="180">
        <f t="shared" si="4"/>
        <v>-0.53571428571428514</v>
      </c>
      <c r="D577" s="180">
        <f t="shared" si="5"/>
        <v>0.32391892409637801</v>
      </c>
      <c r="E577" s="197" t="s">
        <v>51</v>
      </c>
      <c r="F577" s="184" t="s">
        <v>142</v>
      </c>
      <c r="G577" s="299" t="s">
        <v>43</v>
      </c>
      <c r="H577" s="197" t="s">
        <v>33</v>
      </c>
      <c r="I577" s="285">
        <v>30</v>
      </c>
      <c r="J577" s="180">
        <v>3.8</v>
      </c>
      <c r="K577" s="180">
        <v>1.5</v>
      </c>
      <c r="L577" s="285">
        <v>56</v>
      </c>
      <c r="M577" s="180">
        <v>3.2642857142857147</v>
      </c>
      <c r="N577" s="180">
        <v>1.2944938337876644</v>
      </c>
      <c r="O577" s="221"/>
      <c r="P577" s="181"/>
      <c r="Q577" s="195"/>
      <c r="R577" s="179"/>
      <c r="S577" s="200"/>
      <c r="T577" s="200"/>
      <c r="U577" s="279"/>
    </row>
    <row r="578" spans="1:39" s="184" customFormat="1" x14ac:dyDescent="0.25">
      <c r="A578" s="184" t="s">
        <v>30</v>
      </c>
      <c r="B578" s="196">
        <f t="shared" si="3"/>
        <v>20</v>
      </c>
      <c r="C578" s="180">
        <f t="shared" si="4"/>
        <v>-0.73999999999999977</v>
      </c>
      <c r="D578" s="180">
        <f t="shared" si="5"/>
        <v>0.50179677161177505</v>
      </c>
      <c r="E578" s="197" t="s">
        <v>78</v>
      </c>
      <c r="F578" s="184" t="s">
        <v>142</v>
      </c>
      <c r="G578" s="299" t="s">
        <v>43</v>
      </c>
      <c r="H578" s="197" t="s">
        <v>33</v>
      </c>
      <c r="I578" s="285">
        <v>10</v>
      </c>
      <c r="J578" s="180">
        <v>3.5</v>
      </c>
      <c r="K578" s="180">
        <v>1.2</v>
      </c>
      <c r="L578" s="285">
        <v>10</v>
      </c>
      <c r="M578" s="180">
        <v>2.7600000000000002</v>
      </c>
      <c r="N578" s="180">
        <v>1.0382677881933926</v>
      </c>
      <c r="O578" s="221"/>
      <c r="P578" s="181"/>
      <c r="Q578" s="195"/>
      <c r="R578" s="179"/>
      <c r="S578" s="200"/>
      <c r="T578" s="200"/>
      <c r="U578" s="279"/>
    </row>
    <row r="579" spans="1:39" s="184" customFormat="1" x14ac:dyDescent="0.25">
      <c r="A579" s="184" t="s">
        <v>30</v>
      </c>
      <c r="B579" s="196"/>
      <c r="C579" s="180"/>
      <c r="D579" s="180"/>
      <c r="E579" s="197"/>
      <c r="F579" s="184" t="s">
        <v>7</v>
      </c>
      <c r="G579" s="299"/>
      <c r="H579" s="197" t="s">
        <v>33</v>
      </c>
      <c r="I579" s="285">
        <f>SUM(I570:I578)</f>
        <v>208</v>
      </c>
      <c r="J579" s="180">
        <v>26.288</v>
      </c>
      <c r="K579" s="180">
        <v>5.617</v>
      </c>
      <c r="L579" s="285"/>
      <c r="M579" s="180"/>
      <c r="N579" s="180"/>
      <c r="O579" s="221" t="s">
        <v>28</v>
      </c>
      <c r="P579" s="181">
        <v>0</v>
      </c>
      <c r="Q579" s="195">
        <v>99.884</v>
      </c>
      <c r="R579" s="179"/>
      <c r="S579" s="200">
        <v>15.278</v>
      </c>
      <c r="T579" s="200">
        <v>37.298000000000002</v>
      </c>
      <c r="U579" s="279"/>
      <c r="V579" s="343"/>
      <c r="W579" s="273"/>
      <c r="X579" s="273"/>
      <c r="Y579" s="195"/>
      <c r="Z579" s="180"/>
      <c r="AC579" s="196"/>
      <c r="AD579" s="195"/>
      <c r="AE579" s="180"/>
      <c r="AH579" s="196"/>
      <c r="AI579" s="195"/>
      <c r="AJ579" s="180"/>
      <c r="AM579" s="181"/>
    </row>
    <row r="580" spans="1:39" s="184" customFormat="1" x14ac:dyDescent="0.25">
      <c r="A580" s="184" t="s">
        <v>30</v>
      </c>
      <c r="B580" s="196"/>
      <c r="C580" s="180"/>
      <c r="D580" s="180"/>
      <c r="E580" s="197"/>
      <c r="F580" s="184" t="s">
        <v>33</v>
      </c>
      <c r="G580" s="299"/>
      <c r="H580" s="197" t="s">
        <v>33</v>
      </c>
      <c r="I580" s="285"/>
      <c r="J580" s="180"/>
      <c r="K580" s="180"/>
      <c r="L580" s="285">
        <f>SUM(L570:L578)</f>
        <v>287</v>
      </c>
      <c r="M580" s="180">
        <v>21.08</v>
      </c>
      <c r="N580" s="180">
        <v>2.6549999999999998</v>
      </c>
      <c r="O580" s="221" t="s">
        <v>28</v>
      </c>
      <c r="P580" s="181">
        <v>0</v>
      </c>
      <c r="Q580" s="195">
        <v>99.716999999999999</v>
      </c>
      <c r="R580" s="181">
        <f>2*(1-_xlfn.NORM.S.DIST((J579-M580)/SQRT((N580^2)+(K579^2)),TRUE))</f>
        <v>0.40188449084668632</v>
      </c>
      <c r="S580" s="200">
        <v>15.875999999999999</v>
      </c>
      <c r="T580" s="200">
        <v>26.283999999999999</v>
      </c>
      <c r="U580" s="279"/>
    </row>
    <row r="581" spans="1:39" s="184" customFormat="1" x14ac:dyDescent="0.25">
      <c r="A581" s="184" t="s">
        <v>30</v>
      </c>
      <c r="B581" s="196">
        <f>SUM(B570:B578)</f>
        <v>495</v>
      </c>
      <c r="C581" s="180">
        <v>3.609</v>
      </c>
      <c r="D581" s="180">
        <v>0.52600000000000002</v>
      </c>
      <c r="E581" s="197"/>
      <c r="F581" s="184" t="s">
        <v>213</v>
      </c>
      <c r="G581" s="299"/>
      <c r="H581" s="197" t="s">
        <v>33</v>
      </c>
      <c r="I581" s="307"/>
      <c r="J581" s="180"/>
      <c r="K581" s="180"/>
      <c r="L581" s="307"/>
      <c r="M581" s="180"/>
      <c r="N581" s="180"/>
      <c r="O581" s="221" t="s">
        <v>28</v>
      </c>
      <c r="P581" s="181">
        <v>0</v>
      </c>
      <c r="Q581" s="195">
        <v>99.611000000000004</v>
      </c>
      <c r="R581" s="179"/>
      <c r="S581" s="200">
        <v>2.5790000000000002</v>
      </c>
      <c r="T581" s="200">
        <v>4.6390000000000002</v>
      </c>
      <c r="U581" s="279"/>
    </row>
    <row r="582" spans="1:39" s="184" customFormat="1" x14ac:dyDescent="0.25">
      <c r="A582" s="184" t="s">
        <v>30</v>
      </c>
      <c r="B582" s="196">
        <f t="shared" ref="B582:B589" si="6">SUM(I582,L582)</f>
        <v>10</v>
      </c>
      <c r="C582" s="180">
        <f t="shared" ref="C582:C589" si="7">M582-J582</f>
        <v>-11942.126396456371</v>
      </c>
      <c r="D582" s="180">
        <f t="shared" ref="D582:D589" si="8">SQRT(K582^2/I582+N582^2/L582)</f>
        <v>3401.6718591955805</v>
      </c>
      <c r="E582" s="197" t="s">
        <v>31</v>
      </c>
      <c r="F582" s="184" t="s">
        <v>32</v>
      </c>
      <c r="G582" s="299" t="s">
        <v>21</v>
      </c>
      <c r="H582" s="197" t="s">
        <v>34</v>
      </c>
      <c r="I582" s="285">
        <v>8</v>
      </c>
      <c r="J582" s="180">
        <v>13031.916084089587</v>
      </c>
      <c r="K582" s="180">
        <v>9607.7101784185288</v>
      </c>
      <c r="L582" s="285">
        <v>2</v>
      </c>
      <c r="M582" s="180">
        <v>1089.7896876332161</v>
      </c>
      <c r="N582" s="180">
        <v>256.35747924429273</v>
      </c>
      <c r="O582" s="211"/>
      <c r="P582" s="181"/>
      <c r="Q582" s="195"/>
      <c r="R582" s="181"/>
      <c r="S582" s="180"/>
      <c r="T582" s="180"/>
      <c r="U582" s="279"/>
    </row>
    <row r="583" spans="1:39" s="184" customFormat="1" x14ac:dyDescent="0.25">
      <c r="A583" s="184" t="s">
        <v>30</v>
      </c>
      <c r="B583" s="196">
        <f t="shared" si="6"/>
        <v>53</v>
      </c>
      <c r="C583" s="180">
        <f>M583-J583</f>
        <v>23.339999999999996</v>
      </c>
      <c r="D583" s="180">
        <f t="shared" si="8"/>
        <v>11.216843030352505</v>
      </c>
      <c r="E583" s="197" t="s">
        <v>214</v>
      </c>
      <c r="F583" s="184" t="s">
        <v>56</v>
      </c>
      <c r="G583" s="299" t="s">
        <v>21</v>
      </c>
      <c r="H583" s="197" t="s">
        <v>34</v>
      </c>
      <c r="I583" s="285">
        <v>37</v>
      </c>
      <c r="J583" s="180">
        <v>14.1</v>
      </c>
      <c r="K583" s="180">
        <v>24</v>
      </c>
      <c r="L583" s="285">
        <v>16</v>
      </c>
      <c r="M583" s="180">
        <v>37.44</v>
      </c>
      <c r="N583" s="180">
        <v>42</v>
      </c>
      <c r="O583" s="211"/>
      <c r="P583" s="181"/>
      <c r="Q583" s="195"/>
      <c r="R583" s="181"/>
      <c r="S583" s="180"/>
      <c r="T583" s="180"/>
      <c r="U583" s="279"/>
    </row>
    <row r="584" spans="1:39" s="184" customFormat="1" x14ac:dyDescent="0.25">
      <c r="A584" s="184" t="s">
        <v>30</v>
      </c>
      <c r="B584" s="196">
        <f t="shared" si="6"/>
        <v>51</v>
      </c>
      <c r="C584" s="180">
        <f t="shared" si="7"/>
        <v>160.90000000000003</v>
      </c>
      <c r="D584" s="180">
        <f t="shared" si="8"/>
        <v>33.443573262924417</v>
      </c>
      <c r="E584" s="197" t="s">
        <v>31</v>
      </c>
      <c r="F584" s="184" t="s">
        <v>135</v>
      </c>
      <c r="G584" s="299" t="s">
        <v>43</v>
      </c>
      <c r="H584" s="197" t="s">
        <v>34</v>
      </c>
      <c r="I584" s="285">
        <v>27</v>
      </c>
      <c r="J584" s="180">
        <v>102.2</v>
      </c>
      <c r="K584" s="180">
        <v>37.4</v>
      </c>
      <c r="L584" s="285">
        <v>24</v>
      </c>
      <c r="M584" s="180">
        <v>263.10000000000002</v>
      </c>
      <c r="N584" s="180">
        <v>160</v>
      </c>
      <c r="O584" s="94"/>
      <c r="P584" s="181"/>
      <c r="Q584" s="195"/>
      <c r="R584" s="179"/>
      <c r="S584" s="180"/>
      <c r="T584" s="180"/>
      <c r="U584" s="279"/>
    </row>
    <row r="585" spans="1:39" s="184" customFormat="1" x14ac:dyDescent="0.25">
      <c r="A585" s="184" t="s">
        <v>30</v>
      </c>
      <c r="B585" s="196">
        <f t="shared" si="6"/>
        <v>9</v>
      </c>
      <c r="C585" s="180">
        <f t="shared" si="7"/>
        <v>9.9999999999999645E-2</v>
      </c>
      <c r="D585" s="180">
        <f t="shared" si="8"/>
        <v>1.4200100603265358</v>
      </c>
      <c r="E585" s="197" t="s">
        <v>48</v>
      </c>
      <c r="F585" s="184" t="s">
        <v>142</v>
      </c>
      <c r="G585" s="299" t="s">
        <v>43</v>
      </c>
      <c r="H585" s="197" t="s">
        <v>34</v>
      </c>
      <c r="I585" s="285">
        <v>7</v>
      </c>
      <c r="J585" s="180">
        <v>4</v>
      </c>
      <c r="K585" s="180">
        <v>2</v>
      </c>
      <c r="L585" s="285">
        <v>2</v>
      </c>
      <c r="M585" s="180">
        <v>4.0999999999999996</v>
      </c>
      <c r="N585" s="180">
        <v>1.7</v>
      </c>
      <c r="O585" s="221"/>
      <c r="P585" s="181"/>
      <c r="Q585" s="195"/>
      <c r="R585" s="179"/>
      <c r="S585" s="200"/>
      <c r="T585" s="200"/>
      <c r="U585" s="279"/>
    </row>
    <row r="586" spans="1:39" s="184" customFormat="1" x14ac:dyDescent="0.25">
      <c r="A586" s="184" t="s">
        <v>30</v>
      </c>
      <c r="B586" s="196">
        <f t="shared" si="6"/>
        <v>23</v>
      </c>
      <c r="C586" s="180">
        <f t="shared" si="7"/>
        <v>0</v>
      </c>
      <c r="D586" s="180">
        <f t="shared" si="8"/>
        <v>1.1300268953939661</v>
      </c>
      <c r="E586" s="197" t="s">
        <v>49</v>
      </c>
      <c r="F586" s="184" t="s">
        <v>142</v>
      </c>
      <c r="G586" s="299" t="s">
        <v>43</v>
      </c>
      <c r="H586" s="197" t="s">
        <v>34</v>
      </c>
      <c r="I586" s="285">
        <v>17</v>
      </c>
      <c r="J586" s="180">
        <v>4.0999999999999996</v>
      </c>
      <c r="K586" s="180">
        <v>2</v>
      </c>
      <c r="L586" s="285">
        <v>6</v>
      </c>
      <c r="M586" s="180">
        <v>4.0999999999999996</v>
      </c>
      <c r="N586" s="180">
        <v>2.5</v>
      </c>
      <c r="O586" s="221"/>
      <c r="P586" s="181"/>
      <c r="Q586" s="195"/>
      <c r="R586" s="179"/>
      <c r="S586" s="200"/>
      <c r="T586" s="200"/>
      <c r="U586" s="279"/>
    </row>
    <row r="587" spans="1:39" s="184" customFormat="1" x14ac:dyDescent="0.25">
      <c r="A587" s="184" t="s">
        <v>30</v>
      </c>
      <c r="B587" s="196">
        <f t="shared" si="6"/>
        <v>45</v>
      </c>
      <c r="C587" s="180">
        <f t="shared" si="7"/>
        <v>-1.5</v>
      </c>
      <c r="D587" s="180">
        <f t="shared" si="8"/>
        <v>0.6784377479015874</v>
      </c>
      <c r="E587" s="213" t="s">
        <v>50</v>
      </c>
      <c r="F587" s="184" t="s">
        <v>142</v>
      </c>
      <c r="G587" s="299" t="s">
        <v>43</v>
      </c>
      <c r="H587" s="197" t="s">
        <v>34</v>
      </c>
      <c r="I587" s="285">
        <v>36</v>
      </c>
      <c r="J587" s="180">
        <v>4.3</v>
      </c>
      <c r="K587" s="180">
        <v>1.9</v>
      </c>
      <c r="L587" s="285">
        <v>9</v>
      </c>
      <c r="M587" s="180">
        <v>2.8</v>
      </c>
      <c r="N587" s="180">
        <v>1.8</v>
      </c>
      <c r="O587" s="221"/>
      <c r="P587" s="181"/>
      <c r="Q587" s="195"/>
      <c r="R587" s="179"/>
      <c r="S587" s="200"/>
      <c r="T587" s="200"/>
      <c r="U587" s="279"/>
    </row>
    <row r="588" spans="1:39" s="184" customFormat="1" x14ac:dyDescent="0.25">
      <c r="A588" s="184" t="s">
        <v>30</v>
      </c>
      <c r="B588" s="196">
        <f t="shared" si="6"/>
        <v>41</v>
      </c>
      <c r="C588" s="180">
        <f t="shared" si="7"/>
        <v>1</v>
      </c>
      <c r="D588" s="180">
        <f t="shared" si="8"/>
        <v>0.83038873700541882</v>
      </c>
      <c r="E588" s="197" t="s">
        <v>51</v>
      </c>
      <c r="F588" s="184" t="s">
        <v>142</v>
      </c>
      <c r="G588" s="299" t="s">
        <v>43</v>
      </c>
      <c r="H588" s="197" t="s">
        <v>34</v>
      </c>
      <c r="I588" s="285">
        <v>30</v>
      </c>
      <c r="J588" s="180">
        <v>3.8</v>
      </c>
      <c r="K588" s="180">
        <v>1.5</v>
      </c>
      <c r="L588" s="285">
        <v>11</v>
      </c>
      <c r="M588" s="180">
        <v>4.8</v>
      </c>
      <c r="N588" s="180">
        <v>2.6</v>
      </c>
      <c r="O588" s="221"/>
      <c r="P588" s="181"/>
      <c r="Q588" s="195"/>
      <c r="R588" s="179"/>
      <c r="S588" s="200"/>
      <c r="T588" s="200"/>
      <c r="U588" s="279"/>
    </row>
    <row r="589" spans="1:39" s="184" customFormat="1" x14ac:dyDescent="0.25">
      <c r="A589" s="184" t="s">
        <v>30</v>
      </c>
      <c r="B589" s="196">
        <f t="shared" si="6"/>
        <v>19</v>
      </c>
      <c r="C589" s="180">
        <f t="shared" si="7"/>
        <v>-0.10000000000000009</v>
      </c>
      <c r="D589" s="180">
        <f t="shared" si="8"/>
        <v>0.57600154320780927</v>
      </c>
      <c r="E589" s="197" t="s">
        <v>78</v>
      </c>
      <c r="F589" s="184" t="s">
        <v>142</v>
      </c>
      <c r="G589" s="299" t="s">
        <v>43</v>
      </c>
      <c r="H589" s="197" t="s">
        <v>34</v>
      </c>
      <c r="I589" s="285">
        <v>10</v>
      </c>
      <c r="J589" s="180">
        <v>3.5</v>
      </c>
      <c r="K589" s="180">
        <v>1.2</v>
      </c>
      <c r="L589" s="285">
        <v>9</v>
      </c>
      <c r="M589" s="180">
        <v>3.4</v>
      </c>
      <c r="N589" s="180">
        <v>1.3</v>
      </c>
      <c r="O589" s="221"/>
      <c r="P589" s="181"/>
      <c r="Q589" s="195"/>
      <c r="R589" s="179"/>
      <c r="S589" s="200"/>
      <c r="T589" s="200"/>
      <c r="U589" s="279"/>
    </row>
    <row r="590" spans="1:39" s="184" customFormat="1" x14ac:dyDescent="0.25">
      <c r="A590" s="184" t="s">
        <v>30</v>
      </c>
      <c r="B590" s="196"/>
      <c r="C590" s="180"/>
      <c r="D590" s="180"/>
      <c r="E590" s="197"/>
      <c r="F590" s="184" t="s">
        <v>7</v>
      </c>
      <c r="G590" s="299"/>
      <c r="H590" s="197" t="s">
        <v>34</v>
      </c>
      <c r="I590" s="285">
        <f>SUM(I582:I589)</f>
        <v>172</v>
      </c>
      <c r="J590" s="180">
        <v>6.9329999999999998</v>
      </c>
      <c r="K590" s="180">
        <v>1.196</v>
      </c>
      <c r="L590" s="285"/>
      <c r="M590" s="180"/>
      <c r="N590" s="180"/>
      <c r="O590" s="221" t="s">
        <v>28</v>
      </c>
      <c r="P590" s="181">
        <v>0</v>
      </c>
      <c r="Q590" s="195">
        <v>96.676000000000002</v>
      </c>
      <c r="R590" s="179"/>
      <c r="S590" s="200">
        <v>4.5890000000000004</v>
      </c>
      <c r="T590" s="200">
        <v>9.2769999999999992</v>
      </c>
      <c r="U590" s="279"/>
      <c r="X590" s="196"/>
      <c r="Y590" s="195"/>
      <c r="Z590" s="180"/>
      <c r="AC590" s="196"/>
      <c r="AD590" s="195"/>
      <c r="AE590" s="180"/>
      <c r="AH590" s="196"/>
      <c r="AI590" s="195"/>
      <c r="AJ590" s="180"/>
      <c r="AM590" s="181"/>
    </row>
    <row r="591" spans="1:39" s="184" customFormat="1" x14ac:dyDescent="0.25">
      <c r="A591" s="184" t="s">
        <v>30</v>
      </c>
      <c r="B591" s="196"/>
      <c r="C591" s="180"/>
      <c r="D591" s="180"/>
      <c r="E591" s="197"/>
      <c r="F591" s="184" t="s">
        <v>34</v>
      </c>
      <c r="G591" s="299"/>
      <c r="H591" s="197" t="s">
        <v>34</v>
      </c>
      <c r="I591" s="285"/>
      <c r="J591" s="180"/>
      <c r="K591" s="180"/>
      <c r="L591" s="285">
        <f>SUM(L582:L589)</f>
        <v>79</v>
      </c>
      <c r="M591" s="180">
        <v>5.3490000000000002</v>
      </c>
      <c r="N591" s="180">
        <v>1.671</v>
      </c>
      <c r="O591" s="221" t="s">
        <v>28</v>
      </c>
      <c r="P591" s="181">
        <v>0</v>
      </c>
      <c r="Q591" s="195">
        <v>93.867000000000004</v>
      </c>
      <c r="R591" s="181">
        <f>2*(1-_xlfn.NORM.S.DIST((J590-M591)/SQRT((N591^2)+(K590^2)),TRUE))</f>
        <v>0.44080384575392362</v>
      </c>
      <c r="S591" s="200">
        <v>2.073</v>
      </c>
      <c r="T591" s="200">
        <v>8.6240000000000006</v>
      </c>
      <c r="U591" s="279"/>
    </row>
    <row r="592" spans="1:39" s="184" customFormat="1" x14ac:dyDescent="0.25">
      <c r="A592" s="184" t="s">
        <v>30</v>
      </c>
      <c r="B592" s="196">
        <f>SUM(B582:B589)</f>
        <v>251</v>
      </c>
      <c r="C592" s="180">
        <v>11.707000000000001</v>
      </c>
      <c r="D592" s="180">
        <v>1.3280000000000001</v>
      </c>
      <c r="E592" s="197"/>
      <c r="F592" s="184" t="s">
        <v>225</v>
      </c>
      <c r="G592" s="299"/>
      <c r="H592" s="197" t="s">
        <v>34</v>
      </c>
      <c r="I592" s="307"/>
      <c r="J592" s="180"/>
      <c r="K592" s="180"/>
      <c r="L592" s="307"/>
      <c r="M592" s="180"/>
      <c r="N592" s="180"/>
      <c r="O592" s="221" t="s">
        <v>28</v>
      </c>
      <c r="P592" s="181">
        <v>0</v>
      </c>
      <c r="Q592" s="195">
        <v>99.608999999999995</v>
      </c>
      <c r="R592" s="179"/>
      <c r="S592" s="200">
        <v>9.1039999999999992</v>
      </c>
      <c r="T592" s="200">
        <v>14.31</v>
      </c>
      <c r="U592" s="279"/>
    </row>
    <row r="593" spans="1:24" ht="12.75" customHeight="1" x14ac:dyDescent="0.25">
      <c r="A593" s="184" t="s">
        <v>30</v>
      </c>
      <c r="B593" s="196"/>
      <c r="C593" s="180"/>
      <c r="D593" s="180"/>
      <c r="E593" s="197"/>
      <c r="F593" s="184" t="s">
        <v>7</v>
      </c>
      <c r="I593" s="297">
        <v>193</v>
      </c>
      <c r="J593" s="220">
        <v>22.957000000000001</v>
      </c>
      <c r="K593" s="220">
        <v>2.0419999999999998</v>
      </c>
      <c r="O593" s="214" t="s">
        <v>28</v>
      </c>
      <c r="P593" s="181">
        <v>0</v>
      </c>
      <c r="Q593" s="195">
        <v>95.835999999999999</v>
      </c>
      <c r="R593" s="181"/>
      <c r="S593" s="180">
        <v>18.954999999999998</v>
      </c>
      <c r="T593" s="180">
        <v>26.96</v>
      </c>
      <c r="U593" s="279"/>
      <c r="V593" s="184"/>
      <c r="W593" s="184"/>
      <c r="X593" s="184"/>
    </row>
    <row r="594" spans="1:24" ht="12.75" customHeight="1" x14ac:dyDescent="0.25">
      <c r="A594" s="184" t="s">
        <v>30</v>
      </c>
      <c r="B594" s="196"/>
      <c r="C594" s="180"/>
      <c r="D594" s="180"/>
      <c r="E594" s="197"/>
      <c r="F594" s="184" t="s">
        <v>126</v>
      </c>
      <c r="L594" s="297">
        <v>110</v>
      </c>
      <c r="M594" s="220">
        <v>29.838000000000001</v>
      </c>
      <c r="N594" s="220">
        <v>5.8609999999999998</v>
      </c>
      <c r="O594" s="214" t="s">
        <v>28</v>
      </c>
      <c r="P594" s="181">
        <v>0</v>
      </c>
      <c r="Q594" s="195">
        <v>98.376000000000005</v>
      </c>
      <c r="R594" s="181">
        <v>0.26757256127409823</v>
      </c>
      <c r="S594" s="180">
        <v>18.350000000000001</v>
      </c>
      <c r="T594" s="180">
        <v>41.326000000000001</v>
      </c>
      <c r="U594" s="279"/>
      <c r="V594" s="184"/>
      <c r="W594" s="184"/>
      <c r="X594" s="184"/>
    </row>
    <row r="595" spans="1:24" s="108" customFormat="1" ht="12.75" customHeight="1" x14ac:dyDescent="0.25">
      <c r="A595" s="188" t="s">
        <v>30</v>
      </c>
      <c r="B595" s="186">
        <v>303</v>
      </c>
      <c r="C595" s="183">
        <v>2.9</v>
      </c>
      <c r="D595" s="183">
        <v>2.327</v>
      </c>
      <c r="E595" s="189"/>
      <c r="F595" s="188" t="s">
        <v>226</v>
      </c>
      <c r="G595" s="298"/>
      <c r="I595" s="298"/>
      <c r="L595" s="298"/>
      <c r="O595" s="203" t="s">
        <v>28</v>
      </c>
      <c r="P595" s="191">
        <v>0</v>
      </c>
      <c r="Q595" s="187">
        <v>99.427999999999997</v>
      </c>
      <c r="R595" s="191"/>
      <c r="S595" s="183">
        <v>-1.661</v>
      </c>
      <c r="T595" s="183">
        <v>7.4610000000000003</v>
      </c>
      <c r="U595" s="280"/>
      <c r="V595" s="188"/>
      <c r="W595" s="188"/>
      <c r="X595" s="188"/>
    </row>
    <row r="596" spans="1:24" ht="12.75" customHeight="1" x14ac:dyDescent="0.25">
      <c r="A596" s="184" t="s">
        <v>30</v>
      </c>
      <c r="B596" s="196"/>
      <c r="C596" s="180"/>
      <c r="D596" s="180"/>
      <c r="E596" s="197"/>
      <c r="F596" s="184" t="s">
        <v>7</v>
      </c>
      <c r="G596" s="297" t="s">
        <v>21</v>
      </c>
      <c r="I596" s="297">
        <v>299</v>
      </c>
      <c r="J596" s="220">
        <v>18.475000000000001</v>
      </c>
      <c r="K596" s="220">
        <v>3.71</v>
      </c>
      <c r="O596" s="214" t="s">
        <v>28</v>
      </c>
      <c r="P596" s="181">
        <v>0</v>
      </c>
      <c r="Q596" s="195">
        <v>99.789000000000001</v>
      </c>
      <c r="R596" s="181"/>
      <c r="S596" s="180">
        <v>11.202999999999999</v>
      </c>
      <c r="T596" s="180">
        <v>25.747</v>
      </c>
      <c r="U596" s="279"/>
      <c r="V596" s="184"/>
      <c r="W596" s="184"/>
      <c r="X596" s="184"/>
    </row>
    <row r="597" spans="1:24" ht="12.75" customHeight="1" x14ac:dyDescent="0.25">
      <c r="A597" s="184" t="s">
        <v>30</v>
      </c>
      <c r="B597" s="196"/>
      <c r="C597" s="180"/>
      <c r="D597" s="180"/>
      <c r="E597" s="197"/>
      <c r="F597" s="184" t="s">
        <v>1991</v>
      </c>
      <c r="G597" s="297" t="s">
        <v>21</v>
      </c>
      <c r="L597" s="297">
        <v>377</v>
      </c>
      <c r="M597" s="220">
        <v>35.414999999999999</v>
      </c>
      <c r="N597" s="220">
        <v>4.5129999999999999</v>
      </c>
      <c r="O597" s="214" t="s">
        <v>28</v>
      </c>
      <c r="P597" s="181">
        <v>0</v>
      </c>
      <c r="Q597" s="195">
        <v>99.501999999999995</v>
      </c>
      <c r="R597" s="181">
        <v>3.7364632409815357E-3</v>
      </c>
      <c r="S597" s="180">
        <v>26.568999999999999</v>
      </c>
      <c r="T597" s="180">
        <v>44.261000000000003</v>
      </c>
      <c r="U597" s="279"/>
      <c r="V597" s="184"/>
      <c r="W597" s="184"/>
      <c r="X597" s="184"/>
    </row>
    <row r="598" spans="1:24" ht="12.75" customHeight="1" x14ac:dyDescent="0.25">
      <c r="A598" s="184" t="s">
        <v>30</v>
      </c>
      <c r="B598" s="196">
        <v>675</v>
      </c>
      <c r="C598" s="180">
        <v>18.125</v>
      </c>
      <c r="D598" s="180">
        <v>1.849</v>
      </c>
      <c r="E598" s="197"/>
      <c r="F598" s="184" t="s">
        <v>1993</v>
      </c>
      <c r="G598" s="297" t="s">
        <v>21</v>
      </c>
      <c r="O598" s="214" t="s">
        <v>28</v>
      </c>
      <c r="P598" s="181">
        <v>0</v>
      </c>
      <c r="Q598" s="195">
        <v>99.933000000000007</v>
      </c>
      <c r="R598" s="181"/>
      <c r="S598" s="180">
        <v>14.500999999999999</v>
      </c>
      <c r="T598" s="180">
        <v>21.748999999999999</v>
      </c>
      <c r="U598" s="279"/>
      <c r="V598" s="184"/>
      <c r="W598" s="184"/>
      <c r="X598" s="184"/>
    </row>
    <row r="599" spans="1:24" ht="12.75" customHeight="1" x14ac:dyDescent="0.25">
      <c r="A599" s="184" t="s">
        <v>30</v>
      </c>
      <c r="B599" s="196"/>
      <c r="C599" s="180"/>
      <c r="D599" s="180"/>
      <c r="E599" s="197"/>
      <c r="F599" s="184" t="s">
        <v>7</v>
      </c>
      <c r="G599" s="297" t="s">
        <v>43</v>
      </c>
      <c r="I599" s="297">
        <v>562</v>
      </c>
      <c r="J599" s="220">
        <v>17.899999999999999</v>
      </c>
      <c r="K599" s="220">
        <v>1.6</v>
      </c>
      <c r="O599" s="214" t="s">
        <v>28</v>
      </c>
      <c r="P599" s="181">
        <v>0</v>
      </c>
      <c r="Q599" s="195">
        <v>99.46</v>
      </c>
      <c r="R599" s="181"/>
      <c r="S599" s="180">
        <v>14.7</v>
      </c>
      <c r="T599" s="180">
        <v>21</v>
      </c>
      <c r="U599" s="279"/>
      <c r="V599" s="184"/>
      <c r="W599" s="184"/>
      <c r="X599" s="184"/>
    </row>
    <row r="600" spans="1:24" ht="12.75" customHeight="1" x14ac:dyDescent="0.25">
      <c r="A600" s="184" t="s">
        <v>30</v>
      </c>
      <c r="B600" s="196"/>
      <c r="C600" s="180"/>
      <c r="D600" s="180"/>
      <c r="E600" s="197"/>
      <c r="F600" s="184" t="s">
        <v>1991</v>
      </c>
      <c r="G600" s="297" t="s">
        <v>43</v>
      </c>
      <c r="L600" s="297">
        <v>595</v>
      </c>
      <c r="M600" s="220">
        <v>17.3</v>
      </c>
      <c r="N600" s="220">
        <v>1.4</v>
      </c>
      <c r="O600" s="214" t="s">
        <v>28</v>
      </c>
      <c r="P600" s="181">
        <v>0</v>
      </c>
      <c r="Q600" s="195">
        <v>98.9</v>
      </c>
      <c r="R600" s="181">
        <v>0.8</v>
      </c>
      <c r="S600" s="180">
        <v>14.6</v>
      </c>
      <c r="T600" s="180">
        <v>20</v>
      </c>
      <c r="U600" s="279"/>
      <c r="V600" s="184"/>
      <c r="W600" s="184"/>
      <c r="X600" s="184"/>
    </row>
    <row r="601" spans="1:24" ht="12.75" customHeight="1" x14ac:dyDescent="0.25">
      <c r="A601" s="184" t="s">
        <v>30</v>
      </c>
      <c r="B601" s="196">
        <v>1157</v>
      </c>
      <c r="C601" s="180">
        <v>7.1</v>
      </c>
      <c r="D601" s="180">
        <v>0.7</v>
      </c>
      <c r="E601" s="197"/>
      <c r="F601" s="184" t="s">
        <v>1993</v>
      </c>
      <c r="G601" s="297" t="s">
        <v>43</v>
      </c>
      <c r="O601" s="214" t="s">
        <v>28</v>
      </c>
      <c r="P601" s="181">
        <v>0</v>
      </c>
      <c r="Q601" s="195">
        <v>99.79</v>
      </c>
      <c r="R601" s="181"/>
      <c r="S601" s="180">
        <v>5.8</v>
      </c>
      <c r="T601" s="180">
        <v>8.4</v>
      </c>
      <c r="U601" s="279"/>
      <c r="V601" s="184"/>
      <c r="W601" s="184"/>
      <c r="X601" s="184"/>
    </row>
    <row r="602" spans="1:24" s="108" customFormat="1" ht="12.75" customHeight="1" x14ac:dyDescent="0.25">
      <c r="A602" s="188"/>
      <c r="B602" s="186"/>
      <c r="C602" s="183"/>
      <c r="D602" s="183"/>
      <c r="E602" s="189"/>
      <c r="F602" s="177"/>
      <c r="G602" s="304"/>
      <c r="H602" s="177"/>
      <c r="I602" s="284"/>
      <c r="J602" s="183"/>
      <c r="K602" s="183"/>
      <c r="L602" s="284"/>
      <c r="M602" s="183"/>
      <c r="N602" s="183"/>
      <c r="O602" s="203"/>
      <c r="P602" s="191"/>
      <c r="Q602" s="187"/>
      <c r="R602" s="191"/>
      <c r="S602" s="183"/>
      <c r="T602" s="183"/>
      <c r="U602" s="278"/>
    </row>
    <row r="604" spans="1:24" ht="12.75" customHeight="1" x14ac:dyDescent="0.25">
      <c r="A604" s="184" t="s">
        <v>53</v>
      </c>
      <c r="B604" s="196">
        <v>29</v>
      </c>
      <c r="C604" s="180">
        <v>165.07936507936503</v>
      </c>
      <c r="D604" s="180">
        <v>82.630842034734727</v>
      </c>
      <c r="E604" s="213">
        <v>3</v>
      </c>
      <c r="F604" s="184" t="s">
        <v>42</v>
      </c>
      <c r="G604" s="307" t="s">
        <v>43</v>
      </c>
      <c r="H604" s="184" t="s">
        <v>22</v>
      </c>
      <c r="I604" s="285">
        <v>15</v>
      </c>
      <c r="J604" s="180">
        <v>155.55555555555557</v>
      </c>
      <c r="K604" s="180">
        <v>128.20838416703918</v>
      </c>
      <c r="L604" s="285">
        <v>14</v>
      </c>
      <c r="M604" s="180">
        <v>320.6349206349206</v>
      </c>
      <c r="N604" s="180">
        <v>283.28152249866514</v>
      </c>
    </row>
    <row r="605" spans="1:24" ht="12.75" customHeight="1" x14ac:dyDescent="0.25">
      <c r="A605" s="184" t="s">
        <v>53</v>
      </c>
      <c r="B605" s="196">
        <v>38</v>
      </c>
      <c r="C605" s="180">
        <v>105.80246913580245</v>
      </c>
      <c r="D605" s="180">
        <v>56.11993898557526</v>
      </c>
      <c r="E605" s="197">
        <v>4</v>
      </c>
      <c r="F605" s="184" t="s">
        <v>42</v>
      </c>
      <c r="G605" s="307" t="s">
        <v>43</v>
      </c>
      <c r="H605" s="184" t="s">
        <v>22</v>
      </c>
      <c r="I605" s="285">
        <v>18</v>
      </c>
      <c r="J605" s="180">
        <v>197.53086419753086</v>
      </c>
      <c r="K605" s="180">
        <v>147.3398428488664</v>
      </c>
      <c r="L605" s="285">
        <v>20</v>
      </c>
      <c r="M605" s="180">
        <v>303.33333333333331</v>
      </c>
      <c r="N605" s="180">
        <v>197.14920080621337</v>
      </c>
    </row>
    <row r="606" spans="1:24" ht="12.75" customHeight="1" x14ac:dyDescent="0.25">
      <c r="A606" s="184" t="s">
        <v>53</v>
      </c>
      <c r="B606" s="196">
        <v>37</v>
      </c>
      <c r="C606" s="180">
        <v>68.832575265323754</v>
      </c>
      <c r="D606" s="180">
        <v>57.618571268186258</v>
      </c>
      <c r="E606" s="197">
        <v>5</v>
      </c>
      <c r="F606" s="184" t="s">
        <v>42</v>
      </c>
      <c r="G606" s="307" t="s">
        <v>43</v>
      </c>
      <c r="H606" s="184" t="s">
        <v>22</v>
      </c>
      <c r="I606" s="285">
        <v>19</v>
      </c>
      <c r="J606" s="180">
        <v>187.13450292397664</v>
      </c>
      <c r="K606" s="180">
        <v>203.89205067781126</v>
      </c>
      <c r="L606" s="285">
        <v>18</v>
      </c>
      <c r="M606" s="180">
        <v>255.96707818930039</v>
      </c>
      <c r="N606" s="180">
        <v>142.73831158207284</v>
      </c>
    </row>
    <row r="607" spans="1:24" ht="12.75" customHeight="1" x14ac:dyDescent="0.25">
      <c r="A607" s="184" t="s">
        <v>53</v>
      </c>
      <c r="B607" s="196">
        <v>28</v>
      </c>
      <c r="C607" s="180">
        <v>59.791073124406424</v>
      </c>
      <c r="D607" s="180">
        <v>43.384009874778997</v>
      </c>
      <c r="E607" s="197">
        <v>6</v>
      </c>
      <c r="F607" s="184" t="s">
        <v>42</v>
      </c>
      <c r="G607" s="307" t="s">
        <v>43</v>
      </c>
      <c r="H607" s="184" t="s">
        <v>22</v>
      </c>
      <c r="I607" s="285">
        <v>15</v>
      </c>
      <c r="J607" s="180">
        <v>84.938271604938294</v>
      </c>
      <c r="K607" s="180">
        <v>116.7146677658656</v>
      </c>
      <c r="L607" s="285">
        <v>13</v>
      </c>
      <c r="M607" s="180">
        <v>144.72934472934472</v>
      </c>
      <c r="N607" s="180">
        <v>112.52659634262966</v>
      </c>
    </row>
    <row r="608" spans="1:24" ht="12.75" customHeight="1" x14ac:dyDescent="0.25">
      <c r="A608" s="184" t="s">
        <v>53</v>
      </c>
      <c r="B608" s="196">
        <v>26</v>
      </c>
      <c r="C608" s="180">
        <v>49.02998236331571</v>
      </c>
      <c r="D608" s="180">
        <v>51.681691297623679</v>
      </c>
      <c r="E608" s="197" t="s">
        <v>45</v>
      </c>
      <c r="F608" s="184" t="s">
        <v>42</v>
      </c>
      <c r="G608" s="307" t="s">
        <v>43</v>
      </c>
      <c r="H608" s="184" t="s">
        <v>22</v>
      </c>
      <c r="I608" s="285">
        <v>12</v>
      </c>
      <c r="J608" s="180">
        <v>45.679012345679013</v>
      </c>
      <c r="K608" s="180">
        <v>67.064531693225589</v>
      </c>
      <c r="L608" s="285">
        <v>14</v>
      </c>
      <c r="M608" s="180">
        <v>94.708994708994723</v>
      </c>
      <c r="N608" s="180">
        <v>179.29501118433254</v>
      </c>
    </row>
    <row r="609" spans="1:24" ht="12.75" customHeight="1" x14ac:dyDescent="0.25">
      <c r="A609" s="184" t="s">
        <v>53</v>
      </c>
      <c r="B609" s="196">
        <v>69</v>
      </c>
      <c r="C609" s="180">
        <v>2780</v>
      </c>
      <c r="D609" s="180">
        <v>256.00284089332786</v>
      </c>
      <c r="E609" s="197" t="s">
        <v>31</v>
      </c>
      <c r="F609" s="184" t="s">
        <v>95</v>
      </c>
      <c r="G609" s="307" t="s">
        <v>43</v>
      </c>
      <c r="H609" s="184" t="s">
        <v>22</v>
      </c>
      <c r="I609" s="285">
        <v>44</v>
      </c>
      <c r="J609" s="180">
        <v>2846</v>
      </c>
      <c r="K609" s="180">
        <v>212</v>
      </c>
      <c r="L609" s="285">
        <v>25</v>
      </c>
      <c r="M609" s="180">
        <v>5626</v>
      </c>
      <c r="N609" s="180">
        <v>1270</v>
      </c>
    </row>
    <row r="610" spans="1:24" ht="12.75" customHeight="1" x14ac:dyDescent="0.25">
      <c r="A610" s="184" t="s">
        <v>53</v>
      </c>
      <c r="B610" s="196">
        <v>30</v>
      </c>
      <c r="C610" s="180">
        <v>1090.909090909091</v>
      </c>
      <c r="D610" s="180">
        <v>719.41780869747333</v>
      </c>
      <c r="E610" s="197" t="s">
        <v>31</v>
      </c>
      <c r="F610" s="184" t="s">
        <v>172</v>
      </c>
      <c r="G610" s="307" t="s">
        <v>21</v>
      </c>
      <c r="H610" s="184" t="s">
        <v>126</v>
      </c>
      <c r="I610" s="285">
        <v>22</v>
      </c>
      <c r="J610" s="180">
        <v>2909.090909090909</v>
      </c>
      <c r="K610" s="180">
        <v>1515.075755681723</v>
      </c>
      <c r="L610" s="285">
        <v>8</v>
      </c>
      <c r="M610" s="180">
        <v>4000</v>
      </c>
      <c r="N610" s="180">
        <v>1818.181818181818</v>
      </c>
    </row>
    <row r="611" spans="1:24" ht="12.75" customHeight="1" x14ac:dyDescent="0.25">
      <c r="A611" s="184" t="s">
        <v>53</v>
      </c>
      <c r="D611" s="180"/>
      <c r="F611" s="170" t="s">
        <v>7</v>
      </c>
      <c r="G611" s="303"/>
      <c r="H611" s="170"/>
      <c r="I611" s="285">
        <v>145</v>
      </c>
      <c r="J611" s="180">
        <v>895.10699999999997</v>
      </c>
      <c r="K611" s="180">
        <v>415.303</v>
      </c>
      <c r="O611" s="214" t="s">
        <v>28</v>
      </c>
      <c r="P611" s="181">
        <v>0</v>
      </c>
      <c r="Q611" s="195">
        <v>99.906000000000006</v>
      </c>
      <c r="S611" s="180">
        <v>81.128</v>
      </c>
      <c r="T611" s="180">
        <v>1709.086</v>
      </c>
      <c r="V611" s="347"/>
      <c r="W611" s="273"/>
      <c r="X611" s="273"/>
    </row>
    <row r="612" spans="1:24" ht="12.75" customHeight="1" x14ac:dyDescent="0.25">
      <c r="A612" s="184" t="s">
        <v>53</v>
      </c>
      <c r="B612" s="196">
        <v>257</v>
      </c>
      <c r="D612" s="180"/>
      <c r="F612" s="170" t="s">
        <v>1991</v>
      </c>
      <c r="G612" s="303"/>
      <c r="H612" s="170"/>
      <c r="L612" s="285">
        <v>112</v>
      </c>
      <c r="M612" s="180">
        <v>1126.1949999999999</v>
      </c>
      <c r="N612" s="180">
        <v>189.59299999999999</v>
      </c>
      <c r="O612" s="214" t="s">
        <v>28</v>
      </c>
      <c r="P612" s="181">
        <v>0</v>
      </c>
      <c r="Q612" s="195">
        <v>98.813999999999993</v>
      </c>
      <c r="R612" s="181">
        <v>0.61272985058093932</v>
      </c>
      <c r="S612" s="180">
        <v>754.59900000000005</v>
      </c>
      <c r="T612" s="180">
        <v>1497.7909999999999</v>
      </c>
    </row>
    <row r="613" spans="1:24" ht="12.75" customHeight="1" x14ac:dyDescent="0.25">
      <c r="A613" s="184" t="s">
        <v>53</v>
      </c>
      <c r="D613" s="180"/>
      <c r="F613" s="184" t="s">
        <v>211</v>
      </c>
      <c r="I613" s="285">
        <v>67</v>
      </c>
      <c r="J613" s="180">
        <v>146.90100000000001</v>
      </c>
      <c r="K613" s="180">
        <v>17.405999999999999</v>
      </c>
      <c r="O613" s="214" t="s">
        <v>29</v>
      </c>
      <c r="P613" s="181">
        <v>6.7000000000000004E-2</v>
      </c>
      <c r="Q613" s="195">
        <v>58.133000000000003</v>
      </c>
      <c r="R613" s="181"/>
      <c r="S613" s="180">
        <v>112.786</v>
      </c>
      <c r="T613" s="180">
        <v>181.01599999999999</v>
      </c>
    </row>
    <row r="614" spans="1:24" ht="12.75" customHeight="1" x14ac:dyDescent="0.25">
      <c r="A614" s="184" t="s">
        <v>53</v>
      </c>
      <c r="B614" s="184"/>
      <c r="D614" s="180"/>
      <c r="F614" s="184" t="s">
        <v>1992</v>
      </c>
      <c r="L614" s="285">
        <v>65</v>
      </c>
      <c r="M614" s="180">
        <v>246.005</v>
      </c>
      <c r="N614" s="180">
        <v>42.523000000000003</v>
      </c>
      <c r="O614" s="214" t="s">
        <v>28</v>
      </c>
      <c r="P614" s="181">
        <v>7.0000000000000001E-3</v>
      </c>
      <c r="Q614" s="195">
        <v>75.453999999999994</v>
      </c>
      <c r="R614" s="181">
        <v>3.1013797041340441E-2</v>
      </c>
      <c r="S614" s="180">
        <v>162.66300000000001</v>
      </c>
      <c r="T614" s="180">
        <v>329.34800000000001</v>
      </c>
      <c r="U614" s="279"/>
      <c r="V614" s="184"/>
      <c r="W614" s="184"/>
      <c r="X614" s="184"/>
    </row>
    <row r="615" spans="1:24" s="108" customFormat="1" ht="12.75" customHeight="1" x14ac:dyDescent="0.25">
      <c r="A615" s="188" t="s">
        <v>53</v>
      </c>
      <c r="B615" s="186">
        <v>132</v>
      </c>
      <c r="C615" s="183">
        <v>98.227999999999994</v>
      </c>
      <c r="D615" s="183">
        <v>19.337</v>
      </c>
      <c r="E615" s="189" t="s">
        <v>44</v>
      </c>
      <c r="F615" s="188" t="s">
        <v>1993</v>
      </c>
      <c r="G615" s="298"/>
      <c r="I615" s="298"/>
      <c r="L615" s="298"/>
      <c r="O615" s="203" t="s">
        <v>28</v>
      </c>
      <c r="P615" s="191">
        <v>0</v>
      </c>
      <c r="Q615" s="187">
        <v>93.308000000000007</v>
      </c>
      <c r="R615" s="191"/>
      <c r="S615" s="183">
        <v>60.329000000000001</v>
      </c>
      <c r="T615" s="183">
        <v>136.12700000000001</v>
      </c>
      <c r="U615" s="280"/>
      <c r="V615" s="188"/>
      <c r="W615" s="188"/>
      <c r="X615" s="188"/>
    </row>
    <row r="616" spans="1:24" s="245" customFormat="1" ht="12.75" customHeight="1" x14ac:dyDescent="0.25">
      <c r="A616" s="241" t="s">
        <v>53</v>
      </c>
      <c r="B616" s="242">
        <v>30</v>
      </c>
      <c r="C616" s="243">
        <v>1090.9000000000001</v>
      </c>
      <c r="D616" s="243">
        <v>719.4</v>
      </c>
      <c r="E616" s="244" t="s">
        <v>31</v>
      </c>
      <c r="F616" s="241" t="s">
        <v>172</v>
      </c>
      <c r="G616" s="250" t="s">
        <v>21</v>
      </c>
      <c r="H616" s="245" t="s">
        <v>126</v>
      </c>
      <c r="I616" s="250">
        <v>22</v>
      </c>
      <c r="J616" s="245">
        <v>2909.1</v>
      </c>
      <c r="K616" s="245">
        <v>1515.1</v>
      </c>
      <c r="L616" s="250">
        <v>8</v>
      </c>
      <c r="M616" s="245">
        <v>4000</v>
      </c>
      <c r="N616" s="245">
        <v>1818.2</v>
      </c>
      <c r="O616" s="251"/>
      <c r="P616" s="246"/>
      <c r="Q616" s="247"/>
      <c r="R616" s="246">
        <v>0.64500000000000002</v>
      </c>
      <c r="S616" s="243"/>
      <c r="T616" s="243"/>
      <c r="U616" s="287"/>
      <c r="V616" s="241"/>
      <c r="W616" s="241"/>
      <c r="X616" s="241"/>
    </row>
    <row r="617" spans="1:24" ht="12.75" customHeight="1" x14ac:dyDescent="0.25">
      <c r="A617" s="184" t="s">
        <v>53</v>
      </c>
      <c r="B617" s="196"/>
      <c r="C617" s="180"/>
      <c r="D617" s="180"/>
      <c r="E617" s="197"/>
      <c r="F617" s="184" t="s">
        <v>7</v>
      </c>
      <c r="G617" s="297" t="s">
        <v>43</v>
      </c>
      <c r="I617" s="297">
        <v>123</v>
      </c>
      <c r="J617" s="220">
        <v>586.20000000000005</v>
      </c>
      <c r="K617" s="220">
        <v>444.6</v>
      </c>
      <c r="O617" s="214" t="s">
        <v>28</v>
      </c>
      <c r="P617" s="181">
        <v>0</v>
      </c>
      <c r="Q617" s="195">
        <v>99.92</v>
      </c>
      <c r="R617" s="181"/>
      <c r="S617" s="180">
        <v>-285.2</v>
      </c>
      <c r="T617" s="180">
        <v>1457.5</v>
      </c>
      <c r="U617" s="279"/>
      <c r="V617" s="184"/>
      <c r="W617" s="184"/>
      <c r="X617" s="184"/>
    </row>
    <row r="618" spans="1:24" ht="12.75" customHeight="1" x14ac:dyDescent="0.25">
      <c r="A618" s="184" t="s">
        <v>53</v>
      </c>
      <c r="B618" s="196"/>
      <c r="C618" s="180"/>
      <c r="D618" s="180"/>
      <c r="E618" s="197"/>
      <c r="F618" s="184" t="s">
        <v>1991</v>
      </c>
      <c r="G618" s="297" t="s">
        <v>43</v>
      </c>
      <c r="L618" s="297">
        <v>104</v>
      </c>
      <c r="M618" s="220">
        <v>943.2</v>
      </c>
      <c r="N618" s="220">
        <v>189</v>
      </c>
      <c r="O618" s="214" t="s">
        <v>28</v>
      </c>
      <c r="P618" s="181">
        <v>0</v>
      </c>
      <c r="Q618" s="195">
        <v>98.94</v>
      </c>
      <c r="R618" s="181">
        <v>0.46</v>
      </c>
      <c r="S618" s="180">
        <v>572.70000000000005</v>
      </c>
      <c r="T618" s="180">
        <v>1313.6</v>
      </c>
      <c r="U618" s="279"/>
      <c r="V618" s="184"/>
      <c r="W618" s="184"/>
      <c r="X618" s="184"/>
    </row>
    <row r="619" spans="1:24" ht="12.75" customHeight="1" x14ac:dyDescent="0.25">
      <c r="A619" s="184" t="s">
        <v>53</v>
      </c>
      <c r="B619" s="196">
        <v>227</v>
      </c>
      <c r="C619" s="180">
        <v>536.4</v>
      </c>
      <c r="D619" s="180">
        <v>174.1</v>
      </c>
      <c r="E619" s="197"/>
      <c r="F619" s="184" t="s">
        <v>1993</v>
      </c>
      <c r="G619" s="297" t="s">
        <v>43</v>
      </c>
      <c r="O619" s="214" t="s">
        <v>28</v>
      </c>
      <c r="P619" s="181">
        <v>0</v>
      </c>
      <c r="Q619" s="195">
        <v>99.93</v>
      </c>
      <c r="R619" s="181"/>
      <c r="S619" s="180">
        <v>195.1</v>
      </c>
      <c r="T619" s="180">
        <v>877.6</v>
      </c>
      <c r="U619" s="279"/>
      <c r="V619" s="184"/>
      <c r="W619" s="184"/>
      <c r="X619" s="184"/>
    </row>
    <row r="620" spans="1:24" s="108" customFormat="1" ht="12.75" customHeight="1" x14ac:dyDescent="0.25">
      <c r="A620" s="188"/>
      <c r="B620" s="186"/>
      <c r="C620" s="183"/>
      <c r="D620" s="183"/>
      <c r="E620" s="189"/>
      <c r="F620" s="188"/>
      <c r="G620" s="308"/>
      <c r="H620" s="188"/>
      <c r="I620" s="284"/>
      <c r="J620" s="183"/>
      <c r="K620" s="183"/>
      <c r="L620" s="284"/>
      <c r="M620" s="183"/>
      <c r="N620" s="183"/>
      <c r="O620" s="203"/>
      <c r="P620" s="191"/>
      <c r="Q620" s="187"/>
      <c r="R620" s="191"/>
      <c r="S620" s="183"/>
      <c r="T620" s="183"/>
      <c r="U620" s="280"/>
      <c r="V620" s="188"/>
      <c r="W620" s="188"/>
      <c r="X620" s="188"/>
    </row>
    <row r="621" spans="1:24" ht="12.75" customHeight="1" x14ac:dyDescent="0.25">
      <c r="D621" s="180"/>
      <c r="F621" s="184"/>
    </row>
    <row r="622" spans="1:24" ht="12.75" customHeight="1" x14ac:dyDescent="0.25">
      <c r="A622" s="184" t="s">
        <v>54</v>
      </c>
      <c r="B622" s="196">
        <v>30</v>
      </c>
      <c r="C622" s="180">
        <v>921.21212121212102</v>
      </c>
      <c r="D622" s="180">
        <v>287.92258090740688</v>
      </c>
      <c r="E622" s="197">
        <v>3</v>
      </c>
      <c r="F622" s="184" t="s">
        <v>42</v>
      </c>
      <c r="G622" s="307" t="s">
        <v>43</v>
      </c>
      <c r="H622" s="184" t="s">
        <v>22</v>
      </c>
      <c r="I622" s="285">
        <v>15</v>
      </c>
      <c r="J622" s="180">
        <v>1323.2323232323238</v>
      </c>
      <c r="K622" s="180">
        <v>348.8454123148536</v>
      </c>
      <c r="L622" s="285">
        <v>15</v>
      </c>
      <c r="M622" s="180">
        <v>2244.4444444444448</v>
      </c>
      <c r="N622" s="180">
        <v>1059.1496906729537</v>
      </c>
    </row>
    <row r="623" spans="1:24" ht="12.75" customHeight="1" x14ac:dyDescent="0.25">
      <c r="A623" s="184" t="s">
        <v>54</v>
      </c>
      <c r="B623" s="196">
        <v>36</v>
      </c>
      <c r="C623" s="180">
        <v>812.45895487381563</v>
      </c>
      <c r="D623" s="180">
        <v>305.78800442709365</v>
      </c>
      <c r="E623" s="197">
        <v>4</v>
      </c>
      <c r="F623" s="184" t="s">
        <v>42</v>
      </c>
      <c r="G623" s="307" t="s">
        <v>43</v>
      </c>
      <c r="H623" s="184" t="s">
        <v>22</v>
      </c>
      <c r="I623" s="285">
        <v>17</v>
      </c>
      <c r="J623" s="180">
        <v>1857.3975044563283</v>
      </c>
      <c r="K623" s="180">
        <v>583.3593762272327</v>
      </c>
      <c r="L623" s="285">
        <v>19</v>
      </c>
      <c r="M623" s="180">
        <v>2669.8564593301439</v>
      </c>
      <c r="N623" s="180">
        <v>1181.6409578265097</v>
      </c>
    </row>
    <row r="624" spans="1:24" ht="12.75" customHeight="1" x14ac:dyDescent="0.25">
      <c r="A624" s="184" t="s">
        <v>54</v>
      </c>
      <c r="B624" s="196">
        <v>38</v>
      </c>
      <c r="C624" s="180">
        <v>928.125</v>
      </c>
      <c r="D624" s="180">
        <v>295.35575954757923</v>
      </c>
      <c r="E624" s="213">
        <v>5</v>
      </c>
      <c r="F624" s="184" t="s">
        <v>42</v>
      </c>
      <c r="G624" s="307" t="s">
        <v>43</v>
      </c>
      <c r="H624" s="184" t="s">
        <v>22</v>
      </c>
      <c r="I624" s="285">
        <v>20</v>
      </c>
      <c r="J624" s="180">
        <v>2150</v>
      </c>
      <c r="K624" s="180">
        <v>568.64335321701833</v>
      </c>
      <c r="L624" s="285">
        <v>18</v>
      </c>
      <c r="M624" s="180">
        <v>3078.125</v>
      </c>
      <c r="N624" s="180">
        <v>1131.0219749061414</v>
      </c>
    </row>
    <row r="625" spans="1:24" ht="12.75" customHeight="1" x14ac:dyDescent="0.25">
      <c r="A625" s="184" t="s">
        <v>54</v>
      </c>
      <c r="B625" s="196">
        <v>30</v>
      </c>
      <c r="C625" s="180">
        <v>601.40185335497881</v>
      </c>
      <c r="D625" s="180">
        <v>317.88704296999282</v>
      </c>
      <c r="E625" s="197">
        <v>6</v>
      </c>
      <c r="F625" s="184" t="s">
        <v>42</v>
      </c>
      <c r="G625" s="307" t="s">
        <v>43</v>
      </c>
      <c r="H625" s="184" t="s">
        <v>22</v>
      </c>
      <c r="I625" s="285">
        <v>16</v>
      </c>
      <c r="J625" s="180">
        <v>1876.953125</v>
      </c>
      <c r="K625" s="180">
        <v>479.32091040997784</v>
      </c>
      <c r="L625" s="285">
        <v>14</v>
      </c>
      <c r="M625" s="180">
        <v>2478.3549783549788</v>
      </c>
      <c r="N625" s="180">
        <v>1101.6807345929064</v>
      </c>
    </row>
    <row r="626" spans="1:24" ht="12.75" customHeight="1" x14ac:dyDescent="0.25">
      <c r="A626" s="184" t="s">
        <v>54</v>
      </c>
      <c r="B626" s="196">
        <v>25</v>
      </c>
      <c r="C626" s="180">
        <v>321.02272727272748</v>
      </c>
      <c r="D626" s="180">
        <v>233.18201001124396</v>
      </c>
      <c r="E626" s="197" t="s">
        <v>45</v>
      </c>
      <c r="F626" s="184" t="s">
        <v>42</v>
      </c>
      <c r="G626" s="307" t="s">
        <v>43</v>
      </c>
      <c r="H626" s="184" t="s">
        <v>22</v>
      </c>
      <c r="I626" s="285">
        <v>11</v>
      </c>
      <c r="J626" s="180">
        <v>906.25</v>
      </c>
      <c r="K626" s="180">
        <v>354.10538685538233</v>
      </c>
      <c r="L626" s="285">
        <v>14</v>
      </c>
      <c r="M626" s="180">
        <v>1227.2727272727275</v>
      </c>
      <c r="N626" s="180">
        <v>775.65831969918054</v>
      </c>
    </row>
    <row r="627" spans="1:24" ht="12.75" customHeight="1" x14ac:dyDescent="0.25">
      <c r="A627" s="184" t="s">
        <v>54</v>
      </c>
      <c r="B627" s="196">
        <v>30</v>
      </c>
      <c r="C627" s="180">
        <v>314.28571428571377</v>
      </c>
      <c r="D627" s="180">
        <v>295.36082044394567</v>
      </c>
      <c r="E627" s="197" t="s">
        <v>58</v>
      </c>
      <c r="F627" s="184" t="s">
        <v>59</v>
      </c>
      <c r="G627" s="307" t="s">
        <v>21</v>
      </c>
      <c r="H627" s="184" t="s">
        <v>22</v>
      </c>
      <c r="I627" s="285">
        <v>15</v>
      </c>
      <c r="J627" s="180">
        <v>3063.0952380952385</v>
      </c>
      <c r="K627" s="180">
        <v>695.80252691592329</v>
      </c>
      <c r="L627" s="285">
        <v>15</v>
      </c>
      <c r="M627" s="180">
        <v>3377.3809523809523</v>
      </c>
      <c r="N627" s="180">
        <v>907.98075824172975</v>
      </c>
    </row>
    <row r="628" spans="1:24" ht="12.75" customHeight="1" x14ac:dyDescent="0.25">
      <c r="A628" s="184" t="s">
        <v>54</v>
      </c>
      <c r="B628" s="196">
        <v>41</v>
      </c>
      <c r="C628" s="180">
        <v>5263</v>
      </c>
      <c r="D628" s="180">
        <v>204.43975168485585</v>
      </c>
      <c r="E628" s="197" t="s">
        <v>355</v>
      </c>
      <c r="F628" s="170" t="s">
        <v>64</v>
      </c>
      <c r="G628" s="303" t="s">
        <v>43</v>
      </c>
      <c r="H628" s="184" t="s">
        <v>22</v>
      </c>
      <c r="I628" s="285">
        <v>12</v>
      </c>
      <c r="J628" s="180">
        <v>7357</v>
      </c>
      <c r="K628" s="180">
        <v>513</v>
      </c>
      <c r="L628" s="285">
        <v>29</v>
      </c>
      <c r="M628" s="180">
        <v>12620</v>
      </c>
      <c r="N628" s="180">
        <v>759</v>
      </c>
    </row>
    <row r="629" spans="1:24" ht="12.75" customHeight="1" x14ac:dyDescent="0.25">
      <c r="A629" s="184" t="s">
        <v>54</v>
      </c>
      <c r="B629" s="196">
        <v>69</v>
      </c>
      <c r="C629" s="180">
        <v>4557</v>
      </c>
      <c r="D629" s="180">
        <v>456.13714444830578</v>
      </c>
      <c r="E629" s="197" t="s">
        <v>31</v>
      </c>
      <c r="F629" s="184" t="s">
        <v>95</v>
      </c>
      <c r="G629" s="307" t="s">
        <v>43</v>
      </c>
      <c r="H629" s="184" t="s">
        <v>22</v>
      </c>
      <c r="I629" s="285">
        <v>44</v>
      </c>
      <c r="J629" s="180">
        <v>8289</v>
      </c>
      <c r="K629" s="180">
        <v>778</v>
      </c>
      <c r="L629" s="285">
        <v>25</v>
      </c>
      <c r="M629" s="180">
        <v>12846</v>
      </c>
      <c r="N629" s="180">
        <v>2204</v>
      </c>
    </row>
    <row r="630" spans="1:24" ht="12.75" customHeight="1" x14ac:dyDescent="0.25">
      <c r="A630" s="184" t="s">
        <v>54</v>
      </c>
      <c r="B630" s="196">
        <v>30</v>
      </c>
      <c r="C630" s="180">
        <v>10721.003134796236</v>
      </c>
      <c r="D630" s="180">
        <v>2632.3890286417063</v>
      </c>
      <c r="E630" s="197" t="s">
        <v>31</v>
      </c>
      <c r="F630" s="184" t="s">
        <v>172</v>
      </c>
      <c r="G630" s="307" t="s">
        <v>21</v>
      </c>
      <c r="H630" s="184" t="s">
        <v>126</v>
      </c>
      <c r="I630" s="285">
        <v>22</v>
      </c>
      <c r="J630" s="180">
        <v>6520.3761755485903</v>
      </c>
      <c r="K630" s="180">
        <v>4653.1401578169571</v>
      </c>
      <c r="L630" s="285">
        <v>8</v>
      </c>
      <c r="M630" s="180">
        <v>17241.379310344826</v>
      </c>
      <c r="N630" s="180">
        <v>6896.5517241379312</v>
      </c>
    </row>
    <row r="631" spans="1:24" ht="12.75" customHeight="1" x14ac:dyDescent="0.25">
      <c r="A631" s="184" t="s">
        <v>54</v>
      </c>
      <c r="D631" s="180"/>
      <c r="F631" s="184" t="s">
        <v>7</v>
      </c>
      <c r="I631" s="285">
        <v>172</v>
      </c>
      <c r="J631" s="180">
        <v>3671.2440000000001</v>
      </c>
      <c r="K631" s="180">
        <v>963.94299999999998</v>
      </c>
      <c r="O631" s="214" t="s">
        <v>28</v>
      </c>
      <c r="P631" s="181">
        <v>0</v>
      </c>
      <c r="Q631" s="195">
        <v>99.792000000000002</v>
      </c>
      <c r="S631" s="180">
        <v>1781.951</v>
      </c>
      <c r="T631" s="180">
        <v>5560.5370000000003</v>
      </c>
      <c r="V631" s="347"/>
      <c r="W631" s="273"/>
      <c r="X631" s="273"/>
    </row>
    <row r="632" spans="1:24" ht="12.75" customHeight="1" x14ac:dyDescent="0.25">
      <c r="A632" s="184" t="s">
        <v>54</v>
      </c>
      <c r="B632" s="196">
        <v>329</v>
      </c>
      <c r="D632" s="180"/>
      <c r="F632" s="184" t="s">
        <v>1991</v>
      </c>
      <c r="L632" s="285">
        <v>157</v>
      </c>
      <c r="M632" s="180">
        <v>6220.1530000000002</v>
      </c>
      <c r="N632" s="180">
        <v>1856.413</v>
      </c>
      <c r="O632" s="214" t="s">
        <v>28</v>
      </c>
      <c r="P632" s="181">
        <v>0</v>
      </c>
      <c r="Q632" s="195">
        <v>99.784999999999997</v>
      </c>
      <c r="R632" s="181">
        <v>0.22301572961643368</v>
      </c>
      <c r="S632" s="180">
        <v>2581.652</v>
      </c>
      <c r="T632" s="180">
        <v>9858.6550000000007</v>
      </c>
    </row>
    <row r="633" spans="1:24" ht="12.75" customHeight="1" x14ac:dyDescent="0.25">
      <c r="A633" s="184" t="s">
        <v>54</v>
      </c>
      <c r="D633" s="180"/>
      <c r="F633" s="184" t="s">
        <v>211</v>
      </c>
      <c r="I633" s="285">
        <v>68</v>
      </c>
      <c r="J633" s="180">
        <v>1795.325</v>
      </c>
      <c r="K633" s="180">
        <v>196.25</v>
      </c>
      <c r="O633" s="214" t="s">
        <v>28</v>
      </c>
      <c r="P633" s="181">
        <v>0</v>
      </c>
      <c r="Q633" s="195">
        <v>91.03</v>
      </c>
      <c r="R633" s="181"/>
      <c r="S633" s="180">
        <v>1410.681</v>
      </c>
      <c r="T633" s="180">
        <v>2179.9690000000001</v>
      </c>
    </row>
    <row r="634" spans="1:24" ht="12.75" customHeight="1" x14ac:dyDescent="0.25">
      <c r="A634" s="184" t="s">
        <v>54</v>
      </c>
      <c r="B634" s="184"/>
      <c r="D634" s="180"/>
      <c r="F634" s="184" t="s">
        <v>1992</v>
      </c>
      <c r="L634" s="285">
        <v>66</v>
      </c>
      <c r="M634" s="180">
        <v>2628.9229999999998</v>
      </c>
      <c r="N634" s="180">
        <v>137.898</v>
      </c>
      <c r="O634" s="214" t="s">
        <v>29</v>
      </c>
      <c r="P634" s="181">
        <v>0.16500000000000001</v>
      </c>
      <c r="Q634" s="195">
        <v>41.183</v>
      </c>
      <c r="R634" s="181">
        <v>5.1001636867042954E-4</v>
      </c>
      <c r="S634" s="180">
        <v>2358.6480000000001</v>
      </c>
      <c r="T634" s="180">
        <v>2899.1990000000001</v>
      </c>
      <c r="U634" s="279"/>
      <c r="V634" s="184"/>
      <c r="W634" s="184"/>
      <c r="X634" s="184"/>
    </row>
    <row r="635" spans="1:24" s="108" customFormat="1" ht="12.75" customHeight="1" x14ac:dyDescent="0.25">
      <c r="A635" s="188" t="s">
        <v>54</v>
      </c>
      <c r="B635" s="186">
        <v>134</v>
      </c>
      <c r="C635" s="183">
        <v>817.95799999999997</v>
      </c>
      <c r="D635" s="183">
        <v>71.995000000000005</v>
      </c>
      <c r="E635" s="189" t="s">
        <v>44</v>
      </c>
      <c r="F635" s="188" t="s">
        <v>1993</v>
      </c>
      <c r="G635" s="298"/>
      <c r="I635" s="298"/>
      <c r="L635" s="298"/>
      <c r="O635" s="203" t="s">
        <v>28</v>
      </c>
      <c r="P635" s="191">
        <v>0</v>
      </c>
      <c r="Q635" s="187">
        <v>86.86</v>
      </c>
      <c r="R635" s="191"/>
      <c r="S635" s="183">
        <v>676.851</v>
      </c>
      <c r="T635" s="183">
        <v>959.06600000000003</v>
      </c>
      <c r="U635" s="280"/>
      <c r="V635" s="188"/>
      <c r="W635" s="188"/>
      <c r="X635" s="188"/>
    </row>
    <row r="636" spans="1:24" s="245" customFormat="1" ht="12.75" customHeight="1" x14ac:dyDescent="0.25">
      <c r="A636" s="241" t="s">
        <v>54</v>
      </c>
      <c r="B636" s="242">
        <v>30</v>
      </c>
      <c r="C636" s="243">
        <v>10721</v>
      </c>
      <c r="D636" s="243">
        <v>2632.4</v>
      </c>
      <c r="E636" s="244" t="s">
        <v>31</v>
      </c>
      <c r="F636" s="241" t="s">
        <v>172</v>
      </c>
      <c r="G636" s="250" t="s">
        <v>21</v>
      </c>
      <c r="H636" s="245" t="s">
        <v>126</v>
      </c>
      <c r="I636" s="250">
        <v>22</v>
      </c>
      <c r="J636" s="245">
        <v>6520.4</v>
      </c>
      <c r="K636" s="245">
        <v>4653.1000000000004</v>
      </c>
      <c r="L636" s="250">
        <v>8</v>
      </c>
      <c r="M636" s="245">
        <v>17241.400000000001</v>
      </c>
      <c r="N636" s="245">
        <v>6896.6</v>
      </c>
      <c r="O636" s="251"/>
      <c r="P636" s="246"/>
      <c r="Q636" s="247"/>
      <c r="R636" s="246">
        <v>0.19800000000000001</v>
      </c>
      <c r="S636" s="243"/>
      <c r="T636" s="243"/>
      <c r="U636" s="287"/>
      <c r="V636" s="241"/>
      <c r="W636" s="241"/>
      <c r="X636" s="241"/>
    </row>
    <row r="637" spans="1:24" ht="12.75" customHeight="1" x14ac:dyDescent="0.25">
      <c r="A637" s="184" t="s">
        <v>54</v>
      </c>
      <c r="B637" s="196"/>
      <c r="C637" s="180"/>
      <c r="D637" s="180"/>
      <c r="E637" s="197"/>
      <c r="F637" s="184" t="s">
        <v>7</v>
      </c>
      <c r="G637" s="297" t="s">
        <v>21</v>
      </c>
      <c r="I637" s="297">
        <v>37</v>
      </c>
      <c r="J637" s="220">
        <v>4654.1000000000004</v>
      </c>
      <c r="K637" s="220">
        <v>1723.2</v>
      </c>
      <c r="O637" s="214" t="s">
        <v>28</v>
      </c>
      <c r="P637" s="181">
        <v>0</v>
      </c>
      <c r="Q637" s="195">
        <v>91.5</v>
      </c>
      <c r="R637" s="181"/>
      <c r="S637" s="180">
        <v>1276.8</v>
      </c>
      <c r="T637" s="180">
        <v>8031.4</v>
      </c>
      <c r="U637" s="279"/>
      <c r="V637" s="184"/>
      <c r="W637" s="184"/>
      <c r="X637" s="184"/>
    </row>
    <row r="638" spans="1:24" ht="12.75" customHeight="1" x14ac:dyDescent="0.25">
      <c r="A638" s="184" t="s">
        <v>54</v>
      </c>
      <c r="B638" s="196"/>
      <c r="C638" s="180"/>
      <c r="D638" s="180"/>
      <c r="E638" s="197"/>
      <c r="F638" s="184" t="s">
        <v>1991</v>
      </c>
      <c r="G638" s="297" t="s">
        <v>21</v>
      </c>
      <c r="L638" s="297">
        <v>23</v>
      </c>
      <c r="M638" s="220">
        <v>10097</v>
      </c>
      <c r="N638" s="220">
        <v>6928.7</v>
      </c>
      <c r="O638" s="214" t="s">
        <v>28</v>
      </c>
      <c r="P638" s="181">
        <v>0</v>
      </c>
      <c r="Q638" s="195">
        <v>96.88</v>
      </c>
      <c r="R638" s="181">
        <v>0.44600000000000001</v>
      </c>
      <c r="S638" s="180">
        <v>-3483.1</v>
      </c>
      <c r="T638" s="180">
        <v>23677.1</v>
      </c>
      <c r="U638" s="279"/>
      <c r="V638" s="184"/>
      <c r="W638" s="184"/>
      <c r="X638" s="184"/>
    </row>
    <row r="639" spans="1:24" ht="12.75" customHeight="1" x14ac:dyDescent="0.25">
      <c r="A639" s="184" t="s">
        <v>54</v>
      </c>
      <c r="B639" s="196">
        <v>60</v>
      </c>
      <c r="C639" s="180">
        <v>5506.7</v>
      </c>
      <c r="D639" s="180">
        <v>5203.3</v>
      </c>
      <c r="E639" s="197"/>
      <c r="F639" s="184" t="s">
        <v>1993</v>
      </c>
      <c r="G639" s="297" t="s">
        <v>21</v>
      </c>
      <c r="O639" s="214" t="s">
        <v>28</v>
      </c>
      <c r="P639" s="181">
        <v>0</v>
      </c>
      <c r="Q639" s="195">
        <v>99.78</v>
      </c>
      <c r="R639" s="181"/>
      <c r="S639" s="180">
        <v>-4691.7</v>
      </c>
      <c r="T639" s="180">
        <v>15705</v>
      </c>
      <c r="U639" s="279"/>
      <c r="V639" s="184"/>
      <c r="W639" s="184"/>
      <c r="X639" s="184"/>
    </row>
    <row r="640" spans="1:24" ht="12.75" customHeight="1" x14ac:dyDescent="0.25">
      <c r="A640" s="184" t="s">
        <v>54</v>
      </c>
      <c r="B640" s="196"/>
      <c r="C640" s="180"/>
      <c r="D640" s="180"/>
      <c r="E640" s="197"/>
      <c r="F640" s="184" t="s">
        <v>7</v>
      </c>
      <c r="G640" s="297" t="s">
        <v>43</v>
      </c>
      <c r="I640" s="297">
        <v>135</v>
      </c>
      <c r="J640" s="220">
        <v>3393.7</v>
      </c>
      <c r="K640" s="220">
        <v>1128.3</v>
      </c>
      <c r="O640" s="214" t="s">
        <v>28</v>
      </c>
      <c r="P640" s="181">
        <v>0</v>
      </c>
      <c r="Q640" s="195">
        <v>99.84</v>
      </c>
      <c r="R640" s="181"/>
      <c r="S640" s="180">
        <v>1182.3</v>
      </c>
      <c r="T640" s="180">
        <v>5605</v>
      </c>
      <c r="U640" s="279"/>
      <c r="V640" s="184"/>
      <c r="W640" s="184"/>
      <c r="X640" s="184"/>
    </row>
    <row r="641" spans="1:24" ht="12.75" customHeight="1" x14ac:dyDescent="0.25">
      <c r="A641" s="184" t="s">
        <v>54</v>
      </c>
      <c r="B641" s="196"/>
      <c r="C641" s="180"/>
      <c r="D641" s="180"/>
      <c r="E641" s="197"/>
      <c r="F641" s="184" t="s">
        <v>1991</v>
      </c>
      <c r="G641" s="297" t="s">
        <v>43</v>
      </c>
      <c r="L641" s="297">
        <v>134</v>
      </c>
      <c r="M641" s="220">
        <v>5306.7</v>
      </c>
      <c r="N641" s="220">
        <v>2219.9</v>
      </c>
      <c r="O641" s="214" t="s">
        <v>28</v>
      </c>
      <c r="P641" s="181">
        <v>0</v>
      </c>
      <c r="Q641" s="195">
        <v>99.83</v>
      </c>
      <c r="R641" s="181">
        <v>0.442</v>
      </c>
      <c r="S641" s="180">
        <v>955.8</v>
      </c>
      <c r="T641" s="180">
        <v>9657.5</v>
      </c>
      <c r="U641" s="279"/>
      <c r="V641" s="184"/>
      <c r="W641" s="184"/>
      <c r="X641" s="184"/>
    </row>
    <row r="642" spans="1:24" ht="12.75" customHeight="1" x14ac:dyDescent="0.25">
      <c r="A642" s="184" t="s">
        <v>54</v>
      </c>
      <c r="B642" s="196">
        <v>269</v>
      </c>
      <c r="C642" s="180">
        <v>1915</v>
      </c>
      <c r="D642" s="180">
        <v>899.8</v>
      </c>
      <c r="E642" s="197"/>
      <c r="F642" s="184" t="s">
        <v>1993</v>
      </c>
      <c r="G642" s="297" t="s">
        <v>43</v>
      </c>
      <c r="O642" s="214" t="s">
        <v>28</v>
      </c>
      <c r="P642" s="181">
        <v>0</v>
      </c>
      <c r="Q642" s="195">
        <v>99.96</v>
      </c>
      <c r="R642" s="181"/>
      <c r="S642" s="180">
        <v>151.4</v>
      </c>
      <c r="T642" s="180">
        <v>3678.6</v>
      </c>
      <c r="U642" s="279"/>
      <c r="V642" s="184"/>
      <c r="W642" s="184"/>
      <c r="X642" s="184"/>
    </row>
    <row r="643" spans="1:24" s="108" customFormat="1" ht="12.75" customHeight="1" x14ac:dyDescent="0.25">
      <c r="A643" s="188"/>
      <c r="B643" s="186"/>
      <c r="C643" s="183"/>
      <c r="D643" s="183"/>
      <c r="E643" s="189"/>
      <c r="F643" s="188"/>
      <c r="G643" s="308"/>
      <c r="H643" s="188"/>
      <c r="I643" s="284"/>
      <c r="J643" s="183"/>
      <c r="K643" s="183"/>
      <c r="L643" s="284"/>
      <c r="M643" s="183"/>
      <c r="N643" s="183"/>
      <c r="O643" s="203"/>
      <c r="P643" s="191"/>
      <c r="Q643" s="187"/>
      <c r="R643" s="191"/>
      <c r="S643" s="183"/>
      <c r="T643" s="183"/>
      <c r="U643" s="278"/>
    </row>
    <row r="645" spans="1:24" ht="12.75" customHeight="1" x14ac:dyDescent="0.25">
      <c r="A645" s="184" t="s">
        <v>82</v>
      </c>
      <c r="B645" s="196">
        <v>2</v>
      </c>
      <c r="C645" s="180">
        <v>-10109.451896062626</v>
      </c>
      <c r="D645" s="180">
        <v>0</v>
      </c>
      <c r="E645" s="213">
        <v>4</v>
      </c>
      <c r="F645" s="184" t="s">
        <v>143</v>
      </c>
      <c r="G645" s="307" t="s">
        <v>43</v>
      </c>
      <c r="H645" s="184" t="s">
        <v>22</v>
      </c>
      <c r="I645" s="285">
        <v>1</v>
      </c>
      <c r="J645" s="180">
        <v>16259.646938814836</v>
      </c>
      <c r="L645" s="285">
        <v>1</v>
      </c>
      <c r="M645" s="180">
        <v>6150.1950427522106</v>
      </c>
    </row>
    <row r="646" spans="1:24" ht="12.75" customHeight="1" x14ac:dyDescent="0.25">
      <c r="A646" s="184" t="s">
        <v>82</v>
      </c>
      <c r="B646" s="196">
        <v>17</v>
      </c>
      <c r="C646" s="180">
        <v>4955.750371493993</v>
      </c>
      <c r="D646" s="180">
        <v>4956.44459933078</v>
      </c>
      <c r="E646" s="197">
        <v>5</v>
      </c>
      <c r="F646" s="184" t="s">
        <v>143</v>
      </c>
      <c r="G646" s="307" t="s">
        <v>43</v>
      </c>
      <c r="H646" s="184" t="s">
        <v>22</v>
      </c>
      <c r="I646" s="285">
        <v>9</v>
      </c>
      <c r="J646" s="180">
        <v>7637.8351111976272</v>
      </c>
      <c r="K646" s="180">
        <v>5900.1235304716665</v>
      </c>
      <c r="L646" s="285">
        <v>8</v>
      </c>
      <c r="M646" s="180">
        <v>12593.58548269162</v>
      </c>
      <c r="N646" s="180">
        <v>12868.070041645869</v>
      </c>
    </row>
    <row r="647" spans="1:24" ht="12.75" customHeight="1" x14ac:dyDescent="0.25">
      <c r="A647" s="184" t="s">
        <v>82</v>
      </c>
      <c r="B647" s="196">
        <v>27</v>
      </c>
      <c r="C647" s="180">
        <v>2408.0722818418617</v>
      </c>
      <c r="D647" s="180">
        <v>5775.6912896264057</v>
      </c>
      <c r="E647" s="197">
        <v>7</v>
      </c>
      <c r="F647" s="184" t="s">
        <v>143</v>
      </c>
      <c r="G647" s="307" t="s">
        <v>43</v>
      </c>
      <c r="H647" s="184" t="s">
        <v>22</v>
      </c>
      <c r="I647" s="285">
        <v>21</v>
      </c>
      <c r="J647" s="180">
        <v>9602.0167510617812</v>
      </c>
      <c r="K647" s="180">
        <v>6074.0206798640702</v>
      </c>
      <c r="L647" s="285">
        <v>6</v>
      </c>
      <c r="M647" s="180">
        <v>12010.089032903643</v>
      </c>
      <c r="N647" s="180">
        <v>13769.916278560473</v>
      </c>
    </row>
    <row r="648" spans="1:24" ht="12.75" customHeight="1" x14ac:dyDescent="0.25">
      <c r="A648" s="184" t="s">
        <v>82</v>
      </c>
      <c r="B648" s="196">
        <v>30</v>
      </c>
      <c r="C648" s="180">
        <v>-2528.4812238010036</v>
      </c>
      <c r="D648" s="180">
        <v>2277.5460142500015</v>
      </c>
      <c r="E648" s="197">
        <v>8</v>
      </c>
      <c r="F648" s="184" t="s">
        <v>143</v>
      </c>
      <c r="G648" s="307" t="s">
        <v>43</v>
      </c>
      <c r="H648" s="184" t="s">
        <v>22</v>
      </c>
      <c r="I648" s="285">
        <v>18</v>
      </c>
      <c r="J648" s="180">
        <v>10754.075335313772</v>
      </c>
      <c r="K648" s="180">
        <v>8645.2207977670296</v>
      </c>
      <c r="L648" s="285">
        <v>12</v>
      </c>
      <c r="M648" s="180">
        <v>8225.594111512768</v>
      </c>
      <c r="N648" s="180">
        <v>3524.2060670289638</v>
      </c>
    </row>
    <row r="649" spans="1:24" ht="12.75" customHeight="1" x14ac:dyDescent="0.25">
      <c r="A649" s="184" t="s">
        <v>82</v>
      </c>
      <c r="B649" s="196">
        <v>21</v>
      </c>
      <c r="C649" s="180">
        <v>-4170.9852095714159</v>
      </c>
      <c r="D649" s="180">
        <v>2588.8170552499441</v>
      </c>
      <c r="E649" s="197">
        <v>9</v>
      </c>
      <c r="F649" s="184" t="s">
        <v>143</v>
      </c>
      <c r="G649" s="307" t="s">
        <v>43</v>
      </c>
      <c r="H649" s="184" t="s">
        <v>22</v>
      </c>
      <c r="I649" s="285">
        <v>16</v>
      </c>
      <c r="J649" s="180">
        <v>11520.175157069891</v>
      </c>
      <c r="K649" s="180">
        <v>9157.6844248566103</v>
      </c>
      <c r="L649" s="285">
        <v>5</v>
      </c>
      <c r="M649" s="180">
        <v>7349.1899474984748</v>
      </c>
      <c r="N649" s="180">
        <v>2702.3367147472186</v>
      </c>
    </row>
    <row r="650" spans="1:24" ht="12.75" customHeight="1" x14ac:dyDescent="0.25">
      <c r="A650" s="184" t="s">
        <v>82</v>
      </c>
      <c r="B650" s="196">
        <v>25</v>
      </c>
      <c r="C650" s="180">
        <v>-943.53277256948786</v>
      </c>
      <c r="D650" s="180">
        <v>2793.3717310688135</v>
      </c>
      <c r="E650" s="197">
        <v>10</v>
      </c>
      <c r="F650" s="184" t="s">
        <v>143</v>
      </c>
      <c r="G650" s="307" t="s">
        <v>43</v>
      </c>
      <c r="H650" s="184" t="s">
        <v>22</v>
      </c>
      <c r="I650" s="285">
        <v>19</v>
      </c>
      <c r="J650" s="180">
        <v>9181.5032696085673</v>
      </c>
      <c r="K650" s="180">
        <v>8166.5846579081499</v>
      </c>
      <c r="L650" s="285">
        <v>6</v>
      </c>
      <c r="M650" s="180">
        <v>8237.9704970390794</v>
      </c>
      <c r="N650" s="180">
        <v>5075.0934227119851</v>
      </c>
    </row>
    <row r="651" spans="1:24" ht="12.75" customHeight="1" x14ac:dyDescent="0.25">
      <c r="A651" s="184" t="s">
        <v>82</v>
      </c>
      <c r="B651" s="196">
        <v>15</v>
      </c>
      <c r="C651" s="180">
        <v>9933.4014854093275</v>
      </c>
      <c r="D651" s="180">
        <v>10434.674210552152</v>
      </c>
      <c r="E651" s="197">
        <v>11</v>
      </c>
      <c r="F651" s="184" t="s">
        <v>143</v>
      </c>
      <c r="G651" s="307" t="s">
        <v>43</v>
      </c>
      <c r="H651" s="184" t="s">
        <v>22</v>
      </c>
      <c r="I651" s="285">
        <v>12</v>
      </c>
      <c r="J651" s="180">
        <v>9083.1325683045379</v>
      </c>
      <c r="K651" s="180">
        <v>6225.6182636827325</v>
      </c>
      <c r="L651" s="285">
        <v>3</v>
      </c>
      <c r="M651" s="180">
        <v>19016.534053713865</v>
      </c>
      <c r="N651" s="180">
        <v>17803.305787123118</v>
      </c>
    </row>
    <row r="652" spans="1:24" ht="12.75" customHeight="1" x14ac:dyDescent="0.25">
      <c r="A652" s="184" t="s">
        <v>82</v>
      </c>
      <c r="B652" s="196">
        <v>11</v>
      </c>
      <c r="C652" s="180">
        <v>2872.5272101234968</v>
      </c>
      <c r="D652" s="180">
        <v>7461.3878008330466</v>
      </c>
      <c r="E652" s="197">
        <v>12</v>
      </c>
      <c r="F652" s="184" t="s">
        <v>143</v>
      </c>
      <c r="G652" s="307" t="s">
        <v>43</v>
      </c>
      <c r="H652" s="184" t="s">
        <v>22</v>
      </c>
      <c r="I652" s="285">
        <v>6</v>
      </c>
      <c r="J652" s="180">
        <v>12637.475013959314</v>
      </c>
      <c r="K652" s="180">
        <v>10408.120553900733</v>
      </c>
      <c r="L652" s="285">
        <v>5</v>
      </c>
      <c r="M652" s="180">
        <v>15510.002224082811</v>
      </c>
      <c r="N652" s="180">
        <v>13714.495798910191</v>
      </c>
    </row>
    <row r="653" spans="1:24" ht="12.75" customHeight="1" x14ac:dyDescent="0.25">
      <c r="A653" s="184" t="s">
        <v>82</v>
      </c>
      <c r="B653" s="196">
        <v>32</v>
      </c>
      <c r="C653" s="180">
        <v>27.364999999999998</v>
      </c>
      <c r="D653" s="180">
        <v>4.8660003824724702</v>
      </c>
      <c r="E653" s="197" t="s">
        <v>80</v>
      </c>
      <c r="F653" s="184" t="s">
        <v>83</v>
      </c>
      <c r="G653" s="307" t="s">
        <v>21</v>
      </c>
      <c r="H653" s="184" t="s">
        <v>22</v>
      </c>
      <c r="I653" s="285">
        <v>12</v>
      </c>
      <c r="J653" s="180">
        <v>3.3</v>
      </c>
      <c r="K653" s="180">
        <v>0.6</v>
      </c>
      <c r="L653" s="285">
        <v>20</v>
      </c>
      <c r="M653" s="180">
        <v>30.664999999999999</v>
      </c>
      <c r="N653" s="180">
        <v>21.747625029976135</v>
      </c>
    </row>
    <row r="654" spans="1:24" ht="12.75" customHeight="1" x14ac:dyDescent="0.25">
      <c r="A654" s="184" t="s">
        <v>82</v>
      </c>
      <c r="B654" s="196">
        <v>64</v>
      </c>
      <c r="C654" s="180">
        <v>29224</v>
      </c>
      <c r="D654" s="180">
        <v>12571.435312925398</v>
      </c>
      <c r="E654" s="197" t="s">
        <v>129</v>
      </c>
      <c r="F654" s="184" t="s">
        <v>130</v>
      </c>
      <c r="G654" s="307" t="s">
        <v>21</v>
      </c>
      <c r="H654" s="184" t="s">
        <v>126</v>
      </c>
      <c r="I654" s="285">
        <v>7</v>
      </c>
      <c r="J654" s="180">
        <v>39783</v>
      </c>
      <c r="K654" s="180">
        <v>26139</v>
      </c>
      <c r="L654" s="285">
        <v>57</v>
      </c>
      <c r="M654" s="180">
        <v>69007</v>
      </c>
      <c r="N654" s="180">
        <v>58692</v>
      </c>
    </row>
    <row r="655" spans="1:24" ht="12.75" customHeight="1" x14ac:dyDescent="0.25">
      <c r="A655" s="184" t="s">
        <v>82</v>
      </c>
      <c r="B655" s="196">
        <v>13</v>
      </c>
      <c r="C655" s="180">
        <v>82.9</v>
      </c>
      <c r="D655" s="180">
        <v>42.088834623923724</v>
      </c>
      <c r="E655" s="213" t="s">
        <v>148</v>
      </c>
      <c r="F655" s="184" t="s">
        <v>164</v>
      </c>
      <c r="G655" s="307" t="s">
        <v>43</v>
      </c>
      <c r="H655" s="184" t="s">
        <v>126</v>
      </c>
      <c r="I655" s="285">
        <v>10</v>
      </c>
      <c r="J655" s="180">
        <v>75.599999999999994</v>
      </c>
      <c r="L655" s="285">
        <v>3</v>
      </c>
      <c r="M655" s="180">
        <v>158.5</v>
      </c>
      <c r="N655" s="180">
        <v>72.900000000000006</v>
      </c>
    </row>
    <row r="656" spans="1:24" ht="12.75" customHeight="1" x14ac:dyDescent="0.25">
      <c r="A656" s="184" t="s">
        <v>82</v>
      </c>
      <c r="B656" s="196">
        <v>27</v>
      </c>
      <c r="C656" s="180">
        <v>27</v>
      </c>
      <c r="D656" s="180">
        <v>10.9</v>
      </c>
      <c r="E656" s="197" t="s">
        <v>165</v>
      </c>
      <c r="F656" s="184" t="s">
        <v>164</v>
      </c>
      <c r="G656" s="307" t="s">
        <v>43</v>
      </c>
      <c r="H656" s="184" t="s">
        <v>126</v>
      </c>
      <c r="I656" s="285">
        <v>18</v>
      </c>
      <c r="J656" s="180">
        <v>89.9</v>
      </c>
      <c r="L656" s="285">
        <v>9</v>
      </c>
      <c r="M656" s="180">
        <v>116.9</v>
      </c>
      <c r="N656" s="180">
        <v>32.700000000000003</v>
      </c>
    </row>
    <row r="657" spans="1:24" ht="12.75" customHeight="1" x14ac:dyDescent="0.25">
      <c r="A657" s="184" t="s">
        <v>82</v>
      </c>
      <c r="B657" s="196">
        <v>30</v>
      </c>
      <c r="C657" s="180">
        <v>54.700000000000017</v>
      </c>
      <c r="D657" s="180">
        <v>9.075491471790686</v>
      </c>
      <c r="E657" s="197" t="s">
        <v>140</v>
      </c>
      <c r="F657" s="184" t="s">
        <v>164</v>
      </c>
      <c r="G657" s="307" t="s">
        <v>43</v>
      </c>
      <c r="H657" s="184" t="s">
        <v>126</v>
      </c>
      <c r="I657" s="285">
        <v>19</v>
      </c>
      <c r="J657" s="180">
        <v>105.1</v>
      </c>
      <c r="L657" s="285">
        <v>11</v>
      </c>
      <c r="M657" s="180">
        <v>159.80000000000001</v>
      </c>
      <c r="N657" s="180">
        <v>30.1</v>
      </c>
    </row>
    <row r="658" spans="1:24" ht="12.75" customHeight="1" x14ac:dyDescent="0.25">
      <c r="A658" s="184" t="s">
        <v>82</v>
      </c>
      <c r="B658" s="196">
        <v>11</v>
      </c>
      <c r="C658" s="180">
        <v>71.400000000000006</v>
      </c>
      <c r="D658" s="180">
        <v>29.471375943447232</v>
      </c>
      <c r="E658" s="197" t="s">
        <v>166</v>
      </c>
      <c r="F658" s="184" t="s">
        <v>164</v>
      </c>
      <c r="G658" s="307" t="s">
        <v>43</v>
      </c>
      <c r="H658" s="184" t="s">
        <v>126</v>
      </c>
      <c r="I658" s="285">
        <v>6</v>
      </c>
      <c r="J658" s="180">
        <v>88.4</v>
      </c>
      <c r="L658" s="285">
        <v>5</v>
      </c>
      <c r="M658" s="180">
        <v>159.80000000000001</v>
      </c>
      <c r="N658" s="180">
        <v>65.900000000000006</v>
      </c>
    </row>
    <row r="659" spans="1:24" ht="12.75" customHeight="1" x14ac:dyDescent="0.25">
      <c r="A659" s="184" t="s">
        <v>82</v>
      </c>
      <c r="F659" s="184" t="s">
        <v>7</v>
      </c>
      <c r="I659" s="285">
        <v>174</v>
      </c>
      <c r="J659" s="180">
        <v>9963.7659999999996</v>
      </c>
      <c r="K659" s="180">
        <v>2524.933</v>
      </c>
      <c r="O659" s="214" t="s">
        <v>28</v>
      </c>
      <c r="P659" s="181">
        <v>0</v>
      </c>
      <c r="Q659" s="195">
        <v>95.902000000000001</v>
      </c>
      <c r="S659" s="180">
        <v>5014.9889999999996</v>
      </c>
      <c r="T659" s="180">
        <v>14912.544</v>
      </c>
      <c r="V659" s="347"/>
      <c r="W659" s="273"/>
      <c r="X659" s="273"/>
    </row>
    <row r="660" spans="1:24" ht="12.75" customHeight="1" x14ac:dyDescent="0.25">
      <c r="A660" s="184" t="s">
        <v>82</v>
      </c>
      <c r="B660" s="196">
        <v>325</v>
      </c>
      <c r="F660" s="184" t="s">
        <v>1991</v>
      </c>
      <c r="L660" s="285">
        <v>151</v>
      </c>
      <c r="M660" s="180">
        <v>166.595</v>
      </c>
      <c r="N660" s="180">
        <v>49.854999999999997</v>
      </c>
      <c r="O660" s="214" t="s">
        <v>28</v>
      </c>
      <c r="P660" s="181">
        <v>0</v>
      </c>
      <c r="Q660" s="195">
        <v>97.088999999999999</v>
      </c>
      <c r="R660" s="181">
        <v>1.0470818613872446E-4</v>
      </c>
      <c r="S660" s="180">
        <v>68.882000000000005</v>
      </c>
      <c r="T660" s="180">
        <v>264.30900000000003</v>
      </c>
    </row>
    <row r="661" spans="1:24" ht="12.75" customHeight="1" x14ac:dyDescent="0.25">
      <c r="A661" s="184" t="s">
        <v>82</v>
      </c>
      <c r="F661" s="184" t="s">
        <v>211</v>
      </c>
      <c r="I661" s="285">
        <v>102</v>
      </c>
      <c r="J661" s="180">
        <v>9614.1980000000003</v>
      </c>
      <c r="K661" s="180">
        <v>723.71600000000001</v>
      </c>
      <c r="O661" s="214" t="s">
        <v>29</v>
      </c>
      <c r="P661" s="181">
        <v>0.85</v>
      </c>
      <c r="Q661" s="195">
        <v>0</v>
      </c>
      <c r="R661" s="181"/>
      <c r="S661" s="180">
        <v>8195.74</v>
      </c>
      <c r="T661" s="180">
        <v>11032.656000000001</v>
      </c>
    </row>
    <row r="662" spans="1:24" ht="12.75" customHeight="1" x14ac:dyDescent="0.25">
      <c r="A662" s="184" t="s">
        <v>82</v>
      </c>
      <c r="B662" s="184"/>
      <c r="F662" s="184" t="s">
        <v>1992</v>
      </c>
      <c r="L662" s="285">
        <v>46</v>
      </c>
      <c r="M662" s="180">
        <v>8240.2909999999993</v>
      </c>
      <c r="N662" s="180">
        <v>707.13400000000001</v>
      </c>
      <c r="O662" s="214" t="s">
        <v>29</v>
      </c>
      <c r="P662" s="181">
        <v>0.621</v>
      </c>
      <c r="Q662" s="195">
        <v>0</v>
      </c>
      <c r="R662" s="181">
        <v>0.17451399653576871</v>
      </c>
      <c r="S662" s="180">
        <v>6854.3329999999996</v>
      </c>
      <c r="T662" s="180">
        <v>9626.2489999999998</v>
      </c>
      <c r="U662" s="279"/>
      <c r="V662" s="184"/>
      <c r="W662" s="184"/>
      <c r="X662" s="184"/>
    </row>
    <row r="663" spans="1:24" s="108" customFormat="1" ht="12.75" customHeight="1" x14ac:dyDescent="0.25">
      <c r="A663" s="188" t="s">
        <v>82</v>
      </c>
      <c r="B663" s="186">
        <v>148</v>
      </c>
      <c r="C663" s="183">
        <v>1053.4469999999999</v>
      </c>
      <c r="D663" s="183">
        <v>1214.635</v>
      </c>
      <c r="E663" s="189" t="s">
        <v>222</v>
      </c>
      <c r="F663" s="188" t="s">
        <v>1993</v>
      </c>
      <c r="G663" s="298"/>
      <c r="I663" s="298"/>
      <c r="L663" s="298"/>
      <c r="O663" s="203" t="s">
        <v>28</v>
      </c>
      <c r="P663" s="191">
        <v>0</v>
      </c>
      <c r="Q663" s="187">
        <v>93.48</v>
      </c>
      <c r="R663" s="191"/>
      <c r="S663" s="183">
        <v>-1327.194</v>
      </c>
      <c r="T663" s="183">
        <v>3434.087</v>
      </c>
      <c r="U663" s="280"/>
      <c r="V663" s="188"/>
      <c r="W663" s="188"/>
      <c r="X663" s="188"/>
    </row>
    <row r="664" spans="1:24" ht="12.75" customHeight="1" x14ac:dyDescent="0.25">
      <c r="A664" s="184" t="s">
        <v>82</v>
      </c>
      <c r="B664" s="196"/>
      <c r="C664" s="180"/>
      <c r="D664" s="180"/>
      <c r="E664" s="197"/>
      <c r="F664" s="184" t="s">
        <v>7</v>
      </c>
      <c r="H664" s="220" t="s">
        <v>126</v>
      </c>
      <c r="I664" s="297">
        <v>60</v>
      </c>
      <c r="J664" s="220">
        <v>39783</v>
      </c>
      <c r="K664" s="220">
        <v>26139</v>
      </c>
      <c r="O664" s="214"/>
      <c r="P664" s="181"/>
      <c r="Q664" s="195"/>
      <c r="R664" s="181"/>
      <c r="S664" s="180"/>
      <c r="T664" s="180"/>
      <c r="U664" s="279"/>
      <c r="V664" s="184"/>
      <c r="W664" s="355"/>
      <c r="X664" s="184"/>
    </row>
    <row r="665" spans="1:24" ht="12.75" customHeight="1" x14ac:dyDescent="0.25">
      <c r="A665" s="184" t="s">
        <v>82</v>
      </c>
      <c r="B665" s="196"/>
      <c r="C665" s="180"/>
      <c r="D665" s="180"/>
      <c r="E665" s="197"/>
      <c r="F665" s="184" t="s">
        <v>126</v>
      </c>
      <c r="H665" s="220" t="s">
        <v>126</v>
      </c>
      <c r="L665" s="297">
        <v>85</v>
      </c>
      <c r="M665" s="220">
        <v>150.1</v>
      </c>
      <c r="N665" s="220">
        <v>43.1</v>
      </c>
      <c r="O665" s="214" t="s">
        <v>28</v>
      </c>
      <c r="P665" s="181">
        <v>0</v>
      </c>
      <c r="Q665" s="195">
        <v>95.46</v>
      </c>
      <c r="R665" s="181">
        <v>0.129</v>
      </c>
      <c r="S665" s="180">
        <v>65.599999999999994</v>
      </c>
      <c r="T665" s="180">
        <v>234.6</v>
      </c>
      <c r="U665" s="279"/>
      <c r="V665" s="184"/>
      <c r="W665" s="184"/>
      <c r="X665" s="184"/>
    </row>
    <row r="666" spans="1:24" s="108" customFormat="1" ht="12.75" customHeight="1" x14ac:dyDescent="0.25">
      <c r="A666" s="188" t="s">
        <v>82</v>
      </c>
      <c r="B666" s="186">
        <v>145</v>
      </c>
      <c r="C666" s="183">
        <v>63</v>
      </c>
      <c r="D666" s="183">
        <v>19.8</v>
      </c>
      <c r="E666" s="189"/>
      <c r="F666" s="188" t="s">
        <v>226</v>
      </c>
      <c r="G666" s="298"/>
      <c r="H666" s="108" t="s">
        <v>126</v>
      </c>
      <c r="I666" s="298"/>
      <c r="L666" s="298"/>
      <c r="O666" s="203" t="s">
        <v>28</v>
      </c>
      <c r="P666" s="191">
        <v>0</v>
      </c>
      <c r="Q666" s="187">
        <v>99.15</v>
      </c>
      <c r="R666" s="191"/>
      <c r="S666" s="183">
        <v>24.2</v>
      </c>
      <c r="T666" s="183">
        <v>101.8</v>
      </c>
      <c r="U666" s="280"/>
      <c r="V666" s="188"/>
      <c r="W666" s="188"/>
      <c r="X666" s="188"/>
    </row>
    <row r="667" spans="1:24" ht="12.75" customHeight="1" x14ac:dyDescent="0.25">
      <c r="A667" s="184" t="s">
        <v>82</v>
      </c>
      <c r="B667" s="196"/>
      <c r="C667" s="180"/>
      <c r="D667" s="180"/>
      <c r="E667" s="197"/>
      <c r="F667" s="184" t="s">
        <v>7</v>
      </c>
      <c r="G667" s="297" t="s">
        <v>21</v>
      </c>
      <c r="I667" s="297">
        <v>19</v>
      </c>
      <c r="J667" s="220">
        <v>18666.3</v>
      </c>
      <c r="K667" s="220">
        <v>19852</v>
      </c>
      <c r="O667" s="214" t="s">
        <v>28</v>
      </c>
      <c r="P667" s="181">
        <v>0</v>
      </c>
      <c r="Q667" s="195">
        <v>93.83</v>
      </c>
      <c r="R667" s="181"/>
      <c r="S667" s="180">
        <v>-20242.8</v>
      </c>
      <c r="T667" s="180">
        <v>57575.5</v>
      </c>
      <c r="U667" s="279"/>
      <c r="V667" s="184"/>
      <c r="W667" s="184"/>
      <c r="X667" s="184"/>
    </row>
    <row r="668" spans="1:24" ht="12.75" customHeight="1" x14ac:dyDescent="0.25">
      <c r="A668" s="184" t="s">
        <v>82</v>
      </c>
      <c r="B668" s="196"/>
      <c r="C668" s="180"/>
      <c r="D668" s="180"/>
      <c r="E668" s="197"/>
      <c r="F668" s="184" t="s">
        <v>1991</v>
      </c>
      <c r="G668" s="297" t="s">
        <v>21</v>
      </c>
      <c r="L668" s="297">
        <v>77</v>
      </c>
      <c r="M668" s="220">
        <v>34080.800000000003</v>
      </c>
      <c r="N668" s="220">
        <v>34485.4</v>
      </c>
      <c r="O668" s="214" t="s">
        <v>28</v>
      </c>
      <c r="P668" s="181">
        <v>0</v>
      </c>
      <c r="Q668" s="195">
        <v>98.73</v>
      </c>
      <c r="R668" s="181">
        <v>0.69799999999999995</v>
      </c>
      <c r="S668" s="180">
        <v>-33509.300000000003</v>
      </c>
      <c r="T668" s="180">
        <v>101670.8</v>
      </c>
      <c r="U668" s="279"/>
      <c r="V668" s="184"/>
      <c r="W668" s="184"/>
      <c r="X668" s="184"/>
    </row>
    <row r="669" spans="1:24" ht="12.75" customHeight="1" x14ac:dyDescent="0.25">
      <c r="A669" s="184" t="s">
        <v>82</v>
      </c>
      <c r="B669" s="196">
        <v>96</v>
      </c>
      <c r="C669" s="180">
        <v>14583.4</v>
      </c>
      <c r="D669" s="180">
        <v>14598.2</v>
      </c>
      <c r="E669" s="197"/>
      <c r="F669" s="184" t="s">
        <v>1993</v>
      </c>
      <c r="G669" s="297" t="s">
        <v>21</v>
      </c>
      <c r="O669" s="214" t="s">
        <v>28</v>
      </c>
      <c r="P669" s="181">
        <v>0</v>
      </c>
      <c r="Q669" s="195">
        <v>99.71</v>
      </c>
      <c r="R669" s="181"/>
      <c r="S669" s="180">
        <v>-14028.6</v>
      </c>
      <c r="T669" s="180">
        <v>43195.4</v>
      </c>
      <c r="U669" s="279"/>
      <c r="V669" s="184"/>
      <c r="W669" s="184"/>
      <c r="X669" s="184"/>
    </row>
    <row r="670" spans="1:24" ht="12.75" customHeight="1" x14ac:dyDescent="0.25">
      <c r="A670" s="184" t="s">
        <v>82</v>
      </c>
      <c r="B670" s="196"/>
      <c r="C670" s="180"/>
      <c r="D670" s="180"/>
      <c r="E670" s="197"/>
      <c r="F670" s="184" t="s">
        <v>7</v>
      </c>
      <c r="G670" s="297" t="s">
        <v>43</v>
      </c>
      <c r="I670" s="297">
        <v>155</v>
      </c>
      <c r="J670" s="220">
        <v>9614.2000000000007</v>
      </c>
      <c r="K670" s="220">
        <v>723.7</v>
      </c>
      <c r="O670" s="214" t="s">
        <v>29</v>
      </c>
      <c r="P670" s="181">
        <v>0.85</v>
      </c>
      <c r="Q670" s="195">
        <v>0</v>
      </c>
      <c r="R670" s="181"/>
      <c r="S670" s="180">
        <v>8195.7000000000007</v>
      </c>
      <c r="T670" s="180">
        <v>11032.7</v>
      </c>
      <c r="U670" s="279"/>
      <c r="V670" s="184"/>
      <c r="W670" s="184"/>
      <c r="X670" s="184"/>
    </row>
    <row r="671" spans="1:24" ht="12.75" customHeight="1" x14ac:dyDescent="0.25">
      <c r="A671" s="184" t="s">
        <v>82</v>
      </c>
      <c r="B671" s="196"/>
      <c r="C671" s="180"/>
      <c r="D671" s="180"/>
      <c r="E671" s="197"/>
      <c r="F671" s="184" t="s">
        <v>1991</v>
      </c>
      <c r="G671" s="297" t="s">
        <v>43</v>
      </c>
      <c r="L671" s="297">
        <v>74</v>
      </c>
      <c r="M671" s="220">
        <v>8240.2999999999993</v>
      </c>
      <c r="N671" s="220">
        <v>707.1</v>
      </c>
      <c r="O671" s="214" t="s">
        <v>28</v>
      </c>
      <c r="P671" s="181">
        <v>0</v>
      </c>
      <c r="Q671" s="195">
        <v>93.11</v>
      </c>
      <c r="R671" s="181">
        <v>0.17499999999999999</v>
      </c>
      <c r="S671" s="180">
        <v>89.3</v>
      </c>
      <c r="T671" s="180">
        <v>299.5</v>
      </c>
      <c r="U671" s="279"/>
      <c r="V671" s="184"/>
      <c r="W671" s="184"/>
      <c r="X671" s="184"/>
    </row>
    <row r="672" spans="1:24" ht="12.75" customHeight="1" x14ac:dyDescent="0.25">
      <c r="A672" s="184" t="s">
        <v>82</v>
      </c>
      <c r="B672" s="196">
        <v>229</v>
      </c>
      <c r="C672" s="180">
        <v>52.7</v>
      </c>
      <c r="D672" s="180">
        <v>14.7</v>
      </c>
      <c r="E672" s="197"/>
      <c r="F672" s="184" t="s">
        <v>1993</v>
      </c>
      <c r="G672" s="297" t="s">
        <v>43</v>
      </c>
      <c r="O672" s="214" t="s">
        <v>28</v>
      </c>
      <c r="P672" s="181">
        <v>0</v>
      </c>
      <c r="Q672" s="195">
        <v>96.16</v>
      </c>
      <c r="R672" s="181"/>
      <c r="S672" s="180">
        <v>23.9</v>
      </c>
      <c r="T672" s="180">
        <v>81.400000000000006</v>
      </c>
      <c r="U672" s="279"/>
      <c r="V672" s="184"/>
      <c r="W672" s="184"/>
      <c r="X672" s="184"/>
    </row>
    <row r="673" spans="1:24" s="108" customFormat="1" ht="12.75" customHeight="1" x14ac:dyDescent="0.25">
      <c r="A673" s="188"/>
      <c r="B673" s="186"/>
      <c r="C673" s="183"/>
      <c r="D673" s="183"/>
      <c r="E673" s="189"/>
      <c r="F673" s="188"/>
      <c r="G673" s="308"/>
      <c r="H673" s="188"/>
      <c r="I673" s="284"/>
      <c r="J673" s="183"/>
      <c r="K673" s="183"/>
      <c r="L673" s="284"/>
      <c r="M673" s="183"/>
      <c r="N673" s="183"/>
      <c r="O673" s="203"/>
      <c r="P673" s="191"/>
      <c r="Q673" s="187"/>
      <c r="R673" s="191"/>
      <c r="S673" s="183"/>
      <c r="T673" s="183"/>
      <c r="U673" s="280"/>
      <c r="V673" s="188"/>
      <c r="W673" s="188"/>
      <c r="X673" s="188"/>
    </row>
    <row r="674" spans="1:24" ht="12.75" customHeight="1" x14ac:dyDescent="0.25">
      <c r="R674" s="181"/>
    </row>
    <row r="675" spans="1:24" ht="12.75" customHeight="1" x14ac:dyDescent="0.25">
      <c r="A675" s="184" t="s">
        <v>37</v>
      </c>
      <c r="B675" s="196">
        <v>51</v>
      </c>
      <c r="C675" s="180">
        <v>-24.848484848484844</v>
      </c>
      <c r="D675" s="180">
        <v>9.4174170149355589</v>
      </c>
      <c r="E675" s="197">
        <v>2</v>
      </c>
      <c r="F675" s="184" t="s">
        <v>144</v>
      </c>
      <c r="G675" s="307" t="s">
        <v>21</v>
      </c>
      <c r="H675" s="184" t="s">
        <v>126</v>
      </c>
      <c r="I675" s="285">
        <v>30</v>
      </c>
      <c r="J675" s="180">
        <v>52.121212121212118</v>
      </c>
      <c r="K675" s="180">
        <v>39.975723972798995</v>
      </c>
      <c r="L675" s="285">
        <v>21</v>
      </c>
      <c r="M675" s="180">
        <v>27.272727272727273</v>
      </c>
      <c r="N675" s="180">
        <v>27.272727272727273</v>
      </c>
    </row>
    <row r="676" spans="1:24" ht="12.75" customHeight="1" x14ac:dyDescent="0.25">
      <c r="A676" s="184" t="s">
        <v>37</v>
      </c>
      <c r="B676" s="196">
        <v>71</v>
      </c>
      <c r="C676" s="180">
        <v>-29.960899315738025</v>
      </c>
      <c r="D676" s="180">
        <v>10.100879121204878</v>
      </c>
      <c r="E676" s="197">
        <v>3</v>
      </c>
      <c r="F676" s="184" t="s">
        <v>144</v>
      </c>
      <c r="G676" s="307" t="s">
        <v>21</v>
      </c>
      <c r="H676" s="184" t="s">
        <v>126</v>
      </c>
      <c r="I676" s="285">
        <v>31</v>
      </c>
      <c r="J676" s="180">
        <v>66.324535679374392</v>
      </c>
      <c r="K676" s="180">
        <v>44.273599609729153</v>
      </c>
      <c r="L676" s="285">
        <v>40</v>
      </c>
      <c r="M676" s="180">
        <v>36.363636363636367</v>
      </c>
      <c r="N676" s="180">
        <v>39.393939393939398</v>
      </c>
    </row>
    <row r="677" spans="1:24" ht="12.75" customHeight="1" x14ac:dyDescent="0.25">
      <c r="A677" s="184" t="s">
        <v>37</v>
      </c>
      <c r="B677" s="196">
        <v>62</v>
      </c>
      <c r="C677" s="180">
        <v>-8.1439393939394051</v>
      </c>
      <c r="D677" s="180">
        <v>12.471884465909524</v>
      </c>
      <c r="E677" s="197">
        <v>4</v>
      </c>
      <c r="F677" s="184" t="s">
        <v>144</v>
      </c>
      <c r="G677" s="307" t="s">
        <v>21</v>
      </c>
      <c r="H677" s="184" t="s">
        <v>126</v>
      </c>
      <c r="I677" s="285">
        <v>24</v>
      </c>
      <c r="J677" s="180">
        <v>71.780303030303045</v>
      </c>
      <c r="K677" s="180">
        <v>41.811824535741017</v>
      </c>
      <c r="L677" s="285">
        <v>38</v>
      </c>
      <c r="M677" s="180">
        <v>63.63636363636364</v>
      </c>
      <c r="N677" s="180">
        <v>56.060606060606069</v>
      </c>
    </row>
    <row r="678" spans="1:24" ht="12.75" customHeight="1" x14ac:dyDescent="0.25">
      <c r="A678" s="184" t="s">
        <v>37</v>
      </c>
      <c r="B678" s="196">
        <v>27</v>
      </c>
      <c r="C678" s="180">
        <v>30.909090909090907</v>
      </c>
      <c r="D678" s="180">
        <v>33.810591220699898</v>
      </c>
      <c r="E678" s="213">
        <v>5</v>
      </c>
      <c r="F678" s="184" t="s">
        <v>144</v>
      </c>
      <c r="G678" s="307" t="s">
        <v>21</v>
      </c>
      <c r="H678" s="184" t="s">
        <v>126</v>
      </c>
      <c r="I678" s="285">
        <v>5</v>
      </c>
      <c r="J678" s="180">
        <v>84.242424242424249</v>
      </c>
      <c r="K678" s="180">
        <v>75.104253630378267</v>
      </c>
      <c r="L678" s="285">
        <v>22</v>
      </c>
      <c r="M678" s="180">
        <v>115.15151515151516</v>
      </c>
      <c r="N678" s="180">
        <v>18.181818181818183</v>
      </c>
      <c r="R678" s="257"/>
    </row>
    <row r="679" spans="1:24" ht="12.75" customHeight="1" x14ac:dyDescent="0.25">
      <c r="A679" s="184" t="s">
        <v>37</v>
      </c>
      <c r="B679" s="196">
        <v>9</v>
      </c>
      <c r="C679" s="180">
        <v>225</v>
      </c>
      <c r="D679" s="180">
        <v>112.59916264596033</v>
      </c>
      <c r="E679" s="197" t="s">
        <v>38</v>
      </c>
      <c r="F679" s="184" t="s">
        <v>39</v>
      </c>
      <c r="G679" s="307" t="s">
        <v>21</v>
      </c>
      <c r="H679" s="184" t="s">
        <v>22</v>
      </c>
      <c r="I679" s="285">
        <v>7</v>
      </c>
      <c r="J679" s="180">
        <v>225</v>
      </c>
      <c r="K679" s="180">
        <v>100</v>
      </c>
      <c r="L679" s="285">
        <v>2</v>
      </c>
      <c r="M679" s="180">
        <v>450</v>
      </c>
      <c r="N679" s="180">
        <v>150</v>
      </c>
      <c r="P679" s="171"/>
    </row>
    <row r="680" spans="1:24" ht="12.75" customHeight="1" x14ac:dyDescent="0.25">
      <c r="A680" s="184" t="s">
        <v>37</v>
      </c>
      <c r="B680" s="196">
        <v>17</v>
      </c>
      <c r="C680" s="180">
        <v>790</v>
      </c>
      <c r="D680" s="180">
        <v>133.67337591521891</v>
      </c>
      <c r="E680" s="197" t="s">
        <v>41</v>
      </c>
      <c r="F680" s="184" t="s">
        <v>39</v>
      </c>
      <c r="G680" s="307" t="s">
        <v>21</v>
      </c>
      <c r="H680" s="184" t="s">
        <v>22</v>
      </c>
      <c r="I680" s="285">
        <v>10</v>
      </c>
      <c r="J680" s="180">
        <v>650</v>
      </c>
      <c r="K680" s="180">
        <v>180</v>
      </c>
      <c r="L680" s="285">
        <v>7</v>
      </c>
      <c r="M680" s="180">
        <v>1440</v>
      </c>
      <c r="N680" s="180">
        <v>320</v>
      </c>
    </row>
    <row r="681" spans="1:24" ht="12.75" customHeight="1" x14ac:dyDescent="0.25">
      <c r="A681" s="184" t="s">
        <v>37</v>
      </c>
      <c r="B681" s="196">
        <v>22</v>
      </c>
      <c r="C681" s="180">
        <v>960</v>
      </c>
      <c r="D681" s="180">
        <v>55.688333393902859</v>
      </c>
      <c r="E681" s="213" t="s">
        <v>40</v>
      </c>
      <c r="F681" s="184" t="s">
        <v>39</v>
      </c>
      <c r="G681" s="307" t="s">
        <v>21</v>
      </c>
      <c r="H681" s="184" t="s">
        <v>22</v>
      </c>
      <c r="I681" s="285">
        <v>1</v>
      </c>
      <c r="J681" s="180">
        <v>90</v>
      </c>
      <c r="K681" s="180">
        <v>30</v>
      </c>
      <c r="L681" s="285">
        <v>21</v>
      </c>
      <c r="M681" s="180">
        <v>1050</v>
      </c>
      <c r="N681" s="180">
        <v>215</v>
      </c>
      <c r="R681" s="257"/>
    </row>
    <row r="682" spans="1:24" ht="12.75" customHeight="1" x14ac:dyDescent="0.25">
      <c r="A682" s="184" t="s">
        <v>37</v>
      </c>
      <c r="B682" s="196">
        <v>50</v>
      </c>
      <c r="C682" s="180">
        <v>9.5340000000000007</v>
      </c>
      <c r="D682" s="180">
        <v>3.2890210790968846</v>
      </c>
      <c r="E682" s="197" t="s">
        <v>214</v>
      </c>
      <c r="F682" s="184" t="s">
        <v>260</v>
      </c>
      <c r="G682" s="307" t="s">
        <v>43</v>
      </c>
      <c r="H682" s="184" t="s">
        <v>22</v>
      </c>
      <c r="I682" s="285">
        <v>31</v>
      </c>
      <c r="J682" s="180">
        <v>11.186</v>
      </c>
      <c r="K682" s="180">
        <v>3.1339999999999999</v>
      </c>
      <c r="L682" s="285">
        <v>19</v>
      </c>
      <c r="M682" s="180">
        <v>20.72</v>
      </c>
      <c r="N682" s="180">
        <v>14.125</v>
      </c>
    </row>
    <row r="683" spans="1:24" ht="12.75" customHeight="1" x14ac:dyDescent="0.25">
      <c r="A683" s="184" t="s">
        <v>37</v>
      </c>
      <c r="D683" s="180"/>
      <c r="F683" s="184" t="s">
        <v>7</v>
      </c>
      <c r="G683" s="297" t="s">
        <v>21</v>
      </c>
      <c r="I683" s="285">
        <f>SUM(I675:I682)</f>
        <v>139</v>
      </c>
      <c r="J683" s="180">
        <v>119.188</v>
      </c>
      <c r="K683" s="180">
        <v>20.875</v>
      </c>
      <c r="O683" s="214" t="s">
        <v>28</v>
      </c>
      <c r="P683" s="181">
        <v>0</v>
      </c>
      <c r="Q683" s="195">
        <v>97.64</v>
      </c>
      <c r="S683" s="180">
        <v>78.272999999999996</v>
      </c>
      <c r="T683" s="180">
        <v>160.102</v>
      </c>
      <c r="V683" s="347"/>
      <c r="W683" s="273"/>
      <c r="X683" s="273"/>
    </row>
    <row r="684" spans="1:24" ht="12.75" customHeight="1" x14ac:dyDescent="0.25">
      <c r="A684" s="184" t="s">
        <v>37</v>
      </c>
      <c r="B684" s="196">
        <f>SUM(B675:B682)</f>
        <v>309</v>
      </c>
      <c r="D684" s="180"/>
      <c r="F684" s="184" t="s">
        <v>1991</v>
      </c>
      <c r="G684" s="297" t="s">
        <v>21</v>
      </c>
      <c r="L684" s="285">
        <f>SUM(L675:L682)</f>
        <v>170</v>
      </c>
      <c r="M684" s="180">
        <v>253.03899999999999</v>
      </c>
      <c r="N684" s="180">
        <v>30.736000000000001</v>
      </c>
      <c r="O684" s="214" t="s">
        <v>28</v>
      </c>
      <c r="P684" s="181">
        <v>0</v>
      </c>
      <c r="Q684" s="195">
        <v>99.284999999999997</v>
      </c>
      <c r="R684" s="181">
        <f>2*(1-_xlfn.NORM.S.DIST((M684-J683)/SQRT((N684^2)+(K683^2)),TRUE))</f>
        <v>3.15125471764377E-4</v>
      </c>
      <c r="S684" s="180">
        <v>192.798</v>
      </c>
      <c r="T684" s="180">
        <v>313.28100000000001</v>
      </c>
    </row>
    <row r="685" spans="1:24" ht="12.75" customHeight="1" x14ac:dyDescent="0.25">
      <c r="A685" s="184" t="s">
        <v>37</v>
      </c>
      <c r="D685" s="180"/>
      <c r="F685" s="184" t="s">
        <v>211</v>
      </c>
      <c r="G685" s="297" t="s">
        <v>21</v>
      </c>
      <c r="I685" s="285">
        <v>90</v>
      </c>
      <c r="J685" s="180">
        <v>62.744</v>
      </c>
      <c r="K685" s="180">
        <v>4.51</v>
      </c>
      <c r="O685" s="214" t="s">
        <v>29</v>
      </c>
      <c r="P685" s="181">
        <v>0.27700000000000002</v>
      </c>
      <c r="Q685" s="195">
        <v>22.251999999999999</v>
      </c>
      <c r="R685" s="181"/>
      <c r="S685" s="180">
        <v>53.905000000000001</v>
      </c>
      <c r="T685" s="180">
        <v>71.582999999999998</v>
      </c>
    </row>
    <row r="686" spans="1:24" ht="12.75" customHeight="1" x14ac:dyDescent="0.25">
      <c r="A686" s="184" t="s">
        <v>37</v>
      </c>
      <c r="B686" s="184"/>
      <c r="C686" s="180"/>
      <c r="D686" s="180"/>
      <c r="E686" s="197"/>
      <c r="F686" s="184" t="s">
        <v>1992</v>
      </c>
      <c r="G686" s="307" t="s">
        <v>21</v>
      </c>
      <c r="H686" s="184"/>
      <c r="I686" s="285"/>
      <c r="J686" s="180"/>
      <c r="K686" s="180"/>
      <c r="L686" s="285">
        <v>121</v>
      </c>
      <c r="M686" s="180">
        <v>60.734999999999999</v>
      </c>
      <c r="N686" s="180">
        <v>24.67</v>
      </c>
      <c r="O686" s="214" t="s">
        <v>28</v>
      </c>
      <c r="P686" s="181">
        <v>0</v>
      </c>
      <c r="Q686" s="195">
        <v>98.578999999999994</v>
      </c>
      <c r="R686" s="181">
        <v>0.93615189820382416</v>
      </c>
      <c r="S686" s="180">
        <v>12.382</v>
      </c>
      <c r="T686" s="180">
        <v>109.08799999999999</v>
      </c>
    </row>
    <row r="687" spans="1:24" s="108" customFormat="1" ht="12.75" customHeight="1" x14ac:dyDescent="0.25">
      <c r="A687" s="188" t="s">
        <v>37</v>
      </c>
      <c r="B687" s="186">
        <v>211</v>
      </c>
      <c r="C687" s="183">
        <v>-9.9740000000000002</v>
      </c>
      <c r="D687" s="183">
        <v>6.6970000000000001</v>
      </c>
      <c r="E687" s="189" t="s">
        <v>106</v>
      </c>
      <c r="F687" s="188" t="s">
        <v>1993</v>
      </c>
      <c r="G687" s="308" t="s">
        <v>21</v>
      </c>
      <c r="H687" s="188"/>
      <c r="I687" s="284"/>
      <c r="J687" s="183"/>
      <c r="K687" s="183"/>
      <c r="L687" s="284"/>
      <c r="M687" s="183"/>
      <c r="N687" s="183"/>
      <c r="O687" s="203" t="s">
        <v>28</v>
      </c>
      <c r="P687" s="191">
        <v>0</v>
      </c>
      <c r="Q687" s="187">
        <v>98.436000000000007</v>
      </c>
      <c r="R687" s="191"/>
      <c r="S687" s="183">
        <v>-23.099</v>
      </c>
      <c r="T687" s="183">
        <v>3.1509999999999998</v>
      </c>
      <c r="U687" s="278"/>
    </row>
    <row r="688" spans="1:24" ht="12.75" customHeight="1" x14ac:dyDescent="0.25">
      <c r="A688" s="184" t="s">
        <v>37</v>
      </c>
      <c r="B688" s="196"/>
      <c r="C688" s="180"/>
      <c r="D688" s="180"/>
      <c r="E688" s="197"/>
      <c r="F688" s="184" t="s">
        <v>7</v>
      </c>
      <c r="G688" s="307"/>
      <c r="H688" s="184" t="s">
        <v>126</v>
      </c>
      <c r="I688" s="285">
        <v>90</v>
      </c>
      <c r="J688" s="180">
        <v>62.7</v>
      </c>
      <c r="K688" s="180">
        <v>4.5</v>
      </c>
      <c r="L688" s="285"/>
      <c r="M688" s="180"/>
      <c r="N688" s="180"/>
      <c r="O688" s="214" t="s">
        <v>29</v>
      </c>
      <c r="P688" s="181">
        <v>0.27700000000000002</v>
      </c>
      <c r="Q688" s="195">
        <v>22.25</v>
      </c>
      <c r="R688" s="181"/>
      <c r="S688" s="180">
        <v>53.9</v>
      </c>
      <c r="T688" s="180">
        <v>71.599999999999994</v>
      </c>
      <c r="V688" s="343"/>
      <c r="W688" s="355"/>
      <c r="X688" s="273"/>
    </row>
    <row r="689" spans="1:24" ht="12.75" customHeight="1" x14ac:dyDescent="0.25">
      <c r="A689" s="184" t="s">
        <v>37</v>
      </c>
      <c r="B689" s="196"/>
      <c r="C689" s="180"/>
      <c r="D689" s="180"/>
      <c r="E689" s="197"/>
      <c r="F689" s="184" t="s">
        <v>126</v>
      </c>
      <c r="G689" s="307"/>
      <c r="H689" s="184" t="s">
        <v>126</v>
      </c>
      <c r="I689" s="285"/>
      <c r="J689" s="180"/>
      <c r="K689" s="180"/>
      <c r="L689" s="285">
        <v>121</v>
      </c>
      <c r="M689" s="180">
        <v>60.7</v>
      </c>
      <c r="N689" s="180">
        <v>24.7</v>
      </c>
      <c r="O689" s="214" t="s">
        <v>28</v>
      </c>
      <c r="P689" s="181">
        <v>0</v>
      </c>
      <c r="Q689" s="195">
        <v>98.58</v>
      </c>
      <c r="R689" s="181">
        <v>0.93600000000000005</v>
      </c>
      <c r="S689" s="180">
        <v>12.4</v>
      </c>
      <c r="T689" s="180">
        <v>109.1</v>
      </c>
    </row>
    <row r="690" spans="1:24" ht="12.75" customHeight="1" x14ac:dyDescent="0.25">
      <c r="A690" s="184" t="s">
        <v>37</v>
      </c>
      <c r="B690" s="196">
        <v>211</v>
      </c>
      <c r="C690" s="180">
        <v>-10</v>
      </c>
      <c r="D690" s="180">
        <v>6.7</v>
      </c>
      <c r="E690" s="197"/>
      <c r="F690" s="184" t="s">
        <v>226</v>
      </c>
      <c r="G690" s="307"/>
      <c r="H690" s="184" t="s">
        <v>126</v>
      </c>
      <c r="I690" s="285"/>
      <c r="J690" s="180"/>
      <c r="K690" s="180"/>
      <c r="L690" s="285"/>
      <c r="M690" s="180"/>
      <c r="N690" s="180"/>
      <c r="O690" s="214" t="s">
        <v>28</v>
      </c>
      <c r="P690" s="181">
        <v>0</v>
      </c>
      <c r="Q690" s="195">
        <v>98.44</v>
      </c>
      <c r="R690" s="181"/>
      <c r="S690" s="180">
        <v>-23.1</v>
      </c>
      <c r="T690" s="180">
        <v>3.2</v>
      </c>
    </row>
    <row r="691" spans="1:24" s="108" customFormat="1" ht="12.75" customHeight="1" x14ac:dyDescent="0.25">
      <c r="A691" s="188"/>
      <c r="B691" s="186"/>
      <c r="C691" s="183"/>
      <c r="D691" s="183"/>
      <c r="E691" s="189"/>
      <c r="F691" s="188"/>
      <c r="G691" s="308"/>
      <c r="H691" s="188"/>
      <c r="I691" s="284"/>
      <c r="J691" s="183"/>
      <c r="K691" s="183"/>
      <c r="L691" s="284"/>
      <c r="M691" s="183"/>
      <c r="N691" s="183"/>
      <c r="O691" s="203"/>
      <c r="P691" s="191"/>
      <c r="Q691" s="187"/>
      <c r="R691" s="191"/>
      <c r="S691" s="183"/>
      <c r="T691" s="183"/>
      <c r="U691" s="278"/>
    </row>
    <row r="692" spans="1:24" ht="12.75" customHeight="1" x14ac:dyDescent="0.25">
      <c r="D692" s="180"/>
    </row>
    <row r="693" spans="1:24" ht="12.75" customHeight="1" x14ac:dyDescent="0.25">
      <c r="A693" s="184" t="s">
        <v>75</v>
      </c>
      <c r="B693" s="196">
        <v>9</v>
      </c>
      <c r="C693" s="180">
        <v>2.1633333333333331</v>
      </c>
      <c r="D693" s="180">
        <v>2.4743027450322397</v>
      </c>
      <c r="E693" s="197" t="s">
        <v>47</v>
      </c>
      <c r="F693" s="184" t="s">
        <v>76</v>
      </c>
      <c r="G693" s="307" t="s">
        <v>43</v>
      </c>
      <c r="H693" s="184" t="s">
        <v>34</v>
      </c>
      <c r="I693" s="285">
        <v>3</v>
      </c>
      <c r="J693" s="180">
        <v>5.97</v>
      </c>
      <c r="K693" s="180">
        <v>2.9</v>
      </c>
      <c r="L693" s="285">
        <v>6</v>
      </c>
      <c r="M693" s="180">
        <v>8.1333333333333329</v>
      </c>
      <c r="N693" s="180">
        <v>4.4624034381087121</v>
      </c>
    </row>
    <row r="694" spans="1:24" ht="12.75" customHeight="1" x14ac:dyDescent="0.25">
      <c r="A694" s="184" t="s">
        <v>75</v>
      </c>
      <c r="B694" s="196">
        <v>24</v>
      </c>
      <c r="C694" s="180">
        <v>1.0450000000000008</v>
      </c>
      <c r="D694" s="180">
        <v>1.3404262036409937</v>
      </c>
      <c r="E694" s="197" t="s">
        <v>48</v>
      </c>
      <c r="F694" s="184" t="s">
        <v>76</v>
      </c>
      <c r="G694" s="307" t="s">
        <v>43</v>
      </c>
      <c r="H694" s="184" t="s">
        <v>34</v>
      </c>
      <c r="I694" s="285">
        <v>6</v>
      </c>
      <c r="J694" s="180">
        <v>5.78</v>
      </c>
      <c r="K694" s="180">
        <v>2.6</v>
      </c>
      <c r="L694" s="285">
        <v>18</v>
      </c>
      <c r="M694" s="180">
        <v>6.8250000000000011</v>
      </c>
      <c r="N694" s="180">
        <v>3.472947355393301</v>
      </c>
    </row>
    <row r="695" spans="1:24" ht="12.75" customHeight="1" x14ac:dyDescent="0.25">
      <c r="A695" s="184" t="s">
        <v>75</v>
      </c>
      <c r="B695" s="196">
        <v>60</v>
      </c>
      <c r="C695" s="180">
        <v>0.30666666666666664</v>
      </c>
      <c r="D695" s="180">
        <v>0.97155544552021511</v>
      </c>
      <c r="E695" s="197" t="s">
        <v>49</v>
      </c>
      <c r="F695" s="184" t="s">
        <v>76</v>
      </c>
      <c r="G695" s="307" t="s">
        <v>43</v>
      </c>
      <c r="H695" s="184" t="s">
        <v>34</v>
      </c>
      <c r="I695" s="285">
        <v>18</v>
      </c>
      <c r="J695" s="180">
        <v>6.29</v>
      </c>
      <c r="K695" s="180">
        <v>3.4</v>
      </c>
      <c r="L695" s="285">
        <v>42</v>
      </c>
      <c r="M695" s="180">
        <v>6.5966666666666667</v>
      </c>
      <c r="N695" s="180">
        <v>3.5596777920067404</v>
      </c>
    </row>
    <row r="696" spans="1:24" ht="12.75" customHeight="1" x14ac:dyDescent="0.25">
      <c r="A696" s="184" t="s">
        <v>75</v>
      </c>
      <c r="B696" s="196">
        <v>84</v>
      </c>
      <c r="C696" s="180">
        <v>0.83951612903225747</v>
      </c>
      <c r="D696" s="180">
        <v>0.97437540981110549</v>
      </c>
      <c r="E696" s="197" t="s">
        <v>50</v>
      </c>
      <c r="F696" s="184" t="s">
        <v>76</v>
      </c>
      <c r="G696" s="307" t="s">
        <v>43</v>
      </c>
      <c r="H696" s="184" t="s">
        <v>34</v>
      </c>
      <c r="I696" s="285">
        <v>22</v>
      </c>
      <c r="J696" s="180">
        <v>6.58</v>
      </c>
      <c r="K696" s="180">
        <v>3.2</v>
      </c>
      <c r="L696" s="285">
        <v>62</v>
      </c>
      <c r="M696" s="180">
        <v>7.4195161290322575</v>
      </c>
      <c r="N696" s="180">
        <v>5.4776892404535769</v>
      </c>
    </row>
    <row r="697" spans="1:24" ht="12.75" customHeight="1" x14ac:dyDescent="0.25">
      <c r="A697" s="184" t="s">
        <v>75</v>
      </c>
      <c r="B697" s="196">
        <v>80</v>
      </c>
      <c r="C697" s="180">
        <v>1.5328125000000004</v>
      </c>
      <c r="D697" s="180">
        <v>0.91344621581008612</v>
      </c>
      <c r="E697" s="197" t="s">
        <v>51</v>
      </c>
      <c r="F697" s="184" t="s">
        <v>76</v>
      </c>
      <c r="G697" s="307" t="s">
        <v>43</v>
      </c>
      <c r="H697" s="184" t="s">
        <v>34</v>
      </c>
      <c r="I697" s="285">
        <v>16</v>
      </c>
      <c r="J697" s="180">
        <v>5.46</v>
      </c>
      <c r="K697" s="180">
        <v>3.1</v>
      </c>
      <c r="L697" s="285">
        <v>64</v>
      </c>
      <c r="M697" s="180">
        <v>6.9928125000000003</v>
      </c>
      <c r="N697" s="180">
        <v>3.8678902915384055</v>
      </c>
    </row>
    <row r="698" spans="1:24" ht="12.75" customHeight="1" x14ac:dyDescent="0.25">
      <c r="A698" s="184" t="s">
        <v>75</v>
      </c>
      <c r="B698" s="196">
        <v>39</v>
      </c>
      <c r="C698" s="180">
        <v>3.2660606060606066</v>
      </c>
      <c r="D698" s="180">
        <v>1.1768944701276141</v>
      </c>
      <c r="E698" s="213" t="s">
        <v>78</v>
      </c>
      <c r="F698" s="184" t="s">
        <v>76</v>
      </c>
      <c r="G698" s="307" t="s">
        <v>43</v>
      </c>
      <c r="H698" s="184" t="s">
        <v>34</v>
      </c>
      <c r="I698" s="285">
        <v>6</v>
      </c>
      <c r="J698" s="180">
        <v>5.19</v>
      </c>
      <c r="K698" s="180">
        <v>2.2000000000000002</v>
      </c>
      <c r="L698" s="285">
        <v>33</v>
      </c>
      <c r="M698" s="180">
        <v>8.4560606060606069</v>
      </c>
      <c r="N698" s="180">
        <v>4.3689426176089325</v>
      </c>
    </row>
    <row r="699" spans="1:24" ht="12.75" customHeight="1" x14ac:dyDescent="0.25">
      <c r="A699" s="184" t="s">
        <v>75</v>
      </c>
      <c r="B699" s="196">
        <v>38</v>
      </c>
      <c r="C699" s="180">
        <v>4186.0465116279074</v>
      </c>
      <c r="D699" s="180">
        <v>512.86577204467528</v>
      </c>
      <c r="E699" s="213" t="s">
        <v>102</v>
      </c>
      <c r="F699" s="184" t="s">
        <v>103</v>
      </c>
      <c r="G699" s="307" t="s">
        <v>21</v>
      </c>
      <c r="H699" s="184" t="s">
        <v>22</v>
      </c>
      <c r="I699" s="285">
        <v>21</v>
      </c>
      <c r="J699" s="180">
        <v>2009.3023255813951</v>
      </c>
      <c r="K699" s="180">
        <v>334.88372093023258</v>
      </c>
      <c r="L699" s="285">
        <v>17</v>
      </c>
      <c r="M699" s="180">
        <v>6195.3488372093025</v>
      </c>
      <c r="N699" s="180">
        <v>2093.0232558139533</v>
      </c>
    </row>
    <row r="700" spans="1:24" ht="12.75" customHeight="1" x14ac:dyDescent="0.25">
      <c r="A700" s="184" t="s">
        <v>75</v>
      </c>
      <c r="B700" s="196">
        <v>38</v>
      </c>
      <c r="C700" s="180">
        <v>2679.0697674418607</v>
      </c>
      <c r="D700" s="180">
        <v>532.97174654196772</v>
      </c>
      <c r="E700" s="197">
        <v>4</v>
      </c>
      <c r="F700" s="184" t="s">
        <v>103</v>
      </c>
      <c r="G700" s="307" t="s">
        <v>21</v>
      </c>
      <c r="H700" s="184" t="s">
        <v>22</v>
      </c>
      <c r="I700" s="285">
        <v>21</v>
      </c>
      <c r="J700" s="180">
        <v>1423.2558139534883</v>
      </c>
      <c r="K700" s="180">
        <v>334.88372093023258</v>
      </c>
      <c r="L700" s="285">
        <v>17</v>
      </c>
      <c r="M700" s="180">
        <v>4102.3255813953492</v>
      </c>
      <c r="N700" s="180">
        <v>2176.7441860465115</v>
      </c>
    </row>
    <row r="701" spans="1:24" ht="12.75" customHeight="1" x14ac:dyDescent="0.25">
      <c r="A701" s="184" t="s">
        <v>75</v>
      </c>
      <c r="B701" s="196">
        <v>38</v>
      </c>
      <c r="C701" s="180">
        <v>2595.3488372093016</v>
      </c>
      <c r="D701" s="180">
        <v>197.42745151347316</v>
      </c>
      <c r="E701" s="197" t="s">
        <v>104</v>
      </c>
      <c r="F701" s="184" t="s">
        <v>103</v>
      </c>
      <c r="G701" s="307" t="s">
        <v>21</v>
      </c>
      <c r="H701" s="184" t="s">
        <v>22</v>
      </c>
      <c r="I701" s="285">
        <v>21</v>
      </c>
      <c r="J701" s="180">
        <v>837.20930232558135</v>
      </c>
      <c r="K701" s="180">
        <v>627.90697674418607</v>
      </c>
      <c r="L701" s="285">
        <v>17</v>
      </c>
      <c r="M701" s="180">
        <v>3432.5581395348831</v>
      </c>
      <c r="N701" s="180">
        <v>586.04651162790685</v>
      </c>
    </row>
    <row r="702" spans="1:24" ht="12.75" customHeight="1" x14ac:dyDescent="0.25">
      <c r="A702" s="184" t="s">
        <v>75</v>
      </c>
      <c r="B702" s="196">
        <v>67</v>
      </c>
      <c r="C702" s="180">
        <v>7774.5</v>
      </c>
      <c r="D702" s="180">
        <v>3749.107624083324</v>
      </c>
      <c r="E702" s="197" t="s">
        <v>44</v>
      </c>
      <c r="F702" s="184" t="s">
        <v>125</v>
      </c>
      <c r="G702" s="307" t="s">
        <v>43</v>
      </c>
      <c r="H702" s="184" t="s">
        <v>126</v>
      </c>
      <c r="I702" s="285">
        <v>39</v>
      </c>
      <c r="J702" s="180">
        <v>1641.1</v>
      </c>
      <c r="K702" s="180">
        <v>2369</v>
      </c>
      <c r="L702" s="285">
        <v>28</v>
      </c>
      <c r="M702" s="180">
        <v>9415.6</v>
      </c>
      <c r="N702" s="180">
        <v>19736.599999999999</v>
      </c>
    </row>
    <row r="703" spans="1:24" ht="12.75" customHeight="1" x14ac:dyDescent="0.25">
      <c r="A703" s="184" t="s">
        <v>75</v>
      </c>
      <c r="B703" s="196">
        <v>30</v>
      </c>
      <c r="C703" s="180">
        <v>184.71074380165288</v>
      </c>
      <c r="D703" s="180">
        <v>14.930170086994416</v>
      </c>
      <c r="E703" s="197" t="s">
        <v>31</v>
      </c>
      <c r="F703" s="184" t="s">
        <v>172</v>
      </c>
      <c r="G703" s="307" t="s">
        <v>21</v>
      </c>
      <c r="H703" s="184" t="s">
        <v>126</v>
      </c>
      <c r="I703" s="285">
        <v>22</v>
      </c>
      <c r="J703" s="180">
        <v>51.652892561983478</v>
      </c>
      <c r="K703" s="180">
        <v>17.37086085696664</v>
      </c>
      <c r="L703" s="285">
        <v>8</v>
      </c>
      <c r="M703" s="180">
        <v>236.36363636363637</v>
      </c>
      <c r="N703" s="180">
        <v>40.909090909090907</v>
      </c>
    </row>
    <row r="704" spans="1:24" ht="12.75" customHeight="1" x14ac:dyDescent="0.25">
      <c r="A704" s="184" t="s">
        <v>75</v>
      </c>
      <c r="D704" s="180"/>
      <c r="F704" s="184" t="s">
        <v>7</v>
      </c>
      <c r="I704" s="285">
        <v>195</v>
      </c>
      <c r="J704" s="180">
        <v>31.986000000000001</v>
      </c>
      <c r="K704" s="180">
        <v>5.4489999999999998</v>
      </c>
      <c r="O704" s="214" t="s">
        <v>28</v>
      </c>
      <c r="P704" s="181">
        <v>0</v>
      </c>
      <c r="Q704" s="195">
        <v>99.251000000000005</v>
      </c>
      <c r="S704" s="180">
        <v>21.305</v>
      </c>
      <c r="T704" s="180">
        <v>42.665999999999997</v>
      </c>
      <c r="V704" s="347"/>
      <c r="W704" s="273"/>
      <c r="X704" s="273"/>
    </row>
    <row r="705" spans="1:24" ht="12.75" customHeight="1" x14ac:dyDescent="0.25">
      <c r="A705" s="184" t="s">
        <v>75</v>
      </c>
      <c r="B705" s="196">
        <v>507</v>
      </c>
      <c r="D705" s="180"/>
      <c r="F705" s="184" t="s">
        <v>1991</v>
      </c>
      <c r="L705" s="285">
        <v>312</v>
      </c>
      <c r="M705" s="180">
        <v>22.88</v>
      </c>
      <c r="N705" s="180">
        <v>4.0570000000000004</v>
      </c>
      <c r="O705" s="214" t="s">
        <v>28</v>
      </c>
      <c r="P705" s="181">
        <v>0</v>
      </c>
      <c r="Q705" s="195">
        <v>99.049000000000007</v>
      </c>
      <c r="R705" s="181">
        <v>0.18011195133131852</v>
      </c>
      <c r="S705" s="180">
        <v>14.929</v>
      </c>
      <c r="T705" s="180">
        <v>30.83</v>
      </c>
    </row>
    <row r="706" spans="1:24" ht="12.75" customHeight="1" x14ac:dyDescent="0.25">
      <c r="A706" s="184" t="s">
        <v>75</v>
      </c>
      <c r="D706" s="180"/>
      <c r="F706" s="184" t="s">
        <v>211</v>
      </c>
      <c r="I706" s="285">
        <v>71</v>
      </c>
      <c r="J706" s="180">
        <v>5.9690000000000003</v>
      </c>
      <c r="K706" s="180">
        <v>0.35699999999999998</v>
      </c>
      <c r="O706" s="214" t="s">
        <v>29</v>
      </c>
      <c r="P706" s="181">
        <v>0.82799999999999996</v>
      </c>
      <c r="Q706" s="195">
        <v>0</v>
      </c>
      <c r="R706" s="181"/>
      <c r="S706" s="180">
        <v>5.2690000000000001</v>
      </c>
      <c r="T706" s="180">
        <v>6.6680000000000001</v>
      </c>
    </row>
    <row r="707" spans="1:24" ht="12.75" customHeight="1" x14ac:dyDescent="0.25">
      <c r="A707" s="184" t="s">
        <v>75</v>
      </c>
      <c r="B707" s="184"/>
      <c r="D707" s="180"/>
      <c r="F707" s="184" t="s">
        <v>1992</v>
      </c>
      <c r="L707" s="285">
        <v>225</v>
      </c>
      <c r="M707" s="180">
        <v>7.1630000000000003</v>
      </c>
      <c r="N707" s="180">
        <v>0.27800000000000002</v>
      </c>
      <c r="O707" s="214" t="s">
        <v>29</v>
      </c>
      <c r="P707" s="181">
        <v>0.44700000000000001</v>
      </c>
      <c r="Q707" s="195">
        <v>0</v>
      </c>
      <c r="R707" s="181">
        <v>8.3194194993154724E-3</v>
      </c>
      <c r="S707" s="180">
        <v>6.6189999999999998</v>
      </c>
      <c r="T707" s="180">
        <v>7.7069999999999999</v>
      </c>
      <c r="U707" s="279"/>
      <c r="V707" s="184"/>
      <c r="W707" s="184"/>
      <c r="X707" s="184"/>
    </row>
    <row r="708" spans="1:24" s="108" customFormat="1" ht="12.75" customHeight="1" x14ac:dyDescent="0.25">
      <c r="A708" s="188" t="s">
        <v>75</v>
      </c>
      <c r="B708" s="186">
        <v>296</v>
      </c>
      <c r="C708" s="183">
        <v>1.4610000000000001</v>
      </c>
      <c r="D708" s="183">
        <v>0.40600000000000003</v>
      </c>
      <c r="E708" s="189" t="s">
        <v>72</v>
      </c>
      <c r="F708" s="188" t="s">
        <v>1993</v>
      </c>
      <c r="G708" s="298"/>
      <c r="I708" s="298"/>
      <c r="L708" s="298"/>
      <c r="O708" s="203" t="s">
        <v>28</v>
      </c>
      <c r="P708" s="191">
        <v>0</v>
      </c>
      <c r="Q708" s="187">
        <v>97.400999999999996</v>
      </c>
      <c r="R708" s="191"/>
      <c r="S708" s="183">
        <v>0.66600000000000004</v>
      </c>
      <c r="T708" s="183">
        <v>2.2559999999999998</v>
      </c>
      <c r="U708" s="280"/>
      <c r="V708" s="188"/>
      <c r="W708" s="188"/>
      <c r="X708" s="188"/>
    </row>
    <row r="709" spans="1:24" ht="12.75" customHeight="1" x14ac:dyDescent="0.25">
      <c r="A709" s="184" t="s">
        <v>75</v>
      </c>
      <c r="B709" s="196">
        <v>8</v>
      </c>
      <c r="C709" s="180">
        <v>1.6</v>
      </c>
      <c r="D709" s="180">
        <v>2.5</v>
      </c>
      <c r="E709" s="197" t="s">
        <v>47</v>
      </c>
      <c r="F709" s="184" t="s">
        <v>76</v>
      </c>
      <c r="G709" s="297" t="s">
        <v>43</v>
      </c>
      <c r="H709" s="220" t="s">
        <v>33</v>
      </c>
      <c r="I709" s="297">
        <v>3</v>
      </c>
      <c r="J709" s="220">
        <v>6</v>
      </c>
      <c r="K709" s="220">
        <v>2.9</v>
      </c>
      <c r="L709" s="297">
        <v>5</v>
      </c>
      <c r="M709" s="220">
        <v>7.6</v>
      </c>
      <c r="N709" s="220">
        <v>4.0999999999999996</v>
      </c>
      <c r="O709" s="214"/>
      <c r="P709" s="181"/>
      <c r="Q709" s="195"/>
      <c r="R709" s="181"/>
      <c r="S709" s="180"/>
      <c r="T709" s="180"/>
      <c r="U709" s="279"/>
      <c r="V709" s="184"/>
      <c r="W709" s="184"/>
      <c r="X709" s="184"/>
    </row>
    <row r="710" spans="1:24" ht="12.75" customHeight="1" x14ac:dyDescent="0.25">
      <c r="A710" s="184" t="s">
        <v>75</v>
      </c>
      <c r="B710" s="196">
        <v>21</v>
      </c>
      <c r="C710" s="180">
        <v>0.3</v>
      </c>
      <c r="D710" s="180">
        <v>1.3</v>
      </c>
      <c r="E710" s="197" t="s">
        <v>48</v>
      </c>
      <c r="F710" s="184" t="s">
        <v>76</v>
      </c>
      <c r="G710" s="297" t="s">
        <v>43</v>
      </c>
      <c r="H710" s="220" t="s">
        <v>33</v>
      </c>
      <c r="I710" s="297">
        <v>6</v>
      </c>
      <c r="J710" s="220">
        <v>5.8</v>
      </c>
      <c r="K710" s="220">
        <v>2.6</v>
      </c>
      <c r="L710" s="297">
        <v>15</v>
      </c>
      <c r="M710" s="220">
        <v>6.1</v>
      </c>
      <c r="N710" s="220">
        <v>3.1</v>
      </c>
      <c r="O710" s="214"/>
      <c r="P710" s="181"/>
      <c r="Q710" s="195"/>
      <c r="R710" s="181"/>
      <c r="S710" s="180"/>
      <c r="T710" s="180"/>
      <c r="U710" s="279"/>
      <c r="V710" s="184"/>
      <c r="W710" s="184"/>
      <c r="X710" s="184"/>
    </row>
    <row r="711" spans="1:24" ht="12.75" customHeight="1" x14ac:dyDescent="0.25">
      <c r="A711" s="184" t="s">
        <v>75</v>
      </c>
      <c r="B711" s="196">
        <v>56</v>
      </c>
      <c r="C711" s="180">
        <v>-0.2</v>
      </c>
      <c r="D711" s="180">
        <v>1</v>
      </c>
      <c r="E711" s="197" t="s">
        <v>49</v>
      </c>
      <c r="F711" s="184" t="s">
        <v>76</v>
      </c>
      <c r="G711" s="297" t="s">
        <v>43</v>
      </c>
      <c r="H711" s="220" t="s">
        <v>33</v>
      </c>
      <c r="I711" s="297">
        <v>18</v>
      </c>
      <c r="J711" s="220">
        <v>6.3</v>
      </c>
      <c r="K711" s="220">
        <v>3.4</v>
      </c>
      <c r="L711" s="297">
        <v>38</v>
      </c>
      <c r="M711" s="220">
        <v>6.1</v>
      </c>
      <c r="N711" s="220">
        <v>3.3</v>
      </c>
      <c r="O711" s="214"/>
      <c r="P711" s="181"/>
      <c r="Q711" s="195"/>
      <c r="R711" s="181"/>
      <c r="S711" s="180"/>
      <c r="T711" s="180"/>
      <c r="U711" s="279"/>
      <c r="V711" s="184"/>
      <c r="W711" s="184"/>
      <c r="X711" s="184"/>
    </row>
    <row r="712" spans="1:24" ht="12.75" customHeight="1" x14ac:dyDescent="0.25">
      <c r="A712" s="184" t="s">
        <v>75</v>
      </c>
      <c r="B712" s="196">
        <v>75</v>
      </c>
      <c r="C712" s="180">
        <v>-0.6</v>
      </c>
      <c r="D712" s="180">
        <v>0.8</v>
      </c>
      <c r="E712" s="197" t="s">
        <v>50</v>
      </c>
      <c r="F712" s="184" t="s">
        <v>76</v>
      </c>
      <c r="G712" s="297" t="s">
        <v>43</v>
      </c>
      <c r="H712" s="220" t="s">
        <v>33</v>
      </c>
      <c r="I712" s="297">
        <v>22</v>
      </c>
      <c r="J712" s="220">
        <v>6.6</v>
      </c>
      <c r="K712" s="220">
        <v>3.2</v>
      </c>
      <c r="L712" s="297">
        <v>53</v>
      </c>
      <c r="M712" s="220">
        <v>5.9</v>
      </c>
      <c r="N712" s="220">
        <v>2.9</v>
      </c>
      <c r="O712" s="214"/>
      <c r="P712" s="181"/>
      <c r="Q712" s="195"/>
      <c r="R712" s="181"/>
      <c r="S712" s="180"/>
      <c r="T712" s="180"/>
      <c r="U712" s="279"/>
      <c r="V712" s="184"/>
      <c r="W712" s="184"/>
      <c r="X712" s="184"/>
    </row>
    <row r="713" spans="1:24" ht="12.75" customHeight="1" x14ac:dyDescent="0.25">
      <c r="A713" s="184" t="s">
        <v>75</v>
      </c>
      <c r="B713" s="196">
        <v>67</v>
      </c>
      <c r="C713" s="180">
        <v>0.6</v>
      </c>
      <c r="D713" s="180">
        <v>0.9</v>
      </c>
      <c r="E713" s="197" t="s">
        <v>51</v>
      </c>
      <c r="F713" s="184" t="s">
        <v>76</v>
      </c>
      <c r="G713" s="297" t="s">
        <v>43</v>
      </c>
      <c r="H713" s="220" t="s">
        <v>33</v>
      </c>
      <c r="I713" s="297">
        <v>16</v>
      </c>
      <c r="J713" s="220">
        <v>5.5</v>
      </c>
      <c r="K713" s="220">
        <v>3.1</v>
      </c>
      <c r="L713" s="297">
        <v>51</v>
      </c>
      <c r="M713" s="220">
        <v>6</v>
      </c>
      <c r="N713" s="220">
        <v>3.5</v>
      </c>
      <c r="O713" s="214"/>
      <c r="P713" s="181"/>
      <c r="Q713" s="195"/>
      <c r="R713" s="181"/>
      <c r="S713" s="180"/>
      <c r="T713" s="180"/>
      <c r="U713" s="279"/>
      <c r="V713" s="184"/>
      <c r="W713" s="184"/>
      <c r="X713" s="184"/>
    </row>
    <row r="714" spans="1:24" ht="12.75" customHeight="1" x14ac:dyDescent="0.25">
      <c r="A714" s="184" t="s">
        <v>75</v>
      </c>
      <c r="B714" s="196">
        <v>28</v>
      </c>
      <c r="C714" s="180">
        <v>1.4</v>
      </c>
      <c r="D714" s="180">
        <v>1.1000000000000001</v>
      </c>
      <c r="E714" s="197" t="s">
        <v>78</v>
      </c>
      <c r="F714" s="184" t="s">
        <v>76</v>
      </c>
      <c r="G714" s="297" t="s">
        <v>43</v>
      </c>
      <c r="H714" s="220" t="s">
        <v>33</v>
      </c>
      <c r="I714" s="297">
        <v>6</v>
      </c>
      <c r="J714" s="220">
        <v>5.2</v>
      </c>
      <c r="K714" s="220">
        <v>2.2000000000000002</v>
      </c>
      <c r="L714" s="297">
        <v>22</v>
      </c>
      <c r="M714" s="220">
        <v>6.6</v>
      </c>
      <c r="N714" s="220">
        <v>3.1</v>
      </c>
      <c r="O714" s="214"/>
      <c r="P714" s="181"/>
      <c r="Q714" s="195"/>
      <c r="R714" s="181"/>
      <c r="S714" s="180"/>
      <c r="T714" s="180"/>
      <c r="U714" s="279"/>
      <c r="V714" s="184"/>
      <c r="W714" s="184"/>
      <c r="X714" s="184"/>
    </row>
    <row r="715" spans="1:24" ht="12.75" customHeight="1" x14ac:dyDescent="0.25">
      <c r="A715" s="184" t="s">
        <v>75</v>
      </c>
      <c r="B715" s="196"/>
      <c r="C715" s="180"/>
      <c r="D715" s="180"/>
      <c r="E715" s="197"/>
      <c r="F715" s="184" t="s">
        <v>7</v>
      </c>
      <c r="H715" s="220" t="s">
        <v>33</v>
      </c>
      <c r="I715" s="297">
        <v>71</v>
      </c>
      <c r="J715" s="220">
        <v>6</v>
      </c>
      <c r="K715" s="220">
        <v>0.4</v>
      </c>
      <c r="O715" s="214" t="s">
        <v>29</v>
      </c>
      <c r="P715" s="181">
        <v>0.82799999999999996</v>
      </c>
      <c r="Q715" s="195">
        <v>0</v>
      </c>
      <c r="R715" s="181"/>
      <c r="S715" s="180">
        <v>5.3</v>
      </c>
      <c r="T715" s="180">
        <v>6.7</v>
      </c>
      <c r="U715" s="279"/>
      <c r="V715" s="343"/>
      <c r="W715" s="355"/>
      <c r="X715" s="273"/>
    </row>
    <row r="716" spans="1:24" ht="12.75" customHeight="1" x14ac:dyDescent="0.25">
      <c r="A716" s="184" t="s">
        <v>75</v>
      </c>
      <c r="B716" s="196"/>
      <c r="C716" s="180"/>
      <c r="D716" s="180"/>
      <c r="E716" s="197"/>
      <c r="F716" s="184" t="s">
        <v>33</v>
      </c>
      <c r="H716" s="220" t="s">
        <v>33</v>
      </c>
      <c r="L716" s="297">
        <v>184</v>
      </c>
      <c r="M716" s="220">
        <v>6.1</v>
      </c>
      <c r="N716" s="220">
        <v>0.2</v>
      </c>
      <c r="O716" s="214" t="s">
        <v>29</v>
      </c>
      <c r="P716" s="181">
        <v>0.90900000000000003</v>
      </c>
      <c r="Q716" s="195">
        <v>0</v>
      </c>
      <c r="R716" s="181">
        <v>0.76800000000000002</v>
      </c>
      <c r="S716" s="180">
        <v>5.6</v>
      </c>
      <c r="T716" s="180">
        <v>6.6</v>
      </c>
      <c r="U716" s="279"/>
      <c r="V716" s="184"/>
      <c r="W716" s="184"/>
      <c r="X716" s="184"/>
    </row>
    <row r="717" spans="1:24" ht="12.75" customHeight="1" x14ac:dyDescent="0.25">
      <c r="A717" s="184" t="s">
        <v>75</v>
      </c>
      <c r="B717" s="196">
        <v>255</v>
      </c>
      <c r="C717" s="180">
        <v>0.4</v>
      </c>
      <c r="D717" s="180">
        <v>0.3</v>
      </c>
      <c r="E717" s="197"/>
      <c r="F717" s="184" t="s">
        <v>213</v>
      </c>
      <c r="H717" s="220" t="s">
        <v>33</v>
      </c>
      <c r="O717" s="214" t="s">
        <v>28</v>
      </c>
      <c r="P717" s="181">
        <v>0</v>
      </c>
      <c r="Q717" s="195">
        <v>95.96</v>
      </c>
      <c r="R717" s="181"/>
      <c r="S717" s="180">
        <v>-0.3</v>
      </c>
      <c r="T717" s="180">
        <v>1</v>
      </c>
      <c r="U717" s="279"/>
      <c r="V717" s="184"/>
      <c r="W717" s="184"/>
      <c r="X717" s="184"/>
    </row>
    <row r="718" spans="1:24" ht="12.75" customHeight="1" x14ac:dyDescent="0.25">
      <c r="A718" s="184" t="s">
        <v>75</v>
      </c>
      <c r="B718" s="196">
        <v>4</v>
      </c>
      <c r="C718" s="180">
        <v>4.9000000000000004</v>
      </c>
      <c r="D718" s="180">
        <v>1.7</v>
      </c>
      <c r="E718" s="197" t="s">
        <v>47</v>
      </c>
      <c r="F718" s="184" t="s">
        <v>76</v>
      </c>
      <c r="G718" s="297" t="s">
        <v>43</v>
      </c>
      <c r="H718" s="220" t="s">
        <v>34</v>
      </c>
      <c r="I718" s="297">
        <v>3</v>
      </c>
      <c r="J718" s="220">
        <v>6</v>
      </c>
      <c r="K718" s="220">
        <v>2.9</v>
      </c>
      <c r="L718" s="297">
        <v>1</v>
      </c>
      <c r="M718" s="220">
        <v>10.9</v>
      </c>
      <c r="N718" s="220">
        <v>0</v>
      </c>
      <c r="O718" s="214"/>
      <c r="P718" s="181"/>
      <c r="Q718" s="195"/>
      <c r="R718" s="181"/>
      <c r="S718" s="180"/>
      <c r="T718" s="180"/>
      <c r="U718" s="279"/>
      <c r="V718" s="184"/>
      <c r="W718" s="184"/>
      <c r="X718" s="184"/>
    </row>
    <row r="719" spans="1:24" ht="12.75" customHeight="1" x14ac:dyDescent="0.25">
      <c r="A719" s="184" t="s">
        <v>75</v>
      </c>
      <c r="B719" s="196">
        <v>9</v>
      </c>
      <c r="C719" s="180">
        <v>4.8</v>
      </c>
      <c r="D719" s="180">
        <v>1.5</v>
      </c>
      <c r="E719" s="197" t="s">
        <v>48</v>
      </c>
      <c r="F719" s="184" t="s">
        <v>76</v>
      </c>
      <c r="G719" s="297" t="s">
        <v>43</v>
      </c>
      <c r="H719" s="220" t="s">
        <v>34</v>
      </c>
      <c r="I719" s="297">
        <v>6</v>
      </c>
      <c r="J719" s="220">
        <v>5.8</v>
      </c>
      <c r="K719" s="220">
        <v>2.6</v>
      </c>
      <c r="L719" s="297">
        <v>3</v>
      </c>
      <c r="M719" s="220">
        <v>10.6</v>
      </c>
      <c r="N719" s="220">
        <v>1.8</v>
      </c>
      <c r="O719" s="214"/>
      <c r="P719" s="181"/>
      <c r="Q719" s="195"/>
      <c r="R719" s="181"/>
      <c r="S719" s="180"/>
      <c r="T719" s="180"/>
      <c r="U719" s="279"/>
      <c r="V719" s="184"/>
      <c r="W719" s="184"/>
      <c r="X719" s="184"/>
    </row>
    <row r="720" spans="1:24" ht="12.75" customHeight="1" x14ac:dyDescent="0.25">
      <c r="A720" s="184" t="s">
        <v>75</v>
      </c>
      <c r="B720" s="196">
        <v>22</v>
      </c>
      <c r="C720" s="180">
        <v>5</v>
      </c>
      <c r="D720" s="180">
        <v>1.1000000000000001</v>
      </c>
      <c r="E720" s="197" t="s">
        <v>49</v>
      </c>
      <c r="F720" s="184" t="s">
        <v>76</v>
      </c>
      <c r="G720" s="297" t="s">
        <v>43</v>
      </c>
      <c r="H720" s="220" t="s">
        <v>34</v>
      </c>
      <c r="I720" s="297">
        <v>18</v>
      </c>
      <c r="J720" s="220">
        <v>6.3</v>
      </c>
      <c r="K720" s="220">
        <v>3.4</v>
      </c>
      <c r="L720" s="297">
        <v>4</v>
      </c>
      <c r="M720" s="220">
        <v>11.3</v>
      </c>
      <c r="N720" s="220">
        <v>1.4</v>
      </c>
      <c r="O720" s="214"/>
      <c r="P720" s="181"/>
      <c r="Q720" s="195"/>
      <c r="R720" s="181"/>
      <c r="S720" s="180"/>
      <c r="T720" s="180"/>
      <c r="U720" s="279"/>
      <c r="V720" s="184"/>
      <c r="W720" s="184"/>
      <c r="X720" s="184"/>
    </row>
    <row r="721" spans="1:24" ht="12.75" customHeight="1" x14ac:dyDescent="0.25">
      <c r="A721" s="184" t="s">
        <v>75</v>
      </c>
      <c r="B721" s="196">
        <v>31</v>
      </c>
      <c r="C721" s="180">
        <v>9.6</v>
      </c>
      <c r="D721" s="180">
        <v>2.8</v>
      </c>
      <c r="E721" s="197" t="s">
        <v>50</v>
      </c>
      <c r="F721" s="184" t="s">
        <v>76</v>
      </c>
      <c r="G721" s="297" t="s">
        <v>43</v>
      </c>
      <c r="H721" s="220" t="s">
        <v>34</v>
      </c>
      <c r="I721" s="297">
        <v>22</v>
      </c>
      <c r="J721" s="220">
        <v>6.6</v>
      </c>
      <c r="K721" s="220">
        <v>3.2</v>
      </c>
      <c r="L721" s="297">
        <v>9</v>
      </c>
      <c r="M721" s="220">
        <v>16.2</v>
      </c>
      <c r="N721" s="220">
        <v>8.1</v>
      </c>
      <c r="O721" s="214"/>
      <c r="P721" s="181"/>
      <c r="Q721" s="195"/>
      <c r="R721" s="181"/>
      <c r="S721" s="180"/>
      <c r="T721" s="180"/>
      <c r="U721" s="279"/>
      <c r="V721" s="184"/>
      <c r="W721" s="184"/>
      <c r="X721" s="184"/>
    </row>
    <row r="722" spans="1:24" ht="12.75" customHeight="1" x14ac:dyDescent="0.25">
      <c r="A722" s="184" t="s">
        <v>75</v>
      </c>
      <c r="B722" s="196">
        <v>29</v>
      </c>
      <c r="C722" s="180">
        <v>5.3</v>
      </c>
      <c r="D722" s="180">
        <v>1.1000000000000001</v>
      </c>
      <c r="E722" s="197" t="s">
        <v>51</v>
      </c>
      <c r="F722" s="184" t="s">
        <v>76</v>
      </c>
      <c r="G722" s="297" t="s">
        <v>43</v>
      </c>
      <c r="H722" s="220" t="s">
        <v>34</v>
      </c>
      <c r="I722" s="297">
        <v>16</v>
      </c>
      <c r="J722" s="220">
        <v>5.5</v>
      </c>
      <c r="K722" s="220">
        <v>3.1</v>
      </c>
      <c r="L722" s="297">
        <v>13</v>
      </c>
      <c r="M722" s="220">
        <v>10.7</v>
      </c>
      <c r="N722" s="220">
        <v>2.8</v>
      </c>
      <c r="O722" s="214"/>
      <c r="P722" s="181"/>
      <c r="Q722" s="195"/>
      <c r="R722" s="181"/>
      <c r="S722" s="180"/>
      <c r="T722" s="180"/>
      <c r="U722" s="279"/>
      <c r="V722" s="184"/>
      <c r="W722" s="184"/>
      <c r="X722" s="184"/>
    </row>
    <row r="723" spans="1:24" ht="12.75" customHeight="1" x14ac:dyDescent="0.25">
      <c r="A723" s="184" t="s">
        <v>75</v>
      </c>
      <c r="B723" s="196">
        <v>17</v>
      </c>
      <c r="C723" s="180">
        <v>7</v>
      </c>
      <c r="D723" s="180">
        <v>1.5</v>
      </c>
      <c r="E723" s="197" t="s">
        <v>78</v>
      </c>
      <c r="F723" s="184" t="s">
        <v>76</v>
      </c>
      <c r="G723" s="297" t="s">
        <v>43</v>
      </c>
      <c r="H723" s="220" t="s">
        <v>34</v>
      </c>
      <c r="I723" s="297">
        <v>6</v>
      </c>
      <c r="J723" s="220">
        <v>5.2</v>
      </c>
      <c r="K723" s="220">
        <v>2.2000000000000002</v>
      </c>
      <c r="L723" s="297">
        <v>11</v>
      </c>
      <c r="M723" s="220">
        <v>12.2</v>
      </c>
      <c r="N723" s="220">
        <v>3.8</v>
      </c>
      <c r="O723" s="214"/>
      <c r="P723" s="181"/>
      <c r="Q723" s="195"/>
      <c r="R723" s="181"/>
      <c r="S723" s="180"/>
      <c r="T723" s="180"/>
      <c r="U723" s="279"/>
      <c r="V723" s="184"/>
      <c r="W723" s="184"/>
      <c r="X723" s="184"/>
    </row>
    <row r="724" spans="1:24" ht="12.75" customHeight="1" x14ac:dyDescent="0.25">
      <c r="A724" s="184" t="s">
        <v>75</v>
      </c>
      <c r="B724" s="196"/>
      <c r="C724" s="180"/>
      <c r="D724" s="180"/>
      <c r="E724" s="197"/>
      <c r="F724" s="184" t="s">
        <v>7</v>
      </c>
      <c r="H724" s="220" t="s">
        <v>34</v>
      </c>
      <c r="I724" s="297">
        <v>71</v>
      </c>
      <c r="J724" s="220">
        <v>6</v>
      </c>
      <c r="K724" s="220">
        <v>0.4</v>
      </c>
      <c r="O724" s="214" t="s">
        <v>29</v>
      </c>
      <c r="P724" s="181">
        <v>0.82799999999999996</v>
      </c>
      <c r="Q724" s="195">
        <v>0</v>
      </c>
      <c r="R724" s="181"/>
      <c r="S724" s="180">
        <v>5.3</v>
      </c>
      <c r="T724" s="180">
        <v>6.7</v>
      </c>
      <c r="U724" s="279"/>
      <c r="V724" s="184"/>
      <c r="W724" s="184"/>
      <c r="X724" s="184"/>
    </row>
    <row r="725" spans="1:24" ht="12.75" customHeight="1" x14ac:dyDescent="0.25">
      <c r="A725" s="184" t="s">
        <v>75</v>
      </c>
      <c r="B725" s="196"/>
      <c r="C725" s="180"/>
      <c r="D725" s="180"/>
      <c r="E725" s="197"/>
      <c r="F725" s="184" t="s">
        <v>34</v>
      </c>
      <c r="H725" s="220" t="s">
        <v>34</v>
      </c>
      <c r="L725" s="297">
        <v>41</v>
      </c>
      <c r="M725" s="220">
        <v>11.2</v>
      </c>
      <c r="N725" s="220">
        <v>0.4</v>
      </c>
      <c r="O725" s="214" t="s">
        <v>29</v>
      </c>
      <c r="P725" s="181">
        <v>0.29299999999999998</v>
      </c>
      <c r="Q725" s="195">
        <v>19.14</v>
      </c>
      <c r="R725" s="181">
        <v>0</v>
      </c>
      <c r="S725" s="180">
        <v>10.4</v>
      </c>
      <c r="T725" s="180">
        <v>12.1</v>
      </c>
      <c r="U725" s="279"/>
      <c r="V725" s="184"/>
      <c r="W725" s="184"/>
      <c r="X725" s="184"/>
    </row>
    <row r="726" spans="1:24" ht="12.75" customHeight="1" x14ac:dyDescent="0.25">
      <c r="A726" s="184" t="s">
        <v>75</v>
      </c>
      <c r="B726" s="196">
        <v>112</v>
      </c>
      <c r="C726" s="180">
        <v>6.1</v>
      </c>
      <c r="D726" s="180">
        <v>0.6</v>
      </c>
      <c r="E726" s="197"/>
      <c r="F726" s="184" t="s">
        <v>225</v>
      </c>
      <c r="H726" s="220" t="s">
        <v>34</v>
      </c>
      <c r="O726" s="214" t="s">
        <v>28</v>
      </c>
      <c r="P726" s="181">
        <v>0</v>
      </c>
      <c r="Q726" s="195">
        <v>94.43</v>
      </c>
      <c r="R726" s="181"/>
      <c r="S726" s="180">
        <v>4.9000000000000004</v>
      </c>
      <c r="T726" s="180">
        <v>7.3</v>
      </c>
      <c r="U726" s="279"/>
      <c r="V726" s="184"/>
      <c r="W726" s="184"/>
      <c r="X726" s="184"/>
    </row>
    <row r="727" spans="1:24" ht="12.75" customHeight="1" x14ac:dyDescent="0.25">
      <c r="A727" s="184" t="s">
        <v>75</v>
      </c>
      <c r="B727" s="196"/>
      <c r="C727" s="180"/>
      <c r="D727" s="180"/>
      <c r="E727" s="197"/>
      <c r="F727" s="184"/>
      <c r="H727" s="220" t="s">
        <v>126</v>
      </c>
      <c r="I727" s="297">
        <v>61</v>
      </c>
      <c r="J727" s="200">
        <v>801.13499999999999</v>
      </c>
      <c r="K727" s="200">
        <v>793.41</v>
      </c>
      <c r="O727" s="214" t="s">
        <v>28</v>
      </c>
      <c r="P727" s="181">
        <v>0</v>
      </c>
      <c r="Q727" s="195">
        <v>94.302999999999997</v>
      </c>
      <c r="R727" s="181"/>
      <c r="S727" s="180">
        <v>-753.92</v>
      </c>
      <c r="T727" s="180">
        <v>2356.19</v>
      </c>
      <c r="U727" s="279"/>
      <c r="V727" s="184"/>
      <c r="W727" s="184"/>
      <c r="X727" s="184"/>
    </row>
    <row r="728" spans="1:24" ht="12.75" customHeight="1" x14ac:dyDescent="0.25">
      <c r="A728" s="184" t="s">
        <v>75</v>
      </c>
      <c r="B728" s="196"/>
      <c r="C728" s="180"/>
      <c r="D728" s="180"/>
      <c r="E728" s="197"/>
      <c r="F728" s="184"/>
      <c r="H728" s="220" t="s">
        <v>126</v>
      </c>
      <c r="L728" s="297">
        <v>36</v>
      </c>
      <c r="M728" s="200">
        <v>4068.2159999999999</v>
      </c>
      <c r="N728" s="200">
        <v>4526.6090000000004</v>
      </c>
      <c r="O728" s="214" t="s">
        <v>28</v>
      </c>
      <c r="P728" s="181">
        <v>1.4E-2</v>
      </c>
      <c r="Q728" s="195">
        <v>83.489000000000004</v>
      </c>
      <c r="R728" s="181">
        <v>0.477138461925533</v>
      </c>
      <c r="S728" s="180">
        <v>-4803.7749999999996</v>
      </c>
      <c r="T728" s="180">
        <v>12940.207</v>
      </c>
      <c r="U728" s="279"/>
      <c r="V728" s="184"/>
      <c r="W728" s="184"/>
      <c r="X728" s="184"/>
    </row>
    <row r="729" spans="1:24" s="108" customFormat="1" ht="12.75" customHeight="1" x14ac:dyDescent="0.25">
      <c r="A729" s="188" t="s">
        <v>75</v>
      </c>
      <c r="B729" s="186">
        <v>97</v>
      </c>
      <c r="C729" s="183">
        <v>3965.78</v>
      </c>
      <c r="D729" s="183">
        <v>3794.875</v>
      </c>
      <c r="E729" s="189"/>
      <c r="F729" s="188"/>
      <c r="G729" s="298"/>
      <c r="H729" s="108" t="s">
        <v>126</v>
      </c>
      <c r="I729" s="298"/>
      <c r="L729" s="298"/>
      <c r="O729" s="203" t="s">
        <v>28</v>
      </c>
      <c r="P729" s="191">
        <v>0</v>
      </c>
      <c r="Q729" s="187">
        <v>99.635999999999996</v>
      </c>
      <c r="R729" s="191"/>
      <c r="S729" s="183">
        <v>-3472.038</v>
      </c>
      <c r="T729" s="183">
        <v>11403.598</v>
      </c>
      <c r="U729" s="280"/>
      <c r="V729" s="188"/>
      <c r="W729" s="188"/>
      <c r="X729" s="188"/>
    </row>
    <row r="730" spans="1:24" ht="12.75" customHeight="1" x14ac:dyDescent="0.25">
      <c r="A730" s="184" t="s">
        <v>75</v>
      </c>
      <c r="B730" s="196"/>
      <c r="C730" s="180"/>
      <c r="D730" s="180"/>
      <c r="E730" s="197"/>
      <c r="F730" s="184" t="s">
        <v>7</v>
      </c>
      <c r="G730" s="297" t="s">
        <v>21</v>
      </c>
      <c r="I730" s="297">
        <v>85</v>
      </c>
      <c r="J730" s="220">
        <v>1079.9000000000001</v>
      </c>
      <c r="K730" s="220">
        <v>568.1</v>
      </c>
      <c r="O730" s="214" t="s">
        <v>28</v>
      </c>
      <c r="P730" s="181">
        <v>0</v>
      </c>
      <c r="Q730" s="195">
        <v>99.73</v>
      </c>
      <c r="R730" s="181"/>
      <c r="S730" s="180">
        <v>-33.5</v>
      </c>
      <c r="T730" s="180">
        <v>2193.4</v>
      </c>
      <c r="U730" s="279"/>
      <c r="V730" s="184"/>
      <c r="W730" s="184"/>
      <c r="X730" s="184"/>
    </row>
    <row r="731" spans="1:24" ht="12.75" customHeight="1" x14ac:dyDescent="0.25">
      <c r="A731" s="184" t="s">
        <v>75</v>
      </c>
      <c r="B731" s="196"/>
      <c r="C731" s="180"/>
      <c r="D731" s="180"/>
      <c r="E731" s="197"/>
      <c r="F731" s="184" t="s">
        <v>1991</v>
      </c>
      <c r="G731" s="297" t="s">
        <v>21</v>
      </c>
      <c r="L731" s="297">
        <v>59</v>
      </c>
      <c r="M731" s="220">
        <v>3456.8</v>
      </c>
      <c r="N731" s="220">
        <v>1247.2</v>
      </c>
      <c r="O731" s="214" t="s">
        <v>28</v>
      </c>
      <c r="P731" s="181">
        <v>0</v>
      </c>
      <c r="Q731" s="195">
        <v>99.57</v>
      </c>
      <c r="R731" s="181">
        <v>8.3000000000000004E-2</v>
      </c>
      <c r="S731" s="180">
        <v>1012.3</v>
      </c>
      <c r="T731" s="180">
        <v>5901.4</v>
      </c>
      <c r="U731" s="279"/>
      <c r="V731" s="184"/>
      <c r="W731" s="184"/>
      <c r="X731" s="184"/>
    </row>
    <row r="732" spans="1:24" ht="12.75" customHeight="1" x14ac:dyDescent="0.25">
      <c r="A732" s="184" t="s">
        <v>75</v>
      </c>
      <c r="B732" s="196">
        <v>144</v>
      </c>
      <c r="C732" s="180">
        <v>2410.1999999999998</v>
      </c>
      <c r="D732" s="180">
        <v>937.1</v>
      </c>
      <c r="E732" s="197"/>
      <c r="F732" s="184" t="s">
        <v>1993</v>
      </c>
      <c r="G732" s="297" t="s">
        <v>21</v>
      </c>
      <c r="O732" s="214" t="s">
        <v>28</v>
      </c>
      <c r="P732" s="181">
        <v>0</v>
      </c>
      <c r="Q732" s="195">
        <v>99.97</v>
      </c>
      <c r="R732" s="181"/>
      <c r="S732" s="180">
        <v>573.5</v>
      </c>
      <c r="T732" s="180">
        <v>4247</v>
      </c>
      <c r="U732" s="279"/>
      <c r="V732" s="184"/>
      <c r="W732" s="184"/>
      <c r="X732" s="184"/>
    </row>
    <row r="733" spans="1:24" ht="12.75" customHeight="1" x14ac:dyDescent="0.25">
      <c r="A733" s="184" t="s">
        <v>75</v>
      </c>
      <c r="B733" s="196"/>
      <c r="C733" s="180"/>
      <c r="D733" s="180"/>
      <c r="E733" s="197"/>
      <c r="F733" s="184" t="s">
        <v>7</v>
      </c>
      <c r="G733" s="297" t="s">
        <v>43</v>
      </c>
      <c r="I733" s="297">
        <v>110</v>
      </c>
      <c r="J733" s="220">
        <v>6</v>
      </c>
      <c r="K733" s="220">
        <v>0.4</v>
      </c>
      <c r="O733" s="214" t="s">
        <v>29</v>
      </c>
      <c r="P733" s="181">
        <v>2E-3</v>
      </c>
      <c r="Q733" s="195">
        <v>71.06</v>
      </c>
      <c r="R733" s="181"/>
      <c r="S733" s="180">
        <v>5.3</v>
      </c>
      <c r="T733" s="180">
        <v>6.7</v>
      </c>
      <c r="U733" s="279"/>
      <c r="V733" s="184"/>
      <c r="W733" s="184"/>
      <c r="X733" s="184"/>
    </row>
    <row r="734" spans="1:24" ht="12.75" customHeight="1" x14ac:dyDescent="0.25">
      <c r="A734" s="184" t="s">
        <v>75</v>
      </c>
      <c r="B734" s="196"/>
      <c r="C734" s="180"/>
      <c r="D734" s="180"/>
      <c r="E734" s="197"/>
      <c r="F734" s="184" t="s">
        <v>1991</v>
      </c>
      <c r="G734" s="297" t="s">
        <v>43</v>
      </c>
      <c r="L734" s="297">
        <v>253</v>
      </c>
      <c r="M734" s="220">
        <v>7.2</v>
      </c>
      <c r="N734" s="220">
        <v>0.3</v>
      </c>
      <c r="O734" s="214" t="s">
        <v>29</v>
      </c>
      <c r="P734" s="181">
        <v>8.5000000000000006E-2</v>
      </c>
      <c r="Q734" s="195">
        <v>46.03</v>
      </c>
      <c r="R734" s="181">
        <v>8.0000000000000002E-3</v>
      </c>
      <c r="S734" s="180">
        <v>6.6</v>
      </c>
      <c r="T734" s="180">
        <v>7.7</v>
      </c>
      <c r="U734" s="279"/>
      <c r="V734" s="184"/>
      <c r="W734" s="184"/>
      <c r="X734" s="184"/>
    </row>
    <row r="735" spans="1:24" ht="12.75" customHeight="1" x14ac:dyDescent="0.25">
      <c r="A735" s="184" t="s">
        <v>75</v>
      </c>
      <c r="B735" s="196">
        <v>363</v>
      </c>
      <c r="C735" s="180">
        <v>1.5</v>
      </c>
      <c r="D735" s="180">
        <v>0.6</v>
      </c>
      <c r="E735" s="197"/>
      <c r="F735" s="184" t="s">
        <v>1993</v>
      </c>
      <c r="G735" s="297" t="s">
        <v>43</v>
      </c>
      <c r="O735" s="214" t="s">
        <v>28</v>
      </c>
      <c r="P735" s="181">
        <v>0</v>
      </c>
      <c r="Q735" s="195">
        <v>98.75</v>
      </c>
      <c r="R735" s="181"/>
      <c r="S735" s="180">
        <v>0.3</v>
      </c>
      <c r="T735" s="180">
        <v>2.7</v>
      </c>
      <c r="U735" s="279"/>
      <c r="V735" s="184"/>
      <c r="W735" s="184"/>
      <c r="X735" s="184"/>
    </row>
    <row r="736" spans="1:24" s="108" customFormat="1" ht="12.75" customHeight="1" x14ac:dyDescent="0.25">
      <c r="A736" s="188"/>
      <c r="B736" s="186"/>
      <c r="C736" s="183"/>
      <c r="D736" s="183"/>
      <c r="E736" s="189"/>
      <c r="F736" s="188"/>
      <c r="G736" s="308"/>
      <c r="H736" s="188"/>
      <c r="I736" s="284"/>
      <c r="J736" s="183"/>
      <c r="K736" s="183"/>
      <c r="L736" s="284"/>
      <c r="M736" s="183"/>
      <c r="N736" s="183"/>
      <c r="O736" s="203"/>
      <c r="P736" s="191"/>
      <c r="Q736" s="187"/>
      <c r="R736" s="191"/>
      <c r="S736" s="183"/>
      <c r="T736" s="183"/>
      <c r="U736" s="280"/>
      <c r="V736" s="188"/>
      <c r="W736" s="188"/>
      <c r="X736" s="188"/>
    </row>
    <row r="737" spans="1:24" ht="12.75" customHeight="1" x14ac:dyDescent="0.25">
      <c r="D737" s="180"/>
    </row>
    <row r="738" spans="1:24" ht="12.75" customHeight="1" x14ac:dyDescent="0.25">
      <c r="A738" s="184" t="s">
        <v>84</v>
      </c>
      <c r="B738" s="196">
        <v>27</v>
      </c>
      <c r="C738" s="180">
        <v>11.891233766233782</v>
      </c>
      <c r="D738" s="180">
        <v>12.384072584829154</v>
      </c>
      <c r="E738" s="197">
        <v>5</v>
      </c>
      <c r="F738" s="170" t="s">
        <v>85</v>
      </c>
      <c r="G738" s="303" t="s">
        <v>21</v>
      </c>
      <c r="H738" s="184" t="s">
        <v>22</v>
      </c>
      <c r="I738" s="285">
        <v>11</v>
      </c>
      <c r="J738" s="180">
        <v>63.852813852813853</v>
      </c>
      <c r="K738" s="180">
        <v>25.81040636819505</v>
      </c>
      <c r="L738" s="285">
        <v>16</v>
      </c>
      <c r="M738" s="180">
        <v>75.744047619047635</v>
      </c>
      <c r="N738" s="180">
        <v>38.533871093706146</v>
      </c>
      <c r="U738" s="279"/>
      <c r="V738" s="184"/>
    </row>
    <row r="739" spans="1:24" s="108" customFormat="1" ht="12.75" customHeight="1" x14ac:dyDescent="0.25">
      <c r="A739" s="188"/>
      <c r="B739" s="186"/>
      <c r="C739" s="183"/>
      <c r="D739" s="183"/>
      <c r="E739" s="189"/>
      <c r="F739" s="177"/>
      <c r="G739" s="304"/>
      <c r="H739" s="177"/>
      <c r="I739" s="284"/>
      <c r="J739" s="183"/>
      <c r="K739" s="183"/>
      <c r="L739" s="284"/>
      <c r="M739" s="183"/>
      <c r="N739" s="183"/>
      <c r="O739" s="203"/>
      <c r="P739" s="191"/>
      <c r="Q739" s="187"/>
      <c r="R739" s="191"/>
      <c r="S739" s="183"/>
      <c r="T739" s="183"/>
      <c r="U739" s="280"/>
      <c r="V739" s="188"/>
    </row>
    <row r="740" spans="1:24" ht="12.75" customHeight="1" x14ac:dyDescent="0.25">
      <c r="D740" s="180"/>
      <c r="F740" s="170"/>
      <c r="G740" s="303"/>
      <c r="H740" s="170"/>
    </row>
    <row r="741" spans="1:24" ht="12.75" customHeight="1" x14ac:dyDescent="0.25">
      <c r="A741" s="184" t="s">
        <v>62</v>
      </c>
      <c r="B741" s="196">
        <v>12</v>
      </c>
      <c r="C741" s="180">
        <v>-315</v>
      </c>
      <c r="D741" s="180">
        <v>133.26801430337153</v>
      </c>
      <c r="E741" s="197">
        <v>1</v>
      </c>
      <c r="F741" s="184" t="s">
        <v>61</v>
      </c>
      <c r="G741" s="307" t="s">
        <v>43</v>
      </c>
      <c r="H741" s="184" t="s">
        <v>22</v>
      </c>
      <c r="I741" s="285">
        <v>11</v>
      </c>
      <c r="J741" s="180">
        <v>1543</v>
      </c>
      <c r="K741" s="180">
        <v>442</v>
      </c>
      <c r="L741" s="285">
        <v>1</v>
      </c>
      <c r="M741" s="180">
        <v>1228</v>
      </c>
    </row>
    <row r="742" spans="1:24" ht="12.75" customHeight="1" x14ac:dyDescent="0.25">
      <c r="A742" s="184" t="s">
        <v>62</v>
      </c>
      <c r="B742" s="196">
        <v>26</v>
      </c>
      <c r="C742" s="180">
        <v>-582</v>
      </c>
      <c r="D742" s="180">
        <v>1052.061725850722</v>
      </c>
      <c r="E742" s="213">
        <v>2</v>
      </c>
      <c r="F742" s="184" t="s">
        <v>61</v>
      </c>
      <c r="G742" s="307" t="s">
        <v>43</v>
      </c>
      <c r="H742" s="184" t="s">
        <v>22</v>
      </c>
      <c r="I742" s="285">
        <v>24</v>
      </c>
      <c r="J742" s="180">
        <v>1613</v>
      </c>
      <c r="K742" s="180">
        <v>5151</v>
      </c>
      <c r="L742" s="285">
        <v>2</v>
      </c>
      <c r="M742" s="180">
        <v>1031</v>
      </c>
      <c r="N742" s="180">
        <v>51</v>
      </c>
    </row>
    <row r="743" spans="1:24" ht="12.75" customHeight="1" x14ac:dyDescent="0.25">
      <c r="A743" s="184" t="s">
        <v>62</v>
      </c>
      <c r="B743" s="196">
        <v>37</v>
      </c>
      <c r="C743" s="180">
        <v>-155</v>
      </c>
      <c r="D743" s="180">
        <v>293.35700662048851</v>
      </c>
      <c r="E743" s="197">
        <v>3</v>
      </c>
      <c r="F743" s="184" t="s">
        <v>61</v>
      </c>
      <c r="G743" s="307" t="s">
        <v>43</v>
      </c>
      <c r="H743" s="184" t="s">
        <v>22</v>
      </c>
      <c r="I743" s="285">
        <v>34</v>
      </c>
      <c r="J743" s="180">
        <v>1528</v>
      </c>
      <c r="K743" s="180">
        <v>510</v>
      </c>
      <c r="L743" s="285">
        <v>3</v>
      </c>
      <c r="M743" s="180">
        <v>1373</v>
      </c>
      <c r="N743" s="180">
        <v>485</v>
      </c>
    </row>
    <row r="744" spans="1:24" ht="12.75" customHeight="1" x14ac:dyDescent="0.25">
      <c r="A744" s="184" t="s">
        <v>62</v>
      </c>
      <c r="B744" s="196">
        <v>45</v>
      </c>
      <c r="C744" s="180">
        <v>-118</v>
      </c>
      <c r="D744" s="180">
        <v>172.43267837457194</v>
      </c>
      <c r="E744" s="197">
        <v>4</v>
      </c>
      <c r="F744" s="184" t="s">
        <v>61</v>
      </c>
      <c r="G744" s="307" t="s">
        <v>43</v>
      </c>
      <c r="H744" s="184" t="s">
        <v>22</v>
      </c>
      <c r="I744" s="285">
        <v>35</v>
      </c>
      <c r="J744" s="180">
        <v>1509</v>
      </c>
      <c r="K744" s="180">
        <v>484</v>
      </c>
      <c r="L744" s="285">
        <v>10</v>
      </c>
      <c r="M744" s="180">
        <v>1391</v>
      </c>
      <c r="N744" s="180">
        <v>480</v>
      </c>
    </row>
    <row r="745" spans="1:24" ht="12.75" customHeight="1" x14ac:dyDescent="0.25">
      <c r="A745" s="184" t="s">
        <v>62</v>
      </c>
      <c r="B745" s="196">
        <v>43</v>
      </c>
      <c r="C745" s="180">
        <v>-173</v>
      </c>
      <c r="D745" s="180">
        <v>121.62327578272676</v>
      </c>
      <c r="E745" s="197">
        <v>5</v>
      </c>
      <c r="F745" s="184" t="s">
        <v>61</v>
      </c>
      <c r="G745" s="307" t="s">
        <v>43</v>
      </c>
      <c r="H745" s="184" t="s">
        <v>22</v>
      </c>
      <c r="I745" s="285">
        <v>33</v>
      </c>
      <c r="J745" s="180">
        <v>1535</v>
      </c>
      <c r="K745" s="180">
        <v>416</v>
      </c>
      <c r="L745" s="285">
        <v>10</v>
      </c>
      <c r="M745" s="180">
        <v>1362</v>
      </c>
      <c r="N745" s="180">
        <v>309</v>
      </c>
    </row>
    <row r="746" spans="1:24" ht="12.75" customHeight="1" x14ac:dyDescent="0.25">
      <c r="A746" s="184" t="s">
        <v>62</v>
      </c>
      <c r="B746" s="196">
        <v>31</v>
      </c>
      <c r="C746" s="180">
        <v>-93</v>
      </c>
      <c r="D746" s="180">
        <v>97.032463191673529</v>
      </c>
      <c r="E746" s="197">
        <v>6</v>
      </c>
      <c r="F746" s="184" t="s">
        <v>61</v>
      </c>
      <c r="G746" s="307" t="s">
        <v>43</v>
      </c>
      <c r="H746" s="184" t="s">
        <v>22</v>
      </c>
      <c r="I746" s="285">
        <v>23</v>
      </c>
      <c r="J746" s="180">
        <v>1458</v>
      </c>
      <c r="K746" s="180">
        <v>324</v>
      </c>
      <c r="L746" s="285">
        <v>8</v>
      </c>
      <c r="M746" s="180">
        <v>1365</v>
      </c>
      <c r="N746" s="180">
        <v>197</v>
      </c>
    </row>
    <row r="747" spans="1:24" ht="12.75" customHeight="1" x14ac:dyDescent="0.25">
      <c r="A747" s="184" t="s">
        <v>62</v>
      </c>
      <c r="B747" s="196">
        <v>18</v>
      </c>
      <c r="C747" s="180">
        <v>-79</v>
      </c>
      <c r="D747" s="180">
        <v>134.39507325153596</v>
      </c>
      <c r="E747" s="197">
        <v>7</v>
      </c>
      <c r="F747" s="184" t="s">
        <v>61</v>
      </c>
      <c r="G747" s="307" t="s">
        <v>43</v>
      </c>
      <c r="H747" s="184" t="s">
        <v>22</v>
      </c>
      <c r="I747" s="285">
        <v>14</v>
      </c>
      <c r="J747" s="180">
        <v>1443</v>
      </c>
      <c r="K747" s="180">
        <v>485</v>
      </c>
      <c r="L747" s="285">
        <v>4</v>
      </c>
      <c r="M747" s="180">
        <v>1364</v>
      </c>
      <c r="N747" s="180">
        <v>71</v>
      </c>
    </row>
    <row r="748" spans="1:24" ht="12.75" customHeight="1" x14ac:dyDescent="0.25">
      <c r="A748" s="184" t="s">
        <v>62</v>
      </c>
      <c r="B748" s="196">
        <v>15</v>
      </c>
      <c r="C748" s="180">
        <v>-27</v>
      </c>
      <c r="D748" s="180">
        <v>157.89901836300314</v>
      </c>
      <c r="E748" s="197">
        <v>8</v>
      </c>
      <c r="F748" s="184" t="s">
        <v>61</v>
      </c>
      <c r="G748" s="307" t="s">
        <v>43</v>
      </c>
      <c r="H748" s="184" t="s">
        <v>22</v>
      </c>
      <c r="I748" s="285">
        <v>10</v>
      </c>
      <c r="J748" s="180">
        <v>1459</v>
      </c>
      <c r="K748" s="180">
        <v>211</v>
      </c>
      <c r="L748" s="285">
        <v>5</v>
      </c>
      <c r="M748" s="180">
        <v>1432</v>
      </c>
      <c r="N748" s="180">
        <v>320</v>
      </c>
    </row>
    <row r="749" spans="1:24" ht="12.75" customHeight="1" x14ac:dyDescent="0.25">
      <c r="A749" s="184" t="s">
        <v>62</v>
      </c>
      <c r="F749" s="184" t="s">
        <v>7</v>
      </c>
      <c r="G749" s="297" t="s">
        <v>43</v>
      </c>
      <c r="I749" s="285">
        <v>184</v>
      </c>
      <c r="J749" s="180">
        <v>1492.6289999999999</v>
      </c>
      <c r="K749" s="180">
        <v>31.14</v>
      </c>
      <c r="O749" s="214" t="s">
        <v>29</v>
      </c>
      <c r="P749" s="181">
        <v>0.98699999999999999</v>
      </c>
      <c r="Q749" s="195">
        <v>0</v>
      </c>
      <c r="S749" s="180">
        <v>1431.596</v>
      </c>
      <c r="T749" s="180">
        <v>1553.662</v>
      </c>
      <c r="V749" s="347"/>
      <c r="W749" s="273"/>
      <c r="X749" s="273"/>
    </row>
    <row r="750" spans="1:24" ht="12.75" customHeight="1" x14ac:dyDescent="0.25">
      <c r="A750" s="184" t="s">
        <v>62</v>
      </c>
      <c r="B750" s="184"/>
      <c r="C750" s="180"/>
      <c r="D750" s="180"/>
      <c r="E750" s="197"/>
      <c r="F750" s="184" t="s">
        <v>1991</v>
      </c>
      <c r="G750" s="307" t="s">
        <v>43</v>
      </c>
      <c r="H750" s="184"/>
      <c r="I750" s="285"/>
      <c r="J750" s="180"/>
      <c r="K750" s="180"/>
      <c r="L750" s="285">
        <v>43</v>
      </c>
      <c r="M750" s="180">
        <v>1313.665</v>
      </c>
      <c r="N750" s="180">
        <v>83.221000000000004</v>
      </c>
      <c r="O750" s="214" t="s">
        <v>28</v>
      </c>
      <c r="P750" s="181">
        <v>0</v>
      </c>
      <c r="Q750" s="195">
        <v>88.799000000000007</v>
      </c>
      <c r="R750" s="181">
        <v>4.4000674780179549E-2</v>
      </c>
      <c r="S750" s="180">
        <v>1150.556</v>
      </c>
      <c r="T750" s="180">
        <v>1476.7750000000001</v>
      </c>
      <c r="U750" s="279"/>
      <c r="V750" s="184"/>
    </row>
    <row r="751" spans="1:24" ht="12.75" customHeight="1" x14ac:dyDescent="0.25">
      <c r="A751" s="184" t="s">
        <v>62</v>
      </c>
      <c r="B751" s="196">
        <v>227</v>
      </c>
      <c r="C751" s="180">
        <v>-143.822</v>
      </c>
      <c r="D751" s="180">
        <v>28.896999999999998</v>
      </c>
      <c r="E751" s="197" t="s">
        <v>223</v>
      </c>
      <c r="F751" s="184" t="s">
        <v>1993</v>
      </c>
      <c r="G751" s="307" t="s">
        <v>43</v>
      </c>
      <c r="H751" s="184"/>
      <c r="I751" s="285"/>
      <c r="J751" s="180"/>
      <c r="K751" s="180"/>
      <c r="L751" s="285"/>
      <c r="M751" s="180"/>
      <c r="N751" s="180"/>
      <c r="O751" s="214" t="s">
        <v>28</v>
      </c>
      <c r="P751" s="181">
        <v>0</v>
      </c>
      <c r="Q751" s="195">
        <v>85.177999999999997</v>
      </c>
      <c r="R751" s="181"/>
      <c r="S751" s="180">
        <v>-200.46</v>
      </c>
      <c r="T751" s="180">
        <v>-87.183999999999997</v>
      </c>
      <c r="U751" s="279"/>
      <c r="V751" s="184"/>
    </row>
    <row r="752" spans="1:24" s="108" customFormat="1" ht="12.75" customHeight="1" x14ac:dyDescent="0.25">
      <c r="A752" s="188"/>
      <c r="B752" s="186"/>
      <c r="C752" s="183"/>
      <c r="D752" s="183"/>
      <c r="E752" s="189"/>
      <c r="F752" s="188"/>
      <c r="G752" s="308"/>
      <c r="H752" s="188"/>
      <c r="I752" s="284"/>
      <c r="J752" s="183"/>
      <c r="K752" s="183"/>
      <c r="L752" s="284"/>
      <c r="M752" s="183"/>
      <c r="N752" s="183"/>
      <c r="O752" s="203"/>
      <c r="P752" s="191"/>
      <c r="Q752" s="187"/>
      <c r="R752" s="191"/>
      <c r="S752" s="183"/>
      <c r="T752" s="183"/>
      <c r="U752" s="280"/>
      <c r="V752" s="188"/>
    </row>
    <row r="754" spans="1:24" ht="12.75" customHeight="1" x14ac:dyDescent="0.25">
      <c r="A754" s="184" t="s">
        <v>60</v>
      </c>
      <c r="B754" s="196">
        <v>12</v>
      </c>
      <c r="C754" s="180">
        <v>-47</v>
      </c>
      <c r="D754" s="180">
        <v>13.266499161421599</v>
      </c>
      <c r="E754" s="213">
        <v>1</v>
      </c>
      <c r="F754" s="184" t="s">
        <v>61</v>
      </c>
      <c r="G754" s="307" t="s">
        <v>43</v>
      </c>
      <c r="H754" s="184" t="s">
        <v>22</v>
      </c>
      <c r="I754" s="285">
        <v>11</v>
      </c>
      <c r="J754" s="180">
        <v>76</v>
      </c>
      <c r="K754" s="180">
        <v>44</v>
      </c>
      <c r="L754" s="285">
        <v>1</v>
      </c>
      <c r="M754" s="180">
        <v>29</v>
      </c>
    </row>
    <row r="755" spans="1:24" ht="12.75" customHeight="1" x14ac:dyDescent="0.25">
      <c r="A755" s="184" t="s">
        <v>60</v>
      </c>
      <c r="B755" s="196">
        <v>26</v>
      </c>
      <c r="C755" s="180">
        <v>-19</v>
      </c>
      <c r="D755" s="180">
        <v>10.101567535123777</v>
      </c>
      <c r="E755" s="197">
        <v>2</v>
      </c>
      <c r="F755" s="184" t="s">
        <v>61</v>
      </c>
      <c r="G755" s="307" t="s">
        <v>43</v>
      </c>
      <c r="H755" s="184" t="s">
        <v>22</v>
      </c>
      <c r="I755" s="285">
        <v>24</v>
      </c>
      <c r="J755" s="180">
        <v>57</v>
      </c>
      <c r="K755" s="180">
        <v>41</v>
      </c>
      <c r="L755" s="285">
        <v>2</v>
      </c>
      <c r="M755" s="180">
        <v>38</v>
      </c>
      <c r="N755" s="180">
        <v>8</v>
      </c>
    </row>
    <row r="756" spans="1:24" ht="12.75" customHeight="1" x14ac:dyDescent="0.25">
      <c r="A756" s="184" t="s">
        <v>60</v>
      </c>
      <c r="B756" s="196">
        <v>37</v>
      </c>
      <c r="C756" s="180">
        <v>-11</v>
      </c>
      <c r="D756" s="180">
        <v>11.595299926787442</v>
      </c>
      <c r="E756" s="197">
        <v>3</v>
      </c>
      <c r="F756" s="184" t="s">
        <v>61</v>
      </c>
      <c r="G756" s="307" t="s">
        <v>43</v>
      </c>
      <c r="H756" s="184" t="s">
        <v>22</v>
      </c>
      <c r="I756" s="285">
        <v>34</v>
      </c>
      <c r="J756" s="180">
        <v>50</v>
      </c>
      <c r="K756" s="180">
        <v>36</v>
      </c>
      <c r="L756" s="285">
        <v>3</v>
      </c>
      <c r="M756" s="180">
        <v>39</v>
      </c>
      <c r="N756" s="180">
        <v>17</v>
      </c>
    </row>
    <row r="757" spans="1:24" ht="12.75" customHeight="1" x14ac:dyDescent="0.25">
      <c r="A757" s="184" t="s">
        <v>60</v>
      </c>
      <c r="B757" s="196">
        <v>45</v>
      </c>
      <c r="C757" s="180">
        <v>-21</v>
      </c>
      <c r="D757" s="180">
        <v>6.3975441716780219</v>
      </c>
      <c r="E757" s="197">
        <v>4</v>
      </c>
      <c r="F757" s="184" t="s">
        <v>61</v>
      </c>
      <c r="G757" s="307" t="s">
        <v>43</v>
      </c>
      <c r="H757" s="184" t="s">
        <v>22</v>
      </c>
      <c r="I757" s="285">
        <v>35</v>
      </c>
      <c r="J757" s="180">
        <v>47</v>
      </c>
      <c r="K757" s="180">
        <v>29</v>
      </c>
      <c r="L757" s="285">
        <v>10</v>
      </c>
      <c r="M757" s="180">
        <v>26</v>
      </c>
      <c r="N757" s="180">
        <v>13</v>
      </c>
    </row>
    <row r="758" spans="1:24" ht="12.75" customHeight="1" x14ac:dyDescent="0.25">
      <c r="A758" s="184" t="s">
        <v>60</v>
      </c>
      <c r="B758" s="196">
        <v>43</v>
      </c>
      <c r="C758" s="180">
        <v>-17</v>
      </c>
      <c r="D758" s="180">
        <v>5.4946254732155388</v>
      </c>
      <c r="E758" s="197">
        <v>5</v>
      </c>
      <c r="F758" s="184" t="s">
        <v>61</v>
      </c>
      <c r="G758" s="307" t="s">
        <v>43</v>
      </c>
      <c r="H758" s="184" t="s">
        <v>22</v>
      </c>
      <c r="I758" s="285">
        <v>33</v>
      </c>
      <c r="J758" s="180">
        <v>39</v>
      </c>
      <c r="K758" s="180">
        <v>27</v>
      </c>
      <c r="L758" s="285">
        <v>10</v>
      </c>
      <c r="M758" s="180">
        <v>22</v>
      </c>
      <c r="N758" s="180">
        <v>9</v>
      </c>
    </row>
    <row r="759" spans="1:24" ht="12.75" customHeight="1" x14ac:dyDescent="0.25">
      <c r="A759" s="184" t="s">
        <v>60</v>
      </c>
      <c r="B759" s="196">
        <v>31</v>
      </c>
      <c r="C759" s="180">
        <v>-14</v>
      </c>
      <c r="D759" s="180">
        <v>8.5233056457242444</v>
      </c>
      <c r="E759" s="197">
        <v>6</v>
      </c>
      <c r="F759" s="184" t="s">
        <v>61</v>
      </c>
      <c r="G759" s="307" t="s">
        <v>43</v>
      </c>
      <c r="H759" s="184" t="s">
        <v>22</v>
      </c>
      <c r="I759" s="285">
        <v>23</v>
      </c>
      <c r="J759" s="180">
        <v>41</v>
      </c>
      <c r="K759" s="180">
        <v>32</v>
      </c>
      <c r="L759" s="285">
        <v>8</v>
      </c>
      <c r="M759" s="180">
        <v>27</v>
      </c>
      <c r="N759" s="180">
        <v>15</v>
      </c>
    </row>
    <row r="760" spans="1:24" ht="12.75" customHeight="1" x14ac:dyDescent="0.25">
      <c r="A760" s="184" t="s">
        <v>60</v>
      </c>
      <c r="B760" s="196">
        <v>18</v>
      </c>
      <c r="C760" s="180">
        <v>-12</v>
      </c>
      <c r="D760" s="180">
        <v>13.002746962524055</v>
      </c>
      <c r="E760" s="197">
        <v>7</v>
      </c>
      <c r="F760" s="184" t="s">
        <v>61</v>
      </c>
      <c r="G760" s="307" t="s">
        <v>43</v>
      </c>
      <c r="H760" s="184" t="s">
        <v>22</v>
      </c>
      <c r="I760" s="285">
        <v>14</v>
      </c>
      <c r="J760" s="180">
        <v>49</v>
      </c>
      <c r="K760" s="180">
        <v>41</v>
      </c>
      <c r="L760" s="285">
        <v>4</v>
      </c>
      <c r="M760" s="180">
        <v>37</v>
      </c>
      <c r="N760" s="180">
        <v>14</v>
      </c>
    </row>
    <row r="761" spans="1:24" ht="12.75" customHeight="1" x14ac:dyDescent="0.25">
      <c r="A761" s="184" t="s">
        <v>60</v>
      </c>
      <c r="B761" s="196">
        <v>15</v>
      </c>
      <c r="C761" s="180">
        <v>17</v>
      </c>
      <c r="D761" s="180">
        <v>15.006665185843255</v>
      </c>
      <c r="E761" s="197">
        <v>8</v>
      </c>
      <c r="F761" s="184" t="s">
        <v>61</v>
      </c>
      <c r="G761" s="307" t="s">
        <v>43</v>
      </c>
      <c r="H761" s="184" t="s">
        <v>22</v>
      </c>
      <c r="I761" s="285">
        <v>10</v>
      </c>
      <c r="J761" s="180">
        <v>49</v>
      </c>
      <c r="K761" s="180">
        <v>30</v>
      </c>
      <c r="L761" s="285">
        <v>5</v>
      </c>
      <c r="M761" s="180">
        <v>66</v>
      </c>
      <c r="N761" s="180">
        <v>26</v>
      </c>
    </row>
    <row r="762" spans="1:24" ht="12.75" customHeight="1" x14ac:dyDescent="0.25">
      <c r="A762" s="184" t="s">
        <v>60</v>
      </c>
      <c r="F762" s="184" t="s">
        <v>7</v>
      </c>
      <c r="G762" s="297" t="s">
        <v>43</v>
      </c>
      <c r="I762" s="285">
        <v>184</v>
      </c>
      <c r="J762" s="180">
        <v>46.59</v>
      </c>
      <c r="K762" s="180">
        <v>2.391</v>
      </c>
      <c r="O762" s="214" t="s">
        <v>29</v>
      </c>
      <c r="P762" s="181">
        <v>0.17799999999999999</v>
      </c>
      <c r="Q762" s="195">
        <v>31.347000000000001</v>
      </c>
      <c r="S762" s="180">
        <v>41.904000000000003</v>
      </c>
      <c r="T762" s="180">
        <v>51.274999999999999</v>
      </c>
      <c r="V762" s="347"/>
      <c r="W762" s="273"/>
      <c r="X762" s="273"/>
    </row>
    <row r="763" spans="1:24" ht="12.75" customHeight="1" x14ac:dyDescent="0.25">
      <c r="A763" s="184" t="s">
        <v>60</v>
      </c>
      <c r="B763" s="184"/>
      <c r="C763" s="180"/>
      <c r="D763" s="180"/>
      <c r="E763" s="197"/>
      <c r="F763" s="184" t="s">
        <v>1991</v>
      </c>
      <c r="G763" s="307" t="s">
        <v>43</v>
      </c>
      <c r="H763" s="184"/>
      <c r="I763" s="285"/>
      <c r="J763" s="180"/>
      <c r="K763" s="180"/>
      <c r="L763" s="285">
        <v>43</v>
      </c>
      <c r="M763" s="180">
        <v>27.989000000000001</v>
      </c>
      <c r="N763" s="180">
        <v>1.865</v>
      </c>
      <c r="O763" s="214" t="s">
        <v>29</v>
      </c>
      <c r="P763" s="181">
        <v>2E-3</v>
      </c>
      <c r="Q763" s="195">
        <v>72.003</v>
      </c>
      <c r="R763" s="181">
        <v>8.5588847120732225E-10</v>
      </c>
      <c r="S763" s="180">
        <v>24.334</v>
      </c>
      <c r="T763" s="180">
        <v>31.643000000000001</v>
      </c>
    </row>
    <row r="764" spans="1:24" ht="12.75" customHeight="1" x14ac:dyDescent="0.25">
      <c r="A764" s="184" t="s">
        <v>60</v>
      </c>
      <c r="B764" s="196">
        <v>227</v>
      </c>
      <c r="C764" s="180">
        <v>-15.603999999999999</v>
      </c>
      <c r="D764" s="180">
        <v>2.871</v>
      </c>
      <c r="E764" s="197" t="s">
        <v>223</v>
      </c>
      <c r="F764" s="184" t="s">
        <v>1993</v>
      </c>
      <c r="G764" s="307" t="s">
        <v>43</v>
      </c>
      <c r="H764" s="184"/>
      <c r="I764" s="285"/>
      <c r="J764" s="180"/>
      <c r="K764" s="180"/>
      <c r="L764" s="285"/>
      <c r="M764" s="180"/>
      <c r="N764" s="180"/>
      <c r="O764" s="214" t="s">
        <v>28</v>
      </c>
      <c r="P764" s="181">
        <v>0</v>
      </c>
      <c r="Q764" s="195">
        <v>95.947999999999993</v>
      </c>
      <c r="R764" s="181"/>
      <c r="S764" s="180">
        <v>-21.231999999999999</v>
      </c>
      <c r="T764" s="180">
        <v>-9.9770000000000003</v>
      </c>
    </row>
    <row r="765" spans="1:24" s="108" customFormat="1" ht="12.75" customHeight="1" x14ac:dyDescent="0.25">
      <c r="A765" s="188"/>
      <c r="B765" s="186"/>
      <c r="C765" s="183"/>
      <c r="D765" s="183"/>
      <c r="E765" s="189"/>
      <c r="F765" s="188"/>
      <c r="G765" s="308"/>
      <c r="H765" s="188"/>
      <c r="I765" s="284"/>
      <c r="J765" s="183"/>
      <c r="K765" s="183"/>
      <c r="L765" s="284"/>
      <c r="M765" s="183"/>
      <c r="N765" s="183"/>
      <c r="O765" s="203"/>
      <c r="P765" s="191"/>
      <c r="Q765" s="187"/>
      <c r="R765" s="191"/>
      <c r="S765" s="183"/>
      <c r="T765" s="183"/>
      <c r="U765" s="278"/>
    </row>
    <row r="767" spans="1:24" ht="12.75" customHeight="1" x14ac:dyDescent="0.25">
      <c r="A767" s="184" t="s">
        <v>89</v>
      </c>
      <c r="B767" s="196">
        <v>45</v>
      </c>
      <c r="C767" s="180">
        <v>-118.12499999999989</v>
      </c>
      <c r="D767" s="180">
        <v>10.81490083355024</v>
      </c>
      <c r="E767" s="197" t="s">
        <v>47</v>
      </c>
      <c r="F767" s="184" t="s">
        <v>90</v>
      </c>
      <c r="G767" s="307" t="s">
        <v>43</v>
      </c>
      <c r="H767" s="184" t="s">
        <v>22</v>
      </c>
      <c r="I767" s="285">
        <v>22</v>
      </c>
      <c r="J767" s="180">
        <v>717.49999999999989</v>
      </c>
      <c r="K767" s="180">
        <v>43.75</v>
      </c>
      <c r="L767" s="285">
        <v>23</v>
      </c>
      <c r="M767" s="180">
        <v>599.375</v>
      </c>
      <c r="N767" s="180">
        <v>26.25</v>
      </c>
    </row>
    <row r="768" spans="1:24" ht="12.75" customHeight="1" x14ac:dyDescent="0.25">
      <c r="A768" s="184" t="s">
        <v>89</v>
      </c>
      <c r="B768" s="196">
        <v>45</v>
      </c>
      <c r="C768" s="180">
        <v>-131.25000000000011</v>
      </c>
      <c r="D768" s="180">
        <v>10.021553785057407</v>
      </c>
      <c r="E768" s="213" t="s">
        <v>48</v>
      </c>
      <c r="F768" s="184" t="s">
        <v>90</v>
      </c>
      <c r="G768" s="307" t="s">
        <v>43</v>
      </c>
      <c r="H768" s="184" t="s">
        <v>22</v>
      </c>
      <c r="I768" s="285">
        <v>22</v>
      </c>
      <c r="J768" s="180">
        <v>704.37500000000011</v>
      </c>
      <c r="K768" s="180">
        <v>39.375</v>
      </c>
      <c r="L768" s="285">
        <v>23</v>
      </c>
      <c r="M768" s="180">
        <v>573.125</v>
      </c>
      <c r="N768" s="180">
        <v>26.25</v>
      </c>
    </row>
    <row r="769" spans="1:24" ht="12.75" customHeight="1" x14ac:dyDescent="0.25">
      <c r="A769" s="184" t="s">
        <v>89</v>
      </c>
      <c r="B769" s="196">
        <v>45</v>
      </c>
      <c r="C769" s="180">
        <v>-78.75</v>
      </c>
      <c r="D769" s="180">
        <v>10.021553785057407</v>
      </c>
      <c r="E769" s="197" t="s">
        <v>49</v>
      </c>
      <c r="F769" s="184" t="s">
        <v>90</v>
      </c>
      <c r="G769" s="307" t="s">
        <v>43</v>
      </c>
      <c r="H769" s="184" t="s">
        <v>22</v>
      </c>
      <c r="I769" s="285">
        <v>22</v>
      </c>
      <c r="J769" s="180">
        <v>695.625</v>
      </c>
      <c r="K769" s="180">
        <v>39.375</v>
      </c>
      <c r="L769" s="285">
        <v>23</v>
      </c>
      <c r="M769" s="180">
        <v>616.875</v>
      </c>
      <c r="N769" s="180">
        <v>26.25</v>
      </c>
    </row>
    <row r="770" spans="1:24" ht="12.75" customHeight="1" x14ac:dyDescent="0.25">
      <c r="A770" s="184" t="s">
        <v>89</v>
      </c>
      <c r="B770" s="196">
        <v>45</v>
      </c>
      <c r="C770" s="180">
        <v>-70</v>
      </c>
      <c r="D770" s="180">
        <v>14.159265775888695</v>
      </c>
      <c r="E770" s="197" t="s">
        <v>50</v>
      </c>
      <c r="F770" s="184" t="s">
        <v>90</v>
      </c>
      <c r="G770" s="307" t="s">
        <v>43</v>
      </c>
      <c r="H770" s="184" t="s">
        <v>22</v>
      </c>
      <c r="I770" s="285">
        <v>22</v>
      </c>
      <c r="J770" s="180">
        <v>721.875</v>
      </c>
      <c r="K770" s="180">
        <v>61.249999999999993</v>
      </c>
      <c r="L770" s="285">
        <v>23</v>
      </c>
      <c r="M770" s="180">
        <v>651.875</v>
      </c>
      <c r="N770" s="180">
        <v>26.25</v>
      </c>
    </row>
    <row r="771" spans="1:24" ht="12.75" customHeight="1" x14ac:dyDescent="0.25">
      <c r="A771" s="184" t="s">
        <v>89</v>
      </c>
      <c r="B771" s="196">
        <v>45</v>
      </c>
      <c r="C771" s="180">
        <v>-65.625</v>
      </c>
      <c r="D771" s="180">
        <v>12.955301166328656</v>
      </c>
      <c r="E771" s="197" t="s">
        <v>51</v>
      </c>
      <c r="F771" s="184" t="s">
        <v>90</v>
      </c>
      <c r="G771" s="307" t="s">
        <v>43</v>
      </c>
      <c r="H771" s="184" t="s">
        <v>22</v>
      </c>
      <c r="I771" s="285">
        <v>22</v>
      </c>
      <c r="J771" s="180">
        <v>638.75</v>
      </c>
      <c r="K771" s="180">
        <v>56.875</v>
      </c>
      <c r="L771" s="285">
        <v>23</v>
      </c>
      <c r="M771" s="180">
        <v>573.125</v>
      </c>
      <c r="N771" s="180">
        <v>21.875</v>
      </c>
    </row>
    <row r="772" spans="1:24" ht="12.75" customHeight="1" x14ac:dyDescent="0.25">
      <c r="A772" s="184" t="s">
        <v>89</v>
      </c>
      <c r="B772" s="196">
        <v>81</v>
      </c>
      <c r="C772" s="180">
        <v>1845.5</v>
      </c>
      <c r="D772" s="180">
        <v>97.403274994357787</v>
      </c>
      <c r="E772" s="197" t="s">
        <v>31</v>
      </c>
      <c r="F772" s="170" t="s">
        <v>115</v>
      </c>
      <c r="G772" s="303" t="s">
        <v>43</v>
      </c>
      <c r="H772" s="170" t="s">
        <v>34</v>
      </c>
      <c r="I772" s="285">
        <v>19</v>
      </c>
      <c r="J772" s="180">
        <v>684.5</v>
      </c>
      <c r="K772" s="180">
        <v>238.1</v>
      </c>
      <c r="L772" s="285">
        <v>62</v>
      </c>
      <c r="M772" s="180">
        <v>2530</v>
      </c>
      <c r="N772" s="180">
        <v>635</v>
      </c>
    </row>
    <row r="773" spans="1:24" ht="12.75" customHeight="1" x14ac:dyDescent="0.25">
      <c r="A773" s="184" t="s">
        <v>89</v>
      </c>
      <c r="B773" s="196">
        <v>62</v>
      </c>
      <c r="C773" s="180">
        <v>-87.699999999999989</v>
      </c>
      <c r="D773" s="180">
        <v>18.42697366867003</v>
      </c>
      <c r="E773" s="213" t="s">
        <v>102</v>
      </c>
      <c r="F773" s="170" t="s">
        <v>118</v>
      </c>
      <c r="G773" s="303" t="s">
        <v>21</v>
      </c>
      <c r="H773" s="184" t="s">
        <v>22</v>
      </c>
      <c r="I773" s="285">
        <v>44</v>
      </c>
      <c r="J773" s="180">
        <v>380</v>
      </c>
      <c r="K773" s="180">
        <v>32.299999999999997</v>
      </c>
      <c r="L773" s="285">
        <v>18</v>
      </c>
      <c r="M773" s="180">
        <v>292.3</v>
      </c>
      <c r="N773" s="180">
        <v>75.400000000000006</v>
      </c>
    </row>
    <row r="774" spans="1:24" ht="12.75" customHeight="1" x14ac:dyDescent="0.25">
      <c r="A774" s="184" t="s">
        <v>89</v>
      </c>
      <c r="B774" s="196">
        <v>62</v>
      </c>
      <c r="C774" s="180">
        <v>38.5</v>
      </c>
      <c r="D774" s="180">
        <v>10.899608462989148</v>
      </c>
      <c r="E774" s="197" t="s">
        <v>119</v>
      </c>
      <c r="F774" s="170" t="s">
        <v>118</v>
      </c>
      <c r="G774" s="303" t="s">
        <v>21</v>
      </c>
      <c r="H774" s="184" t="s">
        <v>22</v>
      </c>
      <c r="I774" s="285">
        <v>44</v>
      </c>
      <c r="J774" s="180">
        <v>232.3</v>
      </c>
      <c r="K774" s="180">
        <v>26.2</v>
      </c>
      <c r="L774" s="285">
        <v>18</v>
      </c>
      <c r="M774" s="180">
        <v>270.8</v>
      </c>
      <c r="N774" s="180">
        <v>43.1</v>
      </c>
    </row>
    <row r="775" spans="1:24" ht="12.75" customHeight="1" x14ac:dyDescent="0.25">
      <c r="A775" s="184" t="s">
        <v>89</v>
      </c>
      <c r="B775" s="196">
        <v>20</v>
      </c>
      <c r="C775" s="180">
        <v>-18</v>
      </c>
      <c r="D775" s="180">
        <v>22.574644700046406</v>
      </c>
      <c r="E775" s="197" t="s">
        <v>31</v>
      </c>
      <c r="F775" s="294" t="s">
        <v>173</v>
      </c>
      <c r="G775" s="307" t="s">
        <v>21</v>
      </c>
      <c r="H775" s="184" t="s">
        <v>34</v>
      </c>
      <c r="I775" s="285">
        <v>12</v>
      </c>
      <c r="J775" s="180">
        <v>58.3</v>
      </c>
      <c r="K775" s="180">
        <v>71.8</v>
      </c>
      <c r="L775" s="285">
        <v>8</v>
      </c>
      <c r="M775" s="174">
        <v>40.299999999999997</v>
      </c>
      <c r="N775" s="174">
        <v>25.3</v>
      </c>
    </row>
    <row r="776" spans="1:24" ht="12.75" customHeight="1" x14ac:dyDescent="0.25">
      <c r="A776" s="184" t="s">
        <v>89</v>
      </c>
      <c r="B776" s="196">
        <v>106</v>
      </c>
      <c r="C776" s="180">
        <v>137.76300000000003</v>
      </c>
      <c r="D776" s="180">
        <v>39.151739554320066</v>
      </c>
      <c r="E776" s="197" t="s">
        <v>162</v>
      </c>
      <c r="F776" s="184" t="s">
        <v>163</v>
      </c>
      <c r="G776" s="307" t="s">
        <v>21</v>
      </c>
      <c r="H776" s="184" t="s">
        <v>126</v>
      </c>
      <c r="I776" s="285">
        <v>58</v>
      </c>
      <c r="J776" s="180">
        <v>290.40699999999998</v>
      </c>
      <c r="K776" s="180">
        <v>167.17</v>
      </c>
      <c r="L776" s="285">
        <v>48</v>
      </c>
      <c r="M776" s="174">
        <v>428.17</v>
      </c>
      <c r="N776" s="174">
        <v>224.61</v>
      </c>
    </row>
    <row r="777" spans="1:24" ht="12.75" customHeight="1" x14ac:dyDescent="0.25">
      <c r="A777" s="184" t="s">
        <v>89</v>
      </c>
      <c r="B777" s="196">
        <v>34</v>
      </c>
      <c r="C777" s="180">
        <v>-8.9642857142857011</v>
      </c>
      <c r="D777" s="180">
        <v>15.921640563189628</v>
      </c>
      <c r="E777" s="197" t="s">
        <v>69</v>
      </c>
      <c r="F777" s="184" t="s">
        <v>157</v>
      </c>
      <c r="G777" s="307" t="s">
        <v>43</v>
      </c>
      <c r="H777" s="184" t="s">
        <v>126</v>
      </c>
      <c r="I777" s="285">
        <v>24</v>
      </c>
      <c r="J777" s="180">
        <v>46.249999999999993</v>
      </c>
      <c r="K777" s="180">
        <v>65.893709280961744</v>
      </c>
      <c r="L777" s="285">
        <v>10</v>
      </c>
      <c r="M777" s="180">
        <v>37.285714285714292</v>
      </c>
      <c r="N777" s="180">
        <v>26.941188993789666</v>
      </c>
    </row>
    <row r="778" spans="1:24" ht="12.75" customHeight="1" x14ac:dyDescent="0.25">
      <c r="A778" s="184" t="s">
        <v>89</v>
      </c>
      <c r="B778" s="196">
        <v>53</v>
      </c>
      <c r="C778" s="180">
        <v>12.583435083435084</v>
      </c>
      <c r="D778" s="180">
        <v>17.225468225485994</v>
      </c>
      <c r="E778" s="197" t="s">
        <v>158</v>
      </c>
      <c r="F778" s="184" t="s">
        <v>157</v>
      </c>
      <c r="G778" s="307" t="s">
        <v>43</v>
      </c>
      <c r="H778" s="184" t="s">
        <v>126</v>
      </c>
      <c r="I778" s="285">
        <v>26</v>
      </c>
      <c r="J778" s="180">
        <v>40.247252747252752</v>
      </c>
      <c r="K778" s="180">
        <v>60.608459808132167</v>
      </c>
      <c r="L778" s="285">
        <v>27</v>
      </c>
      <c r="M778" s="180">
        <v>52.830687830687836</v>
      </c>
      <c r="N778" s="180">
        <v>64.781810307237819</v>
      </c>
    </row>
    <row r="779" spans="1:24" ht="12.75" customHeight="1" x14ac:dyDescent="0.25">
      <c r="A779" s="184" t="s">
        <v>89</v>
      </c>
      <c r="B779" s="196">
        <v>12</v>
      </c>
      <c r="C779" s="180">
        <v>44.761904761904752</v>
      </c>
      <c r="D779" s="180">
        <v>39.089879860176005</v>
      </c>
      <c r="E779" s="213" t="s">
        <v>159</v>
      </c>
      <c r="F779" s="184" t="s">
        <v>157</v>
      </c>
      <c r="G779" s="307" t="s">
        <v>43</v>
      </c>
      <c r="H779" s="184" t="s">
        <v>126</v>
      </c>
      <c r="I779" s="285">
        <v>3</v>
      </c>
      <c r="J779" s="180">
        <v>50.952380952380956</v>
      </c>
      <c r="K779" s="180">
        <v>52.548972947367197</v>
      </c>
      <c r="L779" s="285">
        <v>9</v>
      </c>
      <c r="M779" s="180">
        <v>95.714285714285708</v>
      </c>
      <c r="N779" s="180">
        <v>73.945822693899032</v>
      </c>
    </row>
    <row r="780" spans="1:24" ht="12.75" customHeight="1" x14ac:dyDescent="0.25">
      <c r="A780" s="184" t="s">
        <v>89</v>
      </c>
      <c r="D780" s="180"/>
      <c r="F780" s="184" t="s">
        <v>7</v>
      </c>
      <c r="I780" s="285">
        <f>SUM(I767:I779)</f>
        <v>340</v>
      </c>
      <c r="J780" s="306">
        <v>404.31299999999999</v>
      </c>
      <c r="K780" s="306">
        <v>68.817999999999998</v>
      </c>
      <c r="O780" s="214" t="s">
        <v>28</v>
      </c>
      <c r="P780" s="301">
        <v>0</v>
      </c>
      <c r="Q780" s="302">
        <v>99.86</v>
      </c>
      <c r="R780" s="295"/>
      <c r="S780" s="306">
        <v>269.43299999999999</v>
      </c>
      <c r="T780" s="306">
        <v>539.19299999999998</v>
      </c>
      <c r="V780" s="347"/>
      <c r="W780" s="273"/>
      <c r="X780" s="273"/>
    </row>
    <row r="781" spans="1:24" ht="12.75" customHeight="1" x14ac:dyDescent="0.25">
      <c r="A781" s="184" t="s">
        <v>89</v>
      </c>
      <c r="B781" s="196">
        <v>743</v>
      </c>
      <c r="D781" s="180"/>
      <c r="F781" s="184" t="s">
        <v>1991</v>
      </c>
      <c r="L781" s="285">
        <f>SUM(L767:L779)</f>
        <v>315</v>
      </c>
      <c r="M781" s="306">
        <v>503.78300000000002</v>
      </c>
      <c r="N781" s="306">
        <v>64.013000000000005</v>
      </c>
      <c r="O781" s="214" t="s">
        <v>28</v>
      </c>
      <c r="P781" s="181">
        <v>0</v>
      </c>
      <c r="Q781" s="302">
        <v>99.885000000000005</v>
      </c>
      <c r="R781" s="301">
        <f>2*(1-_xlfn.NORM.S.DIST((M781-J780)/SQRT((N781^2)+(K780^2)),TRUE))</f>
        <v>0.28990212633681933</v>
      </c>
      <c r="S781" s="306">
        <v>378.32</v>
      </c>
      <c r="T781" s="306">
        <v>629.24599999999998</v>
      </c>
    </row>
    <row r="782" spans="1:24" ht="12.75" customHeight="1" x14ac:dyDescent="0.25">
      <c r="A782" s="184" t="s">
        <v>89</v>
      </c>
      <c r="D782" s="180"/>
      <c r="F782" s="184" t="s">
        <v>211</v>
      </c>
      <c r="I782" s="285">
        <v>110</v>
      </c>
      <c r="J782" s="180">
        <v>695.99099999999999</v>
      </c>
      <c r="K782" s="180">
        <v>12.635999999999999</v>
      </c>
      <c r="O782" s="214" t="s">
        <v>28</v>
      </c>
      <c r="P782" s="181">
        <v>0</v>
      </c>
      <c r="Q782" s="195">
        <v>87.567999999999998</v>
      </c>
      <c r="R782" s="181"/>
      <c r="S782" s="180">
        <v>671.22500000000002</v>
      </c>
      <c r="T782" s="180">
        <v>720.75599999999997</v>
      </c>
    </row>
    <row r="783" spans="1:24" ht="12.75" customHeight="1" x14ac:dyDescent="0.25">
      <c r="A783" s="184" t="s">
        <v>89</v>
      </c>
      <c r="B783" s="184"/>
      <c r="D783" s="180"/>
      <c r="F783" s="184" t="s">
        <v>1992</v>
      </c>
      <c r="L783" s="285">
        <v>115</v>
      </c>
      <c r="M783" s="180">
        <v>602.83000000000004</v>
      </c>
      <c r="N783" s="180">
        <v>14.817</v>
      </c>
      <c r="O783" s="214" t="s">
        <v>28</v>
      </c>
      <c r="P783" s="181">
        <v>0</v>
      </c>
      <c r="Q783" s="195">
        <v>97.465000000000003</v>
      </c>
      <c r="R783" s="181">
        <v>1.7182237310731097E-6</v>
      </c>
      <c r="S783" s="180">
        <v>573.79</v>
      </c>
      <c r="T783" s="180">
        <v>631.87</v>
      </c>
      <c r="U783" s="279"/>
      <c r="V783" s="184"/>
      <c r="W783" s="184"/>
      <c r="X783" s="184"/>
    </row>
    <row r="784" spans="1:24" s="108" customFormat="1" ht="12.75" customHeight="1" x14ac:dyDescent="0.25">
      <c r="A784" s="188" t="s">
        <v>89</v>
      </c>
      <c r="B784" s="186">
        <v>225</v>
      </c>
      <c r="C784" s="183">
        <v>-92.778000000000006</v>
      </c>
      <c r="D784" s="183">
        <v>13.52</v>
      </c>
      <c r="E784" s="189" t="s">
        <v>212</v>
      </c>
      <c r="F784" s="188" t="s">
        <v>1993</v>
      </c>
      <c r="G784" s="298"/>
      <c r="I784" s="298"/>
      <c r="L784" s="298"/>
      <c r="O784" s="203" t="s">
        <v>28</v>
      </c>
      <c r="P784" s="191">
        <v>0</v>
      </c>
      <c r="Q784" s="187">
        <v>99.686000000000007</v>
      </c>
      <c r="R784" s="191"/>
      <c r="S784" s="183">
        <v>-119.277</v>
      </c>
      <c r="T784" s="183">
        <v>-66.28</v>
      </c>
      <c r="U784" s="280"/>
      <c r="V784" s="188"/>
      <c r="W784" s="188"/>
      <c r="X784" s="188"/>
    </row>
    <row r="785" spans="1:27" ht="12.75" customHeight="1" x14ac:dyDescent="0.25">
      <c r="A785" s="184" t="s">
        <v>89</v>
      </c>
      <c r="B785" s="196">
        <v>38</v>
      </c>
      <c r="C785" s="180">
        <v>970.3</v>
      </c>
      <c r="D785" s="180">
        <v>73.5</v>
      </c>
      <c r="E785" s="197" t="s">
        <v>31</v>
      </c>
      <c r="F785" s="184" t="s">
        <v>115</v>
      </c>
      <c r="G785" s="297" t="s">
        <v>43</v>
      </c>
      <c r="H785" s="220" t="s">
        <v>33</v>
      </c>
      <c r="I785" s="297">
        <v>19</v>
      </c>
      <c r="J785" s="220">
        <v>684.5</v>
      </c>
      <c r="K785" s="220">
        <v>238.1</v>
      </c>
      <c r="L785" s="297">
        <v>19</v>
      </c>
      <c r="M785" s="220">
        <v>1654.8</v>
      </c>
      <c r="N785" s="220">
        <v>214.3</v>
      </c>
      <c r="O785" s="214"/>
      <c r="P785" s="181"/>
      <c r="Q785" s="195"/>
      <c r="R785" s="181"/>
      <c r="S785" s="180"/>
      <c r="T785" s="180"/>
      <c r="U785" s="279"/>
      <c r="V785" s="184"/>
      <c r="W785" s="184"/>
      <c r="X785" s="184"/>
    </row>
    <row r="786" spans="1:27" ht="12.75" customHeight="1" x14ac:dyDescent="0.25">
      <c r="A786" s="184" t="s">
        <v>89</v>
      </c>
      <c r="B786" s="196">
        <v>20</v>
      </c>
      <c r="C786" s="180">
        <v>-18</v>
      </c>
      <c r="D786" s="180">
        <v>22.6</v>
      </c>
      <c r="E786" s="197" t="s">
        <v>31</v>
      </c>
      <c r="F786" s="184" t="s">
        <v>173</v>
      </c>
      <c r="G786" s="297" t="s">
        <v>21</v>
      </c>
      <c r="H786" s="220" t="s">
        <v>33</v>
      </c>
      <c r="I786" s="297">
        <v>12</v>
      </c>
      <c r="J786" s="220">
        <v>58.3</v>
      </c>
      <c r="K786" s="220">
        <v>71.8</v>
      </c>
      <c r="L786" s="297">
        <v>8</v>
      </c>
      <c r="M786" s="220">
        <v>40.299999999999997</v>
      </c>
      <c r="N786" s="220">
        <v>25.3</v>
      </c>
      <c r="O786" s="214"/>
      <c r="P786" s="181"/>
      <c r="Q786" s="195"/>
      <c r="R786" s="181"/>
      <c r="S786" s="180"/>
      <c r="T786" s="180"/>
      <c r="U786" s="279"/>
      <c r="V786" s="184"/>
      <c r="W786" s="184"/>
      <c r="X786" s="184"/>
    </row>
    <row r="787" spans="1:27" ht="12.75" customHeight="1" x14ac:dyDescent="0.25">
      <c r="A787" s="184" t="s">
        <v>89</v>
      </c>
      <c r="B787" s="196"/>
      <c r="C787" s="180"/>
      <c r="D787" s="180"/>
      <c r="E787" s="197"/>
      <c r="F787" s="184" t="s">
        <v>7</v>
      </c>
      <c r="H787" s="220" t="s">
        <v>33</v>
      </c>
      <c r="I787" s="297">
        <v>31</v>
      </c>
      <c r="J787" s="220">
        <v>369.4</v>
      </c>
      <c r="K787" s="220">
        <v>313.10000000000002</v>
      </c>
      <c r="O787" s="214" t="s">
        <v>28</v>
      </c>
      <c r="P787" s="181">
        <v>0</v>
      </c>
      <c r="Q787" s="195">
        <v>99.13</v>
      </c>
      <c r="R787" s="181"/>
      <c r="S787" s="180">
        <v>-244.3</v>
      </c>
      <c r="T787" s="180">
        <v>983</v>
      </c>
      <c r="U787" s="279"/>
      <c r="V787" s="184"/>
      <c r="W787" s="355"/>
      <c r="X787" s="355"/>
    </row>
    <row r="788" spans="1:27" ht="12.75" customHeight="1" x14ac:dyDescent="0.25">
      <c r="A788" s="184" t="s">
        <v>89</v>
      </c>
      <c r="B788" s="196"/>
      <c r="C788" s="180"/>
      <c r="D788" s="180"/>
      <c r="E788" s="197"/>
      <c r="F788" s="184" t="s">
        <v>33</v>
      </c>
      <c r="H788" s="220" t="s">
        <v>33</v>
      </c>
      <c r="L788" s="297">
        <v>27</v>
      </c>
      <c r="M788" s="220">
        <v>846.8</v>
      </c>
      <c r="N788" s="220">
        <v>807.3</v>
      </c>
      <c r="O788" s="214" t="s">
        <v>28</v>
      </c>
      <c r="P788" s="181">
        <v>0</v>
      </c>
      <c r="Q788" s="195">
        <v>99.9</v>
      </c>
      <c r="R788" s="181">
        <v>0.58099999999999996</v>
      </c>
      <c r="S788" s="180">
        <v>-735.4</v>
      </c>
      <c r="T788" s="180">
        <v>2429</v>
      </c>
      <c r="U788" s="279"/>
      <c r="V788" s="184"/>
      <c r="W788" s="184"/>
      <c r="X788" s="184"/>
    </row>
    <row r="789" spans="1:27" ht="12.75" customHeight="1" x14ac:dyDescent="0.25">
      <c r="A789" s="184" t="s">
        <v>89</v>
      </c>
      <c r="B789" s="196">
        <v>58</v>
      </c>
      <c r="C789" s="180">
        <v>476.1</v>
      </c>
      <c r="D789" s="180">
        <v>494.2</v>
      </c>
      <c r="E789" s="197"/>
      <c r="F789" s="184" t="s">
        <v>213</v>
      </c>
      <c r="H789" s="220" t="s">
        <v>33</v>
      </c>
      <c r="O789" s="214" t="s">
        <v>28</v>
      </c>
      <c r="P789" s="181">
        <v>0</v>
      </c>
      <c r="Q789" s="195">
        <v>99.98</v>
      </c>
      <c r="R789" s="181"/>
      <c r="S789" s="180">
        <v>-492.4</v>
      </c>
      <c r="T789" s="180">
        <v>1444.6</v>
      </c>
      <c r="U789" s="279"/>
      <c r="V789" s="184"/>
      <c r="W789" s="184"/>
      <c r="X789" s="184"/>
    </row>
    <row r="790" spans="1:27" ht="12.75" customHeight="1" x14ac:dyDescent="0.25">
      <c r="A790" s="184" t="s">
        <v>89</v>
      </c>
      <c r="B790" s="196">
        <v>62</v>
      </c>
      <c r="C790" s="180">
        <v>2232.1999999999998</v>
      </c>
      <c r="D790" s="180">
        <v>65.599999999999994</v>
      </c>
      <c r="E790" s="197" t="s">
        <v>31</v>
      </c>
      <c r="F790" s="184" t="s">
        <v>115</v>
      </c>
      <c r="G790" s="297" t="s">
        <v>43</v>
      </c>
      <c r="H790" s="220" t="s">
        <v>34</v>
      </c>
      <c r="I790" s="297">
        <v>19</v>
      </c>
      <c r="J790" s="220">
        <v>684.5</v>
      </c>
      <c r="K790" s="220">
        <v>238.1</v>
      </c>
      <c r="L790" s="297">
        <v>43</v>
      </c>
      <c r="M790" s="220">
        <v>2916.7</v>
      </c>
      <c r="N790" s="220">
        <v>238.1</v>
      </c>
      <c r="O790" s="214"/>
      <c r="P790" s="181"/>
      <c r="Q790" s="195"/>
      <c r="R790" s="181"/>
      <c r="S790" s="180"/>
      <c r="T790" s="180"/>
      <c r="U790" s="279"/>
      <c r="V790" s="184"/>
      <c r="W790" s="184"/>
      <c r="X790" s="184"/>
    </row>
    <row r="791" spans="1:27" ht="12.75" customHeight="1" x14ac:dyDescent="0.25">
      <c r="A791" s="184" t="s">
        <v>89</v>
      </c>
      <c r="B791" s="196">
        <v>13</v>
      </c>
      <c r="C791" s="180">
        <v>-30.3</v>
      </c>
      <c r="D791" s="180">
        <v>20.7</v>
      </c>
      <c r="E791" s="197" t="s">
        <v>31</v>
      </c>
      <c r="F791" s="184" t="s">
        <v>173</v>
      </c>
      <c r="G791" s="297" t="s">
        <v>21</v>
      </c>
      <c r="H791" s="220" t="s">
        <v>34</v>
      </c>
      <c r="I791" s="297">
        <v>12</v>
      </c>
      <c r="J791" s="220">
        <v>58.3</v>
      </c>
      <c r="K791" s="220">
        <v>71.8</v>
      </c>
      <c r="L791" s="297">
        <v>1</v>
      </c>
      <c r="M791" s="220">
        <v>28</v>
      </c>
      <c r="N791" s="220">
        <v>0</v>
      </c>
      <c r="O791" s="214"/>
      <c r="P791" s="181"/>
      <c r="Q791" s="195"/>
      <c r="R791" s="181"/>
      <c r="S791" s="180"/>
      <c r="T791" s="180"/>
      <c r="U791" s="279"/>
      <c r="V791" s="184"/>
      <c r="W791" s="184"/>
      <c r="X791" s="184"/>
    </row>
    <row r="792" spans="1:27" ht="12.75" customHeight="1" x14ac:dyDescent="0.25">
      <c r="A792" s="184" t="s">
        <v>89</v>
      </c>
      <c r="B792" s="196"/>
      <c r="C792" s="180"/>
      <c r="D792" s="180"/>
      <c r="E792" s="197"/>
      <c r="F792" s="184" t="s">
        <v>7</v>
      </c>
      <c r="H792" s="220" t="s">
        <v>34</v>
      </c>
      <c r="I792" s="297">
        <v>31</v>
      </c>
      <c r="J792" s="220">
        <v>369.4</v>
      </c>
      <c r="K792" s="220">
        <v>313.10000000000002</v>
      </c>
      <c r="O792" s="214" t="s">
        <v>28</v>
      </c>
      <c r="P792" s="181">
        <v>0</v>
      </c>
      <c r="Q792" s="195">
        <v>99.13</v>
      </c>
      <c r="R792" s="181"/>
      <c r="S792" s="180">
        <v>-244.3</v>
      </c>
      <c r="T792" s="180">
        <v>983</v>
      </c>
      <c r="U792" s="279"/>
      <c r="V792" s="184"/>
      <c r="W792" s="184"/>
      <c r="X792" s="184"/>
    </row>
    <row r="793" spans="1:27" ht="12.75" customHeight="1" x14ac:dyDescent="0.25">
      <c r="A793" s="184" t="s">
        <v>89</v>
      </c>
      <c r="B793" s="196"/>
      <c r="C793" s="180"/>
      <c r="D793" s="180"/>
      <c r="E793" s="197"/>
      <c r="F793" s="184" t="s">
        <v>34</v>
      </c>
      <c r="H793" s="220" t="s">
        <v>34</v>
      </c>
      <c r="L793" s="297">
        <v>44</v>
      </c>
      <c r="M793" s="220">
        <v>2916.7</v>
      </c>
      <c r="N793" s="220">
        <v>238.1</v>
      </c>
      <c r="O793" s="214"/>
      <c r="P793" s="181"/>
      <c r="Q793" s="195"/>
      <c r="R793" s="181">
        <v>0</v>
      </c>
      <c r="S793" s="180"/>
      <c r="T793" s="180"/>
      <c r="U793" s="279"/>
      <c r="V793" s="184"/>
      <c r="W793" s="184"/>
      <c r="X793" s="184"/>
    </row>
    <row r="794" spans="1:27" ht="12.75" customHeight="1" x14ac:dyDescent="0.25">
      <c r="A794" s="184" t="s">
        <v>89</v>
      </c>
      <c r="B794" s="196">
        <v>75</v>
      </c>
      <c r="C794" s="180">
        <v>1100.9000000000001</v>
      </c>
      <c r="D794" s="180">
        <v>1131.3</v>
      </c>
      <c r="E794" s="197"/>
      <c r="F794" s="184" t="s">
        <v>225</v>
      </c>
      <c r="H794" s="220" t="s">
        <v>34</v>
      </c>
      <c r="O794" s="214" t="s">
        <v>28</v>
      </c>
      <c r="P794" s="181">
        <v>0</v>
      </c>
      <c r="Q794" s="195">
        <v>100</v>
      </c>
      <c r="R794" s="181"/>
      <c r="S794" s="180">
        <v>-1116.3</v>
      </c>
      <c r="T794" s="180">
        <v>3318.2</v>
      </c>
      <c r="U794" s="279"/>
      <c r="V794" s="184"/>
      <c r="W794" s="184"/>
      <c r="X794" s="184"/>
    </row>
    <row r="795" spans="1:27" ht="12.75" customHeight="1" x14ac:dyDescent="0.25">
      <c r="A795" s="184" t="s">
        <v>89</v>
      </c>
      <c r="B795" s="196"/>
      <c r="C795" s="180"/>
      <c r="D795" s="180"/>
      <c r="E795" s="197"/>
      <c r="F795" s="184" t="s">
        <v>7</v>
      </c>
      <c r="H795" s="220" t="s">
        <v>126</v>
      </c>
      <c r="I795" s="297">
        <v>157</v>
      </c>
      <c r="J795" s="220">
        <v>188.94800000000001</v>
      </c>
      <c r="K795" s="220">
        <v>57.156999999999996</v>
      </c>
      <c r="O795" s="214" t="s">
        <v>28</v>
      </c>
      <c r="P795" s="181">
        <v>0</v>
      </c>
      <c r="Q795" s="195">
        <v>97.542000000000002</v>
      </c>
      <c r="R795" s="181"/>
      <c r="S795" s="180">
        <v>76.921000000000006</v>
      </c>
      <c r="T795" s="180">
        <v>300.97399999999999</v>
      </c>
      <c r="U795" s="279"/>
      <c r="V795" s="184"/>
      <c r="W795" s="184"/>
      <c r="X795" s="184"/>
    </row>
    <row r="796" spans="1:27" ht="12.75" customHeight="1" x14ac:dyDescent="0.25">
      <c r="A796" s="184" t="s">
        <v>89</v>
      </c>
      <c r="B796" s="196"/>
      <c r="C796" s="180"/>
      <c r="D796" s="180"/>
      <c r="E796" s="197"/>
      <c r="F796" s="184" t="s">
        <v>126</v>
      </c>
      <c r="H796" s="220" t="s">
        <v>126</v>
      </c>
      <c r="L796" s="297">
        <v>136</v>
      </c>
      <c r="M796" s="220">
        <v>203.94800000000001</v>
      </c>
      <c r="N796" s="220">
        <v>53.692999999999998</v>
      </c>
      <c r="O796" s="214" t="s">
        <v>28</v>
      </c>
      <c r="P796" s="181">
        <v>0</v>
      </c>
      <c r="Q796" s="195">
        <v>97.572000000000003</v>
      </c>
      <c r="R796" s="181">
        <v>0.84831000785121158</v>
      </c>
      <c r="S796" s="180">
        <v>98.712000000000003</v>
      </c>
      <c r="T796" s="180">
        <v>309.18299999999999</v>
      </c>
      <c r="U796" s="279"/>
      <c r="V796" s="184"/>
      <c r="W796" s="184"/>
      <c r="X796" s="184"/>
    </row>
    <row r="797" spans="1:27" s="108" customFormat="1" ht="12.75" customHeight="1" x14ac:dyDescent="0.25">
      <c r="A797" s="188" t="s">
        <v>89</v>
      </c>
      <c r="B797" s="186">
        <v>293</v>
      </c>
      <c r="C797" s="183">
        <v>29.57</v>
      </c>
      <c r="D797" s="183">
        <v>29.248999999999999</v>
      </c>
      <c r="E797" s="189"/>
      <c r="F797" s="188" t="s">
        <v>226</v>
      </c>
      <c r="G797" s="298"/>
      <c r="H797" s="108" t="s">
        <v>126</v>
      </c>
      <c r="I797" s="298"/>
      <c r="L797" s="298"/>
      <c r="O797" s="203" t="s">
        <v>28</v>
      </c>
      <c r="P797" s="191">
        <v>0</v>
      </c>
      <c r="Q797" s="187">
        <v>99.631</v>
      </c>
      <c r="R797" s="191"/>
      <c r="S797" s="183">
        <v>-27.757999999999999</v>
      </c>
      <c r="T797" s="183">
        <v>86.897000000000006</v>
      </c>
      <c r="U797" s="280"/>
      <c r="V797" s="188"/>
      <c r="W797" s="188"/>
      <c r="X797" s="188"/>
    </row>
    <row r="798" spans="1:27" s="275" customFormat="1" x14ac:dyDescent="0.25">
      <c r="A798" s="275" t="s">
        <v>89</v>
      </c>
      <c r="B798" s="276"/>
      <c r="C798" s="289"/>
      <c r="D798" s="306"/>
      <c r="E798" s="291"/>
      <c r="G798" s="307" t="s">
        <v>21</v>
      </c>
      <c r="I798" s="285">
        <f>SUM(I785:I788)</f>
        <v>62</v>
      </c>
      <c r="J798" s="289">
        <v>241.31200000000001</v>
      </c>
      <c r="K798" s="289">
        <v>54.768999999999998</v>
      </c>
      <c r="L798" s="285"/>
      <c r="M798" s="289"/>
      <c r="N798" s="289"/>
      <c r="O798" s="299" t="s">
        <v>28</v>
      </c>
      <c r="P798" s="288">
        <v>0</v>
      </c>
      <c r="Q798" s="290">
        <v>99.558000000000007</v>
      </c>
      <c r="R798" s="288"/>
      <c r="S798" s="289">
        <v>133.96700000000001</v>
      </c>
      <c r="T798" s="289">
        <v>348.65699999999998</v>
      </c>
      <c r="U798" s="281"/>
      <c r="V798" s="276"/>
      <c r="Y798" s="288"/>
      <c r="AA798" s="288"/>
    </row>
    <row r="799" spans="1:27" s="275" customFormat="1" x14ac:dyDescent="0.25">
      <c r="A799" s="275" t="s">
        <v>89</v>
      </c>
      <c r="B799" s="276"/>
      <c r="C799" s="289"/>
      <c r="D799" s="306"/>
      <c r="E799" s="291"/>
      <c r="G799" s="307" t="s">
        <v>21</v>
      </c>
      <c r="I799" s="285"/>
      <c r="J799" s="289"/>
      <c r="K799" s="289"/>
      <c r="L799" s="285">
        <f>SUM(L785:L788)</f>
        <v>54</v>
      </c>
      <c r="M799" s="289">
        <v>256.23700000000002</v>
      </c>
      <c r="N799" s="289">
        <v>80.317999999999998</v>
      </c>
      <c r="O799" s="299" t="s">
        <v>28</v>
      </c>
      <c r="P799" s="288">
        <v>1E-3</v>
      </c>
      <c r="Q799" s="290">
        <v>99.284999999999997</v>
      </c>
      <c r="R799" s="301">
        <f>2*(1-_xlfn.NORM.S.DIST((M799-J798)/SQRT((K798^2)+(N799^2)),TRUE))</f>
        <v>0.87798288860467366</v>
      </c>
      <c r="S799" s="289">
        <v>98.816999999999993</v>
      </c>
      <c r="T799" s="289">
        <v>413.65699999999998</v>
      </c>
      <c r="U799" s="281"/>
      <c r="V799" s="276"/>
    </row>
    <row r="800" spans="1:27" s="275" customFormat="1" x14ac:dyDescent="0.25">
      <c r="A800" s="275" t="s">
        <v>89</v>
      </c>
      <c r="B800" s="276">
        <f>SUM(B785:B788)</f>
        <v>58</v>
      </c>
      <c r="C800" s="289">
        <v>17.64</v>
      </c>
      <c r="D800" s="306">
        <v>43.869</v>
      </c>
      <c r="E800" s="291"/>
      <c r="G800" s="307" t="s">
        <v>21</v>
      </c>
      <c r="I800" s="285"/>
      <c r="J800" s="289"/>
      <c r="K800" s="289"/>
      <c r="L800" s="285"/>
      <c r="M800" s="289"/>
      <c r="N800" s="289"/>
      <c r="O800" s="299" t="s">
        <v>28</v>
      </c>
      <c r="P800" s="288">
        <v>0</v>
      </c>
      <c r="Q800" s="290">
        <v>99.909000000000006</v>
      </c>
      <c r="R800" s="288"/>
      <c r="S800" s="289">
        <v>-68.341999999999999</v>
      </c>
      <c r="T800" s="289">
        <v>103.623</v>
      </c>
      <c r="U800" s="281"/>
      <c r="V800" s="276"/>
    </row>
    <row r="801" spans="1:24" ht="12.75" customHeight="1" x14ac:dyDescent="0.25">
      <c r="A801" s="184" t="s">
        <v>89</v>
      </c>
      <c r="B801" s="196"/>
      <c r="C801" s="180"/>
      <c r="D801" s="180"/>
      <c r="E801" s="197"/>
      <c r="F801" s="184" t="s">
        <v>7</v>
      </c>
      <c r="G801" s="297" t="s">
        <v>43</v>
      </c>
      <c r="I801" s="297">
        <v>182</v>
      </c>
      <c r="J801" s="220">
        <v>477.6</v>
      </c>
      <c r="K801" s="220">
        <v>96.7</v>
      </c>
      <c r="O801" s="214" t="s">
        <v>28</v>
      </c>
      <c r="P801" s="181">
        <v>0</v>
      </c>
      <c r="Q801" s="195">
        <v>99.83</v>
      </c>
      <c r="R801" s="181"/>
      <c r="S801" s="180">
        <v>288</v>
      </c>
      <c r="T801" s="180">
        <v>667.1</v>
      </c>
      <c r="U801" s="279"/>
      <c r="V801" s="184"/>
      <c r="W801" s="184"/>
      <c r="X801" s="184"/>
    </row>
    <row r="802" spans="1:24" ht="12.75" customHeight="1" x14ac:dyDescent="0.25">
      <c r="A802" s="184" t="s">
        <v>89</v>
      </c>
      <c r="B802" s="196"/>
      <c r="C802" s="180"/>
      <c r="D802" s="180"/>
      <c r="E802" s="197"/>
      <c r="F802" s="184" t="s">
        <v>1991</v>
      </c>
      <c r="G802" s="297" t="s">
        <v>43</v>
      </c>
      <c r="L802" s="297">
        <v>223</v>
      </c>
      <c r="M802" s="220">
        <v>608.1</v>
      </c>
      <c r="N802" s="220">
        <v>67.3</v>
      </c>
      <c r="O802" s="214" t="s">
        <v>28</v>
      </c>
      <c r="P802" s="181">
        <v>0</v>
      </c>
      <c r="Q802" s="195">
        <v>99.88</v>
      </c>
      <c r="R802" s="181">
        <v>0.26800000000000002</v>
      </c>
      <c r="S802" s="180">
        <v>476.1</v>
      </c>
      <c r="T802" s="180">
        <v>740.1</v>
      </c>
      <c r="U802" s="279"/>
      <c r="V802" s="184"/>
      <c r="W802" s="184"/>
      <c r="X802" s="184"/>
    </row>
    <row r="803" spans="1:24" ht="12.75" customHeight="1" x14ac:dyDescent="0.25">
      <c r="A803" s="184" t="s">
        <v>89</v>
      </c>
      <c r="B803" s="196">
        <v>405</v>
      </c>
      <c r="C803" s="180">
        <v>157.9</v>
      </c>
      <c r="D803" s="180">
        <v>47.5</v>
      </c>
      <c r="E803" s="197"/>
      <c r="F803" s="184" t="s">
        <v>1993</v>
      </c>
      <c r="G803" s="297" t="s">
        <v>43</v>
      </c>
      <c r="O803" s="214" t="s">
        <v>28</v>
      </c>
      <c r="P803" s="181">
        <v>0</v>
      </c>
      <c r="Q803" s="195">
        <v>99.98</v>
      </c>
      <c r="R803" s="181"/>
      <c r="S803" s="180">
        <v>64.8</v>
      </c>
      <c r="T803" s="180">
        <v>251.1</v>
      </c>
      <c r="U803" s="279"/>
      <c r="V803" s="184"/>
      <c r="W803" s="184"/>
      <c r="X803" s="184"/>
    </row>
    <row r="804" spans="1:24" s="108" customFormat="1" ht="12.75" customHeight="1" x14ac:dyDescent="0.25">
      <c r="A804" s="188"/>
      <c r="B804" s="186"/>
      <c r="C804" s="183"/>
      <c r="D804" s="183"/>
      <c r="E804" s="189"/>
      <c r="F804" s="188"/>
      <c r="G804" s="308"/>
      <c r="H804" s="188"/>
      <c r="I804" s="284"/>
      <c r="J804" s="183"/>
      <c r="K804" s="183"/>
      <c r="L804" s="284"/>
      <c r="M804" s="183"/>
      <c r="N804" s="183"/>
      <c r="O804" s="203"/>
      <c r="P804" s="191"/>
      <c r="Q804" s="187"/>
      <c r="R804" s="191"/>
      <c r="S804" s="183"/>
      <c r="T804" s="183"/>
      <c r="U804" s="280"/>
      <c r="V804" s="188"/>
      <c r="W804" s="188"/>
      <c r="X804" s="188"/>
    </row>
    <row r="806" spans="1:24" ht="12.75" customHeight="1" x14ac:dyDescent="0.25">
      <c r="A806" s="184" t="s">
        <v>91</v>
      </c>
      <c r="B806" s="196">
        <v>45</v>
      </c>
      <c r="C806" s="180">
        <v>36.36363636363636</v>
      </c>
      <c r="D806" s="180">
        <v>3.2532658874490443</v>
      </c>
      <c r="E806" s="197" t="s">
        <v>47</v>
      </c>
      <c r="F806" s="184" t="s">
        <v>90</v>
      </c>
      <c r="G806" s="307" t="s">
        <v>43</v>
      </c>
      <c r="H806" s="184" t="s">
        <v>22</v>
      </c>
      <c r="I806" s="285">
        <v>22</v>
      </c>
      <c r="J806" s="180">
        <v>87.27272727272728</v>
      </c>
      <c r="K806" s="180">
        <v>10.90909090909091</v>
      </c>
      <c r="L806" s="285">
        <v>23</v>
      </c>
      <c r="M806" s="180">
        <v>123.63636363636364</v>
      </c>
      <c r="N806" s="180">
        <v>10.90909090909091</v>
      </c>
    </row>
    <row r="807" spans="1:24" ht="12.75" customHeight="1" x14ac:dyDescent="0.25">
      <c r="A807" s="184" t="s">
        <v>91</v>
      </c>
      <c r="B807" s="196">
        <v>45</v>
      </c>
      <c r="C807" s="180">
        <v>-14.545454545454533</v>
      </c>
      <c r="D807" s="180">
        <v>5.3554295698753256</v>
      </c>
      <c r="E807" s="197" t="s">
        <v>48</v>
      </c>
      <c r="F807" s="184" t="s">
        <v>90</v>
      </c>
      <c r="G807" s="307" t="s">
        <v>43</v>
      </c>
      <c r="H807" s="184" t="s">
        <v>22</v>
      </c>
      <c r="I807" s="285">
        <v>22</v>
      </c>
      <c r="J807" s="180">
        <v>154.54545454545456</v>
      </c>
      <c r="K807" s="180">
        <v>21.81818181818182</v>
      </c>
      <c r="L807" s="285">
        <v>23</v>
      </c>
      <c r="M807" s="180">
        <v>140.00000000000003</v>
      </c>
      <c r="N807" s="180">
        <v>12.727272727272728</v>
      </c>
    </row>
    <row r="808" spans="1:24" ht="12.75" customHeight="1" x14ac:dyDescent="0.25">
      <c r="A808" s="184" t="s">
        <v>91</v>
      </c>
      <c r="B808" s="196">
        <v>44</v>
      </c>
      <c r="C808" s="180">
        <v>56.363636363636374</v>
      </c>
      <c r="D808" s="180">
        <v>4.6677756186588235</v>
      </c>
      <c r="E808" s="197" t="s">
        <v>49</v>
      </c>
      <c r="F808" s="184" t="s">
        <v>90</v>
      </c>
      <c r="G808" s="307" t="s">
        <v>43</v>
      </c>
      <c r="H808" s="184" t="s">
        <v>22</v>
      </c>
      <c r="I808" s="285">
        <v>22</v>
      </c>
      <c r="J808" s="180">
        <v>109.09090909090909</v>
      </c>
      <c r="K808" s="180">
        <v>14.545454545454547</v>
      </c>
      <c r="L808" s="285">
        <v>22</v>
      </c>
      <c r="M808" s="180">
        <v>165.45454545454547</v>
      </c>
      <c r="N808" s="180">
        <v>16.363636363636367</v>
      </c>
    </row>
    <row r="809" spans="1:24" ht="12.75" customHeight="1" x14ac:dyDescent="0.25">
      <c r="A809" s="184" t="s">
        <v>91</v>
      </c>
      <c r="B809" s="196">
        <v>44</v>
      </c>
      <c r="C809" s="180">
        <v>169.09090909090912</v>
      </c>
      <c r="D809" s="180">
        <v>6.6691705791180214</v>
      </c>
      <c r="E809" s="213" t="s">
        <v>50</v>
      </c>
      <c r="F809" s="184" t="s">
        <v>90</v>
      </c>
      <c r="G809" s="307" t="s">
        <v>43</v>
      </c>
      <c r="H809" s="184" t="s">
        <v>22</v>
      </c>
      <c r="I809" s="285">
        <v>22</v>
      </c>
      <c r="J809" s="180">
        <v>121.81818181818183</v>
      </c>
      <c r="K809" s="180">
        <v>18.181818181818183</v>
      </c>
      <c r="L809" s="285">
        <v>22</v>
      </c>
      <c r="M809" s="180">
        <v>290.90909090909093</v>
      </c>
      <c r="N809" s="180">
        <v>25.454545454545457</v>
      </c>
    </row>
    <row r="810" spans="1:24" ht="12.75" customHeight="1" x14ac:dyDescent="0.25">
      <c r="A810" s="184" t="s">
        <v>91</v>
      </c>
      <c r="B810" s="196">
        <v>45</v>
      </c>
      <c r="C810" s="180">
        <v>105.4545454545455</v>
      </c>
      <c r="D810" s="180">
        <v>4.3376878499320597</v>
      </c>
      <c r="E810" s="197" t="s">
        <v>51</v>
      </c>
      <c r="F810" s="184" t="s">
        <v>90</v>
      </c>
      <c r="G810" s="307" t="s">
        <v>43</v>
      </c>
      <c r="H810" s="184" t="s">
        <v>22</v>
      </c>
      <c r="I810" s="285">
        <v>22</v>
      </c>
      <c r="J810" s="180">
        <v>110.90909090909091</v>
      </c>
      <c r="K810" s="180">
        <v>14.545454545454547</v>
      </c>
      <c r="L810" s="285">
        <v>23</v>
      </c>
      <c r="M810" s="180">
        <v>216.3636363636364</v>
      </c>
      <c r="N810" s="180">
        <v>14.545454545454547</v>
      </c>
    </row>
    <row r="811" spans="1:24" ht="12.75" customHeight="1" x14ac:dyDescent="0.25">
      <c r="A811" s="184" t="s">
        <v>91</v>
      </c>
      <c r="B811" s="196">
        <v>103</v>
      </c>
      <c r="C811" s="180">
        <v>630</v>
      </c>
      <c r="D811" s="180">
        <v>76.127031539905019</v>
      </c>
      <c r="E811" s="197" t="s">
        <v>31</v>
      </c>
      <c r="F811" s="170" t="s">
        <v>115</v>
      </c>
      <c r="G811" s="303" t="s">
        <v>43</v>
      </c>
      <c r="H811" s="170" t="s">
        <v>34</v>
      </c>
      <c r="I811" s="285">
        <v>19</v>
      </c>
      <c r="J811" s="180">
        <v>257.89999999999998</v>
      </c>
      <c r="K811" s="180">
        <v>47.6</v>
      </c>
      <c r="L811" s="285">
        <v>84</v>
      </c>
      <c r="M811" s="180">
        <v>887.9</v>
      </c>
      <c r="N811" s="180">
        <v>690.5</v>
      </c>
    </row>
    <row r="812" spans="1:24" ht="12.75" customHeight="1" x14ac:dyDescent="0.25">
      <c r="A812" s="184" t="s">
        <v>91</v>
      </c>
      <c r="D812" s="180"/>
      <c r="F812" s="184" t="s">
        <v>7</v>
      </c>
      <c r="G812" s="303" t="s">
        <v>43</v>
      </c>
      <c r="H812" s="170"/>
      <c r="I812" s="285">
        <v>129</v>
      </c>
      <c r="J812" s="180">
        <v>138.15199999999999</v>
      </c>
      <c r="K812" s="180">
        <v>12.785</v>
      </c>
      <c r="O812" s="214" t="s">
        <v>28</v>
      </c>
      <c r="P812" s="181">
        <v>0</v>
      </c>
      <c r="Q812" s="195">
        <v>98.683999999999997</v>
      </c>
      <c r="S812" s="180">
        <v>113.093</v>
      </c>
      <c r="T812" s="180">
        <v>163.21100000000001</v>
      </c>
      <c r="V812" s="347"/>
      <c r="W812" s="273"/>
      <c r="X812" s="273"/>
    </row>
    <row r="813" spans="1:24" ht="12.75" customHeight="1" x14ac:dyDescent="0.25">
      <c r="A813" s="184" t="s">
        <v>91</v>
      </c>
      <c r="B813" s="196">
        <v>326</v>
      </c>
      <c r="D813" s="180"/>
      <c r="F813" s="184" t="s">
        <v>1991</v>
      </c>
      <c r="G813" s="303" t="s">
        <v>43</v>
      </c>
      <c r="H813" s="170"/>
      <c r="L813" s="285">
        <v>197</v>
      </c>
      <c r="M813" s="180">
        <v>233.91200000000001</v>
      </c>
      <c r="N813" s="180">
        <v>24.262</v>
      </c>
      <c r="O813" s="214" t="s">
        <v>28</v>
      </c>
      <c r="P813" s="181">
        <v>0</v>
      </c>
      <c r="Q813" s="195">
        <v>99.625</v>
      </c>
      <c r="R813" s="181">
        <v>4.7982454898942706E-4</v>
      </c>
      <c r="S813" s="180">
        <v>186.35900000000001</v>
      </c>
      <c r="T813" s="180">
        <v>281.46499999999997</v>
      </c>
    </row>
    <row r="814" spans="1:24" ht="12.75" customHeight="1" x14ac:dyDescent="0.25">
      <c r="A814" s="184" t="s">
        <v>91</v>
      </c>
      <c r="D814" s="180"/>
      <c r="F814" s="184" t="s">
        <v>211</v>
      </c>
      <c r="G814" s="297" t="s">
        <v>43</v>
      </c>
      <c r="I814" s="285">
        <v>110</v>
      </c>
      <c r="J814" s="180">
        <v>116.482</v>
      </c>
      <c r="K814" s="180">
        <v>10.047000000000001</v>
      </c>
      <c r="O814" s="214" t="s">
        <v>28</v>
      </c>
      <c r="P814" s="181">
        <v>0</v>
      </c>
      <c r="Q814" s="195">
        <v>97.926000000000002</v>
      </c>
      <c r="S814" s="180">
        <v>96.79</v>
      </c>
      <c r="T814" s="180">
        <v>136.173</v>
      </c>
    </row>
    <row r="815" spans="1:24" ht="12.75" customHeight="1" x14ac:dyDescent="0.25">
      <c r="A815" s="184" t="s">
        <v>91</v>
      </c>
      <c r="B815" s="184"/>
      <c r="C815" s="180"/>
      <c r="D815" s="180"/>
      <c r="E815" s="197"/>
      <c r="F815" s="184" t="s">
        <v>1992</v>
      </c>
      <c r="G815" s="307" t="s">
        <v>43</v>
      </c>
      <c r="H815" s="184"/>
      <c r="I815" s="285"/>
      <c r="J815" s="180"/>
      <c r="K815" s="180"/>
      <c r="L815" s="285">
        <v>113</v>
      </c>
      <c r="M815" s="180">
        <v>187.11699999999999</v>
      </c>
      <c r="N815" s="180">
        <v>24.242000000000001</v>
      </c>
      <c r="O815" s="214" t="s">
        <v>28</v>
      </c>
      <c r="P815" s="181">
        <v>0</v>
      </c>
      <c r="Q815" s="195">
        <v>99.677999999999997</v>
      </c>
      <c r="R815" s="181">
        <v>7.1082920208282996E-3</v>
      </c>
      <c r="S815" s="180">
        <v>139.60400000000001</v>
      </c>
      <c r="T815" s="180">
        <v>234.631</v>
      </c>
    </row>
    <row r="816" spans="1:24" s="108" customFormat="1" ht="12.75" customHeight="1" x14ac:dyDescent="0.25">
      <c r="A816" s="188" t="s">
        <v>91</v>
      </c>
      <c r="B816" s="186">
        <v>223</v>
      </c>
      <c r="C816" s="183">
        <v>70.576999999999998</v>
      </c>
      <c r="D816" s="183">
        <v>25.716999999999999</v>
      </c>
      <c r="E816" s="189" t="s">
        <v>212</v>
      </c>
      <c r="F816" s="188" t="s">
        <v>1993</v>
      </c>
      <c r="G816" s="308" t="s">
        <v>43</v>
      </c>
      <c r="H816" s="188"/>
      <c r="I816" s="284"/>
      <c r="J816" s="183"/>
      <c r="K816" s="183"/>
      <c r="L816" s="284"/>
      <c r="M816" s="183"/>
      <c r="N816" s="183"/>
      <c r="O816" s="203" t="s">
        <v>28</v>
      </c>
      <c r="P816" s="191">
        <v>0</v>
      </c>
      <c r="Q816" s="187">
        <v>99.986000000000004</v>
      </c>
      <c r="R816" s="191"/>
      <c r="S816" s="183">
        <v>20.173999999999999</v>
      </c>
      <c r="T816" s="183">
        <v>120.98099999999999</v>
      </c>
      <c r="U816" s="278"/>
    </row>
    <row r="817" spans="1:24" ht="12.75" customHeight="1" x14ac:dyDescent="0.25">
      <c r="A817" s="184" t="s">
        <v>91</v>
      </c>
      <c r="B817" s="196">
        <v>62</v>
      </c>
      <c r="C817" s="180">
        <v>19.899999999999999</v>
      </c>
      <c r="D817" s="180">
        <v>24.4</v>
      </c>
      <c r="E817" s="197" t="s">
        <v>31</v>
      </c>
      <c r="F817" s="184" t="s">
        <v>115</v>
      </c>
      <c r="G817" s="307" t="s">
        <v>43</v>
      </c>
      <c r="H817" s="184" t="s">
        <v>33</v>
      </c>
      <c r="I817" s="285">
        <v>19</v>
      </c>
      <c r="J817" s="180">
        <v>257.89999999999998</v>
      </c>
      <c r="K817" s="180">
        <v>47.6</v>
      </c>
      <c r="L817" s="285">
        <v>43</v>
      </c>
      <c r="M817" s="180">
        <v>277.8</v>
      </c>
      <c r="N817" s="180">
        <v>142.9</v>
      </c>
      <c r="O817" s="214"/>
      <c r="P817" s="181"/>
      <c r="Q817" s="195"/>
      <c r="R817" s="181">
        <v>0.89500000000000002</v>
      </c>
      <c r="S817" s="180"/>
      <c r="T817" s="180"/>
    </row>
    <row r="818" spans="1:24" ht="12.75" customHeight="1" x14ac:dyDescent="0.25">
      <c r="A818" s="184" t="s">
        <v>91</v>
      </c>
      <c r="B818" s="196">
        <v>60</v>
      </c>
      <c r="C818" s="180">
        <v>1269.9000000000001</v>
      </c>
      <c r="D818" s="180">
        <v>58.7</v>
      </c>
      <c r="E818" s="197" t="s">
        <v>31</v>
      </c>
      <c r="F818" s="184" t="s">
        <v>115</v>
      </c>
      <c r="G818" s="307" t="s">
        <v>43</v>
      </c>
      <c r="H818" s="184" t="s">
        <v>34</v>
      </c>
      <c r="I818" s="285">
        <v>19</v>
      </c>
      <c r="J818" s="180">
        <v>257.89999999999998</v>
      </c>
      <c r="K818" s="180">
        <v>47.6</v>
      </c>
      <c r="L818" s="285">
        <v>41</v>
      </c>
      <c r="M818" s="180">
        <v>1527.8</v>
      </c>
      <c r="N818" s="180">
        <v>369</v>
      </c>
      <c r="O818" s="214"/>
      <c r="P818" s="181"/>
      <c r="Q818" s="195"/>
      <c r="R818" s="181">
        <v>1E-3</v>
      </c>
      <c r="S818" s="180"/>
      <c r="T818" s="180"/>
    </row>
    <row r="819" spans="1:24" s="108" customFormat="1" ht="12.75" customHeight="1" x14ac:dyDescent="0.25">
      <c r="A819" s="188"/>
      <c r="B819" s="186"/>
      <c r="C819" s="183"/>
      <c r="D819" s="183"/>
      <c r="E819" s="189"/>
      <c r="F819" s="188"/>
      <c r="G819" s="308"/>
      <c r="H819" s="188"/>
      <c r="I819" s="284"/>
      <c r="J819" s="183"/>
      <c r="K819" s="183"/>
      <c r="L819" s="284"/>
      <c r="M819" s="183"/>
      <c r="N819" s="183"/>
      <c r="O819" s="203"/>
      <c r="P819" s="191"/>
      <c r="Q819" s="187"/>
      <c r="R819" s="191"/>
      <c r="S819" s="183"/>
      <c r="T819" s="183"/>
      <c r="U819" s="278"/>
    </row>
    <row r="821" spans="1:24" ht="12.75" customHeight="1" x14ac:dyDescent="0.25">
      <c r="A821" s="184" t="s">
        <v>92</v>
      </c>
      <c r="B821" s="196">
        <v>45</v>
      </c>
      <c r="C821" s="180">
        <v>-769.23076923076951</v>
      </c>
      <c r="D821" s="180">
        <v>76.465651200725404</v>
      </c>
      <c r="E821" s="197" t="s">
        <v>47</v>
      </c>
      <c r="F821" s="184" t="s">
        <v>90</v>
      </c>
      <c r="G821" s="307" t="s">
        <v>43</v>
      </c>
      <c r="H821" s="184" t="s">
        <v>22</v>
      </c>
      <c r="I821" s="285">
        <v>22</v>
      </c>
      <c r="J821" s="180">
        <v>11410.25641025641</v>
      </c>
      <c r="K821" s="180">
        <v>256.41025641025641</v>
      </c>
      <c r="L821" s="285">
        <v>23</v>
      </c>
      <c r="M821" s="180">
        <v>10641.025641025641</v>
      </c>
      <c r="N821" s="180">
        <v>256.41025641025641</v>
      </c>
    </row>
    <row r="822" spans="1:24" ht="12.75" customHeight="1" x14ac:dyDescent="0.25">
      <c r="A822" s="184" t="s">
        <v>92</v>
      </c>
      <c r="B822" s="196">
        <v>45</v>
      </c>
      <c r="C822" s="180">
        <v>-961.53846153846098</v>
      </c>
      <c r="D822" s="180">
        <v>76.465651200725404</v>
      </c>
      <c r="E822" s="197" t="s">
        <v>48</v>
      </c>
      <c r="F822" s="184" t="s">
        <v>90</v>
      </c>
      <c r="G822" s="307" t="s">
        <v>43</v>
      </c>
      <c r="H822" s="184" t="s">
        <v>22</v>
      </c>
      <c r="I822" s="285">
        <v>22</v>
      </c>
      <c r="J822" s="180">
        <v>11923.076923076924</v>
      </c>
      <c r="K822" s="180">
        <v>256.41025641025641</v>
      </c>
      <c r="L822" s="285">
        <v>23</v>
      </c>
      <c r="M822" s="180">
        <v>10961.538461538463</v>
      </c>
      <c r="N822" s="180">
        <v>256.41025641025641</v>
      </c>
    </row>
    <row r="823" spans="1:24" ht="12.75" customHeight="1" x14ac:dyDescent="0.25">
      <c r="A823" s="184" t="s">
        <v>92</v>
      </c>
      <c r="B823" s="196">
        <v>45</v>
      </c>
      <c r="C823" s="180">
        <v>-1602.5641025641016</v>
      </c>
      <c r="D823" s="180">
        <v>86.341876643246067</v>
      </c>
      <c r="E823" s="197" t="s">
        <v>49</v>
      </c>
      <c r="F823" s="184" t="s">
        <v>90</v>
      </c>
      <c r="G823" s="307" t="s">
        <v>43</v>
      </c>
      <c r="H823" s="184" t="s">
        <v>22</v>
      </c>
      <c r="I823" s="285">
        <v>22</v>
      </c>
      <c r="J823" s="180">
        <v>11474.358974358973</v>
      </c>
      <c r="K823" s="180">
        <v>256.41025641025641</v>
      </c>
      <c r="L823" s="285">
        <v>23</v>
      </c>
      <c r="M823" s="180">
        <v>9871.7948717948711</v>
      </c>
      <c r="N823" s="180">
        <v>320.5128205128205</v>
      </c>
    </row>
    <row r="824" spans="1:24" ht="12.75" customHeight="1" x14ac:dyDescent="0.25">
      <c r="A824" s="184" t="s">
        <v>92</v>
      </c>
      <c r="B824" s="196">
        <v>45</v>
      </c>
      <c r="C824" s="180">
        <v>-2884.6153846153848</v>
      </c>
      <c r="D824" s="180">
        <v>86.341876643246067</v>
      </c>
      <c r="E824" s="197" t="s">
        <v>50</v>
      </c>
      <c r="F824" s="184" t="s">
        <v>90</v>
      </c>
      <c r="G824" s="307" t="s">
        <v>43</v>
      </c>
      <c r="H824" s="184" t="s">
        <v>22</v>
      </c>
      <c r="I824" s="285">
        <v>22</v>
      </c>
      <c r="J824" s="180">
        <v>11217.948717948717</v>
      </c>
      <c r="K824" s="180">
        <v>256.41025641025641</v>
      </c>
      <c r="L824" s="285">
        <v>23</v>
      </c>
      <c r="M824" s="180">
        <v>8333.3333333333321</v>
      </c>
      <c r="N824" s="180">
        <v>320.5128205128205</v>
      </c>
    </row>
    <row r="825" spans="1:24" ht="12.75" customHeight="1" x14ac:dyDescent="0.25">
      <c r="A825" s="184" t="s">
        <v>92</v>
      </c>
      <c r="B825" s="196">
        <v>45</v>
      </c>
      <c r="C825" s="180">
        <v>-3910.2564102564093</v>
      </c>
      <c r="D825" s="180">
        <v>76.465651200725404</v>
      </c>
      <c r="E825" s="213" t="s">
        <v>51</v>
      </c>
      <c r="F825" s="184" t="s">
        <v>90</v>
      </c>
      <c r="G825" s="307" t="s">
        <v>43</v>
      </c>
      <c r="H825" s="184" t="s">
        <v>22</v>
      </c>
      <c r="I825" s="285">
        <v>22</v>
      </c>
      <c r="J825" s="180">
        <v>10897.435897435897</v>
      </c>
      <c r="K825" s="180">
        <v>256.41025641025641</v>
      </c>
      <c r="L825" s="285">
        <v>23</v>
      </c>
      <c r="M825" s="180">
        <v>6987.1794871794873</v>
      </c>
      <c r="N825" s="180">
        <v>256.41025641025641</v>
      </c>
      <c r="R825" s="257"/>
    </row>
    <row r="826" spans="1:24" ht="12.75" customHeight="1" x14ac:dyDescent="0.25">
      <c r="A826" s="294" t="s">
        <v>92</v>
      </c>
      <c r="B826" s="196">
        <v>103</v>
      </c>
      <c r="C826" s="180">
        <v>-6504.2999999999993</v>
      </c>
      <c r="D826" s="180">
        <v>612.89535238586245</v>
      </c>
      <c r="E826" s="197" t="s">
        <v>31</v>
      </c>
      <c r="F826" s="170" t="s">
        <v>115</v>
      </c>
      <c r="G826" s="303" t="s">
        <v>43</v>
      </c>
      <c r="H826" s="170" t="s">
        <v>34</v>
      </c>
      <c r="I826" s="285">
        <v>19</v>
      </c>
      <c r="J826" s="180">
        <v>16112.5</v>
      </c>
      <c r="K826" s="180">
        <v>2422.5</v>
      </c>
      <c r="L826" s="285">
        <v>84</v>
      </c>
      <c r="M826" s="180">
        <v>9608.2000000000007</v>
      </c>
      <c r="N826" s="180">
        <v>2368.3000000000002</v>
      </c>
    </row>
    <row r="827" spans="1:24" ht="12.75" customHeight="1" x14ac:dyDescent="0.25">
      <c r="A827" s="184" t="s">
        <v>92</v>
      </c>
      <c r="D827" s="180"/>
      <c r="F827" s="184" t="s">
        <v>7</v>
      </c>
      <c r="G827" s="303"/>
      <c r="H827" s="170"/>
      <c r="I827" s="285">
        <f>SUM(I821:I826)</f>
        <v>129</v>
      </c>
      <c r="J827" s="180">
        <v>11724.786</v>
      </c>
      <c r="K827" s="180">
        <v>189.57599999999999</v>
      </c>
      <c r="O827" s="214" t="s">
        <v>28</v>
      </c>
      <c r="P827" s="181">
        <v>0</v>
      </c>
      <c r="Q827" s="195">
        <v>98.084000000000003</v>
      </c>
      <c r="S827" s="180">
        <v>11353.224</v>
      </c>
      <c r="T827" s="180">
        <v>12096.347</v>
      </c>
      <c r="V827" s="347"/>
      <c r="W827" s="273"/>
      <c r="X827" s="273"/>
    </row>
    <row r="828" spans="1:24" ht="12.75" customHeight="1" x14ac:dyDescent="0.25">
      <c r="A828" s="184" t="s">
        <v>92</v>
      </c>
      <c r="B828" s="196">
        <f>I827+L828</f>
        <v>328</v>
      </c>
      <c r="D828" s="180"/>
      <c r="F828" s="184" t="s">
        <v>1991</v>
      </c>
      <c r="G828" s="303"/>
      <c r="H828" s="170"/>
      <c r="L828" s="285">
        <f>SUM(L821:L826)</f>
        <v>199</v>
      </c>
      <c r="M828" s="180">
        <v>9399.85</v>
      </c>
      <c r="N828" s="180">
        <v>720.32100000000003</v>
      </c>
      <c r="O828" s="214" t="s">
        <v>28</v>
      </c>
      <c r="P828" s="181">
        <v>0</v>
      </c>
      <c r="Q828" s="195">
        <v>99.866</v>
      </c>
      <c r="R828" s="301">
        <f>2*(1-_xlfn.NORM.S.DIST((J827-M828)/SQRT((N828^2)+(K827^2)),TRUE))</f>
        <v>1.800249981069868E-3</v>
      </c>
      <c r="S828" s="180">
        <v>7988.0469999999996</v>
      </c>
      <c r="T828" s="180">
        <v>10811.653</v>
      </c>
    </row>
    <row r="829" spans="1:24" ht="12.75" customHeight="1" x14ac:dyDescent="0.25">
      <c r="A829" s="184" t="s">
        <v>92</v>
      </c>
      <c r="D829" s="180"/>
      <c r="F829" s="184" t="s">
        <v>211</v>
      </c>
      <c r="I829" s="285">
        <v>110</v>
      </c>
      <c r="J829" s="180">
        <v>11384.62</v>
      </c>
      <c r="K829" s="180">
        <v>167.90799999999999</v>
      </c>
      <c r="O829" s="214" t="s">
        <v>28</v>
      </c>
      <c r="P829" s="181">
        <v>0</v>
      </c>
      <c r="Q829" s="195">
        <v>97.88</v>
      </c>
      <c r="S829" s="180">
        <v>11055.527</v>
      </c>
      <c r="T829" s="180">
        <v>11713.713</v>
      </c>
    </row>
    <row r="830" spans="1:24" ht="12.75" customHeight="1" x14ac:dyDescent="0.25">
      <c r="A830" s="184" t="s">
        <v>92</v>
      </c>
      <c r="B830" s="184"/>
      <c r="C830" s="180"/>
      <c r="D830" s="180"/>
      <c r="E830" s="197"/>
      <c r="F830" s="184" t="s">
        <v>1992</v>
      </c>
      <c r="G830" s="307"/>
      <c r="H830" s="184"/>
      <c r="I830" s="285"/>
      <c r="J830" s="180"/>
      <c r="K830" s="180"/>
      <c r="L830" s="285">
        <v>115</v>
      </c>
      <c r="M830" s="180">
        <v>9359.0120000000006</v>
      </c>
      <c r="N830" s="180">
        <v>793.72199999999998</v>
      </c>
      <c r="O830" s="214" t="s">
        <v>28</v>
      </c>
      <c r="P830" s="181">
        <v>0</v>
      </c>
      <c r="Q830" s="195">
        <v>99.893000000000001</v>
      </c>
      <c r="R830" s="181">
        <v>1.2532619021243585E-2</v>
      </c>
      <c r="S830" s="180">
        <v>7803.3450000000003</v>
      </c>
      <c r="T830" s="180">
        <v>10914.68</v>
      </c>
      <c r="U830" s="279"/>
      <c r="V830" s="184"/>
      <c r="W830" s="184"/>
      <c r="X830" s="184"/>
    </row>
    <row r="831" spans="1:24" s="108" customFormat="1" ht="12.75" customHeight="1" x14ac:dyDescent="0.25">
      <c r="A831" s="188" t="s">
        <v>92</v>
      </c>
      <c r="B831" s="186">
        <v>225</v>
      </c>
      <c r="C831" s="183">
        <v>-2025.6379999999999</v>
      </c>
      <c r="D831" s="183">
        <v>618.91</v>
      </c>
      <c r="E831" s="189" t="s">
        <v>212</v>
      </c>
      <c r="F831" s="188" t="s">
        <v>1993</v>
      </c>
      <c r="G831" s="308"/>
      <c r="H831" s="188"/>
      <c r="I831" s="284"/>
      <c r="J831" s="183"/>
      <c r="K831" s="183"/>
      <c r="L831" s="284"/>
      <c r="M831" s="183"/>
      <c r="N831" s="183"/>
      <c r="O831" s="203" t="s">
        <v>28</v>
      </c>
      <c r="P831" s="191">
        <v>0</v>
      </c>
      <c r="Q831" s="187">
        <v>99.992999999999995</v>
      </c>
      <c r="R831" s="191"/>
      <c r="S831" s="183">
        <v>-3238.6790000000001</v>
      </c>
      <c r="T831" s="183">
        <v>-812.59799999999996</v>
      </c>
      <c r="U831" s="280"/>
      <c r="V831" s="188"/>
      <c r="W831" s="188"/>
      <c r="X831" s="188"/>
    </row>
    <row r="832" spans="1:24" ht="12.75" customHeight="1" x14ac:dyDescent="0.25">
      <c r="A832" s="184" t="s">
        <v>92</v>
      </c>
      <c r="B832" s="196">
        <v>62</v>
      </c>
      <c r="C832" s="180">
        <v>-5239.3999999999996</v>
      </c>
      <c r="D832" s="180">
        <v>623.9</v>
      </c>
      <c r="E832" s="197" t="s">
        <v>31</v>
      </c>
      <c r="F832" s="184" t="s">
        <v>115</v>
      </c>
      <c r="G832" s="307" t="s">
        <v>43</v>
      </c>
      <c r="H832" s="184" t="s">
        <v>33</v>
      </c>
      <c r="I832" s="285">
        <v>19</v>
      </c>
      <c r="J832" s="180">
        <v>16112.5</v>
      </c>
      <c r="K832" s="180">
        <v>2422.5</v>
      </c>
      <c r="L832" s="285">
        <v>43</v>
      </c>
      <c r="M832" s="180">
        <v>10873.1</v>
      </c>
      <c r="N832" s="180">
        <v>1859.1</v>
      </c>
      <c r="O832" s="214"/>
      <c r="P832" s="181"/>
      <c r="Q832" s="195"/>
      <c r="R832" s="181">
        <v>8.5999999999999993E-2</v>
      </c>
      <c r="S832" s="180"/>
      <c r="T832" s="180"/>
      <c r="U832" s="279"/>
      <c r="V832" s="184"/>
      <c r="W832" s="184"/>
      <c r="X832" s="184"/>
    </row>
    <row r="833" spans="1:24" s="108" customFormat="1" ht="12.75" customHeight="1" x14ac:dyDescent="0.25">
      <c r="A833" s="188" t="s">
        <v>92</v>
      </c>
      <c r="B833" s="186">
        <v>60</v>
      </c>
      <c r="C833" s="183">
        <v>-7830.9</v>
      </c>
      <c r="D833" s="183">
        <v>644.1</v>
      </c>
      <c r="E833" s="189" t="s">
        <v>31</v>
      </c>
      <c r="F833" s="188" t="s">
        <v>115</v>
      </c>
      <c r="G833" s="308" t="s">
        <v>43</v>
      </c>
      <c r="H833" s="188" t="s">
        <v>34</v>
      </c>
      <c r="I833" s="284">
        <v>19</v>
      </c>
      <c r="J833" s="183">
        <v>16112.5</v>
      </c>
      <c r="K833" s="183">
        <v>2422.5</v>
      </c>
      <c r="L833" s="284">
        <v>41</v>
      </c>
      <c r="M833" s="183">
        <v>8281.6</v>
      </c>
      <c r="N833" s="183">
        <v>2084.5</v>
      </c>
      <c r="O833" s="203"/>
      <c r="P833" s="191"/>
      <c r="Q833" s="187"/>
      <c r="R833" s="191">
        <v>1.4E-2</v>
      </c>
      <c r="S833" s="183"/>
      <c r="T833" s="183"/>
      <c r="U833" s="280"/>
      <c r="V833" s="188"/>
      <c r="W833" s="188"/>
      <c r="X833" s="188"/>
    </row>
    <row r="834" spans="1:24" ht="12.75" customHeight="1" x14ac:dyDescent="0.25">
      <c r="A834" s="184" t="s">
        <v>92</v>
      </c>
      <c r="B834" s="196"/>
      <c r="C834" s="180"/>
      <c r="D834" s="180"/>
      <c r="E834" s="197"/>
      <c r="F834" s="184" t="s">
        <v>7</v>
      </c>
      <c r="G834" s="307" t="s">
        <v>43</v>
      </c>
      <c r="H834" s="184"/>
      <c r="I834" s="285">
        <v>184</v>
      </c>
      <c r="J834" s="180">
        <v>11724.8</v>
      </c>
      <c r="K834" s="180">
        <v>189.6</v>
      </c>
      <c r="L834" s="285"/>
      <c r="M834" s="180"/>
      <c r="N834" s="180"/>
      <c r="O834" s="214" t="s">
        <v>28</v>
      </c>
      <c r="P834" s="181">
        <v>0</v>
      </c>
      <c r="Q834" s="195">
        <v>98.08</v>
      </c>
      <c r="R834" s="181"/>
      <c r="S834" s="180">
        <v>11353.2</v>
      </c>
      <c r="T834" s="180">
        <v>12096.3</v>
      </c>
      <c r="U834" s="279"/>
      <c r="V834" s="184"/>
      <c r="W834" s="184"/>
      <c r="X834" s="184"/>
    </row>
    <row r="835" spans="1:24" ht="12.75" customHeight="1" x14ac:dyDescent="0.25">
      <c r="A835" s="184" t="s">
        <v>92</v>
      </c>
      <c r="B835" s="196"/>
      <c r="C835" s="180"/>
      <c r="D835" s="180"/>
      <c r="E835" s="197"/>
      <c r="F835" s="184" t="s">
        <v>1991</v>
      </c>
      <c r="G835" s="307" t="s">
        <v>43</v>
      </c>
      <c r="H835" s="184"/>
      <c r="I835" s="285"/>
      <c r="J835" s="180"/>
      <c r="K835" s="180"/>
      <c r="L835" s="285">
        <v>234</v>
      </c>
      <c r="M835" s="180">
        <v>9399.9</v>
      </c>
      <c r="N835" s="180">
        <v>720.3</v>
      </c>
      <c r="O835" s="214" t="s">
        <v>28</v>
      </c>
      <c r="P835" s="181">
        <v>0</v>
      </c>
      <c r="Q835" s="195">
        <v>99.87</v>
      </c>
      <c r="R835" s="181">
        <v>2E-3</v>
      </c>
      <c r="S835" s="180">
        <v>7988</v>
      </c>
      <c r="T835" s="180">
        <v>10811.7</v>
      </c>
      <c r="U835" s="279"/>
      <c r="V835" s="184"/>
      <c r="W835" s="184"/>
      <c r="X835" s="184"/>
    </row>
    <row r="836" spans="1:24" ht="12.75" customHeight="1" x14ac:dyDescent="0.25">
      <c r="A836" s="184" t="s">
        <v>92</v>
      </c>
      <c r="B836" s="196">
        <v>418</v>
      </c>
      <c r="C836" s="180">
        <v>-2771</v>
      </c>
      <c r="D836" s="180">
        <v>589.9</v>
      </c>
      <c r="E836" s="197"/>
      <c r="F836" s="184" t="s">
        <v>1993</v>
      </c>
      <c r="G836" s="307" t="s">
        <v>43</v>
      </c>
      <c r="H836" s="184"/>
      <c r="I836" s="285"/>
      <c r="J836" s="180"/>
      <c r="K836" s="180"/>
      <c r="L836" s="285"/>
      <c r="M836" s="180"/>
      <c r="N836" s="180"/>
      <c r="O836" s="214" t="s">
        <v>28</v>
      </c>
      <c r="P836" s="181">
        <v>0</v>
      </c>
      <c r="Q836" s="195">
        <v>99.99</v>
      </c>
      <c r="R836" s="181"/>
      <c r="S836" s="180">
        <v>-3927.2</v>
      </c>
      <c r="T836" s="180">
        <v>-1614.9</v>
      </c>
      <c r="U836" s="279"/>
      <c r="V836" s="184"/>
      <c r="W836" s="184"/>
      <c r="X836" s="184"/>
    </row>
    <row r="837" spans="1:24" s="108" customFormat="1" ht="12.75" customHeight="1" x14ac:dyDescent="0.25">
      <c r="A837" s="188"/>
      <c r="B837" s="186"/>
      <c r="C837" s="183"/>
      <c r="D837" s="183"/>
      <c r="E837" s="189"/>
      <c r="F837" s="188"/>
      <c r="G837" s="308"/>
      <c r="H837" s="188"/>
      <c r="I837" s="284"/>
      <c r="J837" s="183"/>
      <c r="K837" s="21"/>
      <c r="L837" s="284"/>
      <c r="M837" s="178"/>
      <c r="N837" s="178"/>
      <c r="O837" s="203"/>
      <c r="P837" s="191"/>
      <c r="Q837" s="187"/>
      <c r="R837" s="191"/>
      <c r="S837" s="183"/>
      <c r="T837" s="183"/>
      <c r="U837" s="280"/>
      <c r="V837" s="188"/>
      <c r="W837" s="188"/>
      <c r="X837" s="188"/>
    </row>
    <row r="838" spans="1:24" ht="12.75" customHeight="1" x14ac:dyDescent="0.25">
      <c r="D838" s="180"/>
    </row>
    <row r="839" spans="1:24" ht="12.75" customHeight="1" x14ac:dyDescent="0.25">
      <c r="A839" s="184" t="s">
        <v>93</v>
      </c>
      <c r="B839" s="196">
        <v>45</v>
      </c>
      <c r="C839" s="180">
        <v>-97.058823529411768</v>
      </c>
      <c r="D839" s="180">
        <v>6.7078541411471555</v>
      </c>
      <c r="E839" s="197" t="s">
        <v>47</v>
      </c>
      <c r="F839" s="184" t="s">
        <v>90</v>
      </c>
      <c r="G839" s="307" t="s">
        <v>43</v>
      </c>
      <c r="H839" s="184" t="s">
        <v>22</v>
      </c>
      <c r="I839" s="285">
        <v>22</v>
      </c>
      <c r="J839" s="180">
        <v>180.88235294117646</v>
      </c>
      <c r="K839" s="180">
        <v>28.676470588235293</v>
      </c>
      <c r="L839" s="285">
        <v>23</v>
      </c>
      <c r="M839" s="180">
        <v>83.823529411764696</v>
      </c>
      <c r="N839" s="180">
        <v>13.235294117647058</v>
      </c>
    </row>
    <row r="840" spans="1:24" ht="12.75" customHeight="1" x14ac:dyDescent="0.25">
      <c r="A840" s="184" t="s">
        <v>93</v>
      </c>
      <c r="B840" s="196">
        <v>45</v>
      </c>
      <c r="C840" s="180">
        <v>-125.73529411764707</v>
      </c>
      <c r="D840" s="180">
        <v>5.6435483741190993</v>
      </c>
      <c r="E840" s="213" t="s">
        <v>51</v>
      </c>
      <c r="F840" s="184" t="s">
        <v>90</v>
      </c>
      <c r="G840" s="307" t="s">
        <v>43</v>
      </c>
      <c r="H840" s="184" t="s">
        <v>22</v>
      </c>
      <c r="I840" s="285">
        <v>22</v>
      </c>
      <c r="J840" s="180">
        <v>176.47058823529412</v>
      </c>
      <c r="K840" s="180">
        <v>26.470588235294116</v>
      </c>
      <c r="L840" s="285">
        <v>23</v>
      </c>
      <c r="M840" s="180">
        <v>50.735294117647051</v>
      </c>
      <c r="N840" s="180">
        <v>0</v>
      </c>
    </row>
    <row r="841" spans="1:24" ht="12.75" customHeight="1" x14ac:dyDescent="0.25">
      <c r="A841" s="184" t="s">
        <v>93</v>
      </c>
      <c r="D841" s="180"/>
      <c r="F841" s="184" t="s">
        <v>7</v>
      </c>
      <c r="G841" s="297" t="s">
        <v>43</v>
      </c>
      <c r="I841" s="285">
        <v>44</v>
      </c>
      <c r="J841" s="180">
        <v>178.52500000000001</v>
      </c>
      <c r="K841" s="180">
        <v>4.1509999999999998</v>
      </c>
      <c r="O841" s="214" t="s">
        <v>29</v>
      </c>
      <c r="P841" s="181">
        <v>0.59699999999999998</v>
      </c>
      <c r="Q841" s="195">
        <v>0</v>
      </c>
      <c r="S841" s="180">
        <v>170.38900000000001</v>
      </c>
      <c r="T841" s="180">
        <v>186.661</v>
      </c>
      <c r="V841" s="347"/>
      <c r="W841" s="273"/>
      <c r="X841" s="273"/>
    </row>
    <row r="842" spans="1:24" ht="12.75" customHeight="1" x14ac:dyDescent="0.25">
      <c r="A842" s="184" t="s">
        <v>93</v>
      </c>
      <c r="B842" s="184"/>
      <c r="C842" s="180"/>
      <c r="D842" s="180"/>
      <c r="E842" s="197"/>
      <c r="F842" s="184" t="s">
        <v>1991</v>
      </c>
      <c r="G842" s="307" t="s">
        <v>43</v>
      </c>
      <c r="H842" s="184"/>
      <c r="I842" s="285"/>
      <c r="J842" s="180"/>
      <c r="K842" s="180"/>
      <c r="L842" s="285">
        <v>46</v>
      </c>
      <c r="M842" s="180">
        <v>67.596999999999994</v>
      </c>
      <c r="N842" s="180">
        <v>16.545999999999999</v>
      </c>
      <c r="O842" s="214" t="s">
        <v>28</v>
      </c>
      <c r="P842" s="181">
        <v>0</v>
      </c>
      <c r="Q842" s="195">
        <v>96.522000000000006</v>
      </c>
      <c r="R842" s="181">
        <v>7.8888895416184823E-11</v>
      </c>
      <c r="S842" s="180">
        <v>35.165999999999997</v>
      </c>
      <c r="T842" s="180">
        <v>100.027</v>
      </c>
      <c r="U842" s="279"/>
      <c r="V842" s="184"/>
      <c r="W842" s="184"/>
      <c r="X842" s="184"/>
    </row>
    <row r="843" spans="1:24" ht="12.75" customHeight="1" x14ac:dyDescent="0.25">
      <c r="A843" s="184" t="s">
        <v>93</v>
      </c>
      <c r="B843" s="196">
        <v>90</v>
      </c>
      <c r="C843" s="180">
        <v>-111.405</v>
      </c>
      <c r="D843" s="180">
        <v>14.3</v>
      </c>
      <c r="E843" s="197" t="s">
        <v>212</v>
      </c>
      <c r="F843" s="184" t="s">
        <v>1993</v>
      </c>
      <c r="G843" s="307" t="s">
        <v>43</v>
      </c>
      <c r="H843" s="184"/>
      <c r="I843" s="285"/>
      <c r="J843" s="180"/>
      <c r="K843" s="180"/>
      <c r="L843" s="285"/>
      <c r="M843" s="180"/>
      <c r="N843" s="180"/>
      <c r="O843" s="214" t="s">
        <v>28</v>
      </c>
      <c r="P843" s="181">
        <v>0</v>
      </c>
      <c r="Q843" s="195">
        <v>99.793000000000006</v>
      </c>
      <c r="R843" s="181"/>
      <c r="S843" s="180">
        <v>-139.43299999999999</v>
      </c>
      <c r="T843" s="180">
        <v>-83.378</v>
      </c>
      <c r="U843" s="279"/>
      <c r="V843" s="184"/>
      <c r="W843" s="184"/>
      <c r="X843" s="184"/>
    </row>
    <row r="844" spans="1:24" s="108" customFormat="1" ht="12.75" customHeight="1" x14ac:dyDescent="0.25">
      <c r="A844" s="188"/>
      <c r="B844" s="186"/>
      <c r="C844" s="183"/>
      <c r="D844" s="183"/>
      <c r="E844" s="189"/>
      <c r="F844" s="188"/>
      <c r="G844" s="308"/>
      <c r="H844" s="188"/>
      <c r="I844" s="284"/>
      <c r="J844" s="183"/>
      <c r="K844" s="183"/>
      <c r="L844" s="284"/>
      <c r="M844" s="183"/>
      <c r="N844" s="183"/>
      <c r="O844" s="203"/>
      <c r="P844" s="191"/>
      <c r="Q844" s="187"/>
      <c r="R844" s="191"/>
      <c r="S844" s="183"/>
      <c r="T844" s="183"/>
      <c r="U844" s="280"/>
      <c r="V844" s="188"/>
      <c r="W844" s="188"/>
      <c r="X844" s="188"/>
    </row>
    <row r="845" spans="1:24" ht="12.75" customHeight="1" x14ac:dyDescent="0.25">
      <c r="D845" s="180"/>
    </row>
    <row r="846" spans="1:24" ht="12.75" customHeight="1" x14ac:dyDescent="0.25">
      <c r="A846" s="184" t="s">
        <v>63</v>
      </c>
      <c r="B846" s="196">
        <v>12</v>
      </c>
      <c r="C846" s="180">
        <v>397</v>
      </c>
      <c r="D846" s="180">
        <v>41.005542862575851</v>
      </c>
      <c r="E846" s="197">
        <v>1</v>
      </c>
      <c r="F846" s="184" t="s">
        <v>61</v>
      </c>
      <c r="G846" s="307" t="s">
        <v>43</v>
      </c>
      <c r="H846" s="184" t="s">
        <v>22</v>
      </c>
      <c r="I846" s="285">
        <v>11</v>
      </c>
      <c r="J846" s="180">
        <v>777</v>
      </c>
      <c r="K846" s="180">
        <v>136</v>
      </c>
      <c r="L846" s="285">
        <v>1</v>
      </c>
      <c r="M846" s="180">
        <v>1174</v>
      </c>
      <c r="N846" s="180"/>
    </row>
    <row r="847" spans="1:24" ht="12.75" customHeight="1" x14ac:dyDescent="0.25">
      <c r="A847" s="184" t="s">
        <v>63</v>
      </c>
      <c r="B847" s="196">
        <v>26</v>
      </c>
      <c r="C847" s="180">
        <v>419</v>
      </c>
      <c r="D847" s="180">
        <v>411.23047066091783</v>
      </c>
      <c r="E847" s="197">
        <v>2</v>
      </c>
      <c r="F847" s="184" t="s">
        <v>61</v>
      </c>
      <c r="G847" s="307" t="s">
        <v>43</v>
      </c>
      <c r="H847" s="184" t="s">
        <v>22</v>
      </c>
      <c r="I847" s="285">
        <v>24</v>
      </c>
      <c r="J847" s="180">
        <v>806</v>
      </c>
      <c r="K847" s="180">
        <v>252</v>
      </c>
      <c r="L847" s="285">
        <v>2</v>
      </c>
      <c r="M847" s="180">
        <v>1225</v>
      </c>
      <c r="N847" s="180">
        <v>577</v>
      </c>
    </row>
    <row r="848" spans="1:24" ht="12.75" customHeight="1" x14ac:dyDescent="0.25">
      <c r="A848" s="184" t="s">
        <v>63</v>
      </c>
      <c r="B848" s="196">
        <v>37</v>
      </c>
      <c r="C848" s="180">
        <v>199</v>
      </c>
      <c r="D848" s="180">
        <v>294.75764388298904</v>
      </c>
      <c r="E848" s="197">
        <v>3</v>
      </c>
      <c r="F848" s="184" t="s">
        <v>61</v>
      </c>
      <c r="G848" s="307" t="s">
        <v>43</v>
      </c>
      <c r="H848" s="184" t="s">
        <v>22</v>
      </c>
      <c r="I848" s="285">
        <v>34</v>
      </c>
      <c r="J848" s="180">
        <v>912</v>
      </c>
      <c r="K848" s="180">
        <v>505</v>
      </c>
      <c r="L848" s="285">
        <v>3</v>
      </c>
      <c r="M848" s="180">
        <v>1111</v>
      </c>
      <c r="N848" s="180">
        <v>488</v>
      </c>
    </row>
    <row r="849" spans="1:24" ht="12.75" customHeight="1" x14ac:dyDescent="0.25">
      <c r="A849" s="184" t="s">
        <v>63</v>
      </c>
      <c r="B849" s="196">
        <v>45</v>
      </c>
      <c r="C849" s="180">
        <v>444</v>
      </c>
      <c r="D849" s="180">
        <v>190.27562714576527</v>
      </c>
      <c r="E849" s="213">
        <v>4</v>
      </c>
      <c r="F849" s="184" t="s">
        <v>61</v>
      </c>
      <c r="G849" s="307" t="s">
        <v>43</v>
      </c>
      <c r="H849" s="184" t="s">
        <v>22</v>
      </c>
      <c r="I849" s="285">
        <v>35</v>
      </c>
      <c r="J849" s="180">
        <v>1111</v>
      </c>
      <c r="K849" s="180">
        <v>691</v>
      </c>
      <c r="L849" s="285">
        <v>10</v>
      </c>
      <c r="M849" s="180">
        <v>1555</v>
      </c>
      <c r="N849" s="180">
        <v>475</v>
      </c>
    </row>
    <row r="850" spans="1:24" ht="12.75" customHeight="1" x14ac:dyDescent="0.25">
      <c r="A850" s="184" t="s">
        <v>63</v>
      </c>
      <c r="B850" s="196">
        <v>43</v>
      </c>
      <c r="C850" s="180">
        <v>383</v>
      </c>
      <c r="D850" s="180">
        <v>232.94047230218206</v>
      </c>
      <c r="E850" s="197">
        <v>5</v>
      </c>
      <c r="F850" s="184" t="s">
        <v>61</v>
      </c>
      <c r="G850" s="307" t="s">
        <v>43</v>
      </c>
      <c r="H850" s="184" t="s">
        <v>22</v>
      </c>
      <c r="I850" s="285">
        <v>33</v>
      </c>
      <c r="J850" s="180">
        <v>1358</v>
      </c>
      <c r="K850" s="180">
        <v>672</v>
      </c>
      <c r="L850" s="285">
        <v>10</v>
      </c>
      <c r="M850" s="180">
        <v>1741</v>
      </c>
      <c r="N850" s="180">
        <v>637</v>
      </c>
    </row>
    <row r="851" spans="1:24" ht="12.75" customHeight="1" x14ac:dyDescent="0.25">
      <c r="A851" s="184" t="s">
        <v>63</v>
      </c>
      <c r="B851" s="196">
        <v>31</v>
      </c>
      <c r="C851" s="180">
        <v>378</v>
      </c>
      <c r="D851" s="180">
        <v>217.82716523207907</v>
      </c>
      <c r="E851" s="197">
        <v>6</v>
      </c>
      <c r="F851" s="184" t="s">
        <v>61</v>
      </c>
      <c r="G851" s="307" t="s">
        <v>43</v>
      </c>
      <c r="H851" s="184" t="s">
        <v>22</v>
      </c>
      <c r="I851" s="285">
        <v>23</v>
      </c>
      <c r="J851" s="180">
        <v>1450</v>
      </c>
      <c r="K851" s="180">
        <v>596</v>
      </c>
      <c r="L851" s="285">
        <v>8</v>
      </c>
      <c r="M851" s="180">
        <v>1828</v>
      </c>
      <c r="N851" s="180">
        <v>506</v>
      </c>
    </row>
    <row r="852" spans="1:24" ht="12.75" customHeight="1" x14ac:dyDescent="0.25">
      <c r="A852" s="184" t="s">
        <v>63</v>
      </c>
      <c r="B852" s="196">
        <v>18</v>
      </c>
      <c r="C852" s="180">
        <v>210</v>
      </c>
      <c r="D852" s="180">
        <v>240.29981273400944</v>
      </c>
      <c r="E852" s="197">
        <v>7</v>
      </c>
      <c r="F852" s="184" t="s">
        <v>61</v>
      </c>
      <c r="G852" s="307" t="s">
        <v>43</v>
      </c>
      <c r="H852" s="184" t="s">
        <v>22</v>
      </c>
      <c r="I852" s="285">
        <v>14</v>
      </c>
      <c r="J852" s="180">
        <v>1812</v>
      </c>
      <c r="K852" s="180">
        <v>560</v>
      </c>
      <c r="L852" s="285">
        <v>4</v>
      </c>
      <c r="M852" s="180">
        <v>2022</v>
      </c>
      <c r="N852" s="180">
        <v>376</v>
      </c>
    </row>
    <row r="853" spans="1:24" ht="12.75" customHeight="1" x14ac:dyDescent="0.25">
      <c r="A853" s="184" t="s">
        <v>63</v>
      </c>
      <c r="B853" s="196">
        <v>15</v>
      </c>
      <c r="C853" s="180">
        <v>-257</v>
      </c>
      <c r="D853" s="180">
        <v>326.59271271723134</v>
      </c>
      <c r="E853" s="197">
        <v>8</v>
      </c>
      <c r="F853" s="184" t="s">
        <v>61</v>
      </c>
      <c r="G853" s="307" t="s">
        <v>43</v>
      </c>
      <c r="H853" s="184" t="s">
        <v>22</v>
      </c>
      <c r="I853" s="285">
        <v>10</v>
      </c>
      <c r="J853" s="180">
        <v>1777</v>
      </c>
      <c r="K853" s="180">
        <v>330</v>
      </c>
      <c r="L853" s="285">
        <v>5</v>
      </c>
      <c r="M853" s="180">
        <v>1520</v>
      </c>
      <c r="N853" s="180">
        <v>692</v>
      </c>
    </row>
    <row r="854" spans="1:24" ht="12.75" customHeight="1" x14ac:dyDescent="0.25">
      <c r="A854" s="184" t="s">
        <v>63</v>
      </c>
      <c r="B854" s="196">
        <v>97.666666666666657</v>
      </c>
      <c r="C854" s="180">
        <v>182.65517241379314</v>
      </c>
      <c r="D854" s="180">
        <v>160.79325945532929</v>
      </c>
      <c r="E854" s="197" t="s">
        <v>65</v>
      </c>
      <c r="F854" s="184" t="s">
        <v>66</v>
      </c>
      <c r="G854" s="307" t="s">
        <v>43</v>
      </c>
      <c r="H854" s="184" t="s">
        <v>34</v>
      </c>
      <c r="I854" s="285">
        <v>39.666666666666664</v>
      </c>
      <c r="J854" s="180">
        <v>808</v>
      </c>
      <c r="K854" s="180">
        <v>815</v>
      </c>
      <c r="L854" s="285">
        <v>58</v>
      </c>
      <c r="M854" s="180">
        <v>990.65517241379314</v>
      </c>
      <c r="N854" s="180">
        <v>726.86975773135134</v>
      </c>
    </row>
    <row r="855" spans="1:24" ht="12.75" customHeight="1" x14ac:dyDescent="0.25">
      <c r="A855" s="184" t="s">
        <v>63</v>
      </c>
      <c r="B855" s="196">
        <v>34.5</v>
      </c>
      <c r="C855" s="180">
        <v>357.77192982456143</v>
      </c>
      <c r="D855" s="180">
        <v>275.85711846546332</v>
      </c>
      <c r="E855" s="213" t="s">
        <v>67</v>
      </c>
      <c r="F855" s="184" t="s">
        <v>66</v>
      </c>
      <c r="G855" s="307" t="s">
        <v>43</v>
      </c>
      <c r="H855" s="184" t="s">
        <v>34</v>
      </c>
      <c r="I855" s="285">
        <v>6</v>
      </c>
      <c r="J855" s="180">
        <v>487</v>
      </c>
      <c r="K855" s="180">
        <v>617</v>
      </c>
      <c r="L855" s="285">
        <v>28.5</v>
      </c>
      <c r="M855" s="180">
        <v>844.77192982456143</v>
      </c>
      <c r="N855" s="180">
        <v>600.41320732471979</v>
      </c>
    </row>
    <row r="856" spans="1:24" ht="12.75" customHeight="1" x14ac:dyDescent="0.25">
      <c r="A856" s="184" t="s">
        <v>63</v>
      </c>
      <c r="B856" s="196">
        <v>250</v>
      </c>
      <c r="C856" s="180">
        <v>772.09999999999991</v>
      </c>
      <c r="D856" s="180">
        <v>17.259533925458179</v>
      </c>
      <c r="E856" s="197" t="s">
        <v>72</v>
      </c>
      <c r="F856" s="184" t="s">
        <v>94</v>
      </c>
      <c r="G856" s="307" t="s">
        <v>43</v>
      </c>
      <c r="H856" s="184" t="s">
        <v>22</v>
      </c>
      <c r="I856" s="285">
        <v>168</v>
      </c>
      <c r="J856" s="180">
        <v>2075</v>
      </c>
      <c r="K856" s="180">
        <v>113.7</v>
      </c>
      <c r="L856" s="285">
        <v>82</v>
      </c>
      <c r="M856" s="180">
        <v>2847.1</v>
      </c>
      <c r="N856" s="180">
        <v>134.6</v>
      </c>
    </row>
    <row r="857" spans="1:24" ht="12.75" customHeight="1" x14ac:dyDescent="0.25">
      <c r="A857" s="184" t="s">
        <v>63</v>
      </c>
      <c r="B857" s="196">
        <v>13</v>
      </c>
      <c r="C857" s="180">
        <v>28.199999999999989</v>
      </c>
      <c r="D857" s="180">
        <v>13.67103995068895</v>
      </c>
      <c r="E857" s="197" t="s">
        <v>148</v>
      </c>
      <c r="F857" s="184" t="s">
        <v>164</v>
      </c>
      <c r="G857" s="307" t="s">
        <v>43</v>
      </c>
      <c r="H857" s="184" t="s">
        <v>126</v>
      </c>
      <c r="I857" s="285">
        <v>10</v>
      </c>
      <c r="J857" s="180">
        <v>219</v>
      </c>
      <c r="K857" s="180">
        <v>25.8</v>
      </c>
      <c r="L857" s="285">
        <v>3</v>
      </c>
      <c r="M857" s="180">
        <v>247.2</v>
      </c>
      <c r="N857" s="180">
        <v>19</v>
      </c>
    </row>
    <row r="858" spans="1:24" ht="12.75" customHeight="1" x14ac:dyDescent="0.25">
      <c r="A858" s="184" t="s">
        <v>63</v>
      </c>
      <c r="B858" s="196">
        <v>27</v>
      </c>
      <c r="C858" s="180">
        <v>23.300000000000011</v>
      </c>
      <c r="D858" s="180">
        <v>5.8390923952271896</v>
      </c>
      <c r="E858" s="197" t="s">
        <v>165</v>
      </c>
      <c r="F858" s="184" t="s">
        <v>164</v>
      </c>
      <c r="G858" s="307" t="s">
        <v>43</v>
      </c>
      <c r="H858" s="184" t="s">
        <v>126</v>
      </c>
      <c r="I858" s="285">
        <v>18</v>
      </c>
      <c r="J858" s="180">
        <v>221.5</v>
      </c>
      <c r="K858" s="180">
        <v>14.7</v>
      </c>
      <c r="L858" s="285">
        <v>9</v>
      </c>
      <c r="M858" s="180">
        <v>244.8</v>
      </c>
      <c r="N858" s="180">
        <v>14.1</v>
      </c>
    </row>
    <row r="859" spans="1:24" ht="12.75" customHeight="1" x14ac:dyDescent="0.25">
      <c r="A859" s="184" t="s">
        <v>63</v>
      </c>
      <c r="B859" s="196">
        <v>30</v>
      </c>
      <c r="C859" s="180">
        <v>66.299999999999983</v>
      </c>
      <c r="D859" s="180">
        <v>6.2529878025892662</v>
      </c>
      <c r="E859" s="197" t="s">
        <v>140</v>
      </c>
      <c r="F859" s="184" t="s">
        <v>164</v>
      </c>
      <c r="G859" s="307" t="s">
        <v>43</v>
      </c>
      <c r="H859" s="184" t="s">
        <v>126</v>
      </c>
      <c r="I859" s="285">
        <v>19</v>
      </c>
      <c r="J859" s="180">
        <v>177.3</v>
      </c>
      <c r="K859" s="180">
        <v>18.399999999999999</v>
      </c>
      <c r="L859" s="285">
        <v>11</v>
      </c>
      <c r="M859" s="180">
        <v>243.6</v>
      </c>
      <c r="N859" s="180">
        <v>15.3</v>
      </c>
    </row>
    <row r="860" spans="1:24" ht="12.75" customHeight="1" x14ac:dyDescent="0.25">
      <c r="A860" s="184" t="s">
        <v>63</v>
      </c>
      <c r="B860" s="196">
        <v>11</v>
      </c>
      <c r="C860" s="180">
        <v>72.400000000000006</v>
      </c>
      <c r="D860" s="180">
        <v>14.534441853748634</v>
      </c>
      <c r="E860" s="213" t="s">
        <v>166</v>
      </c>
      <c r="F860" s="184" t="s">
        <v>164</v>
      </c>
      <c r="G860" s="307" t="s">
        <v>43</v>
      </c>
      <c r="H860" s="184" t="s">
        <v>126</v>
      </c>
      <c r="I860" s="285">
        <v>6</v>
      </c>
      <c r="J860" s="180">
        <v>52.8</v>
      </c>
      <c r="K860" s="180"/>
      <c r="L860" s="285">
        <v>5</v>
      </c>
      <c r="M860" s="180">
        <v>125.2</v>
      </c>
      <c r="N860" s="180">
        <v>32.5</v>
      </c>
    </row>
    <row r="861" spans="1:24" ht="12.75" customHeight="1" x14ac:dyDescent="0.25">
      <c r="A861" s="184" t="s">
        <v>63</v>
      </c>
      <c r="D861" s="180"/>
      <c r="F861" s="184" t="s">
        <v>7</v>
      </c>
      <c r="G861" s="297" t="s">
        <v>43</v>
      </c>
      <c r="I861" s="285">
        <v>450.66666666666663</v>
      </c>
      <c r="J861" s="180">
        <v>998.27800000000002</v>
      </c>
      <c r="K861" s="180">
        <v>171.25</v>
      </c>
      <c r="O861" s="214" t="s">
        <v>28</v>
      </c>
      <c r="P861" s="181">
        <v>0</v>
      </c>
      <c r="Q861" s="195">
        <v>99.97</v>
      </c>
      <c r="S861" s="180">
        <v>662.63400000000001</v>
      </c>
      <c r="T861" s="180">
        <v>1333.922</v>
      </c>
      <c r="V861" s="347"/>
      <c r="W861" s="273"/>
      <c r="X861" s="273"/>
    </row>
    <row r="862" spans="1:24" ht="12.75" customHeight="1" x14ac:dyDescent="0.25">
      <c r="A862" s="184" t="s">
        <v>63</v>
      </c>
      <c r="B862" s="196">
        <v>690.16666666666663</v>
      </c>
      <c r="D862" s="180"/>
      <c r="F862" s="184" t="s">
        <v>1991</v>
      </c>
      <c r="G862" s="297" t="s">
        <v>43</v>
      </c>
      <c r="L862" s="285">
        <v>239.5</v>
      </c>
      <c r="M862" s="180">
        <v>1164.3879999999999</v>
      </c>
      <c r="N862" s="180">
        <v>180.37299999999999</v>
      </c>
      <c r="O862" s="214" t="s">
        <v>28</v>
      </c>
      <c r="P862" s="181">
        <v>0</v>
      </c>
      <c r="Q862" s="195">
        <v>99.956999999999994</v>
      </c>
      <c r="R862" s="181">
        <v>0.50422105658002669</v>
      </c>
      <c r="S862" s="180">
        <v>810.86300000000006</v>
      </c>
      <c r="T862" s="180">
        <v>1517.914</v>
      </c>
    </row>
    <row r="863" spans="1:24" ht="12.75" customHeight="1" x14ac:dyDescent="0.25">
      <c r="A863" s="184" t="s">
        <v>63</v>
      </c>
      <c r="D863" s="180"/>
      <c r="F863" s="184" t="s">
        <v>211</v>
      </c>
      <c r="G863" s="297" t="s">
        <v>43</v>
      </c>
      <c r="I863" s="285">
        <v>184</v>
      </c>
      <c r="J863" s="180">
        <v>1236.116</v>
      </c>
      <c r="K863" s="180">
        <v>134.29900000000001</v>
      </c>
      <c r="O863" s="214" t="s">
        <v>28</v>
      </c>
      <c r="P863" s="181">
        <v>0</v>
      </c>
      <c r="Q863" s="195">
        <v>95.382000000000005</v>
      </c>
      <c r="R863" s="181"/>
      <c r="S863" s="180">
        <v>972.89499999999998</v>
      </c>
      <c r="T863" s="180">
        <v>1499.338</v>
      </c>
    </row>
    <row r="864" spans="1:24" ht="12.75" customHeight="1" x14ac:dyDescent="0.25">
      <c r="A864" s="184" t="s">
        <v>63</v>
      </c>
      <c r="B864" s="184"/>
      <c r="D864" s="180"/>
      <c r="F864" s="184" t="s">
        <v>1992</v>
      </c>
      <c r="G864" s="297" t="s">
        <v>43</v>
      </c>
      <c r="L864" s="285">
        <v>43</v>
      </c>
      <c r="M864" s="180">
        <v>1671.6980000000001</v>
      </c>
      <c r="N864" s="180">
        <v>79.668999999999997</v>
      </c>
      <c r="O864" s="214" t="s">
        <v>29</v>
      </c>
      <c r="P864" s="181">
        <v>0.11</v>
      </c>
      <c r="Q864" s="195">
        <v>42.066000000000003</v>
      </c>
      <c r="R864" s="181">
        <v>5.279296672338063E-3</v>
      </c>
      <c r="S864" s="180">
        <v>1515.549</v>
      </c>
      <c r="T864" s="180">
        <v>1827.846</v>
      </c>
      <c r="U864" s="279"/>
      <c r="V864" s="184"/>
      <c r="W864" s="184"/>
      <c r="X864" s="184"/>
    </row>
    <row r="865" spans="1:25" s="108" customFormat="1" ht="12.75" customHeight="1" x14ac:dyDescent="0.25">
      <c r="A865" s="188" t="s">
        <v>63</v>
      </c>
      <c r="B865" s="186">
        <v>227</v>
      </c>
      <c r="C865" s="183">
        <v>290.154</v>
      </c>
      <c r="D865" s="183">
        <v>44.957000000000001</v>
      </c>
      <c r="E865" s="189" t="s">
        <v>223</v>
      </c>
      <c r="F865" s="188" t="s">
        <v>1993</v>
      </c>
      <c r="G865" s="298" t="s">
        <v>43</v>
      </c>
      <c r="I865" s="298"/>
      <c r="L865" s="298"/>
      <c r="O865" s="203" t="s">
        <v>28</v>
      </c>
      <c r="P865" s="191">
        <v>0</v>
      </c>
      <c r="Q865" s="187">
        <v>91.991</v>
      </c>
      <c r="R865" s="191"/>
      <c r="S865" s="183">
        <v>202.04</v>
      </c>
      <c r="T865" s="183">
        <v>378.267</v>
      </c>
      <c r="U865" s="280"/>
      <c r="V865" s="188"/>
      <c r="W865" s="188"/>
      <c r="X865" s="188"/>
    </row>
    <row r="866" spans="1:25" ht="12.75" customHeight="1" x14ac:dyDescent="0.25">
      <c r="A866" s="184" t="s">
        <v>63</v>
      </c>
      <c r="B866" s="196">
        <v>57</v>
      </c>
      <c r="C866" s="180">
        <v>-34</v>
      </c>
      <c r="D866" s="180">
        <v>226.3</v>
      </c>
      <c r="E866" s="197" t="s">
        <v>65</v>
      </c>
      <c r="F866" s="184" t="s">
        <v>66</v>
      </c>
      <c r="G866" s="297" t="s">
        <v>43</v>
      </c>
      <c r="H866" s="220" t="s">
        <v>33</v>
      </c>
      <c r="I866" s="297">
        <v>40</v>
      </c>
      <c r="J866" s="220">
        <v>808</v>
      </c>
      <c r="K866" s="220">
        <v>815</v>
      </c>
      <c r="L866" s="297">
        <v>17</v>
      </c>
      <c r="M866" s="220">
        <v>774</v>
      </c>
      <c r="N866" s="220">
        <v>773</v>
      </c>
      <c r="O866" s="214"/>
      <c r="P866" s="181"/>
      <c r="Q866" s="195"/>
      <c r="R866" s="181"/>
      <c r="S866" s="180"/>
      <c r="T866" s="180"/>
      <c r="U866" s="279"/>
      <c r="V866" s="184"/>
      <c r="W866" s="184"/>
      <c r="X866" s="184"/>
    </row>
    <row r="867" spans="1:25" ht="12.75" customHeight="1" x14ac:dyDescent="0.25">
      <c r="A867" s="184" t="s">
        <v>63</v>
      </c>
      <c r="B867" s="196">
        <v>10</v>
      </c>
      <c r="C867" s="180">
        <v>99</v>
      </c>
      <c r="D867" s="180">
        <v>431.3</v>
      </c>
      <c r="E867" s="197" t="s">
        <v>67</v>
      </c>
      <c r="F867" s="184" t="s">
        <v>66</v>
      </c>
      <c r="G867" s="297" t="s">
        <v>43</v>
      </c>
      <c r="H867" s="220" t="s">
        <v>33</v>
      </c>
      <c r="I867" s="297">
        <v>6</v>
      </c>
      <c r="J867" s="220">
        <v>487</v>
      </c>
      <c r="K867" s="220">
        <v>617</v>
      </c>
      <c r="L867" s="297">
        <v>4</v>
      </c>
      <c r="M867" s="220">
        <v>586</v>
      </c>
      <c r="N867" s="220">
        <v>655</v>
      </c>
      <c r="O867" s="214"/>
      <c r="P867" s="181"/>
      <c r="Q867" s="195"/>
      <c r="R867" s="181"/>
      <c r="S867" s="180"/>
      <c r="T867" s="180"/>
      <c r="U867" s="279"/>
      <c r="V867" s="184"/>
      <c r="W867" s="184"/>
      <c r="X867" s="184"/>
    </row>
    <row r="868" spans="1:25" ht="12.75" customHeight="1" x14ac:dyDescent="0.25">
      <c r="A868" s="184" t="s">
        <v>63</v>
      </c>
      <c r="B868" s="196"/>
      <c r="C868" s="180"/>
      <c r="D868" s="180"/>
      <c r="E868" s="197"/>
      <c r="F868" s="184" t="s">
        <v>7</v>
      </c>
      <c r="H868" s="220" t="s">
        <v>33</v>
      </c>
      <c r="I868" s="297">
        <v>46</v>
      </c>
      <c r="J868" s="220">
        <v>741.4</v>
      </c>
      <c r="K868" s="220">
        <v>114.7</v>
      </c>
      <c r="O868" s="214" t="s">
        <v>29</v>
      </c>
      <c r="P868" s="181">
        <v>0.25700000000000001</v>
      </c>
      <c r="Q868" s="195">
        <v>22.31</v>
      </c>
      <c r="R868" s="181"/>
      <c r="S868" s="180">
        <v>516.6</v>
      </c>
      <c r="T868" s="180">
        <v>966.3</v>
      </c>
      <c r="U868" s="279"/>
      <c r="V868" s="184"/>
      <c r="W868" s="355"/>
      <c r="X868" s="355"/>
    </row>
    <row r="869" spans="1:25" ht="12.75" customHeight="1" x14ac:dyDescent="0.25">
      <c r="A869" s="184" t="s">
        <v>63</v>
      </c>
      <c r="B869" s="196"/>
      <c r="C869" s="180"/>
      <c r="D869" s="180"/>
      <c r="E869" s="197"/>
      <c r="F869" s="184" t="s">
        <v>33</v>
      </c>
      <c r="H869" s="220" t="s">
        <v>33</v>
      </c>
      <c r="L869" s="297">
        <v>21</v>
      </c>
      <c r="M869" s="220">
        <v>727.6</v>
      </c>
      <c r="N869" s="220">
        <v>162.69999999999999</v>
      </c>
      <c r="O869" s="214" t="s">
        <v>29</v>
      </c>
      <c r="P869" s="181">
        <v>0.61799999999999999</v>
      </c>
      <c r="Q869" s="195">
        <v>0</v>
      </c>
      <c r="R869" s="181">
        <v>0.94499999999999995</v>
      </c>
      <c r="S869" s="180">
        <v>408.7</v>
      </c>
      <c r="T869" s="180">
        <v>1046.5</v>
      </c>
      <c r="U869" s="279"/>
      <c r="V869" s="184"/>
      <c r="W869" s="184"/>
      <c r="X869" s="184"/>
    </row>
    <row r="870" spans="1:25" ht="12.75" customHeight="1" x14ac:dyDescent="0.25">
      <c r="A870" s="184" t="s">
        <v>63</v>
      </c>
      <c r="B870" s="196">
        <v>67</v>
      </c>
      <c r="C870" s="180">
        <v>-27.9</v>
      </c>
      <c r="D870" s="180">
        <v>29.3</v>
      </c>
      <c r="E870" s="197"/>
      <c r="F870" s="184" t="s">
        <v>213</v>
      </c>
      <c r="H870" s="220" t="s">
        <v>33</v>
      </c>
      <c r="O870" s="214" t="s">
        <v>29</v>
      </c>
      <c r="P870" s="181">
        <v>0.34100000000000003</v>
      </c>
      <c r="Q870" s="195">
        <v>0</v>
      </c>
      <c r="R870" s="181"/>
      <c r="S870" s="180">
        <v>-85.3</v>
      </c>
      <c r="T870" s="180">
        <v>29.5</v>
      </c>
      <c r="U870" s="279"/>
      <c r="V870" s="184"/>
      <c r="W870" s="184"/>
      <c r="X870" s="184"/>
    </row>
    <row r="871" spans="1:25" ht="12.75" customHeight="1" x14ac:dyDescent="0.25">
      <c r="A871" s="184" t="s">
        <v>63</v>
      </c>
      <c r="B871" s="196">
        <v>80</v>
      </c>
      <c r="C871" s="180">
        <v>275</v>
      </c>
      <c r="D871" s="180">
        <v>168.3</v>
      </c>
      <c r="E871" s="197" t="s">
        <v>65</v>
      </c>
      <c r="F871" s="184" t="s">
        <v>66</v>
      </c>
      <c r="G871" s="297" t="s">
        <v>43</v>
      </c>
      <c r="H871" s="220" t="s">
        <v>34</v>
      </c>
      <c r="I871" s="297">
        <v>40</v>
      </c>
      <c r="J871" s="220">
        <v>808</v>
      </c>
      <c r="K871" s="220">
        <v>815</v>
      </c>
      <c r="L871" s="297">
        <v>41</v>
      </c>
      <c r="M871" s="220">
        <v>1083</v>
      </c>
      <c r="N871" s="220">
        <v>686</v>
      </c>
      <c r="O871" s="214"/>
      <c r="P871" s="181"/>
      <c r="Q871" s="195"/>
      <c r="R871" s="181"/>
      <c r="S871" s="180"/>
      <c r="T871" s="180"/>
      <c r="U871" s="279"/>
      <c r="V871" s="184"/>
      <c r="W871" s="184"/>
      <c r="X871" s="184"/>
    </row>
    <row r="872" spans="1:25" ht="12.75" customHeight="1" x14ac:dyDescent="0.25">
      <c r="A872" s="184" t="s">
        <v>63</v>
      </c>
      <c r="B872" s="196">
        <v>31</v>
      </c>
      <c r="C872" s="180">
        <v>394</v>
      </c>
      <c r="D872" s="180">
        <v>277.7</v>
      </c>
      <c r="E872" s="197" t="s">
        <v>67</v>
      </c>
      <c r="F872" s="184" t="s">
        <v>66</v>
      </c>
      <c r="G872" s="297" t="s">
        <v>43</v>
      </c>
      <c r="H872" s="220" t="s">
        <v>34</v>
      </c>
      <c r="I872" s="297">
        <v>6</v>
      </c>
      <c r="J872" s="220">
        <v>487</v>
      </c>
      <c r="K872" s="220">
        <v>617</v>
      </c>
      <c r="L872" s="297">
        <v>25</v>
      </c>
      <c r="M872" s="220">
        <v>881</v>
      </c>
      <c r="N872" s="220">
        <v>585</v>
      </c>
      <c r="O872" s="214"/>
      <c r="P872" s="181"/>
      <c r="Q872" s="195"/>
      <c r="R872" s="181"/>
      <c r="S872" s="180"/>
      <c r="T872" s="180"/>
      <c r="U872" s="279"/>
      <c r="V872" s="184"/>
      <c r="W872" s="184"/>
      <c r="X872" s="184"/>
    </row>
    <row r="873" spans="1:25" ht="12.75" customHeight="1" x14ac:dyDescent="0.25">
      <c r="A873" s="184" t="s">
        <v>63</v>
      </c>
      <c r="B873" s="196"/>
      <c r="C873" s="180"/>
      <c r="D873" s="180"/>
      <c r="E873" s="197"/>
      <c r="F873" s="184" t="s">
        <v>7</v>
      </c>
      <c r="H873" s="220" t="s">
        <v>34</v>
      </c>
      <c r="I873" s="297">
        <v>46</v>
      </c>
      <c r="J873" s="220">
        <v>741.4</v>
      </c>
      <c r="K873" s="220">
        <v>114.7</v>
      </c>
      <c r="O873" s="214" t="s">
        <v>29</v>
      </c>
      <c r="P873" s="181">
        <v>0.25700000000000001</v>
      </c>
      <c r="Q873" s="195">
        <v>22.31</v>
      </c>
      <c r="R873" s="181"/>
      <c r="S873" s="180">
        <v>516.6</v>
      </c>
      <c r="T873" s="180">
        <v>966.3</v>
      </c>
      <c r="U873" s="279"/>
      <c r="V873" s="184"/>
      <c r="W873" s="184"/>
      <c r="X873" s="184"/>
    </row>
    <row r="874" spans="1:25" ht="12.75" customHeight="1" x14ac:dyDescent="0.25">
      <c r="A874" s="184" t="s">
        <v>63</v>
      </c>
      <c r="B874" s="196"/>
      <c r="C874" s="180"/>
      <c r="D874" s="180"/>
      <c r="E874" s="197"/>
      <c r="F874" s="184" t="s">
        <v>34</v>
      </c>
      <c r="H874" s="220" t="s">
        <v>34</v>
      </c>
      <c r="L874" s="297">
        <v>66</v>
      </c>
      <c r="M874" s="220">
        <v>990.9</v>
      </c>
      <c r="N874" s="220">
        <v>79</v>
      </c>
      <c r="O874" s="214" t="s">
        <v>29</v>
      </c>
      <c r="P874" s="181">
        <v>0.20300000000000001</v>
      </c>
      <c r="Q874" s="195">
        <v>38.32</v>
      </c>
      <c r="R874" s="181">
        <v>7.2999999999999995E-2</v>
      </c>
      <c r="S874" s="180">
        <v>836</v>
      </c>
      <c r="T874" s="180">
        <v>1145.7</v>
      </c>
      <c r="U874" s="279"/>
      <c r="V874" s="184"/>
      <c r="W874" s="184"/>
      <c r="X874" s="184"/>
    </row>
    <row r="875" spans="1:25" ht="12.75" customHeight="1" x14ac:dyDescent="0.25">
      <c r="A875" s="184" t="s">
        <v>63</v>
      </c>
      <c r="B875" s="196">
        <v>111</v>
      </c>
      <c r="C875" s="180">
        <v>325.5</v>
      </c>
      <c r="D875" s="180">
        <v>58.8</v>
      </c>
      <c r="E875" s="197"/>
      <c r="F875" s="184" t="s">
        <v>225</v>
      </c>
      <c r="H875" s="220" t="s">
        <v>34</v>
      </c>
      <c r="O875" s="214" t="s">
        <v>28</v>
      </c>
      <c r="P875" s="181">
        <v>2.5999999999999999E-2</v>
      </c>
      <c r="Q875" s="195">
        <v>79.930000000000007</v>
      </c>
      <c r="R875" s="181"/>
      <c r="S875" s="180">
        <v>210.2</v>
      </c>
      <c r="T875" s="180">
        <v>440.8</v>
      </c>
      <c r="U875" s="279"/>
      <c r="V875" s="184"/>
      <c r="W875" s="184"/>
      <c r="X875" s="184"/>
    </row>
    <row r="876" spans="1:25" ht="12.75" customHeight="1" x14ac:dyDescent="0.25">
      <c r="A876" s="184" t="s">
        <v>63</v>
      </c>
      <c r="B876" s="196"/>
      <c r="C876" s="180"/>
      <c r="D876" s="180"/>
      <c r="E876" s="197"/>
      <c r="F876" s="184" t="s">
        <v>7</v>
      </c>
      <c r="H876" s="220" t="s">
        <v>126</v>
      </c>
      <c r="I876" s="297">
        <v>53</v>
      </c>
      <c r="J876" s="220">
        <v>205.7</v>
      </c>
      <c r="K876" s="220">
        <v>16.2</v>
      </c>
      <c r="O876" s="214" t="s">
        <v>28</v>
      </c>
      <c r="P876" s="181">
        <v>0</v>
      </c>
      <c r="Q876" s="195">
        <v>97.09</v>
      </c>
      <c r="R876" s="181"/>
      <c r="S876" s="180">
        <v>173.9</v>
      </c>
      <c r="T876" s="180">
        <v>237.6</v>
      </c>
      <c r="U876" s="279"/>
      <c r="V876" s="184"/>
      <c r="W876" s="184"/>
      <c r="X876" s="184"/>
    </row>
    <row r="877" spans="1:25" ht="12.75" customHeight="1" x14ac:dyDescent="0.25">
      <c r="A877" s="184" t="s">
        <v>63</v>
      </c>
      <c r="B877" s="196"/>
      <c r="C877" s="180"/>
      <c r="D877" s="180"/>
      <c r="E877" s="197"/>
      <c r="F877" s="184" t="s">
        <v>126</v>
      </c>
      <c r="H877" s="220" t="s">
        <v>126</v>
      </c>
      <c r="L877" s="297">
        <v>28</v>
      </c>
      <c r="M877" s="220">
        <v>218.3</v>
      </c>
      <c r="N877" s="220">
        <v>16.2</v>
      </c>
      <c r="O877" s="214" t="s">
        <v>28</v>
      </c>
      <c r="P877" s="181">
        <v>0</v>
      </c>
      <c r="Q877" s="195">
        <v>95.34</v>
      </c>
      <c r="R877" s="181">
        <v>0.58299999999999996</v>
      </c>
      <c r="S877" s="180">
        <v>186.6</v>
      </c>
      <c r="T877" s="180">
        <v>250</v>
      </c>
      <c r="U877" s="279"/>
      <c r="V877" s="184"/>
      <c r="W877" s="184"/>
      <c r="X877" s="184"/>
    </row>
    <row r="878" spans="1:25" ht="12.75" customHeight="1" x14ac:dyDescent="0.25">
      <c r="A878" s="184" t="s">
        <v>63</v>
      </c>
      <c r="B878" s="196">
        <v>81</v>
      </c>
      <c r="C878" s="180">
        <v>47.5</v>
      </c>
      <c r="D878" s="180">
        <v>14.4</v>
      </c>
      <c r="E878" s="197"/>
      <c r="F878" s="184" t="s">
        <v>226</v>
      </c>
      <c r="H878" s="220" t="s">
        <v>126</v>
      </c>
      <c r="O878" s="214" t="s">
        <v>28</v>
      </c>
      <c r="P878" s="181">
        <v>0</v>
      </c>
      <c r="Q878" s="195">
        <v>99.62</v>
      </c>
      <c r="R878" s="181"/>
      <c r="S878" s="180">
        <v>19.399999999999999</v>
      </c>
      <c r="T878" s="180">
        <v>75.599999999999994</v>
      </c>
      <c r="U878" s="279"/>
      <c r="V878" s="184"/>
      <c r="W878" s="184"/>
      <c r="X878" s="184"/>
    </row>
    <row r="879" spans="1:25" s="108" customFormat="1" ht="12.75" customHeight="1" x14ac:dyDescent="0.25">
      <c r="A879" s="188"/>
      <c r="B879" s="186"/>
      <c r="C879" s="183"/>
      <c r="D879" s="183"/>
      <c r="E879" s="189"/>
      <c r="F879" s="188"/>
      <c r="G879" s="308"/>
      <c r="H879" s="188"/>
      <c r="I879" s="284"/>
      <c r="J879" s="183"/>
      <c r="K879" s="183"/>
      <c r="L879" s="284"/>
      <c r="M879" s="183"/>
      <c r="N879" s="183"/>
      <c r="O879" s="203"/>
      <c r="P879" s="191"/>
      <c r="Q879" s="187"/>
      <c r="R879" s="191"/>
      <c r="S879" s="183"/>
      <c r="T879" s="183"/>
      <c r="U879" s="280"/>
      <c r="V879" s="188"/>
      <c r="W879" s="188"/>
      <c r="X879" s="188"/>
      <c r="Y879" s="188"/>
    </row>
    <row r="881" spans="1:25" ht="12.75" customHeight="1" x14ac:dyDescent="0.25">
      <c r="A881" s="184" t="s">
        <v>86</v>
      </c>
      <c r="B881" s="220">
        <v>50</v>
      </c>
      <c r="C881" s="200">
        <v>51</v>
      </c>
      <c r="D881" s="200">
        <v>16.128621386956887</v>
      </c>
      <c r="E881" s="220" t="s">
        <v>214</v>
      </c>
      <c r="F881" s="220" t="s">
        <v>260</v>
      </c>
      <c r="G881" s="297" t="s">
        <v>43</v>
      </c>
      <c r="H881" s="220" t="s">
        <v>22</v>
      </c>
      <c r="I881" s="297">
        <v>31</v>
      </c>
      <c r="J881" s="220">
        <v>149</v>
      </c>
      <c r="K881" s="220">
        <v>59</v>
      </c>
      <c r="L881" s="297">
        <v>19</v>
      </c>
      <c r="M881" s="220">
        <v>200</v>
      </c>
      <c r="N881" s="220">
        <v>53</v>
      </c>
    </row>
    <row r="882" spans="1:25" ht="12.75" customHeight="1" x14ac:dyDescent="0.25">
      <c r="A882" s="184" t="s">
        <v>86</v>
      </c>
      <c r="B882" s="196">
        <v>26</v>
      </c>
      <c r="C882" s="180">
        <v>23.484848484848499</v>
      </c>
      <c r="D882" s="180">
        <v>64.887544454809401</v>
      </c>
      <c r="E882" s="197">
        <v>5</v>
      </c>
      <c r="F882" s="170" t="s">
        <v>85</v>
      </c>
      <c r="G882" s="303" t="s">
        <v>21</v>
      </c>
      <c r="H882" s="184" t="s">
        <v>22</v>
      </c>
      <c r="I882" s="285">
        <v>11</v>
      </c>
      <c r="J882" s="180">
        <v>437.22943722943722</v>
      </c>
      <c r="K882" s="180">
        <v>168.66076704234288</v>
      </c>
      <c r="L882" s="285">
        <v>15</v>
      </c>
      <c r="M882" s="180">
        <v>460.71428571428572</v>
      </c>
      <c r="N882" s="180">
        <v>156.09382379523049</v>
      </c>
      <c r="Y882" s="199"/>
    </row>
    <row r="883" spans="1:25" ht="12.75" customHeight="1" x14ac:dyDescent="0.25">
      <c r="A883" s="184" t="s">
        <v>86</v>
      </c>
      <c r="B883" s="172">
        <v>32</v>
      </c>
      <c r="C883" s="185">
        <v>5.0600000000000023</v>
      </c>
      <c r="D883" s="185">
        <v>4.7214722280237966</v>
      </c>
      <c r="E883" s="198" t="s">
        <v>41</v>
      </c>
      <c r="F883" s="173" t="s">
        <v>101</v>
      </c>
      <c r="G883" s="232" t="s">
        <v>21</v>
      </c>
      <c r="H883" s="184" t="s">
        <v>22</v>
      </c>
      <c r="I883" s="202">
        <v>17</v>
      </c>
      <c r="J883" s="185">
        <v>68.13</v>
      </c>
      <c r="K883" s="185">
        <v>6.46</v>
      </c>
      <c r="L883" s="202">
        <v>15</v>
      </c>
      <c r="M883" s="185">
        <v>73.19</v>
      </c>
      <c r="N883" s="185">
        <v>17.25</v>
      </c>
    </row>
    <row r="884" spans="1:25" ht="12.75" customHeight="1" x14ac:dyDescent="0.25">
      <c r="A884" s="184" t="s">
        <v>86</v>
      </c>
      <c r="B884" s="196">
        <v>111</v>
      </c>
      <c r="C884" s="180">
        <v>102.00467608965499</v>
      </c>
      <c r="D884" s="180">
        <v>42.541730867238847</v>
      </c>
      <c r="E884" s="198" t="s">
        <v>65</v>
      </c>
      <c r="F884" s="184" t="s">
        <v>141</v>
      </c>
      <c r="G884" s="307" t="s">
        <v>21</v>
      </c>
      <c r="H884" s="184" t="s">
        <v>22</v>
      </c>
      <c r="I884" s="202">
        <v>65</v>
      </c>
      <c r="J884" s="185">
        <v>375.13047281208998</v>
      </c>
      <c r="K884" s="185">
        <v>153.63007712139631</v>
      </c>
      <c r="L884" s="202">
        <v>46</v>
      </c>
      <c r="M884" s="185">
        <v>477.13514890174497</v>
      </c>
      <c r="N884" s="185">
        <v>257.96831586781343</v>
      </c>
      <c r="Y884" s="199"/>
    </row>
    <row r="885" spans="1:25" ht="12.75" customHeight="1" x14ac:dyDescent="0.25">
      <c r="A885" s="184" t="s">
        <v>86</v>
      </c>
      <c r="B885" s="196">
        <v>13</v>
      </c>
      <c r="C885" s="180">
        <v>11.900000000000002</v>
      </c>
      <c r="D885" s="180">
        <v>9.3371480299571843</v>
      </c>
      <c r="E885" s="197" t="s">
        <v>148</v>
      </c>
      <c r="F885" s="184" t="s">
        <v>164</v>
      </c>
      <c r="G885" s="307" t="s">
        <v>43</v>
      </c>
      <c r="H885" s="184" t="s">
        <v>126</v>
      </c>
      <c r="I885" s="202">
        <v>10</v>
      </c>
      <c r="J885" s="185">
        <v>21.2</v>
      </c>
      <c r="K885" s="185">
        <v>6.3</v>
      </c>
      <c r="L885" s="202">
        <v>3</v>
      </c>
      <c r="M885" s="185">
        <v>33.1</v>
      </c>
      <c r="N885" s="185">
        <v>15.8</v>
      </c>
      <c r="Y885" s="199"/>
    </row>
    <row r="886" spans="1:25" ht="12.75" customHeight="1" x14ac:dyDescent="0.25">
      <c r="A886" s="184" t="s">
        <v>86</v>
      </c>
      <c r="B886" s="196">
        <v>27</v>
      </c>
      <c r="C886" s="180">
        <v>-5.1000000000000014</v>
      </c>
      <c r="D886" s="180">
        <v>3.6340213415871832</v>
      </c>
      <c r="E886" s="197" t="s">
        <v>165</v>
      </c>
      <c r="F886" s="184" t="s">
        <v>164</v>
      </c>
      <c r="G886" s="307" t="s">
        <v>43</v>
      </c>
      <c r="H886" s="184" t="s">
        <v>126</v>
      </c>
      <c r="I886" s="202">
        <v>18</v>
      </c>
      <c r="J886" s="185">
        <v>35</v>
      </c>
      <c r="K886" s="185">
        <v>11.7</v>
      </c>
      <c r="L886" s="202">
        <v>9</v>
      </c>
      <c r="M886" s="185">
        <v>29.9</v>
      </c>
      <c r="N886" s="185">
        <v>7.1</v>
      </c>
      <c r="Y886" s="199"/>
    </row>
    <row r="887" spans="1:25" ht="12.75" customHeight="1" x14ac:dyDescent="0.25">
      <c r="A887" s="184" t="s">
        <v>86</v>
      </c>
      <c r="B887" s="196">
        <v>30</v>
      </c>
      <c r="C887" s="180">
        <v>2.3999999999999986</v>
      </c>
      <c r="D887" s="180">
        <v>2.9105565984736765</v>
      </c>
      <c r="E887" s="197" t="s">
        <v>140</v>
      </c>
      <c r="F887" s="184" t="s">
        <v>164</v>
      </c>
      <c r="G887" s="307" t="s">
        <v>43</v>
      </c>
      <c r="H887" s="184" t="s">
        <v>126</v>
      </c>
      <c r="I887" s="202">
        <v>19</v>
      </c>
      <c r="J887" s="185">
        <v>31</v>
      </c>
      <c r="K887" s="185">
        <v>7.1</v>
      </c>
      <c r="L887" s="202">
        <v>11</v>
      </c>
      <c r="M887" s="185">
        <v>33.4</v>
      </c>
      <c r="N887" s="185">
        <v>8</v>
      </c>
    </row>
    <row r="888" spans="1:25" ht="12.75" customHeight="1" x14ac:dyDescent="0.25">
      <c r="A888" s="184" t="s">
        <v>86</v>
      </c>
      <c r="B888" s="196">
        <v>11</v>
      </c>
      <c r="C888" s="180">
        <v>33.5</v>
      </c>
      <c r="D888" s="180">
        <v>6.519176839652892</v>
      </c>
      <c r="E888" s="213" t="s">
        <v>166</v>
      </c>
      <c r="F888" s="184" t="s">
        <v>164</v>
      </c>
      <c r="G888" s="307" t="s">
        <v>43</v>
      </c>
      <c r="H888" s="184" t="s">
        <v>126</v>
      </c>
      <c r="I888" s="202">
        <v>6</v>
      </c>
      <c r="J888" s="185">
        <v>12.8</v>
      </c>
      <c r="K888" s="185">
        <v>3.1</v>
      </c>
      <c r="L888" s="202">
        <v>5</v>
      </c>
      <c r="M888" s="185">
        <v>46.3</v>
      </c>
      <c r="N888" s="185">
        <v>14.3</v>
      </c>
      <c r="Y888" s="199"/>
    </row>
    <row r="889" spans="1:25" ht="12.75" customHeight="1" x14ac:dyDescent="0.25">
      <c r="A889" s="184" t="s">
        <v>86</v>
      </c>
      <c r="C889" s="185"/>
      <c r="D889" s="185"/>
      <c r="E889" s="198"/>
      <c r="F889" s="184" t="s">
        <v>7</v>
      </c>
      <c r="I889" s="202">
        <f>SUM(I881:I888)</f>
        <v>177</v>
      </c>
      <c r="J889" s="180">
        <v>100.209</v>
      </c>
      <c r="K889" s="180">
        <v>11.702</v>
      </c>
      <c r="M889" s="185"/>
      <c r="N889" s="185"/>
      <c r="O889" s="214" t="s">
        <v>28</v>
      </c>
      <c r="P889" s="181">
        <v>0</v>
      </c>
      <c r="Q889" s="195">
        <v>99.459000000000003</v>
      </c>
      <c r="S889" s="180">
        <v>77.272999999999996</v>
      </c>
      <c r="T889" s="180">
        <v>123.145</v>
      </c>
      <c r="V889" s="347"/>
      <c r="W889" s="273"/>
      <c r="X889" s="273"/>
    </row>
    <row r="890" spans="1:25" ht="12.75" customHeight="1" x14ac:dyDescent="0.25">
      <c r="A890" s="184" t="s">
        <v>86</v>
      </c>
      <c r="B890" s="184"/>
      <c r="C890" s="185"/>
      <c r="D890" s="185"/>
      <c r="E890" s="198"/>
      <c r="F890" s="184" t="s">
        <v>1991</v>
      </c>
      <c r="I890" s="202"/>
      <c r="J890" s="185"/>
      <c r="K890" s="185"/>
      <c r="L890" s="202">
        <f>SUM(L881:L888)</f>
        <v>123</v>
      </c>
      <c r="M890" s="180">
        <v>128.244</v>
      </c>
      <c r="N890" s="180">
        <v>15.43</v>
      </c>
      <c r="O890" s="214" t="s">
        <v>28</v>
      </c>
      <c r="P890" s="181">
        <v>0</v>
      </c>
      <c r="Q890" s="195">
        <v>98.588999999999999</v>
      </c>
      <c r="R890" s="181">
        <f>2*(1-_xlfn.NORM.S.DIST((M890-J889)/SQRT((N890^2)+(K889^2)),TRUE))</f>
        <v>0.14770676690363382</v>
      </c>
      <c r="S890" s="180">
        <v>98.001000000000005</v>
      </c>
      <c r="T890" s="180">
        <v>158.48699999999999</v>
      </c>
      <c r="U890" s="279"/>
      <c r="V890" s="184"/>
      <c r="W890" s="184"/>
      <c r="X890" s="184"/>
    </row>
    <row r="891" spans="1:25" s="108" customFormat="1" ht="12.75" customHeight="1" x14ac:dyDescent="0.25">
      <c r="A891" s="188" t="s">
        <v>86</v>
      </c>
      <c r="B891" s="192">
        <f>SUM(B881:B888)</f>
        <v>300</v>
      </c>
      <c r="C891" s="183">
        <v>27.707000000000001</v>
      </c>
      <c r="D891" s="183">
        <v>6.0019999999999998</v>
      </c>
      <c r="E891" s="194" t="s">
        <v>215</v>
      </c>
      <c r="F891" s="188" t="s">
        <v>1993</v>
      </c>
      <c r="G891" s="298"/>
      <c r="I891" s="204"/>
      <c r="J891" s="193"/>
      <c r="K891" s="193"/>
      <c r="L891" s="204"/>
      <c r="O891" s="203" t="s">
        <v>28</v>
      </c>
      <c r="P891" s="191">
        <v>0</v>
      </c>
      <c r="Q891" s="187">
        <v>99.513000000000005</v>
      </c>
      <c r="R891" s="191"/>
      <c r="S891" s="183">
        <v>15.944000000000001</v>
      </c>
      <c r="T891" s="183">
        <v>39.470999999999997</v>
      </c>
      <c r="U891" s="280"/>
      <c r="V891" s="188"/>
      <c r="W891" s="188"/>
      <c r="X891" s="188"/>
    </row>
    <row r="892" spans="1:25" ht="12.75" customHeight="1" x14ac:dyDescent="0.25">
      <c r="A892" s="184" t="s">
        <v>86</v>
      </c>
      <c r="B892" s="172"/>
      <c r="C892" s="180"/>
      <c r="D892" s="180"/>
      <c r="E892" s="198"/>
      <c r="F892" s="184" t="s">
        <v>7</v>
      </c>
      <c r="H892" s="220" t="s">
        <v>126</v>
      </c>
      <c r="I892" s="202">
        <v>53</v>
      </c>
      <c r="J892" s="185">
        <v>24.9</v>
      </c>
      <c r="K892" s="185">
        <v>5.3</v>
      </c>
      <c r="L892" s="202"/>
      <c r="O892" s="214" t="s">
        <v>28</v>
      </c>
      <c r="P892" s="181">
        <v>0</v>
      </c>
      <c r="Q892" s="195">
        <v>97.15</v>
      </c>
      <c r="R892" s="181"/>
      <c r="S892" s="180">
        <v>14.5</v>
      </c>
      <c r="T892" s="180">
        <v>35.299999999999997</v>
      </c>
      <c r="U892" s="279"/>
      <c r="V892" s="184"/>
      <c r="W892" s="355"/>
      <c r="X892" s="355"/>
    </row>
    <row r="893" spans="1:25" ht="12.75" customHeight="1" x14ac:dyDescent="0.25">
      <c r="A893" s="184" t="s">
        <v>86</v>
      </c>
      <c r="B893" s="172"/>
      <c r="C893" s="180"/>
      <c r="D893" s="180"/>
      <c r="E893" s="198"/>
      <c r="F893" s="184" t="s">
        <v>126</v>
      </c>
      <c r="H893" s="220" t="s">
        <v>126</v>
      </c>
      <c r="I893" s="202"/>
      <c r="J893" s="185"/>
      <c r="K893" s="185"/>
      <c r="L893" s="202">
        <v>28</v>
      </c>
      <c r="M893" s="220">
        <v>33.799999999999997</v>
      </c>
      <c r="N893" s="220">
        <v>2.7</v>
      </c>
      <c r="O893" s="214" t="s">
        <v>29</v>
      </c>
      <c r="P893" s="181">
        <v>0.111</v>
      </c>
      <c r="Q893" s="195">
        <v>50.03</v>
      </c>
      <c r="R893" s="181">
        <v>0.13600000000000001</v>
      </c>
      <c r="S893" s="180">
        <v>28.4</v>
      </c>
      <c r="T893" s="180">
        <v>39.1</v>
      </c>
      <c r="U893" s="279"/>
      <c r="V893" s="184"/>
      <c r="W893" s="184"/>
      <c r="X893" s="184"/>
    </row>
    <row r="894" spans="1:25" s="108" customFormat="1" ht="12.75" customHeight="1" x14ac:dyDescent="0.25">
      <c r="A894" s="188" t="s">
        <v>86</v>
      </c>
      <c r="B894" s="192">
        <v>81</v>
      </c>
      <c r="C894" s="183">
        <v>10.5</v>
      </c>
      <c r="D894" s="183">
        <v>5.4</v>
      </c>
      <c r="E894" s="194"/>
      <c r="F894" s="188" t="s">
        <v>226</v>
      </c>
      <c r="G894" s="298"/>
      <c r="H894" s="108" t="s">
        <v>126</v>
      </c>
      <c r="I894" s="204"/>
      <c r="J894" s="193"/>
      <c r="K894" s="193"/>
      <c r="L894" s="204"/>
      <c r="O894" s="203" t="s">
        <v>28</v>
      </c>
      <c r="P894" s="191">
        <v>0</v>
      </c>
      <c r="Q894" s="187">
        <v>99.2</v>
      </c>
      <c r="R894" s="191"/>
      <c r="S894" s="183">
        <v>-0.2</v>
      </c>
      <c r="T894" s="183">
        <v>21.2</v>
      </c>
      <c r="U894" s="280"/>
      <c r="V894" s="188"/>
      <c r="W894" s="188"/>
      <c r="X894" s="188"/>
    </row>
    <row r="895" spans="1:25" ht="12.75" customHeight="1" x14ac:dyDescent="0.25">
      <c r="A895" s="184" t="s">
        <v>86</v>
      </c>
      <c r="B895" s="172"/>
      <c r="C895" s="180"/>
      <c r="D895" s="180"/>
      <c r="E895" s="198"/>
      <c r="F895" s="184" t="s">
        <v>7</v>
      </c>
      <c r="G895" s="297" t="s">
        <v>21</v>
      </c>
      <c r="I895" s="202">
        <v>93</v>
      </c>
      <c r="J895" s="185">
        <v>290.8</v>
      </c>
      <c r="K895" s="185">
        <v>129.5</v>
      </c>
      <c r="L895" s="202"/>
      <c r="O895" s="214" t="s">
        <v>28</v>
      </c>
      <c r="P895" s="181">
        <v>0</v>
      </c>
      <c r="Q895" s="195">
        <v>99.36</v>
      </c>
      <c r="R895" s="181"/>
      <c r="S895" s="180">
        <v>37</v>
      </c>
      <c r="T895" s="180">
        <v>544.6</v>
      </c>
      <c r="U895" s="279"/>
      <c r="V895" s="184"/>
      <c r="W895" s="184"/>
      <c r="X895" s="184"/>
    </row>
    <row r="896" spans="1:25" ht="12.75" customHeight="1" x14ac:dyDescent="0.25">
      <c r="A896" s="184" t="s">
        <v>86</v>
      </c>
      <c r="B896" s="172"/>
      <c r="C896" s="180"/>
      <c r="D896" s="180"/>
      <c r="E896" s="198"/>
      <c r="F896" s="184" t="s">
        <v>1991</v>
      </c>
      <c r="G896" s="297" t="s">
        <v>21</v>
      </c>
      <c r="I896" s="202"/>
      <c r="J896" s="185"/>
      <c r="K896" s="185"/>
      <c r="L896" s="202">
        <v>76</v>
      </c>
      <c r="M896" s="220">
        <v>335.3</v>
      </c>
      <c r="N896" s="220">
        <v>161.5</v>
      </c>
      <c r="O896" s="214" t="s">
        <v>28</v>
      </c>
      <c r="P896" s="181">
        <v>0</v>
      </c>
      <c r="Q896" s="195">
        <v>99</v>
      </c>
      <c r="R896" s="181">
        <v>0.83</v>
      </c>
      <c r="S896" s="180">
        <v>18.8</v>
      </c>
      <c r="T896" s="180">
        <v>651.79999999999995</v>
      </c>
      <c r="U896" s="279"/>
      <c r="V896" s="184"/>
      <c r="W896" s="184"/>
      <c r="X896" s="184"/>
    </row>
    <row r="897" spans="1:38" ht="12.75" customHeight="1" x14ac:dyDescent="0.25">
      <c r="A897" s="184" t="s">
        <v>86</v>
      </c>
      <c r="B897" s="172">
        <v>169</v>
      </c>
      <c r="C897" s="180">
        <v>43.7</v>
      </c>
      <c r="D897" s="180">
        <v>37.9</v>
      </c>
      <c r="E897" s="198"/>
      <c r="F897" s="184" t="s">
        <v>1993</v>
      </c>
      <c r="G897" s="297" t="s">
        <v>21</v>
      </c>
      <c r="I897" s="202"/>
      <c r="J897" s="185"/>
      <c r="K897" s="185"/>
      <c r="L897" s="202"/>
      <c r="O897" s="214" t="s">
        <v>28</v>
      </c>
      <c r="P897" s="181">
        <v>0</v>
      </c>
      <c r="Q897" s="195">
        <v>99.64</v>
      </c>
      <c r="R897" s="181"/>
      <c r="S897" s="180">
        <v>-30.7</v>
      </c>
      <c r="T897" s="180">
        <v>118.1</v>
      </c>
      <c r="U897" s="279"/>
      <c r="V897" s="184"/>
      <c r="W897" s="184"/>
      <c r="X897" s="184"/>
    </row>
    <row r="898" spans="1:38" s="184" customFormat="1" ht="12.75" customHeight="1" x14ac:dyDescent="0.25">
      <c r="A898" s="184" t="s">
        <v>86</v>
      </c>
      <c r="B898" s="196"/>
      <c r="C898" s="180"/>
      <c r="D898" s="180"/>
      <c r="E898" s="197"/>
      <c r="F898" s="184" t="s">
        <v>7</v>
      </c>
      <c r="G898" s="307" t="s">
        <v>43</v>
      </c>
      <c r="I898" s="285">
        <f>SUM(I887:I891)</f>
        <v>202</v>
      </c>
      <c r="J898" s="185">
        <v>43.573</v>
      </c>
      <c r="K898" s="185">
        <v>7.4480000000000004</v>
      </c>
      <c r="L898" s="285"/>
      <c r="M898" s="185"/>
      <c r="N898" s="185"/>
      <c r="O898" s="214" t="s">
        <v>28</v>
      </c>
      <c r="P898" s="181">
        <v>0</v>
      </c>
      <c r="Q898" s="195">
        <v>98.396000000000001</v>
      </c>
      <c r="R898" s="181"/>
      <c r="S898" s="180">
        <v>28.974</v>
      </c>
      <c r="T898" s="180">
        <v>58.170999999999999</v>
      </c>
      <c r="U898" s="281"/>
      <c r="V898" s="180"/>
      <c r="W898" s="195"/>
      <c r="X898" s="181"/>
      <c r="Y898" s="181"/>
      <c r="Z898" s="180"/>
      <c r="AA898" s="180"/>
      <c r="AB898" s="180"/>
      <c r="AC898" s="180"/>
      <c r="AD898" s="196"/>
      <c r="AL898" s="199"/>
    </row>
    <row r="899" spans="1:38" s="184" customFormat="1" ht="12.75" customHeight="1" x14ac:dyDescent="0.25">
      <c r="A899" s="184" t="s">
        <v>86</v>
      </c>
      <c r="B899" s="196"/>
      <c r="C899" s="180"/>
      <c r="D899" s="180"/>
      <c r="E899" s="197"/>
      <c r="F899" s="184" t="s">
        <v>1991</v>
      </c>
      <c r="G899" s="307" t="s">
        <v>43</v>
      </c>
      <c r="I899" s="285"/>
      <c r="J899" s="185"/>
      <c r="K899" s="185"/>
      <c r="L899" s="285">
        <f>SUM(L887:L891)</f>
        <v>139</v>
      </c>
      <c r="M899" s="185">
        <v>65.216999999999999</v>
      </c>
      <c r="N899" s="185">
        <v>13.058999999999999</v>
      </c>
      <c r="O899" s="214" t="s">
        <v>28</v>
      </c>
      <c r="P899" s="181">
        <v>0</v>
      </c>
      <c r="Q899" s="195">
        <v>97.92</v>
      </c>
      <c r="R899" s="181">
        <f>2*(1-_xlfn.NORM.S.DIST((M899-J898)/SQRT((N899^2)+(K898^2)),TRUE))</f>
        <v>0.149950871666366</v>
      </c>
      <c r="S899" s="180">
        <v>39.622999999999998</v>
      </c>
      <c r="T899" s="180">
        <v>90.811000000000007</v>
      </c>
      <c r="U899" s="281"/>
      <c r="V899" s="180"/>
      <c r="W899" s="195"/>
      <c r="X899" s="181"/>
      <c r="Y899" s="181"/>
      <c r="Z899" s="180"/>
      <c r="AA899" s="180"/>
      <c r="AB899" s="180"/>
      <c r="AC899" s="180"/>
      <c r="AD899" s="196"/>
      <c r="AL899" s="199"/>
    </row>
    <row r="900" spans="1:38" s="184" customFormat="1" ht="12.75" customHeight="1" x14ac:dyDescent="0.25">
      <c r="A900" s="184" t="s">
        <v>86</v>
      </c>
      <c r="B900" s="196">
        <f>SUM(B887:B891)</f>
        <v>341</v>
      </c>
      <c r="C900" s="180">
        <v>18.603999999999999</v>
      </c>
      <c r="D900" s="180">
        <v>6.9390000000000001</v>
      </c>
      <c r="E900" s="197"/>
      <c r="F900" s="184" t="s">
        <v>1993</v>
      </c>
      <c r="G900" s="307" t="s">
        <v>43</v>
      </c>
      <c r="I900" s="285"/>
      <c r="J900" s="185"/>
      <c r="K900" s="185"/>
      <c r="L900" s="285"/>
      <c r="M900" s="185"/>
      <c r="N900" s="185"/>
      <c r="O900" s="214" t="s">
        <v>28</v>
      </c>
      <c r="P900" s="181">
        <v>0</v>
      </c>
      <c r="Q900" s="195">
        <v>99.522000000000006</v>
      </c>
      <c r="R900" s="181"/>
      <c r="S900" s="180">
        <v>5.0030000000000001</v>
      </c>
      <c r="T900" s="180">
        <v>32.204999999999998</v>
      </c>
      <c r="U900" s="281"/>
      <c r="V900" s="180"/>
      <c r="W900" s="195"/>
      <c r="X900" s="181"/>
      <c r="Y900" s="181"/>
      <c r="Z900" s="180"/>
      <c r="AA900" s="180"/>
      <c r="AB900" s="180"/>
      <c r="AC900" s="180"/>
      <c r="AD900" s="196"/>
      <c r="AL900" s="199"/>
    </row>
    <row r="901" spans="1:38" s="108" customFormat="1" ht="12.75" customHeight="1" x14ac:dyDescent="0.25">
      <c r="A901" s="188"/>
      <c r="B901" s="192"/>
      <c r="C901" s="193"/>
      <c r="D901" s="193"/>
      <c r="E901" s="194"/>
      <c r="F901" s="190"/>
      <c r="G901" s="233"/>
      <c r="H901" s="190"/>
      <c r="I901" s="204"/>
      <c r="J901" s="193"/>
      <c r="K901" s="193"/>
      <c r="L901" s="204"/>
      <c r="M901" s="193"/>
      <c r="N901" s="193"/>
      <c r="O901" s="203"/>
      <c r="P901" s="191"/>
      <c r="Q901" s="187"/>
      <c r="R901" s="191"/>
      <c r="S901" s="183"/>
      <c r="T901" s="183"/>
      <c r="U901" s="280"/>
      <c r="V901" s="188"/>
      <c r="W901" s="188"/>
      <c r="X901" s="188"/>
      <c r="Y901" s="188"/>
    </row>
    <row r="903" spans="1:38" ht="12.75" customHeight="1" x14ac:dyDescent="0.25">
      <c r="A903" s="184" t="s">
        <v>35</v>
      </c>
      <c r="E903" s="220">
        <v>1</v>
      </c>
      <c r="F903" s="184" t="s">
        <v>36</v>
      </c>
      <c r="G903" s="297" t="s">
        <v>21</v>
      </c>
      <c r="H903" s="220" t="s">
        <v>22</v>
      </c>
      <c r="I903" s="297">
        <v>4</v>
      </c>
      <c r="J903" s="200">
        <v>24.359963302717766</v>
      </c>
      <c r="K903" s="200">
        <v>34.834866725272995</v>
      </c>
    </row>
    <row r="904" spans="1:38" ht="12.75" customHeight="1" x14ac:dyDescent="0.25">
      <c r="A904" s="184" t="s">
        <v>35</v>
      </c>
      <c r="B904" s="196">
        <v>7</v>
      </c>
      <c r="C904" s="180">
        <v>8.252511080772587</v>
      </c>
      <c r="D904" s="180">
        <v>11.185955943686213</v>
      </c>
      <c r="E904" s="197">
        <v>2</v>
      </c>
      <c r="F904" s="184" t="s">
        <v>36</v>
      </c>
      <c r="G904" s="307" t="s">
        <v>21</v>
      </c>
      <c r="H904" s="184" t="s">
        <v>22</v>
      </c>
      <c r="I904" s="285">
        <v>4</v>
      </c>
      <c r="J904" s="180">
        <v>7.0564277623291645</v>
      </c>
      <c r="K904" s="180">
        <v>10.858073681380713</v>
      </c>
      <c r="L904" s="285">
        <v>3</v>
      </c>
      <c r="M904" s="180">
        <v>15.308938843101751</v>
      </c>
      <c r="N904" s="180">
        <v>16.939702124581395</v>
      </c>
    </row>
    <row r="905" spans="1:38" ht="12.75" customHeight="1" x14ac:dyDescent="0.25">
      <c r="A905" s="184" t="s">
        <v>35</v>
      </c>
      <c r="B905" s="196">
        <v>18</v>
      </c>
      <c r="C905" s="180">
        <v>9.2569073914121276</v>
      </c>
      <c r="D905" s="180">
        <v>12.357228503772985</v>
      </c>
      <c r="E905" s="197">
        <v>3</v>
      </c>
      <c r="F905" s="184" t="s">
        <v>36</v>
      </c>
      <c r="G905" s="307" t="s">
        <v>21</v>
      </c>
      <c r="H905" s="184" t="s">
        <v>22</v>
      </c>
      <c r="I905" s="285">
        <v>6</v>
      </c>
      <c r="J905" s="180">
        <v>15.010573515098358</v>
      </c>
      <c r="K905" s="180">
        <v>13.46749684930662</v>
      </c>
      <c r="L905" s="285">
        <v>12</v>
      </c>
      <c r="M905" s="180">
        <v>24.267480906510485</v>
      </c>
      <c r="N905" s="180">
        <v>38.336225854423219</v>
      </c>
    </row>
    <row r="906" spans="1:38" ht="12.75" customHeight="1" x14ac:dyDescent="0.25">
      <c r="A906" s="184" t="s">
        <v>35</v>
      </c>
      <c r="B906" s="196">
        <v>25</v>
      </c>
      <c r="C906" s="180">
        <v>9.1026490129915256</v>
      </c>
      <c r="D906" s="180">
        <v>4.622943496808869</v>
      </c>
      <c r="E906" s="197">
        <v>4</v>
      </c>
      <c r="F906" s="184" t="s">
        <v>36</v>
      </c>
      <c r="G906" s="307" t="s">
        <v>21</v>
      </c>
      <c r="H906" s="184" t="s">
        <v>22</v>
      </c>
      <c r="I906" s="285">
        <v>5</v>
      </c>
      <c r="J906" s="180">
        <v>0.95798216069586672</v>
      </c>
      <c r="K906" s="180">
        <v>9.3152716382374781E-2</v>
      </c>
      <c r="L906" s="285">
        <v>20</v>
      </c>
      <c r="M906" s="180">
        <v>10.060631173687392</v>
      </c>
      <c r="N906" s="180">
        <v>20.673592377220526</v>
      </c>
    </row>
    <row r="907" spans="1:38" ht="12.75" customHeight="1" x14ac:dyDescent="0.25">
      <c r="A907" s="184" t="s">
        <v>35</v>
      </c>
      <c r="B907" s="196">
        <v>26</v>
      </c>
      <c r="C907" s="180">
        <v>2.9143528362009454</v>
      </c>
      <c r="D907" s="180">
        <v>4.1282194395517937</v>
      </c>
      <c r="E907" s="197">
        <v>5</v>
      </c>
      <c r="F907" s="184" t="s">
        <v>36</v>
      </c>
      <c r="G907" s="307" t="s">
        <v>21</v>
      </c>
      <c r="H907" s="184" t="s">
        <v>22</v>
      </c>
      <c r="I907" s="285">
        <v>4</v>
      </c>
      <c r="J907" s="180">
        <v>3.620674335676044</v>
      </c>
      <c r="K907" s="180">
        <v>5.298800631657854</v>
      </c>
      <c r="L907" s="285">
        <v>22</v>
      </c>
      <c r="M907" s="180">
        <v>6.5350271718769894</v>
      </c>
      <c r="N907" s="180">
        <v>14.849350880315809</v>
      </c>
    </row>
    <row r="908" spans="1:38" ht="12.75" customHeight="1" x14ac:dyDescent="0.25">
      <c r="A908" s="184" t="s">
        <v>35</v>
      </c>
      <c r="B908" s="196">
        <f>SUM(I908,L908)</f>
        <v>36</v>
      </c>
      <c r="C908" s="180">
        <f>M908-J908</f>
        <v>20.111722936734189</v>
      </c>
      <c r="D908" s="180">
        <f>SQRT(K908^2/I908+N908^2/L908)</f>
        <v>10.056536699804495</v>
      </c>
      <c r="E908" s="197" t="s">
        <v>165</v>
      </c>
      <c r="F908" s="184" t="s">
        <v>36</v>
      </c>
      <c r="G908" s="307" t="s">
        <v>21</v>
      </c>
      <c r="H908" s="184" t="s">
        <v>22</v>
      </c>
      <c r="I908" s="285">
        <v>4</v>
      </c>
      <c r="J908" s="180">
        <v>0.97498944204770255</v>
      </c>
      <c r="K908" s="180">
        <v>9.8191584666661599E-2</v>
      </c>
      <c r="L908" s="285">
        <v>32</v>
      </c>
      <c r="M908" s="180">
        <v>21.086712378781893</v>
      </c>
      <c r="N908" s="180">
        <v>56.887684431044249</v>
      </c>
    </row>
    <row r="909" spans="1:38" ht="12.75" customHeight="1" x14ac:dyDescent="0.25">
      <c r="A909" s="184" t="s">
        <v>35</v>
      </c>
      <c r="B909" s="196">
        <v>27</v>
      </c>
      <c r="C909" s="180">
        <v>17.23985704287669</v>
      </c>
      <c r="D909" s="180">
        <v>7.0574672583673488</v>
      </c>
      <c r="E909" s="213" t="s">
        <v>23</v>
      </c>
      <c r="F909" s="184" t="s">
        <v>36</v>
      </c>
      <c r="G909" s="307" t="s">
        <v>21</v>
      </c>
      <c r="H909" s="184" t="s">
        <v>22</v>
      </c>
      <c r="I909" s="285">
        <v>4</v>
      </c>
      <c r="J909" s="180">
        <v>2.0135008268817316</v>
      </c>
      <c r="K909" s="180">
        <v>1.1702899504481512</v>
      </c>
      <c r="L909" s="285">
        <v>23</v>
      </c>
      <c r="M909" s="180">
        <v>19.253357869758421</v>
      </c>
      <c r="N909" s="180">
        <v>33.729887897836761</v>
      </c>
    </row>
    <row r="910" spans="1:38" ht="12.75" customHeight="1" x14ac:dyDescent="0.25">
      <c r="A910" s="184" t="s">
        <v>35</v>
      </c>
      <c r="B910" s="196">
        <v>41</v>
      </c>
      <c r="C910" s="180">
        <v>13</v>
      </c>
      <c r="D910" s="180">
        <v>4.4165311191518599</v>
      </c>
      <c r="E910" s="197" t="s">
        <v>355</v>
      </c>
      <c r="F910" s="170" t="s">
        <v>64</v>
      </c>
      <c r="G910" s="303" t="s">
        <v>43</v>
      </c>
      <c r="H910" s="184" t="s">
        <v>22</v>
      </c>
      <c r="I910" s="285">
        <v>12</v>
      </c>
      <c r="J910" s="180">
        <v>55</v>
      </c>
      <c r="K910" s="180">
        <v>10</v>
      </c>
      <c r="L910" s="285">
        <v>29</v>
      </c>
      <c r="M910" s="180">
        <v>68</v>
      </c>
      <c r="N910" s="180">
        <v>18</v>
      </c>
    </row>
    <row r="911" spans="1:38" ht="12.75" customHeight="1" x14ac:dyDescent="0.25">
      <c r="A911" s="184" t="s">
        <v>35</v>
      </c>
      <c r="B911" s="196">
        <v>99</v>
      </c>
      <c r="C911" s="180">
        <v>32.700000000000003</v>
      </c>
      <c r="D911" s="180">
        <v>9.2482430763902386</v>
      </c>
      <c r="E911" s="197" t="s">
        <v>72</v>
      </c>
      <c r="F911" s="170" t="s">
        <v>73</v>
      </c>
      <c r="G911" s="303" t="s">
        <v>43</v>
      </c>
      <c r="H911" s="184" t="s">
        <v>22</v>
      </c>
      <c r="I911" s="285">
        <v>66</v>
      </c>
      <c r="J911" s="180">
        <v>94.1</v>
      </c>
      <c r="K911" s="180">
        <v>28</v>
      </c>
      <c r="L911" s="285">
        <v>33</v>
      </c>
      <c r="M911" s="180">
        <v>126.8</v>
      </c>
      <c r="N911" s="180">
        <v>49.3</v>
      </c>
    </row>
    <row r="912" spans="1:38" ht="12.75" customHeight="1" x14ac:dyDescent="0.25">
      <c r="A912" s="184" t="s">
        <v>35</v>
      </c>
      <c r="B912" s="175">
        <v>250</v>
      </c>
      <c r="C912" s="174">
        <v>-15.3</v>
      </c>
      <c r="D912" s="174">
        <v>0.91823063709702069</v>
      </c>
      <c r="E912" s="197" t="s">
        <v>72</v>
      </c>
      <c r="F912" s="184" t="s">
        <v>94</v>
      </c>
      <c r="G912" s="307" t="s">
        <v>43</v>
      </c>
      <c r="H912" s="184" t="s">
        <v>22</v>
      </c>
      <c r="I912" s="285">
        <v>168</v>
      </c>
      <c r="J912" s="180">
        <v>36.1</v>
      </c>
      <c r="K912" s="180">
        <v>9.4</v>
      </c>
      <c r="L912" s="201">
        <v>82</v>
      </c>
      <c r="M912" s="180">
        <v>20.8</v>
      </c>
      <c r="N912" s="180">
        <v>5.0999999999999996</v>
      </c>
    </row>
    <row r="913" spans="1:24" ht="12.75" customHeight="1" x14ac:dyDescent="0.25">
      <c r="A913" s="184" t="s">
        <v>35</v>
      </c>
      <c r="B913" s="196">
        <v>78</v>
      </c>
      <c r="C913" s="180">
        <v>18.670000000000002</v>
      </c>
      <c r="D913" s="180">
        <v>45.800731058764136</v>
      </c>
      <c r="E913" s="197" t="s">
        <v>129</v>
      </c>
      <c r="F913" s="184" t="s">
        <v>130</v>
      </c>
      <c r="G913" s="307" t="s">
        <v>21</v>
      </c>
      <c r="H913" s="184" t="s">
        <v>126</v>
      </c>
      <c r="I913" s="285">
        <v>20</v>
      </c>
      <c r="J913" s="180">
        <v>83.33</v>
      </c>
      <c r="K913" s="180">
        <v>167.4</v>
      </c>
      <c r="L913" s="285">
        <v>58</v>
      </c>
      <c r="M913" s="180">
        <v>102</v>
      </c>
      <c r="N913" s="180">
        <v>201</v>
      </c>
    </row>
    <row r="914" spans="1:24" ht="12.75" customHeight="1" x14ac:dyDescent="0.25">
      <c r="A914" s="184" t="s">
        <v>35</v>
      </c>
      <c r="B914" s="196">
        <v>71</v>
      </c>
      <c r="C914" s="180">
        <v>1.5000000000000002</v>
      </c>
      <c r="D914" s="180">
        <v>0.64906044501222016</v>
      </c>
      <c r="E914" s="197" t="s">
        <v>58</v>
      </c>
      <c r="F914" s="195" t="s">
        <v>155</v>
      </c>
      <c r="G914" s="286" t="s">
        <v>216</v>
      </c>
      <c r="H914" s="195" t="s">
        <v>22</v>
      </c>
      <c r="I914" s="285">
        <v>44</v>
      </c>
      <c r="J914" s="180">
        <v>1.7</v>
      </c>
      <c r="K914" s="180">
        <v>2.4</v>
      </c>
      <c r="L914" s="285">
        <v>27</v>
      </c>
      <c r="M914" s="180">
        <v>3.2</v>
      </c>
      <c r="N914" s="180">
        <v>2.8</v>
      </c>
    </row>
    <row r="915" spans="1:24" ht="12.75" customHeight="1" x14ac:dyDescent="0.25">
      <c r="A915" s="184" t="s">
        <v>35</v>
      </c>
      <c r="B915" s="196">
        <v>34</v>
      </c>
      <c r="C915" s="180">
        <v>-26.885167464114843</v>
      </c>
      <c r="D915" s="180">
        <v>27.649331952171874</v>
      </c>
      <c r="E915" s="213" t="s">
        <v>69</v>
      </c>
      <c r="F915" s="184" t="s">
        <v>157</v>
      </c>
      <c r="G915" s="307" t="s">
        <v>43</v>
      </c>
      <c r="H915" s="184" t="s">
        <v>126</v>
      </c>
      <c r="I915" s="285">
        <v>24</v>
      </c>
      <c r="J915" s="180">
        <v>71.05263157894737</v>
      </c>
      <c r="K915" s="180">
        <v>90.977707235311641</v>
      </c>
      <c r="L915" s="285">
        <v>10</v>
      </c>
      <c r="M915" s="180">
        <v>44.167464114832526</v>
      </c>
      <c r="N915" s="180">
        <v>64.777536499415135</v>
      </c>
    </row>
    <row r="916" spans="1:24" ht="12.75" customHeight="1" x14ac:dyDescent="0.25">
      <c r="A916" s="184" t="s">
        <v>35</v>
      </c>
      <c r="B916" s="196">
        <v>31</v>
      </c>
      <c r="C916" s="180">
        <v>-17.40809409888357</v>
      </c>
      <c r="D916" s="180">
        <v>15.403464342367508</v>
      </c>
      <c r="E916" s="197" t="s">
        <v>158</v>
      </c>
      <c r="F916" s="184" t="s">
        <v>157</v>
      </c>
      <c r="G916" s="307" t="s">
        <v>43</v>
      </c>
      <c r="H916" s="184" t="s">
        <v>126</v>
      </c>
      <c r="I916" s="285">
        <v>16</v>
      </c>
      <c r="J916" s="180">
        <v>40.074760765550238</v>
      </c>
      <c r="K916" s="180">
        <v>55.694147027267924</v>
      </c>
      <c r="L916" s="285">
        <v>15</v>
      </c>
      <c r="M916" s="180">
        <v>22.666666666666668</v>
      </c>
      <c r="N916" s="180">
        <v>25.515241894254224</v>
      </c>
    </row>
    <row r="917" spans="1:24" ht="12.75" customHeight="1" x14ac:dyDescent="0.25">
      <c r="A917" s="184" t="s">
        <v>35</v>
      </c>
      <c r="B917" s="196">
        <v>12</v>
      </c>
      <c r="C917" s="180">
        <v>-9.5906432748538037</v>
      </c>
      <c r="D917" s="180">
        <v>23.328789368335315</v>
      </c>
      <c r="E917" s="197" t="s">
        <v>159</v>
      </c>
      <c r="F917" s="184" t="s">
        <v>157</v>
      </c>
      <c r="G917" s="307" t="s">
        <v>43</v>
      </c>
      <c r="H917" s="184" t="s">
        <v>126</v>
      </c>
      <c r="I917" s="285">
        <v>3</v>
      </c>
      <c r="J917" s="180">
        <v>28.070175438596493</v>
      </c>
      <c r="K917" s="180">
        <v>36.952216406086563</v>
      </c>
      <c r="L917" s="285">
        <v>9</v>
      </c>
      <c r="M917" s="180">
        <v>18.479532163742689</v>
      </c>
      <c r="N917" s="180">
        <v>28.314180697357898</v>
      </c>
      <c r="R917" s="181"/>
    </row>
    <row r="918" spans="1:24" ht="12.75" customHeight="1" x14ac:dyDescent="0.25">
      <c r="A918" s="184" t="s">
        <v>35</v>
      </c>
      <c r="B918" s="196">
        <v>13</v>
      </c>
      <c r="C918" s="180">
        <v>85.579184210346824</v>
      </c>
      <c r="D918" s="180">
        <v>31.193808416695806</v>
      </c>
      <c r="E918" s="213" t="s">
        <v>148</v>
      </c>
      <c r="F918" s="184" t="s">
        <v>164</v>
      </c>
      <c r="G918" s="307" t="s">
        <v>43</v>
      </c>
      <c r="H918" s="184" t="s">
        <v>126</v>
      </c>
      <c r="I918" s="285">
        <v>10</v>
      </c>
      <c r="J918" s="180">
        <v>53.208528326391097</v>
      </c>
      <c r="K918" s="180">
        <v>8.4561149908953084</v>
      </c>
      <c r="L918" s="285">
        <v>3</v>
      </c>
      <c r="M918" s="180">
        <v>138.78771253673793</v>
      </c>
      <c r="N918" s="180">
        <v>53.830375127717559</v>
      </c>
      <c r="R918" s="181"/>
    </row>
    <row r="919" spans="1:24" ht="12.75" customHeight="1" x14ac:dyDescent="0.25">
      <c r="A919" s="184" t="s">
        <v>35</v>
      </c>
      <c r="B919" s="196">
        <v>27</v>
      </c>
      <c r="C919" s="180">
        <v>-6.8039389818631975</v>
      </c>
      <c r="D919" s="180">
        <v>0</v>
      </c>
      <c r="E919" s="197" t="s">
        <v>165</v>
      </c>
      <c r="F919" s="184" t="s">
        <v>164</v>
      </c>
      <c r="G919" s="307" t="s">
        <v>43</v>
      </c>
      <c r="H919" s="184" t="s">
        <v>126</v>
      </c>
      <c r="I919" s="285">
        <v>18</v>
      </c>
      <c r="J919" s="180">
        <v>72.646004408653269</v>
      </c>
      <c r="L919" s="285">
        <v>9</v>
      </c>
      <c r="M919" s="180">
        <v>65.842065426790072</v>
      </c>
      <c r="R919" s="181"/>
    </row>
    <row r="920" spans="1:24" ht="12.75" customHeight="1" x14ac:dyDescent="0.25">
      <c r="A920" s="184" t="s">
        <v>35</v>
      </c>
      <c r="B920" s="196">
        <v>30</v>
      </c>
      <c r="C920" s="180">
        <v>28.005555949425052</v>
      </c>
      <c r="D920" s="180">
        <v>0</v>
      </c>
      <c r="E920" s="197" t="s">
        <v>140</v>
      </c>
      <c r="F920" s="184" t="s">
        <v>164</v>
      </c>
      <c r="G920" s="307" t="s">
        <v>43</v>
      </c>
      <c r="H920" s="184" t="s">
        <v>126</v>
      </c>
      <c r="I920" s="285">
        <v>19</v>
      </c>
      <c r="J920" s="180">
        <v>51.492639180210226</v>
      </c>
      <c r="L920" s="285">
        <v>11</v>
      </c>
      <c r="M920" s="180">
        <v>79.498195129635278</v>
      </c>
      <c r="R920" s="181"/>
    </row>
    <row r="921" spans="1:24" ht="12.75" customHeight="1" x14ac:dyDescent="0.25">
      <c r="A921" s="184" t="s">
        <v>35</v>
      </c>
      <c r="B921" s="196">
        <v>11</v>
      </c>
      <c r="C921" s="180">
        <v>8.5069347426312731</v>
      </c>
      <c r="D921" s="180">
        <v>19.817825781956248</v>
      </c>
      <c r="E921" s="197" t="s">
        <v>166</v>
      </c>
      <c r="F921" s="184" t="s">
        <v>164</v>
      </c>
      <c r="G921" s="307" t="s">
        <v>43</v>
      </c>
      <c r="H921" s="184" t="s">
        <v>126</v>
      </c>
      <c r="I921" s="285">
        <v>6</v>
      </c>
      <c r="J921" s="180">
        <v>75.684267141517154</v>
      </c>
      <c r="K921" s="180">
        <v>21.888058161678117</v>
      </c>
      <c r="L921" s="285">
        <v>5</v>
      </c>
      <c r="M921" s="180">
        <v>84.191201884148427</v>
      </c>
      <c r="N921" s="180">
        <v>39.553657882413503</v>
      </c>
      <c r="R921" s="181"/>
    </row>
    <row r="922" spans="1:24" ht="12.75" customHeight="1" x14ac:dyDescent="0.25">
      <c r="A922" s="184" t="s">
        <v>35</v>
      </c>
      <c r="D922" s="180"/>
      <c r="F922" s="184" t="s">
        <v>7</v>
      </c>
      <c r="I922" s="285">
        <f>SUM(I903:I921)</f>
        <v>437</v>
      </c>
      <c r="J922" s="180">
        <v>20.405999999999999</v>
      </c>
      <c r="K922" s="180">
        <v>1.0549999999999999</v>
      </c>
      <c r="O922" s="214" t="s">
        <v>28</v>
      </c>
      <c r="P922" s="181">
        <v>0</v>
      </c>
      <c r="Q922" s="195">
        <v>99.59</v>
      </c>
      <c r="S922" s="180">
        <v>18.338000000000001</v>
      </c>
      <c r="T922" s="180">
        <v>22.475000000000001</v>
      </c>
      <c r="V922" s="347"/>
      <c r="W922" s="273"/>
      <c r="X922" s="273"/>
    </row>
    <row r="923" spans="1:24" ht="12.75" customHeight="1" x14ac:dyDescent="0.25">
      <c r="A923" s="184" t="s">
        <v>35</v>
      </c>
      <c r="B923" s="196">
        <f>SUM(B904:B921)</f>
        <v>836</v>
      </c>
      <c r="D923" s="180"/>
      <c r="F923" s="184" t="s">
        <v>1991</v>
      </c>
      <c r="L923" s="285">
        <f>SUM(L904:L921)</f>
        <v>403</v>
      </c>
      <c r="M923" s="180">
        <v>35.529000000000003</v>
      </c>
      <c r="N923" s="180">
        <v>4.7960000000000003</v>
      </c>
      <c r="O923" s="214" t="s">
        <v>28</v>
      </c>
      <c r="P923" s="181">
        <v>0</v>
      </c>
      <c r="Q923" s="195">
        <v>98.536000000000001</v>
      </c>
      <c r="R923" s="181">
        <f>2*(1-_xlfn.NORM.S.DIST((M923-J922)/SQRT((N923^2)+(K922^2)),TRUE))</f>
        <v>2.0726278154206135E-3</v>
      </c>
      <c r="S923" s="180">
        <v>26.129000000000001</v>
      </c>
      <c r="T923" s="180">
        <v>44.93</v>
      </c>
    </row>
    <row r="924" spans="1:24" ht="12.75" customHeight="1" x14ac:dyDescent="0.25">
      <c r="A924" s="184" t="s">
        <v>35</v>
      </c>
      <c r="D924" s="180"/>
      <c r="F924" s="184" t="s">
        <v>211</v>
      </c>
      <c r="I924" s="285">
        <v>19</v>
      </c>
      <c r="J924" s="180">
        <v>4.484</v>
      </c>
      <c r="K924" s="180">
        <v>2.4380000000000002</v>
      </c>
      <c r="O924" s="214" t="s">
        <v>29</v>
      </c>
      <c r="P924" s="181">
        <v>3.4000000000000002E-2</v>
      </c>
      <c r="Q924" s="195">
        <v>65.382000000000005</v>
      </c>
      <c r="R924" s="181"/>
      <c r="S924" s="180">
        <v>-0.29499999999999998</v>
      </c>
      <c r="T924" s="180">
        <v>9.2629999999999999</v>
      </c>
    </row>
    <row r="925" spans="1:24" ht="12.75" customHeight="1" x14ac:dyDescent="0.25">
      <c r="A925" s="184" t="s">
        <v>35</v>
      </c>
      <c r="B925" s="184"/>
      <c r="D925" s="180"/>
      <c r="F925" s="184" t="s">
        <v>1992</v>
      </c>
      <c r="L925" s="285">
        <v>57</v>
      </c>
      <c r="M925" s="180">
        <v>8.9700000000000006</v>
      </c>
      <c r="N925" s="180">
        <v>2.472</v>
      </c>
      <c r="O925" s="214" t="s">
        <v>29</v>
      </c>
      <c r="P925" s="181">
        <v>0.38900000000000001</v>
      </c>
      <c r="Q925" s="195">
        <v>0.52</v>
      </c>
      <c r="R925" s="181">
        <v>0.19633669529961706</v>
      </c>
      <c r="S925" s="180">
        <v>4.1260000000000003</v>
      </c>
      <c r="T925" s="180">
        <v>13.815</v>
      </c>
      <c r="U925" s="279"/>
      <c r="V925" s="184"/>
      <c r="W925" s="184"/>
      <c r="X925" s="184"/>
    </row>
    <row r="926" spans="1:24" s="108" customFormat="1" ht="12.75" customHeight="1" x14ac:dyDescent="0.25">
      <c r="A926" s="188" t="s">
        <v>35</v>
      </c>
      <c r="B926" s="186">
        <v>76</v>
      </c>
      <c r="C926" s="183">
        <v>7.0469999999999997</v>
      </c>
      <c r="D926" s="183">
        <v>2.2669999999999999</v>
      </c>
      <c r="E926" s="189" t="s">
        <v>106</v>
      </c>
      <c r="F926" s="188" t="s">
        <v>1993</v>
      </c>
      <c r="G926" s="298"/>
      <c r="I926" s="298"/>
      <c r="L926" s="298"/>
      <c r="O926" s="203" t="s">
        <v>28</v>
      </c>
      <c r="P926" s="191">
        <v>0</v>
      </c>
      <c r="Q926" s="187">
        <v>89.153000000000006</v>
      </c>
      <c r="R926" s="191"/>
      <c r="S926" s="183">
        <v>2.6030000000000002</v>
      </c>
      <c r="T926" s="183">
        <v>11.491</v>
      </c>
      <c r="U926" s="280"/>
      <c r="V926" s="188"/>
      <c r="W926" s="188"/>
      <c r="X926" s="188"/>
    </row>
    <row r="927" spans="1:24" s="184" customFormat="1" x14ac:dyDescent="0.25">
      <c r="A927" s="184" t="s">
        <v>35</v>
      </c>
      <c r="B927" s="196">
        <f>SUM(I927,L927)</f>
        <v>11</v>
      </c>
      <c r="C927" s="180">
        <f>M927-J927</f>
        <v>-45.190922329204732</v>
      </c>
      <c r="D927" s="180">
        <f>SQRT(K927^2/I927+N927^2/L927)</f>
        <v>28.617834416681262</v>
      </c>
      <c r="E927" s="197">
        <v>4</v>
      </c>
      <c r="F927" s="184" t="s">
        <v>36</v>
      </c>
      <c r="G927" s="299" t="s">
        <v>21</v>
      </c>
      <c r="H927" s="197" t="s">
        <v>33</v>
      </c>
      <c r="I927" s="285">
        <v>2</v>
      </c>
      <c r="J927" s="180">
        <v>50.158400943362359</v>
      </c>
      <c r="K927" s="180">
        <v>40.257864048129719</v>
      </c>
      <c r="L927" s="285">
        <v>9</v>
      </c>
      <c r="M927" s="180">
        <v>4.9674786141576277</v>
      </c>
      <c r="N927" s="180">
        <v>8.8144052876896275</v>
      </c>
      <c r="O927" s="211"/>
      <c r="P927" s="181"/>
      <c r="Q927" s="195"/>
      <c r="R927" s="179"/>
      <c r="S927" s="180"/>
      <c r="T927" s="180"/>
      <c r="U927" s="279"/>
    </row>
    <row r="928" spans="1:24" s="184" customFormat="1" x14ac:dyDescent="0.25">
      <c r="A928" s="184" t="s">
        <v>35</v>
      </c>
      <c r="B928" s="196">
        <f t="shared" ref="B928:B931" si="9">SUM(I928,L928)</f>
        <v>14</v>
      </c>
      <c r="C928" s="180">
        <f t="shared" ref="C928:C931" si="10">M928-J928</f>
        <v>-7.5831282190527869</v>
      </c>
      <c r="D928" s="180">
        <f t="shared" ref="D928:D931" si="11">SQRT(K928^2/I928+N928^2/L928)</f>
        <v>6.8566847204942754</v>
      </c>
      <c r="E928" s="197">
        <v>5</v>
      </c>
      <c r="F928" s="184" t="s">
        <v>36</v>
      </c>
      <c r="G928" s="299" t="s">
        <v>21</v>
      </c>
      <c r="H928" s="197" t="s">
        <v>33</v>
      </c>
      <c r="I928" s="285">
        <v>6</v>
      </c>
      <c r="J928" s="180">
        <v>11.772769617068599</v>
      </c>
      <c r="K928" s="180">
        <v>15.692419286819353</v>
      </c>
      <c r="L928" s="285">
        <v>8</v>
      </c>
      <c r="M928" s="180">
        <v>4.1896413980158123</v>
      </c>
      <c r="N928" s="180">
        <v>6.9120888366414857</v>
      </c>
      <c r="O928" s="211"/>
      <c r="P928" s="181"/>
      <c r="Q928" s="195"/>
      <c r="R928" s="179"/>
      <c r="S928" s="180"/>
      <c r="T928" s="180"/>
      <c r="U928" s="279"/>
    </row>
    <row r="929" spans="1:24" s="184" customFormat="1" x14ac:dyDescent="0.25">
      <c r="A929" s="184" t="s">
        <v>35</v>
      </c>
      <c r="B929" s="196">
        <f t="shared" si="9"/>
        <v>24</v>
      </c>
      <c r="C929" s="180">
        <f t="shared" si="10"/>
        <v>-4.4107043645344461</v>
      </c>
      <c r="D929" s="180">
        <f t="shared" si="11"/>
        <v>4.3901157069278405</v>
      </c>
      <c r="E929" s="197">
        <v>6</v>
      </c>
      <c r="F929" s="184" t="s">
        <v>36</v>
      </c>
      <c r="G929" s="299" t="s">
        <v>21</v>
      </c>
      <c r="H929" s="197" t="s">
        <v>33</v>
      </c>
      <c r="I929" s="285">
        <v>6</v>
      </c>
      <c r="J929" s="180">
        <v>9.2859196202973973</v>
      </c>
      <c r="K929" s="180">
        <v>10.348990288359538</v>
      </c>
      <c r="L929" s="285">
        <v>18</v>
      </c>
      <c r="M929" s="180">
        <v>4.8752152557629511</v>
      </c>
      <c r="N929" s="180">
        <v>5.060759488276581</v>
      </c>
      <c r="O929" s="211"/>
      <c r="P929" s="181"/>
      <c r="Q929" s="195"/>
      <c r="R929" s="179"/>
      <c r="S929" s="180"/>
      <c r="T929" s="180"/>
      <c r="U929" s="279"/>
    </row>
    <row r="930" spans="1:24" s="184" customFormat="1" x14ac:dyDescent="0.25">
      <c r="A930" s="184" t="s">
        <v>35</v>
      </c>
      <c r="B930" s="196">
        <f t="shared" si="9"/>
        <v>14</v>
      </c>
      <c r="C930" s="180">
        <f t="shared" si="10"/>
        <v>2.7702230913591861</v>
      </c>
      <c r="D930" s="180">
        <f t="shared" si="11"/>
        <v>2.7063087813726461</v>
      </c>
      <c r="E930" s="197">
        <v>7</v>
      </c>
      <c r="F930" s="184" t="s">
        <v>36</v>
      </c>
      <c r="G930" s="299" t="s">
        <v>21</v>
      </c>
      <c r="H930" s="197" t="s">
        <v>33</v>
      </c>
      <c r="I930" s="285">
        <v>4</v>
      </c>
      <c r="J930" s="180">
        <v>1.0247177022361385</v>
      </c>
      <c r="K930" s="180">
        <v>6.7355179439035059E-2</v>
      </c>
      <c r="L930" s="285">
        <v>10</v>
      </c>
      <c r="M930" s="180">
        <v>3.7949407935953245</v>
      </c>
      <c r="N930" s="180">
        <v>8.5574371397547413</v>
      </c>
      <c r="O930" s="211"/>
      <c r="P930" s="181"/>
      <c r="Q930" s="195"/>
      <c r="R930" s="179"/>
      <c r="S930" s="180"/>
      <c r="T930" s="180"/>
      <c r="U930" s="279"/>
    </row>
    <row r="931" spans="1:24" s="184" customFormat="1" x14ac:dyDescent="0.25">
      <c r="A931" s="184" t="s">
        <v>35</v>
      </c>
      <c r="B931" s="196">
        <f t="shared" si="9"/>
        <v>8</v>
      </c>
      <c r="C931" s="180">
        <f t="shared" si="10"/>
        <v>-0.36979476744235384</v>
      </c>
      <c r="D931" s="180">
        <f t="shared" si="11"/>
        <v>8.2605737002601316</v>
      </c>
      <c r="E931" s="197">
        <v>8</v>
      </c>
      <c r="F931" s="184" t="s">
        <v>36</v>
      </c>
      <c r="G931" s="299" t="s">
        <v>21</v>
      </c>
      <c r="H931" s="197" t="s">
        <v>33</v>
      </c>
      <c r="I931" s="285">
        <v>3</v>
      </c>
      <c r="J931" s="180">
        <v>4.6720198412132268</v>
      </c>
      <c r="K931" s="180">
        <v>6.3402715273753003</v>
      </c>
      <c r="L931" s="285">
        <v>5</v>
      </c>
      <c r="M931" s="180">
        <v>4.3022250737708729</v>
      </c>
      <c r="N931" s="180">
        <v>16.55859245887374</v>
      </c>
      <c r="O931" s="211"/>
      <c r="P931" s="181"/>
      <c r="Q931" s="195"/>
      <c r="R931" s="179"/>
      <c r="S931" s="180"/>
      <c r="T931" s="180"/>
      <c r="U931" s="279"/>
    </row>
    <row r="932" spans="1:24" s="184" customFormat="1" x14ac:dyDescent="0.25">
      <c r="A932" s="184" t="s">
        <v>35</v>
      </c>
      <c r="B932" s="196"/>
      <c r="C932" s="180"/>
      <c r="D932" s="180"/>
      <c r="E932" s="184">
        <v>9</v>
      </c>
      <c r="F932" s="184" t="s">
        <v>36</v>
      </c>
      <c r="G932" s="299" t="s">
        <v>21</v>
      </c>
      <c r="H932" s="197" t="s">
        <v>33</v>
      </c>
      <c r="I932" s="285">
        <v>3</v>
      </c>
      <c r="J932" s="180">
        <v>1.0153269528248896</v>
      </c>
      <c r="K932" s="180">
        <v>6.6936570109092514E-3</v>
      </c>
      <c r="L932" s="285"/>
      <c r="M932" s="180"/>
      <c r="N932" s="180"/>
      <c r="O932" s="211"/>
      <c r="P932" s="181"/>
      <c r="Q932" s="195"/>
      <c r="R932" s="179"/>
      <c r="S932" s="180"/>
      <c r="T932" s="180"/>
      <c r="U932" s="279"/>
    </row>
    <row r="933" spans="1:24" s="184" customFormat="1" x14ac:dyDescent="0.25">
      <c r="A933" s="184" t="s">
        <v>35</v>
      </c>
      <c r="B933" s="196"/>
      <c r="C933" s="180"/>
      <c r="D933" s="180"/>
      <c r="E933" s="197" t="s">
        <v>368</v>
      </c>
      <c r="F933" s="184" t="s">
        <v>36</v>
      </c>
      <c r="G933" s="299" t="s">
        <v>21</v>
      </c>
      <c r="H933" s="197" t="s">
        <v>33</v>
      </c>
      <c r="I933" s="285"/>
      <c r="J933" s="180"/>
      <c r="K933" s="180"/>
      <c r="L933" s="285">
        <v>8</v>
      </c>
      <c r="M933" s="180">
        <v>4.3711826248544599</v>
      </c>
      <c r="N933" s="180">
        <v>7.2732295838469296</v>
      </c>
      <c r="O933" s="211"/>
      <c r="P933" s="181"/>
      <c r="Q933" s="195"/>
      <c r="R933" s="179"/>
      <c r="S933" s="180"/>
      <c r="T933" s="180"/>
      <c r="U933" s="279"/>
    </row>
    <row r="934" spans="1:24" s="184" customFormat="1" x14ac:dyDescent="0.25">
      <c r="A934" s="184" t="s">
        <v>35</v>
      </c>
      <c r="B934" s="196"/>
      <c r="C934" s="180"/>
      <c r="D934" s="180"/>
      <c r="E934" s="197" t="s">
        <v>369</v>
      </c>
      <c r="F934" s="184" t="s">
        <v>36</v>
      </c>
      <c r="G934" s="299" t="s">
        <v>21</v>
      </c>
      <c r="H934" s="197" t="s">
        <v>33</v>
      </c>
      <c r="I934" s="285">
        <v>4</v>
      </c>
      <c r="J934" s="180">
        <v>2.021772842984674</v>
      </c>
      <c r="K934" s="180">
        <v>1.1532187352025425</v>
      </c>
      <c r="L934" s="285"/>
      <c r="M934" s="180"/>
      <c r="N934" s="180"/>
      <c r="O934" s="211"/>
      <c r="P934" s="181"/>
      <c r="Q934" s="195"/>
      <c r="R934" s="179"/>
      <c r="S934" s="180"/>
      <c r="T934" s="180"/>
      <c r="U934" s="279"/>
    </row>
    <row r="935" spans="1:24" s="184" customFormat="1" x14ac:dyDescent="0.25">
      <c r="A935" s="184" t="s">
        <v>35</v>
      </c>
      <c r="B935" s="196"/>
      <c r="C935" s="180"/>
      <c r="D935" s="180"/>
      <c r="E935" s="19"/>
      <c r="F935" s="184" t="s">
        <v>7</v>
      </c>
      <c r="G935" s="299"/>
      <c r="H935" s="197" t="s">
        <v>33</v>
      </c>
      <c r="I935" s="285">
        <f>SUM(I927:I934)</f>
        <v>28</v>
      </c>
      <c r="J935" s="180">
        <v>1.01</v>
      </c>
      <c r="K935" s="180">
        <v>0.05</v>
      </c>
      <c r="L935" s="285"/>
      <c r="M935" s="180"/>
      <c r="N935" s="180"/>
      <c r="O935" s="211" t="s">
        <v>29</v>
      </c>
      <c r="P935" s="181">
        <v>1.9E-2</v>
      </c>
      <c r="Q935" s="195">
        <v>62.941000000000003</v>
      </c>
      <c r="R935" s="179"/>
      <c r="S935" s="180">
        <v>0.91200000000000003</v>
      </c>
      <c r="T935" s="180">
        <v>1.107</v>
      </c>
      <c r="U935" s="279"/>
      <c r="W935" s="355"/>
      <c r="X935" s="355"/>
    </row>
    <row r="936" spans="1:24" s="184" customFormat="1" x14ac:dyDescent="0.25">
      <c r="A936" s="184" t="s">
        <v>35</v>
      </c>
      <c r="B936" s="196"/>
      <c r="C936" s="180"/>
      <c r="D936" s="180"/>
      <c r="E936" s="19"/>
      <c r="F936" s="184" t="s">
        <v>33</v>
      </c>
      <c r="G936" s="299"/>
      <c r="H936" s="197" t="s">
        <v>33</v>
      </c>
      <c r="I936" s="285"/>
      <c r="J936" s="180"/>
      <c r="K936" s="180"/>
      <c r="L936" s="285">
        <f>SUM(L927:L933)</f>
        <v>58</v>
      </c>
      <c r="M936" s="180">
        <v>4.6340000000000003</v>
      </c>
      <c r="N936" s="180">
        <v>0.88400000000000001</v>
      </c>
      <c r="O936" s="211" t="s">
        <v>29</v>
      </c>
      <c r="P936" s="181">
        <v>0.999</v>
      </c>
      <c r="Q936" s="195">
        <v>0</v>
      </c>
      <c r="R936" s="181">
        <f>2*(1-_xlfn.NORM.S.DIST((M936-J935)/SQRT((N936^2)+(K935^2)),TRUE))</f>
        <v>4.2581732873081535E-5</v>
      </c>
      <c r="S936" s="180">
        <v>2.9009999999999998</v>
      </c>
      <c r="T936" s="180">
        <v>6.3659999999999997</v>
      </c>
      <c r="U936" s="279"/>
    </row>
    <row r="937" spans="1:24" s="184" customFormat="1" x14ac:dyDescent="0.25">
      <c r="A937" s="184" t="s">
        <v>35</v>
      </c>
      <c r="B937" s="196">
        <f>SUM(B927:B931)</f>
        <v>71</v>
      </c>
      <c r="C937" s="180">
        <v>-5.9130000000000003</v>
      </c>
      <c r="D937" s="180">
        <v>3.0230000000000001</v>
      </c>
      <c r="E937" s="19"/>
      <c r="F937" s="184" t="s">
        <v>213</v>
      </c>
      <c r="G937" s="299"/>
      <c r="H937" s="197" t="s">
        <v>33</v>
      </c>
      <c r="I937" s="285"/>
      <c r="J937" s="180"/>
      <c r="K937" s="180"/>
      <c r="L937" s="285"/>
      <c r="M937" s="180"/>
      <c r="N937" s="180"/>
      <c r="O937" s="211" t="s">
        <v>28</v>
      </c>
      <c r="P937" s="181">
        <v>0</v>
      </c>
      <c r="Q937" s="195">
        <v>95.066999999999993</v>
      </c>
      <c r="R937" s="179"/>
      <c r="S937" s="180">
        <v>-11.837</v>
      </c>
      <c r="T937" s="180">
        <v>1.2E-2</v>
      </c>
      <c r="U937" s="279"/>
    </row>
    <row r="938" spans="1:24" s="184" customFormat="1" x14ac:dyDescent="0.25">
      <c r="A938" s="184" t="s">
        <v>35</v>
      </c>
      <c r="B938" s="196">
        <f>SUM(I938,L938)</f>
        <v>6</v>
      </c>
      <c r="C938" s="180">
        <f>M938-J938</f>
        <v>-46.02657230694934</v>
      </c>
      <c r="D938" s="180">
        <f>SQRT(K938^2/I938+N938^2/L938)</f>
        <v>28.660654609117966</v>
      </c>
      <c r="E938" s="197">
        <v>4</v>
      </c>
      <c r="F938" s="184" t="s">
        <v>36</v>
      </c>
      <c r="G938" s="299" t="s">
        <v>21</v>
      </c>
      <c r="H938" s="197" t="s">
        <v>34</v>
      </c>
      <c r="I938" s="285">
        <v>2</v>
      </c>
      <c r="J938" s="180">
        <v>50.158400943362359</v>
      </c>
      <c r="K938" s="180">
        <v>40.257864048129719</v>
      </c>
      <c r="L938" s="285">
        <v>4</v>
      </c>
      <c r="M938" s="180">
        <v>4.131828636413017</v>
      </c>
      <c r="N938" s="180">
        <v>6.6589229652571831</v>
      </c>
      <c r="O938" s="211"/>
      <c r="P938" s="181"/>
      <c r="Q938" s="195"/>
      <c r="R938" s="179"/>
      <c r="S938" s="180"/>
      <c r="T938" s="180"/>
      <c r="U938" s="279"/>
    </row>
    <row r="939" spans="1:24" s="184" customFormat="1" x14ac:dyDescent="0.25">
      <c r="A939" s="184" t="s">
        <v>35</v>
      </c>
      <c r="B939" s="196">
        <f t="shared" ref="B939:B942" si="12">SUM(I939,L939)</f>
        <v>12</v>
      </c>
      <c r="C939" s="180">
        <f t="shared" ref="C939:C942" si="13">M939-J939</f>
        <v>-8.0729822524609975</v>
      </c>
      <c r="D939" s="180">
        <f t="shared" ref="D939:D942" si="14">SQRT(K939^2/I939+N939^2/L939)</f>
        <v>6.5728614519252613</v>
      </c>
      <c r="E939" s="197">
        <v>5</v>
      </c>
      <c r="F939" s="184" t="s">
        <v>36</v>
      </c>
      <c r="G939" s="299" t="s">
        <v>21</v>
      </c>
      <c r="H939" s="197" t="s">
        <v>34</v>
      </c>
      <c r="I939" s="285">
        <v>6</v>
      </c>
      <c r="J939" s="180">
        <v>11.772769617068599</v>
      </c>
      <c r="K939" s="180">
        <v>15.692419286819353</v>
      </c>
      <c r="L939" s="285">
        <v>6</v>
      </c>
      <c r="M939" s="180">
        <v>3.6997873646076012</v>
      </c>
      <c r="N939" s="180">
        <v>3.6004198260606111</v>
      </c>
      <c r="O939" s="211"/>
      <c r="P939" s="181"/>
      <c r="Q939" s="195"/>
      <c r="R939" s="179"/>
      <c r="S939" s="180"/>
      <c r="T939" s="180"/>
      <c r="U939" s="279"/>
    </row>
    <row r="940" spans="1:24" s="184" customFormat="1" x14ac:dyDescent="0.25">
      <c r="A940" s="184" t="s">
        <v>35</v>
      </c>
      <c r="B940" s="196">
        <f t="shared" si="12"/>
        <v>15</v>
      </c>
      <c r="C940" s="180">
        <f t="shared" si="13"/>
        <v>-5.944679200628979</v>
      </c>
      <c r="D940" s="180">
        <f t="shared" si="14"/>
        <v>4.2658733425712008</v>
      </c>
      <c r="E940" s="197">
        <v>6</v>
      </c>
      <c r="F940" s="184" t="s">
        <v>36</v>
      </c>
      <c r="G940" s="299" t="s">
        <v>21</v>
      </c>
      <c r="H940" s="197" t="s">
        <v>34</v>
      </c>
      <c r="I940" s="285">
        <v>6</v>
      </c>
      <c r="J940" s="180">
        <v>9.2859196202973973</v>
      </c>
      <c r="K940" s="180">
        <v>10.348990288359538</v>
      </c>
      <c r="L940" s="285">
        <v>9</v>
      </c>
      <c r="M940" s="180">
        <v>3.3412404196684182</v>
      </c>
      <c r="N940" s="180">
        <v>1.7682416098758234</v>
      </c>
      <c r="O940" s="211"/>
      <c r="P940" s="181"/>
      <c r="Q940" s="195"/>
      <c r="R940" s="179"/>
      <c r="S940" s="180"/>
      <c r="T940" s="180"/>
      <c r="U940" s="279"/>
    </row>
    <row r="941" spans="1:24" s="184" customFormat="1" x14ac:dyDescent="0.25">
      <c r="A941" s="184" t="s">
        <v>35</v>
      </c>
      <c r="B941" s="196">
        <f t="shared" si="12"/>
        <v>14</v>
      </c>
      <c r="C941" s="180">
        <f t="shared" si="13"/>
        <v>2.0705654875678556</v>
      </c>
      <c r="D941" s="180">
        <f t="shared" si="14"/>
        <v>0.36307407848605966</v>
      </c>
      <c r="E941" s="197">
        <v>7</v>
      </c>
      <c r="F941" s="184" t="s">
        <v>36</v>
      </c>
      <c r="G941" s="299" t="s">
        <v>21</v>
      </c>
      <c r="H941" s="197" t="s">
        <v>34</v>
      </c>
      <c r="I941" s="285">
        <v>4</v>
      </c>
      <c r="J941" s="180">
        <v>1.0247177022361385</v>
      </c>
      <c r="K941" s="180">
        <v>6.7355179439035059E-2</v>
      </c>
      <c r="L941" s="285">
        <v>10</v>
      </c>
      <c r="M941" s="180">
        <v>3.0952831898039941</v>
      </c>
      <c r="N941" s="180">
        <v>1.1431911756971589</v>
      </c>
      <c r="O941" s="211"/>
      <c r="P941" s="181"/>
      <c r="Q941" s="195"/>
      <c r="R941" s="179"/>
      <c r="S941" s="180"/>
      <c r="T941" s="180"/>
      <c r="U941" s="279"/>
    </row>
    <row r="942" spans="1:24" s="184" customFormat="1" x14ac:dyDescent="0.25">
      <c r="A942" s="184" t="s">
        <v>35</v>
      </c>
      <c r="B942" s="196">
        <f t="shared" si="12"/>
        <v>9</v>
      </c>
      <c r="C942" s="180">
        <f t="shared" si="13"/>
        <v>-2.9349528615383269</v>
      </c>
      <c r="D942" s="180">
        <f t="shared" si="14"/>
        <v>3.6762283032424219</v>
      </c>
      <c r="E942" s="197">
        <v>8</v>
      </c>
      <c r="F942" s="184" t="s">
        <v>36</v>
      </c>
      <c r="G942" s="299" t="s">
        <v>21</v>
      </c>
      <c r="H942" s="197" t="s">
        <v>34</v>
      </c>
      <c r="I942" s="285">
        <v>3</v>
      </c>
      <c r="J942" s="180">
        <v>4.6720198412132268</v>
      </c>
      <c r="K942" s="180">
        <v>6.3402715273753003</v>
      </c>
      <c r="L942" s="285">
        <v>6</v>
      </c>
      <c r="M942" s="180">
        <v>1.7370669796748999</v>
      </c>
      <c r="N942" s="180">
        <v>0.83056676051482548</v>
      </c>
      <c r="O942" s="211"/>
      <c r="P942" s="181"/>
      <c r="Q942" s="195"/>
      <c r="R942" s="179"/>
      <c r="S942" s="180"/>
      <c r="T942" s="180"/>
      <c r="U942" s="279"/>
    </row>
    <row r="943" spans="1:24" s="184" customFormat="1" x14ac:dyDescent="0.25">
      <c r="A943" s="184" t="s">
        <v>35</v>
      </c>
      <c r="B943" s="196"/>
      <c r="C943" s="180"/>
      <c r="D943" s="180"/>
      <c r="E943" s="184">
        <v>9</v>
      </c>
      <c r="F943" s="184" t="s">
        <v>36</v>
      </c>
      <c r="G943" s="299" t="s">
        <v>21</v>
      </c>
      <c r="H943" s="197" t="s">
        <v>34</v>
      </c>
      <c r="I943" s="285">
        <v>3</v>
      </c>
      <c r="J943" s="180">
        <v>1.0153269528248896</v>
      </c>
      <c r="K943" s="180">
        <v>6.6936570109092514E-3</v>
      </c>
      <c r="L943" s="285"/>
      <c r="M943" s="180"/>
      <c r="N943" s="180"/>
      <c r="O943" s="211"/>
      <c r="P943" s="181"/>
      <c r="Q943" s="195"/>
      <c r="R943" s="179"/>
      <c r="S943" s="180"/>
      <c r="T943" s="180"/>
      <c r="U943" s="279"/>
    </row>
    <row r="944" spans="1:24" s="184" customFormat="1" x14ac:dyDescent="0.25">
      <c r="A944" s="184" t="s">
        <v>35</v>
      </c>
      <c r="B944" s="196"/>
      <c r="C944" s="180"/>
      <c r="D944" s="180"/>
      <c r="E944" s="197" t="s">
        <v>368</v>
      </c>
      <c r="F944" s="184" t="s">
        <v>36</v>
      </c>
      <c r="G944" s="299" t="s">
        <v>21</v>
      </c>
      <c r="H944" s="197" t="s">
        <v>34</v>
      </c>
      <c r="I944" s="285"/>
      <c r="J944" s="180"/>
      <c r="K944" s="180"/>
      <c r="L944" s="285">
        <v>8</v>
      </c>
      <c r="M944" s="180">
        <v>4.8970359952590607</v>
      </c>
      <c r="N944" s="180">
        <v>4.0542282980120214</v>
      </c>
      <c r="O944" s="211"/>
      <c r="P944" s="181"/>
      <c r="Q944" s="195"/>
      <c r="R944" s="179"/>
      <c r="S944" s="180"/>
      <c r="T944" s="180"/>
      <c r="U944" s="279"/>
    </row>
    <row r="945" spans="1:24" s="184" customFormat="1" x14ac:dyDescent="0.25">
      <c r="A945" s="184" t="s">
        <v>35</v>
      </c>
      <c r="B945" s="196"/>
      <c r="C945" s="180"/>
      <c r="D945" s="180"/>
      <c r="E945" s="197" t="s">
        <v>369</v>
      </c>
      <c r="F945" s="184" t="s">
        <v>36</v>
      </c>
      <c r="G945" s="299" t="s">
        <v>21</v>
      </c>
      <c r="H945" s="197" t="s">
        <v>34</v>
      </c>
      <c r="I945" s="285">
        <v>4</v>
      </c>
      <c r="J945" s="180">
        <v>2.021772842984674</v>
      </c>
      <c r="K945" s="180">
        <v>1.1532187352025425</v>
      </c>
      <c r="L945" s="285"/>
      <c r="M945" s="180"/>
      <c r="N945" s="180"/>
      <c r="O945" s="211"/>
      <c r="P945" s="181"/>
      <c r="Q945" s="195"/>
      <c r="R945" s="179"/>
      <c r="S945" s="180"/>
      <c r="T945" s="180"/>
      <c r="U945" s="279"/>
    </row>
    <row r="946" spans="1:24" s="184" customFormat="1" x14ac:dyDescent="0.25">
      <c r="A946" s="184" t="s">
        <v>35</v>
      </c>
      <c r="B946" s="196"/>
      <c r="C946" s="180"/>
      <c r="D946" s="180"/>
      <c r="E946" s="19"/>
      <c r="F946" s="184" t="s">
        <v>7</v>
      </c>
      <c r="G946" s="299"/>
      <c r="H946" s="197" t="s">
        <v>34</v>
      </c>
      <c r="I946" s="285">
        <f>SUM(I938:I945)</f>
        <v>28</v>
      </c>
      <c r="J946" s="180">
        <v>1.01</v>
      </c>
      <c r="K946" s="180">
        <v>0.05</v>
      </c>
      <c r="L946" s="285"/>
      <c r="M946" s="180"/>
      <c r="N946" s="180"/>
      <c r="O946" s="211" t="s">
        <v>29</v>
      </c>
      <c r="P946" s="181">
        <v>1.9E-2</v>
      </c>
      <c r="Q946" s="195">
        <v>62.941000000000003</v>
      </c>
      <c r="R946" s="179"/>
      <c r="S946" s="180">
        <v>0.91200000000000003</v>
      </c>
      <c r="T946" s="180">
        <v>1.107</v>
      </c>
      <c r="U946" s="279"/>
    </row>
    <row r="947" spans="1:24" s="184" customFormat="1" x14ac:dyDescent="0.25">
      <c r="A947" s="184" t="s">
        <v>35</v>
      </c>
      <c r="B947" s="196"/>
      <c r="C947" s="180"/>
      <c r="D947" s="180"/>
      <c r="E947" s="19"/>
      <c r="F947" s="184" t="s">
        <v>34</v>
      </c>
      <c r="G947" s="299"/>
      <c r="H947" s="197" t="s">
        <v>34</v>
      </c>
      <c r="I947" s="285"/>
      <c r="J947" s="180"/>
      <c r="K947" s="180"/>
      <c r="L947" s="285">
        <f>SUM(L938:L944)</f>
        <v>43</v>
      </c>
      <c r="M947" s="180">
        <v>2.5710000000000002</v>
      </c>
      <c r="N947" s="180">
        <v>0.216</v>
      </c>
      <c r="O947" s="211" t="s">
        <v>29</v>
      </c>
      <c r="P947" s="181">
        <v>1.4E-2</v>
      </c>
      <c r="Q947" s="195">
        <v>64.989000000000004</v>
      </c>
      <c r="R947" s="181">
        <f>2*(1-_xlfn.NORM.S.DIST((M947-J946)/SQRT((N947^2)+(K946^2)),TRUE))</f>
        <v>1.9131363160340698E-12</v>
      </c>
      <c r="S947" s="180">
        <v>2.1480000000000001</v>
      </c>
      <c r="T947" s="180">
        <v>2.9940000000000002</v>
      </c>
      <c r="U947" s="279"/>
    </row>
    <row r="948" spans="1:24" s="184" customFormat="1" x14ac:dyDescent="0.25">
      <c r="A948" s="184" t="s">
        <v>35</v>
      </c>
      <c r="B948" s="196">
        <f>SUM(B938:B942)</f>
        <v>56</v>
      </c>
      <c r="C948" s="180">
        <v>-5.5369999999999999</v>
      </c>
      <c r="D948" s="180">
        <v>2.7959999999999998</v>
      </c>
      <c r="E948" s="19"/>
      <c r="F948" s="184" t="s">
        <v>225</v>
      </c>
      <c r="G948" s="299"/>
      <c r="H948" s="197" t="s">
        <v>34</v>
      </c>
      <c r="I948" s="285"/>
      <c r="J948" s="180"/>
      <c r="K948" s="180"/>
      <c r="L948" s="285"/>
      <c r="M948" s="180"/>
      <c r="N948" s="180"/>
      <c r="O948" s="211" t="s">
        <v>28</v>
      </c>
      <c r="P948" s="181">
        <v>0</v>
      </c>
      <c r="Q948" s="195">
        <v>96.427999999999997</v>
      </c>
      <c r="R948" s="179"/>
      <c r="S948" s="180">
        <v>-11.018000000000001</v>
      </c>
      <c r="T948" s="180">
        <v>-5.6000000000000001E-2</v>
      </c>
      <c r="U948" s="279"/>
    </row>
    <row r="949" spans="1:24" ht="12.75" customHeight="1" x14ac:dyDescent="0.25">
      <c r="A949" s="184" t="s">
        <v>35</v>
      </c>
      <c r="B949" s="196"/>
      <c r="C949" s="180"/>
      <c r="D949" s="180"/>
      <c r="E949" s="197"/>
      <c r="F949" s="184" t="s">
        <v>7</v>
      </c>
      <c r="H949" s="220" t="s">
        <v>126</v>
      </c>
      <c r="I949" s="297">
        <v>116</v>
      </c>
      <c r="J949" s="220">
        <v>54.6</v>
      </c>
      <c r="K949" s="220">
        <v>2.5</v>
      </c>
      <c r="O949" s="214" t="s">
        <v>29</v>
      </c>
      <c r="P949" s="181">
        <v>0.08</v>
      </c>
      <c r="Q949" s="195">
        <v>49.19</v>
      </c>
      <c r="R949" s="181"/>
      <c r="S949" s="180">
        <v>49.8</v>
      </c>
      <c r="T949" s="180">
        <v>59.5</v>
      </c>
      <c r="U949" s="279"/>
      <c r="V949" s="184"/>
      <c r="W949" s="184"/>
      <c r="X949" s="184"/>
    </row>
    <row r="950" spans="1:24" ht="12.75" customHeight="1" x14ac:dyDescent="0.25">
      <c r="A950" s="184" t="s">
        <v>35</v>
      </c>
      <c r="B950" s="196"/>
      <c r="C950" s="180"/>
      <c r="D950" s="180"/>
      <c r="E950" s="197"/>
      <c r="F950" s="184" t="s">
        <v>126</v>
      </c>
      <c r="H950" s="220" t="s">
        <v>126</v>
      </c>
      <c r="L950" s="297">
        <v>120</v>
      </c>
      <c r="M950" s="220">
        <v>59.7</v>
      </c>
      <c r="N950" s="220">
        <v>15.1</v>
      </c>
      <c r="O950" s="214" t="s">
        <v>28</v>
      </c>
      <c r="P950" s="181">
        <v>0</v>
      </c>
      <c r="Q950" s="195">
        <v>84.33</v>
      </c>
      <c r="R950" s="181">
        <v>0.73899999999999999</v>
      </c>
      <c r="S950" s="180">
        <v>30.1</v>
      </c>
      <c r="T950" s="180">
        <v>89.4</v>
      </c>
      <c r="U950" s="279"/>
      <c r="V950" s="184"/>
      <c r="W950" s="184"/>
      <c r="X950" s="184"/>
    </row>
    <row r="951" spans="1:24" s="108" customFormat="1" ht="12.75" customHeight="1" x14ac:dyDescent="0.25">
      <c r="A951" s="188" t="s">
        <v>35</v>
      </c>
      <c r="B951" s="186">
        <v>236</v>
      </c>
      <c r="C951" s="183">
        <v>9.1</v>
      </c>
      <c r="D951" s="183">
        <v>12.3</v>
      </c>
      <c r="E951" s="189"/>
      <c r="F951" s="188" t="s">
        <v>226</v>
      </c>
      <c r="G951" s="298"/>
      <c r="H951" s="108" t="s">
        <v>126</v>
      </c>
      <c r="I951" s="298"/>
      <c r="L951" s="298"/>
      <c r="O951" s="203" t="s">
        <v>28</v>
      </c>
      <c r="P951" s="191">
        <v>0</v>
      </c>
      <c r="Q951" s="187">
        <v>97.18</v>
      </c>
      <c r="R951" s="191"/>
      <c r="S951" s="183">
        <v>-15</v>
      </c>
      <c r="T951" s="183">
        <v>33.299999999999997</v>
      </c>
      <c r="U951" s="280"/>
      <c r="V951" s="188"/>
      <c r="W951" s="188"/>
      <c r="X951" s="188"/>
    </row>
    <row r="952" spans="1:24" ht="12.75" customHeight="1" x14ac:dyDescent="0.25">
      <c r="A952" s="184" t="s">
        <v>35</v>
      </c>
      <c r="B952" s="196"/>
      <c r="C952" s="180"/>
      <c r="D952" s="180"/>
      <c r="E952" s="197"/>
      <c r="F952" s="184" t="s">
        <v>7</v>
      </c>
      <c r="G952" s="307" t="s">
        <v>21</v>
      </c>
      <c r="H952" s="184"/>
      <c r="I952" s="285">
        <v>51</v>
      </c>
      <c r="J952" s="180">
        <v>1.004</v>
      </c>
      <c r="K952" s="180">
        <v>3.3000000000000002E-2</v>
      </c>
      <c r="L952" s="285"/>
      <c r="M952" s="180"/>
      <c r="N952" s="180"/>
      <c r="O952" s="214" t="s">
        <v>29</v>
      </c>
      <c r="P952" s="181">
        <v>1.2E-2</v>
      </c>
      <c r="Q952" s="195">
        <v>61.264000000000003</v>
      </c>
      <c r="R952" s="181"/>
      <c r="S952" s="180">
        <v>0.93899999999999995</v>
      </c>
      <c r="T952" s="180">
        <v>1.07</v>
      </c>
      <c r="U952" s="279"/>
      <c r="V952" s="184"/>
      <c r="W952" s="184"/>
      <c r="X952" s="184"/>
    </row>
    <row r="953" spans="1:24" ht="12.75" customHeight="1" x14ac:dyDescent="0.25">
      <c r="A953" s="184" t="s">
        <v>35</v>
      </c>
      <c r="B953" s="196"/>
      <c r="C953" s="180"/>
      <c r="D953" s="180"/>
      <c r="E953" s="197"/>
      <c r="F953" s="184" t="s">
        <v>1991</v>
      </c>
      <c r="G953" s="307" t="s">
        <v>21</v>
      </c>
      <c r="H953" s="184"/>
      <c r="I953" s="285"/>
      <c r="J953" s="180"/>
      <c r="K953" s="180"/>
      <c r="L953" s="285">
        <v>170</v>
      </c>
      <c r="M953" s="180">
        <v>11.297000000000001</v>
      </c>
      <c r="N953" s="180">
        <v>2.2509999999999999</v>
      </c>
      <c r="O953" s="214" t="s">
        <v>29</v>
      </c>
      <c r="P953" s="181">
        <v>6.0000000000000001E-3</v>
      </c>
      <c r="Q953" s="195">
        <v>66.643000000000001</v>
      </c>
      <c r="R953" s="181">
        <f>2*(1-_xlfn.NORM.S.DIST((M953-J952)/SQRT((N953^2)+(K952^2)),TRUE))</f>
        <v>4.8276107564859672E-6</v>
      </c>
      <c r="S953" s="180">
        <v>6.8849999999999998</v>
      </c>
      <c r="T953" s="180">
        <v>15.708</v>
      </c>
      <c r="U953" s="279"/>
      <c r="V953" s="184"/>
      <c r="W953" s="184"/>
      <c r="X953" s="184"/>
    </row>
    <row r="954" spans="1:24" ht="12.75" customHeight="1" x14ac:dyDescent="0.25">
      <c r="A954" s="184" t="s">
        <v>35</v>
      </c>
      <c r="B954" s="196">
        <v>217</v>
      </c>
      <c r="C954" s="180">
        <v>11.236000000000001</v>
      </c>
      <c r="D954" s="180">
        <v>3.0019999999999998</v>
      </c>
      <c r="E954" s="197"/>
      <c r="F954" s="184" t="s">
        <v>1993</v>
      </c>
      <c r="G954" s="307" t="s">
        <v>21</v>
      </c>
      <c r="H954" s="184"/>
      <c r="I954" s="285"/>
      <c r="J954" s="180"/>
      <c r="K954" s="180"/>
      <c r="L954" s="285"/>
      <c r="M954" s="180"/>
      <c r="N954" s="180"/>
      <c r="O954" s="214" t="s">
        <v>28</v>
      </c>
      <c r="P954" s="181">
        <v>0</v>
      </c>
      <c r="Q954" s="195">
        <v>96.346000000000004</v>
      </c>
      <c r="R954" s="181"/>
      <c r="S954" s="180">
        <v>5.3520000000000003</v>
      </c>
      <c r="T954" s="180">
        <v>17.119</v>
      </c>
      <c r="U954" s="279"/>
      <c r="V954" s="184"/>
      <c r="W954" s="184"/>
      <c r="X954" s="184"/>
    </row>
    <row r="955" spans="1:24" ht="12.75" customHeight="1" x14ac:dyDescent="0.25">
      <c r="A955" s="184" t="s">
        <v>35</v>
      </c>
      <c r="B955" s="196"/>
      <c r="C955" s="180"/>
      <c r="D955" s="180"/>
      <c r="E955" s="197"/>
      <c r="F955" s="184" t="s">
        <v>7</v>
      </c>
      <c r="G955" s="297" t="s">
        <v>43</v>
      </c>
      <c r="I955" s="297">
        <v>342</v>
      </c>
      <c r="J955" s="220">
        <v>58</v>
      </c>
      <c r="K955" s="220">
        <v>8.8000000000000007</v>
      </c>
      <c r="O955" s="214" t="s">
        <v>28</v>
      </c>
      <c r="P955" s="181">
        <v>0</v>
      </c>
      <c r="Q955" s="195">
        <v>97.97</v>
      </c>
      <c r="R955" s="181"/>
      <c r="S955" s="180">
        <v>40.799999999999997</v>
      </c>
      <c r="T955" s="180">
        <v>75.3</v>
      </c>
      <c r="U955" s="279"/>
      <c r="V955" s="184"/>
      <c r="W955" s="184"/>
      <c r="X955" s="184"/>
    </row>
    <row r="956" spans="1:24" ht="12.75" customHeight="1" x14ac:dyDescent="0.25">
      <c r="A956" s="184" t="s">
        <v>35</v>
      </c>
      <c r="B956" s="196"/>
      <c r="C956" s="180"/>
      <c r="D956" s="180"/>
      <c r="E956" s="197"/>
      <c r="F956" s="184" t="s">
        <v>1991</v>
      </c>
      <c r="G956" s="297" t="s">
        <v>43</v>
      </c>
      <c r="L956" s="297">
        <v>206</v>
      </c>
      <c r="M956" s="220">
        <v>61.4</v>
      </c>
      <c r="N956" s="220">
        <v>13.6</v>
      </c>
      <c r="O956" s="214" t="s">
        <v>28</v>
      </c>
      <c r="P956" s="181">
        <v>0</v>
      </c>
      <c r="Q956" s="195">
        <v>98.11</v>
      </c>
      <c r="R956" s="181">
        <v>0.83399999999999996</v>
      </c>
      <c r="S956" s="180">
        <v>34.700000000000003</v>
      </c>
      <c r="T956" s="180">
        <v>88.2</v>
      </c>
      <c r="U956" s="279"/>
      <c r="V956" s="184"/>
      <c r="W956" s="184"/>
      <c r="X956" s="184"/>
    </row>
    <row r="957" spans="1:24" ht="12.75" customHeight="1" x14ac:dyDescent="0.25">
      <c r="A957" s="184" t="s">
        <v>35</v>
      </c>
      <c r="B957" s="196">
        <v>548</v>
      </c>
      <c r="C957" s="180">
        <v>8.1</v>
      </c>
      <c r="D957" s="180">
        <v>9.1</v>
      </c>
      <c r="E957" s="197"/>
      <c r="F957" s="184" t="s">
        <v>1993</v>
      </c>
      <c r="G957" s="297" t="s">
        <v>43</v>
      </c>
      <c r="O957" s="214" t="s">
        <v>28</v>
      </c>
      <c r="P957" s="181">
        <v>0</v>
      </c>
      <c r="Q957" s="195">
        <v>99.85</v>
      </c>
      <c r="R957" s="181"/>
      <c r="S957" s="180">
        <v>-9.6999999999999993</v>
      </c>
      <c r="T957" s="180">
        <v>26</v>
      </c>
      <c r="U957" s="279"/>
      <c r="V957" s="184"/>
      <c r="W957" s="184"/>
      <c r="X957" s="184"/>
    </row>
    <row r="958" spans="1:24" s="108" customFormat="1" ht="12.75" customHeight="1" x14ac:dyDescent="0.25">
      <c r="A958" s="188"/>
      <c r="B958" s="186"/>
      <c r="C958" s="183"/>
      <c r="D958" s="183"/>
      <c r="E958" s="189"/>
      <c r="F958" s="188"/>
      <c r="G958" s="308"/>
      <c r="H958" s="188"/>
      <c r="I958" s="284"/>
      <c r="J958" s="183"/>
      <c r="K958" s="183"/>
      <c r="L958" s="284"/>
      <c r="M958" s="183"/>
      <c r="N958" s="183"/>
      <c r="O958" s="203"/>
      <c r="P958" s="191"/>
      <c r="Q958" s="187"/>
      <c r="R958" s="191"/>
      <c r="S958" s="183"/>
      <c r="T958" s="183"/>
      <c r="U958" s="278"/>
    </row>
    <row r="960" spans="1:24" ht="12.75" customHeight="1" x14ac:dyDescent="0.25">
      <c r="A960" s="184" t="s">
        <v>110</v>
      </c>
      <c r="B960" s="196">
        <v>30</v>
      </c>
      <c r="C960" s="180">
        <v>-117.94871794871794</v>
      </c>
      <c r="D960" s="180">
        <v>11.958178273190791</v>
      </c>
      <c r="E960" s="197">
        <v>4</v>
      </c>
      <c r="F960" s="184" t="s">
        <v>111</v>
      </c>
      <c r="G960" s="307" t="s">
        <v>43</v>
      </c>
      <c r="H960" s="184" t="s">
        <v>22</v>
      </c>
      <c r="I960" s="285">
        <v>15</v>
      </c>
      <c r="J960" s="180">
        <v>182.05128205128204</v>
      </c>
      <c r="K960" s="180">
        <v>46.15384615384616</v>
      </c>
      <c r="L960" s="285">
        <v>15</v>
      </c>
      <c r="M960" s="180">
        <v>64.102564102564102</v>
      </c>
      <c r="N960" s="180">
        <v>3.8461538461538463</v>
      </c>
      <c r="O960" s="214"/>
      <c r="P960" s="181"/>
      <c r="Q960" s="195"/>
      <c r="R960" s="181"/>
      <c r="S960" s="180"/>
      <c r="T960" s="180"/>
    </row>
    <row r="961" spans="1:24" ht="12.75" customHeight="1" x14ac:dyDescent="0.25">
      <c r="A961" s="184" t="s">
        <v>110</v>
      </c>
      <c r="B961" s="196">
        <v>77</v>
      </c>
      <c r="C961" s="180">
        <v>-3.1000000000000014</v>
      </c>
      <c r="D961" s="180">
        <v>10.850261831779997</v>
      </c>
      <c r="E961" s="197" t="s">
        <v>58</v>
      </c>
      <c r="F961" s="195" t="s">
        <v>155</v>
      </c>
      <c r="G961" s="286" t="s">
        <v>216</v>
      </c>
      <c r="H961" s="184" t="s">
        <v>22</v>
      </c>
      <c r="I961" s="285">
        <v>44</v>
      </c>
      <c r="J961" s="180">
        <v>52.2</v>
      </c>
      <c r="K961" s="180">
        <v>49.8</v>
      </c>
      <c r="L961" s="285">
        <v>33</v>
      </c>
      <c r="M961" s="180">
        <v>49.1</v>
      </c>
      <c r="N961" s="180">
        <v>45</v>
      </c>
    </row>
    <row r="962" spans="1:24" ht="12.75" customHeight="1" x14ac:dyDescent="0.25">
      <c r="A962" s="184" t="s">
        <v>110</v>
      </c>
      <c r="B962" s="196"/>
      <c r="C962" s="180"/>
      <c r="D962" s="180"/>
      <c r="E962" s="197"/>
      <c r="F962" s="184" t="s">
        <v>7</v>
      </c>
      <c r="G962" s="286"/>
      <c r="H962" s="184"/>
      <c r="I962" s="285">
        <f>SUM(I960:I961)</f>
        <v>59</v>
      </c>
      <c r="J962" s="180">
        <v>116.819</v>
      </c>
      <c r="K962" s="180">
        <v>64.948999999999998</v>
      </c>
      <c r="L962" s="285"/>
      <c r="M962" s="180"/>
      <c r="N962" s="180"/>
      <c r="O962" s="221" t="s">
        <v>28</v>
      </c>
      <c r="P962" s="179">
        <v>0</v>
      </c>
      <c r="Q962" s="107">
        <v>98.822999999999993</v>
      </c>
      <c r="S962" s="200">
        <v>-10.478999999999999</v>
      </c>
      <c r="T962" s="200">
        <v>244.11699999999999</v>
      </c>
      <c r="V962" s="347"/>
      <c r="W962" s="273"/>
      <c r="X962" s="273"/>
    </row>
    <row r="963" spans="1:24" ht="12.75" customHeight="1" x14ac:dyDescent="0.25">
      <c r="A963" s="184" t="s">
        <v>110</v>
      </c>
      <c r="B963" s="196"/>
      <c r="C963" s="180"/>
      <c r="D963" s="180"/>
      <c r="E963" s="197"/>
      <c r="F963" s="184" t="s">
        <v>1991</v>
      </c>
      <c r="G963" s="286"/>
      <c r="H963" s="184"/>
      <c r="I963" s="285"/>
      <c r="J963" s="180"/>
      <c r="K963" s="180"/>
      <c r="L963" s="285">
        <f>SUM(L960:L961)</f>
        <v>48</v>
      </c>
      <c r="M963" s="180">
        <v>63.868000000000002</v>
      </c>
      <c r="N963" s="180">
        <v>0.97399999999999998</v>
      </c>
      <c r="O963" s="221" t="s">
        <v>29</v>
      </c>
      <c r="P963" s="179">
        <v>5.7000000000000002E-2</v>
      </c>
      <c r="Q963" s="107">
        <v>72.299000000000007</v>
      </c>
      <c r="R963" s="181">
        <f>2*(1-_xlfn.NORM.S.DIST((J962-M963)/SQRT((N963^2)+(K962^2)),TRUE))</f>
        <v>0.4149699797845563</v>
      </c>
      <c r="S963" s="200">
        <v>61.96</v>
      </c>
      <c r="T963" s="200">
        <v>65.775999999999996</v>
      </c>
    </row>
    <row r="964" spans="1:24" ht="12.75" customHeight="1" x14ac:dyDescent="0.25">
      <c r="A964" s="184" t="s">
        <v>110</v>
      </c>
      <c r="B964" s="196">
        <f>SUM(B960:B961)</f>
        <v>107</v>
      </c>
      <c r="C964" s="180">
        <v>-60.485999999999997</v>
      </c>
      <c r="D964" s="180">
        <v>57.4</v>
      </c>
      <c r="E964" s="197"/>
      <c r="F964" s="195" t="s">
        <v>1993</v>
      </c>
      <c r="G964" s="286"/>
      <c r="H964" s="184"/>
      <c r="I964" s="285"/>
      <c r="J964" s="180"/>
      <c r="K964" s="180"/>
      <c r="L964" s="285"/>
      <c r="M964" s="180"/>
      <c r="N964" s="180"/>
      <c r="O964" s="221" t="s">
        <v>28</v>
      </c>
      <c r="P964" s="179">
        <v>0</v>
      </c>
      <c r="Q964" s="107">
        <v>99.951999999999998</v>
      </c>
      <c r="S964" s="200">
        <v>-172.988</v>
      </c>
      <c r="T964" s="200">
        <v>52.015999999999998</v>
      </c>
    </row>
    <row r="965" spans="1:24" s="108" customFormat="1" ht="12.75" customHeight="1" x14ac:dyDescent="0.25">
      <c r="A965" s="188"/>
      <c r="B965" s="186"/>
      <c r="C965" s="183"/>
      <c r="D965" s="183"/>
      <c r="E965" s="189"/>
      <c r="F965" s="188"/>
      <c r="G965" s="308"/>
      <c r="H965" s="188"/>
      <c r="I965" s="284"/>
      <c r="J965" s="183"/>
      <c r="K965" s="183"/>
      <c r="L965" s="284"/>
      <c r="M965" s="183"/>
      <c r="N965" s="183"/>
      <c r="O965" s="203"/>
      <c r="P965" s="191"/>
      <c r="Q965" s="187"/>
      <c r="R965" s="191"/>
      <c r="S965" s="183"/>
      <c r="T965" s="183"/>
      <c r="U965" s="278"/>
    </row>
    <row r="966" spans="1:24" ht="12.75" customHeight="1" x14ac:dyDescent="0.25">
      <c r="D966" s="180"/>
    </row>
    <row r="967" spans="1:24" ht="12.75" customHeight="1" x14ac:dyDescent="0.25">
      <c r="A967" s="184" t="s">
        <v>25</v>
      </c>
      <c r="B967" s="196">
        <v>15</v>
      </c>
      <c r="C967" s="180">
        <v>7.3549194641829629</v>
      </c>
      <c r="D967" s="180">
        <v>25.091684188677746</v>
      </c>
      <c r="E967" s="197">
        <v>5</v>
      </c>
      <c r="F967" s="170" t="s">
        <v>143</v>
      </c>
      <c r="G967" s="303" t="s">
        <v>43</v>
      </c>
      <c r="H967" s="184" t="s">
        <v>22</v>
      </c>
      <c r="I967" s="285">
        <v>8</v>
      </c>
      <c r="J967" s="180">
        <v>36.20720463471104</v>
      </c>
      <c r="K967" s="180">
        <v>61.383938748357856</v>
      </c>
      <c r="L967" s="285">
        <v>7</v>
      </c>
      <c r="M967" s="180">
        <v>43.562124098894003</v>
      </c>
      <c r="N967" s="180">
        <v>33.319046561103832</v>
      </c>
    </row>
    <row r="968" spans="1:24" ht="12.75" customHeight="1" x14ac:dyDescent="0.25">
      <c r="A968" s="184" t="s">
        <v>25</v>
      </c>
      <c r="B968" s="196">
        <v>36</v>
      </c>
      <c r="C968" s="180">
        <v>3.6896425851275083</v>
      </c>
      <c r="D968" s="180">
        <v>9.4843446642013838</v>
      </c>
      <c r="E968" s="197">
        <v>7</v>
      </c>
      <c r="F968" s="170" t="s">
        <v>143</v>
      </c>
      <c r="G968" s="303" t="s">
        <v>43</v>
      </c>
      <c r="H968" s="184" t="s">
        <v>22</v>
      </c>
      <c r="I968" s="285">
        <v>7</v>
      </c>
      <c r="J968" s="180">
        <v>17.700273761892358</v>
      </c>
      <c r="K968" s="180">
        <v>19.885456808321354</v>
      </c>
      <c r="L968" s="285">
        <v>29</v>
      </c>
      <c r="M968" s="180">
        <v>21.389916347019867</v>
      </c>
      <c r="N968" s="180">
        <v>31.151488708311327</v>
      </c>
    </row>
    <row r="969" spans="1:24" ht="12.75" customHeight="1" x14ac:dyDescent="0.25">
      <c r="A969" s="184" t="s">
        <v>25</v>
      </c>
      <c r="B969" s="196">
        <v>34</v>
      </c>
      <c r="C969" s="180">
        <v>13.222534970957909</v>
      </c>
      <c r="D969" s="180">
        <v>29.267321789302514</v>
      </c>
      <c r="E969" s="197">
        <v>8</v>
      </c>
      <c r="F969" s="170" t="s">
        <v>143</v>
      </c>
      <c r="G969" s="303" t="s">
        <v>43</v>
      </c>
      <c r="H969" s="184" t="s">
        <v>22</v>
      </c>
      <c r="I969" s="285">
        <v>13</v>
      </c>
      <c r="J969" s="180">
        <v>48.484364617525621</v>
      </c>
      <c r="K969" s="180">
        <v>85.072372599390334</v>
      </c>
      <c r="L969" s="285">
        <v>21</v>
      </c>
      <c r="M969" s="180">
        <v>61.70689958848353</v>
      </c>
      <c r="N969" s="180">
        <v>79.354027513849076</v>
      </c>
    </row>
    <row r="970" spans="1:24" ht="12.75" customHeight="1" x14ac:dyDescent="0.25">
      <c r="A970" s="184" t="s">
        <v>25</v>
      </c>
      <c r="B970" s="196">
        <v>19</v>
      </c>
      <c r="C970" s="180">
        <v>41.221615239291395</v>
      </c>
      <c r="D970" s="180">
        <v>23.36832181119518</v>
      </c>
      <c r="E970" s="213">
        <v>9</v>
      </c>
      <c r="F970" s="170" t="s">
        <v>143</v>
      </c>
      <c r="G970" s="303" t="s">
        <v>43</v>
      </c>
      <c r="H970" s="184" t="s">
        <v>22</v>
      </c>
      <c r="I970" s="285">
        <v>5</v>
      </c>
      <c r="J970" s="180">
        <v>8.21252874282027</v>
      </c>
      <c r="K970" s="180">
        <v>6.7620910349662777</v>
      </c>
      <c r="L970" s="285">
        <v>14</v>
      </c>
      <c r="M970" s="180">
        <v>49.434143982111664</v>
      </c>
      <c r="N970" s="180">
        <v>86.701015272830844</v>
      </c>
      <c r="S970" s="184"/>
      <c r="T970" s="184"/>
    </row>
    <row r="971" spans="1:24" ht="12.75" customHeight="1" x14ac:dyDescent="0.25">
      <c r="A971" s="184" t="s">
        <v>25</v>
      </c>
      <c r="B971" s="196">
        <v>27</v>
      </c>
      <c r="C971" s="180">
        <v>32.890642231682797</v>
      </c>
      <c r="D971" s="180">
        <v>16.700830975262196</v>
      </c>
      <c r="E971" s="197">
        <v>10</v>
      </c>
      <c r="F971" s="170" t="s">
        <v>143</v>
      </c>
      <c r="G971" s="303" t="s">
        <v>43</v>
      </c>
      <c r="H971" s="184" t="s">
        <v>22</v>
      </c>
      <c r="I971" s="285">
        <v>5</v>
      </c>
      <c r="J971" s="180">
        <v>7.1531335888809782</v>
      </c>
      <c r="K971" s="180">
        <v>6.2581202196902339</v>
      </c>
      <c r="L971" s="285">
        <v>22</v>
      </c>
      <c r="M971" s="180">
        <v>40.043775820563773</v>
      </c>
      <c r="N971" s="180">
        <v>77.226088296663562</v>
      </c>
      <c r="S971" s="184"/>
      <c r="T971" s="184"/>
    </row>
    <row r="972" spans="1:24" ht="12.75" customHeight="1" x14ac:dyDescent="0.25">
      <c r="A972" s="184" t="s">
        <v>25</v>
      </c>
      <c r="B972" s="196">
        <v>22</v>
      </c>
      <c r="C972" s="180">
        <v>37.087426134179708</v>
      </c>
      <c r="D972" s="180">
        <v>18.244730933976818</v>
      </c>
      <c r="E972" s="197">
        <v>11</v>
      </c>
      <c r="F972" s="170" t="s">
        <v>143</v>
      </c>
      <c r="G972" s="303" t="s">
        <v>43</v>
      </c>
      <c r="H972" s="184" t="s">
        <v>22</v>
      </c>
      <c r="I972" s="285">
        <v>4</v>
      </c>
      <c r="J972" s="180">
        <v>11.195932465085223</v>
      </c>
      <c r="K972" s="180">
        <v>10.419166184408395</v>
      </c>
      <c r="L972" s="285">
        <v>18</v>
      </c>
      <c r="M972" s="180">
        <v>48.283358599264929</v>
      </c>
      <c r="N972" s="180">
        <v>74.18320642473843</v>
      </c>
      <c r="S972" s="184"/>
      <c r="T972" s="184"/>
    </row>
    <row r="973" spans="1:24" ht="12.75" customHeight="1" x14ac:dyDescent="0.25">
      <c r="A973" s="184" t="s">
        <v>25</v>
      </c>
      <c r="B973" s="196">
        <v>12</v>
      </c>
      <c r="C973" s="180">
        <v>5.210982299884197</v>
      </c>
      <c r="D973" s="180">
        <v>4.2411891775982333</v>
      </c>
      <c r="E973" s="197">
        <v>12</v>
      </c>
      <c r="F973" s="170" t="s">
        <v>143</v>
      </c>
      <c r="G973" s="303" t="s">
        <v>43</v>
      </c>
      <c r="H973" s="184" t="s">
        <v>22</v>
      </c>
      <c r="I973" s="285">
        <v>6</v>
      </c>
      <c r="J973" s="180">
        <v>3.3088857082000822</v>
      </c>
      <c r="K973" s="180">
        <v>4.7199848958874728</v>
      </c>
      <c r="L973" s="285">
        <v>6</v>
      </c>
      <c r="M973" s="180">
        <v>8.5198680080842788</v>
      </c>
      <c r="N973" s="180">
        <v>9.2546127106244906</v>
      </c>
      <c r="S973" s="184"/>
      <c r="T973" s="184"/>
    </row>
    <row r="974" spans="1:24" ht="12.75" customHeight="1" x14ac:dyDescent="0.25">
      <c r="A974" s="184" t="s">
        <v>25</v>
      </c>
      <c r="B974" s="196">
        <v>3</v>
      </c>
      <c r="C974" s="180">
        <v>5.0174997195667999</v>
      </c>
      <c r="D974" s="180">
        <v>1.6991859083730079</v>
      </c>
      <c r="E974" s="197">
        <v>13</v>
      </c>
      <c r="F974" s="170" t="s">
        <v>143</v>
      </c>
      <c r="G974" s="303" t="s">
        <v>43</v>
      </c>
      <c r="H974" s="184" t="s">
        <v>22</v>
      </c>
      <c r="I974" s="285">
        <v>1</v>
      </c>
      <c r="J974" s="180">
        <v>9.6235062639808855E-2</v>
      </c>
      <c r="L974" s="285">
        <v>2</v>
      </c>
      <c r="M974" s="180">
        <v>5.1137347822066088</v>
      </c>
      <c r="N974" s="180">
        <v>2.403011756614355</v>
      </c>
      <c r="S974" s="184"/>
      <c r="T974" s="184"/>
    </row>
    <row r="975" spans="1:24" ht="12.75" customHeight="1" x14ac:dyDescent="0.25">
      <c r="A975" s="184" t="s">
        <v>25</v>
      </c>
      <c r="B975" s="196">
        <v>2</v>
      </c>
      <c r="C975" s="180">
        <v>0.82988366548898485</v>
      </c>
      <c r="D975" s="180">
        <v>0</v>
      </c>
      <c r="E975" s="197">
        <v>16</v>
      </c>
      <c r="F975" s="170" t="s">
        <v>143</v>
      </c>
      <c r="G975" s="303" t="s">
        <v>43</v>
      </c>
      <c r="H975" s="184" t="s">
        <v>22</v>
      </c>
      <c r="I975" s="285">
        <v>1</v>
      </c>
      <c r="J975" s="180">
        <v>9.6235062639808855E-2</v>
      </c>
      <c r="L975" s="285">
        <v>1</v>
      </c>
      <c r="M975" s="180">
        <v>0.9261187281287937</v>
      </c>
      <c r="S975" s="184"/>
      <c r="T975" s="184"/>
    </row>
    <row r="976" spans="1:24" ht="12.75" customHeight="1" x14ac:dyDescent="0.25">
      <c r="A976" s="184" t="s">
        <v>25</v>
      </c>
      <c r="B976" s="196">
        <v>51</v>
      </c>
      <c r="C976" s="180">
        <v>18</v>
      </c>
      <c r="D976" s="180">
        <v>16.318263212907013</v>
      </c>
      <c r="E976" s="197">
        <v>2</v>
      </c>
      <c r="F976" s="184" t="s">
        <v>144</v>
      </c>
      <c r="G976" s="307" t="s">
        <v>21</v>
      </c>
      <c r="H976" s="184" t="s">
        <v>126</v>
      </c>
      <c r="I976" s="285">
        <v>30</v>
      </c>
      <c r="J976" s="180">
        <v>44.5</v>
      </c>
      <c r="K976" s="180">
        <v>60.556938967742227</v>
      </c>
      <c r="L976" s="285">
        <v>21</v>
      </c>
      <c r="M976" s="180">
        <v>62.5</v>
      </c>
      <c r="N976" s="180">
        <v>55.000000000000007</v>
      </c>
      <c r="P976" s="180"/>
      <c r="Q976" s="24"/>
      <c r="S976" s="184"/>
      <c r="T976" s="184"/>
    </row>
    <row r="977" spans="1:20" ht="12.75" customHeight="1" x14ac:dyDescent="0.25">
      <c r="A977" s="184" t="s">
        <v>25</v>
      </c>
      <c r="B977" s="196">
        <v>71</v>
      </c>
      <c r="C977" s="180">
        <v>35.887096774193552</v>
      </c>
      <c r="D977" s="180">
        <v>21.725323665331537</v>
      </c>
      <c r="E977" s="213">
        <v>3</v>
      </c>
      <c r="F977" s="184" t="s">
        <v>144</v>
      </c>
      <c r="G977" s="307" t="s">
        <v>21</v>
      </c>
      <c r="H977" s="184" t="s">
        <v>126</v>
      </c>
      <c r="I977" s="285">
        <v>31</v>
      </c>
      <c r="J977" s="180">
        <v>76.612903225806448</v>
      </c>
      <c r="K977" s="180">
        <v>78.021185195213818</v>
      </c>
      <c r="L977" s="285">
        <v>40</v>
      </c>
      <c r="M977" s="180">
        <v>112.5</v>
      </c>
      <c r="N977" s="180">
        <v>105</v>
      </c>
      <c r="P977" s="180"/>
      <c r="Q977" s="24"/>
      <c r="S977" s="184"/>
      <c r="T977" s="184"/>
    </row>
    <row r="978" spans="1:20" ht="12.75" customHeight="1" x14ac:dyDescent="0.25">
      <c r="A978" s="184" t="s">
        <v>25</v>
      </c>
      <c r="B978" s="196">
        <v>62</v>
      </c>
      <c r="C978" s="180">
        <v>22.5</v>
      </c>
      <c r="D978" s="180">
        <v>17.243542639468568</v>
      </c>
      <c r="E978" s="197">
        <v>4</v>
      </c>
      <c r="F978" s="184" t="s">
        <v>144</v>
      </c>
      <c r="G978" s="307" t="s">
        <v>21</v>
      </c>
      <c r="H978" s="184" t="s">
        <v>126</v>
      </c>
      <c r="I978" s="285">
        <v>24</v>
      </c>
      <c r="J978" s="180">
        <v>47.5</v>
      </c>
      <c r="K978" s="180">
        <v>59.862531914986086</v>
      </c>
      <c r="L978" s="285">
        <v>38</v>
      </c>
      <c r="M978" s="180">
        <v>70</v>
      </c>
      <c r="N978" s="180">
        <v>75</v>
      </c>
      <c r="P978" s="180"/>
      <c r="Q978" s="24"/>
      <c r="S978" s="184"/>
      <c r="T978" s="184"/>
    </row>
    <row r="979" spans="1:20" ht="12.75" customHeight="1" x14ac:dyDescent="0.25">
      <c r="A979" s="184" t="s">
        <v>25</v>
      </c>
      <c r="B979" s="196">
        <v>27</v>
      </c>
      <c r="C979" s="180">
        <v>4.5</v>
      </c>
      <c r="D979" s="180">
        <v>13.389191706202975</v>
      </c>
      <c r="E979" s="197">
        <v>5</v>
      </c>
      <c r="F979" s="184" t="s">
        <v>144</v>
      </c>
      <c r="G979" s="307" t="s">
        <v>21</v>
      </c>
      <c r="H979" s="184" t="s">
        <v>126</v>
      </c>
      <c r="I979" s="285">
        <v>5</v>
      </c>
      <c r="J979" s="180">
        <v>30.5</v>
      </c>
      <c r="K979" s="180">
        <v>28.75326068465975</v>
      </c>
      <c r="L979" s="285">
        <v>22</v>
      </c>
      <c r="M979" s="180">
        <v>35</v>
      </c>
      <c r="N979" s="180">
        <v>17.5</v>
      </c>
      <c r="P979" s="180"/>
      <c r="Q979" s="24"/>
      <c r="S979" s="184"/>
      <c r="T979" s="184"/>
    </row>
    <row r="980" spans="1:20" ht="12.75" customHeight="1" x14ac:dyDescent="0.25">
      <c r="A980" s="184" t="s">
        <v>25</v>
      </c>
      <c r="B980" s="196"/>
      <c r="C980" s="180"/>
      <c r="D980" s="180"/>
      <c r="E980" s="197" t="s">
        <v>357</v>
      </c>
      <c r="F980" s="184" t="s">
        <v>20</v>
      </c>
      <c r="G980" s="307" t="s">
        <v>21</v>
      </c>
      <c r="H980" s="184" t="s">
        <v>22</v>
      </c>
      <c r="I980" s="285">
        <v>22</v>
      </c>
      <c r="J980" s="180">
        <v>2.1776422870689451</v>
      </c>
      <c r="K980" s="180">
        <v>3.9044370728616831</v>
      </c>
      <c r="L980" s="285"/>
      <c r="M980" s="180"/>
      <c r="N980" s="180"/>
      <c r="P980" s="180"/>
      <c r="Q980" s="24"/>
      <c r="S980" s="184"/>
      <c r="T980" s="184"/>
    </row>
    <row r="981" spans="1:20" ht="12.75" customHeight="1" x14ac:dyDescent="0.25">
      <c r="A981" s="184" t="s">
        <v>25</v>
      </c>
      <c r="B981" s="196">
        <v>42</v>
      </c>
      <c r="C981" s="180">
        <v>2.6325251082419516</v>
      </c>
      <c r="D981" s="180">
        <v>1.5745905137417489</v>
      </c>
      <c r="E981" s="213" t="s">
        <v>19</v>
      </c>
      <c r="F981" s="184" t="s">
        <v>20</v>
      </c>
      <c r="G981" s="307" t="s">
        <v>21</v>
      </c>
      <c r="H981" s="184" t="s">
        <v>22</v>
      </c>
      <c r="I981" s="285">
        <v>18</v>
      </c>
      <c r="J981" s="180">
        <v>1.1714283800476735</v>
      </c>
      <c r="K981" s="180">
        <v>0.73736941499755493</v>
      </c>
      <c r="L981" s="285">
        <v>24</v>
      </c>
      <c r="M981" s="180">
        <v>3.8039534882896251</v>
      </c>
      <c r="N981" s="180">
        <v>7.6667525931305267</v>
      </c>
      <c r="P981" s="180"/>
      <c r="Q981" s="24"/>
      <c r="S981" s="184"/>
      <c r="T981" s="184"/>
    </row>
    <row r="982" spans="1:20" ht="12.75" customHeight="1" x14ac:dyDescent="0.25">
      <c r="A982" s="184" t="s">
        <v>25</v>
      </c>
      <c r="B982" s="196"/>
      <c r="C982" s="180"/>
      <c r="D982" s="180"/>
      <c r="E982" s="197" t="s">
        <v>358</v>
      </c>
      <c r="F982" s="184" t="s">
        <v>20</v>
      </c>
      <c r="G982" s="307" t="s">
        <v>21</v>
      </c>
      <c r="H982" s="184" t="s">
        <v>22</v>
      </c>
      <c r="I982" s="285"/>
      <c r="J982" s="180"/>
      <c r="K982" s="180"/>
      <c r="L982" s="285">
        <v>33</v>
      </c>
      <c r="M982" s="180">
        <v>0.71554924344486404</v>
      </c>
      <c r="N982" s="180">
        <v>1.8036425473673594</v>
      </c>
      <c r="P982" s="180"/>
      <c r="Q982" s="24"/>
      <c r="S982" s="184"/>
      <c r="T982" s="184"/>
    </row>
    <row r="983" spans="1:20" ht="12.75" customHeight="1" x14ac:dyDescent="0.25">
      <c r="A983" s="184" t="s">
        <v>25</v>
      </c>
      <c r="B983" s="196"/>
      <c r="C983" s="180"/>
      <c r="D983" s="180"/>
      <c r="E983" s="197" t="s">
        <v>359</v>
      </c>
      <c r="F983" s="184" t="s">
        <v>20</v>
      </c>
      <c r="G983" s="307" t="s">
        <v>21</v>
      </c>
      <c r="H983" s="184" t="s">
        <v>22</v>
      </c>
      <c r="I983" s="285"/>
      <c r="J983" s="180"/>
      <c r="K983" s="180"/>
      <c r="L983" s="285">
        <v>18</v>
      </c>
      <c r="M983" s="180">
        <v>0.30161808618071057</v>
      </c>
      <c r="N983" s="180">
        <v>0.6235930396265742</v>
      </c>
      <c r="P983" s="180"/>
      <c r="Q983" s="24"/>
      <c r="S983" s="184"/>
      <c r="T983" s="184"/>
    </row>
    <row r="984" spans="1:20" ht="12.75" customHeight="1" x14ac:dyDescent="0.25">
      <c r="A984" s="184" t="s">
        <v>25</v>
      </c>
      <c r="B984" s="196">
        <v>68</v>
      </c>
      <c r="C984" s="180">
        <v>-4.9566126032144275E-2</v>
      </c>
      <c r="D984" s="180">
        <v>3.9158884444389704E-2</v>
      </c>
      <c r="E984" s="197" t="s">
        <v>23</v>
      </c>
      <c r="F984" s="184" t="s">
        <v>20</v>
      </c>
      <c r="G984" s="307" t="s">
        <v>21</v>
      </c>
      <c r="H984" s="184" t="s">
        <v>22</v>
      </c>
      <c r="I984" s="285">
        <v>36</v>
      </c>
      <c r="J984" s="180">
        <v>0.17754413895672794</v>
      </c>
      <c r="K984" s="180">
        <v>0.19585848504934622</v>
      </c>
      <c r="L984" s="285">
        <v>32</v>
      </c>
      <c r="M984" s="180">
        <v>0.12797801292458366</v>
      </c>
      <c r="N984" s="180">
        <v>0.12235652876417763</v>
      </c>
      <c r="P984" s="180"/>
      <c r="Q984" s="24"/>
      <c r="R984" s="181"/>
      <c r="S984" s="184"/>
      <c r="T984" s="184"/>
    </row>
    <row r="985" spans="1:20" ht="12.75" customHeight="1" x14ac:dyDescent="0.25">
      <c r="A985" s="184" t="s">
        <v>25</v>
      </c>
      <c r="B985" s="196">
        <v>30</v>
      </c>
      <c r="C985" s="180">
        <v>-4.673354919894912</v>
      </c>
      <c r="D985" s="180">
        <v>12.540601176916962</v>
      </c>
      <c r="E985" s="197" t="s">
        <v>58</v>
      </c>
      <c r="F985" s="184" t="s">
        <v>59</v>
      </c>
      <c r="G985" s="307" t="s">
        <v>21</v>
      </c>
      <c r="H985" s="184" t="s">
        <v>22</v>
      </c>
      <c r="I985" s="285">
        <v>15</v>
      </c>
      <c r="J985" s="180">
        <v>63.827267595413481</v>
      </c>
      <c r="K985" s="180">
        <v>33.129294111744471</v>
      </c>
      <c r="L985" s="285">
        <v>15</v>
      </c>
      <c r="M985" s="180">
        <v>59.153912675518569</v>
      </c>
      <c r="N985" s="180">
        <v>35.516897947806463</v>
      </c>
      <c r="P985" s="180"/>
      <c r="Q985" s="24"/>
      <c r="S985" s="184"/>
      <c r="T985" s="184"/>
    </row>
    <row r="986" spans="1:20" ht="12.75" customHeight="1" x14ac:dyDescent="0.25">
      <c r="A986" s="184" t="s">
        <v>25</v>
      </c>
      <c r="B986" s="196">
        <v>41</v>
      </c>
      <c r="C986" s="180">
        <v>80</v>
      </c>
      <c r="D986" s="180">
        <v>13.440054221291831</v>
      </c>
      <c r="E986" s="197" t="s">
        <v>355</v>
      </c>
      <c r="F986" s="170" t="s">
        <v>64</v>
      </c>
      <c r="G986" s="303" t="s">
        <v>43</v>
      </c>
      <c r="H986" s="184" t="s">
        <v>22</v>
      </c>
      <c r="I986" s="285">
        <v>12</v>
      </c>
      <c r="J986" s="180">
        <v>138</v>
      </c>
      <c r="K986" s="180">
        <v>31</v>
      </c>
      <c r="L986" s="285">
        <v>29</v>
      </c>
      <c r="M986" s="180">
        <v>218</v>
      </c>
      <c r="N986" s="180">
        <v>54</v>
      </c>
      <c r="P986" s="180"/>
      <c r="Q986" s="24"/>
      <c r="S986" s="184"/>
      <c r="T986" s="184"/>
    </row>
    <row r="987" spans="1:20" ht="12.75" customHeight="1" x14ac:dyDescent="0.25">
      <c r="A987" s="184" t="s">
        <v>25</v>
      </c>
      <c r="B987" s="196">
        <v>99</v>
      </c>
      <c r="C987" s="180">
        <v>-45.999999999999986</v>
      </c>
      <c r="D987" s="180">
        <v>3.022967636831948</v>
      </c>
      <c r="E987" s="197" t="s">
        <v>72</v>
      </c>
      <c r="F987" s="170" t="s">
        <v>73</v>
      </c>
      <c r="G987" s="303" t="s">
        <v>43</v>
      </c>
      <c r="H987" s="184" t="s">
        <v>22</v>
      </c>
      <c r="I987" s="285">
        <v>66</v>
      </c>
      <c r="J987" s="180">
        <v>130.19999999999999</v>
      </c>
      <c r="K987" s="180">
        <v>16.899999999999999</v>
      </c>
      <c r="L987" s="285">
        <v>33</v>
      </c>
      <c r="M987" s="180">
        <v>84.2</v>
      </c>
      <c r="N987" s="180">
        <v>12.6</v>
      </c>
      <c r="P987" s="180"/>
      <c r="Q987" s="24"/>
      <c r="S987" s="184"/>
      <c r="T987" s="184"/>
    </row>
    <row r="988" spans="1:20" ht="12.75" customHeight="1" x14ac:dyDescent="0.25">
      <c r="A988" s="184" t="s">
        <v>25</v>
      </c>
      <c r="B988" s="196">
        <v>32</v>
      </c>
      <c r="C988" s="180">
        <v>-3.4499999999999957</v>
      </c>
      <c r="D988" s="180">
        <v>8.0842422169441601</v>
      </c>
      <c r="E988" s="197" t="s">
        <v>80</v>
      </c>
      <c r="F988" s="184" t="s">
        <v>83</v>
      </c>
      <c r="G988" s="307" t="s">
        <v>21</v>
      </c>
      <c r="H988" s="184" t="s">
        <v>22</v>
      </c>
      <c r="I988" s="285">
        <v>12</v>
      </c>
      <c r="J988" s="180">
        <v>34.6</v>
      </c>
      <c r="K988" s="180">
        <v>22.6</v>
      </c>
      <c r="L988" s="285">
        <v>20</v>
      </c>
      <c r="M988" s="180">
        <v>31.150000000000006</v>
      </c>
      <c r="N988" s="180">
        <v>21.350240696015057</v>
      </c>
      <c r="P988" s="180"/>
      <c r="Q988" s="24"/>
      <c r="S988" s="184"/>
      <c r="T988" s="184"/>
    </row>
    <row r="989" spans="1:20" ht="12.75" customHeight="1" x14ac:dyDescent="0.25">
      <c r="A989" s="184" t="s">
        <v>25</v>
      </c>
      <c r="B989" s="196">
        <v>250</v>
      </c>
      <c r="C989" s="180">
        <v>-15.399999999999999</v>
      </c>
      <c r="D989" s="180">
        <v>1.0249500710198638</v>
      </c>
      <c r="E989" s="197" t="s">
        <v>72</v>
      </c>
      <c r="F989" s="184" t="s">
        <v>94</v>
      </c>
      <c r="G989" s="307" t="s">
        <v>43</v>
      </c>
      <c r="H989" s="184" t="s">
        <v>22</v>
      </c>
      <c r="I989" s="285">
        <v>168</v>
      </c>
      <c r="J989" s="180">
        <v>52.5</v>
      </c>
      <c r="K989" s="180">
        <v>7.2</v>
      </c>
      <c r="L989" s="285">
        <v>82</v>
      </c>
      <c r="M989" s="180">
        <v>37.1</v>
      </c>
      <c r="N989" s="180">
        <v>7.8</v>
      </c>
      <c r="P989" s="180"/>
      <c r="Q989" s="24"/>
    </row>
    <row r="990" spans="1:20" ht="12.75" customHeight="1" x14ac:dyDescent="0.25">
      <c r="A990" s="184" t="s">
        <v>25</v>
      </c>
      <c r="B990" s="196">
        <v>27</v>
      </c>
      <c r="C990" s="180">
        <v>-6.25</v>
      </c>
      <c r="D990" s="180">
        <v>11.65308304460431</v>
      </c>
      <c r="E990" s="197" t="s">
        <v>58</v>
      </c>
      <c r="F990" s="184" t="s">
        <v>100</v>
      </c>
      <c r="G990" s="307" t="s">
        <v>21</v>
      </c>
      <c r="H990" s="184" t="s">
        <v>22</v>
      </c>
      <c r="I990" s="285">
        <v>18</v>
      </c>
      <c r="J990" s="180">
        <v>20.11</v>
      </c>
      <c r="K990" s="180">
        <v>30.9</v>
      </c>
      <c r="L990" s="285">
        <v>9</v>
      </c>
      <c r="M990" s="180">
        <v>13.86</v>
      </c>
      <c r="N990" s="180">
        <v>27.29</v>
      </c>
      <c r="P990" s="180"/>
      <c r="Q990" s="24"/>
    </row>
    <row r="991" spans="1:20" ht="12.75" customHeight="1" x14ac:dyDescent="0.25">
      <c r="A991" s="184" t="s">
        <v>25</v>
      </c>
      <c r="B991" s="196">
        <v>105</v>
      </c>
      <c r="C991" s="180">
        <v>3.902662055383832</v>
      </c>
      <c r="D991" s="180">
        <v>9.945500018806845</v>
      </c>
      <c r="E991" s="197" t="s">
        <v>106</v>
      </c>
      <c r="F991" s="184" t="s">
        <v>107</v>
      </c>
      <c r="G991" s="307" t="s">
        <v>43</v>
      </c>
      <c r="H991" s="184" t="s">
        <v>22</v>
      </c>
      <c r="I991" s="285">
        <v>74</v>
      </c>
      <c r="J991" s="180">
        <v>22.956656941031941</v>
      </c>
      <c r="K991" s="180">
        <v>65.071331195412284</v>
      </c>
      <c r="L991" s="285">
        <v>31</v>
      </c>
      <c r="M991" s="180">
        <v>26.859318996415773</v>
      </c>
      <c r="N991" s="180">
        <v>35.951117744120829</v>
      </c>
      <c r="P991" s="180"/>
      <c r="Q991" s="24"/>
    </row>
    <row r="992" spans="1:20" ht="12.75" customHeight="1" x14ac:dyDescent="0.25">
      <c r="A992" s="184" t="s">
        <v>25</v>
      </c>
      <c r="B992" s="196">
        <v>109</v>
      </c>
      <c r="C992" s="180">
        <v>-21.357389826535396</v>
      </c>
      <c r="D992" s="180">
        <v>12.190658536636812</v>
      </c>
      <c r="E992" s="213" t="s">
        <v>108</v>
      </c>
      <c r="F992" s="184" t="s">
        <v>107</v>
      </c>
      <c r="G992" s="307" t="s">
        <v>43</v>
      </c>
      <c r="H992" s="184" t="s">
        <v>22</v>
      </c>
      <c r="I992" s="285">
        <v>79</v>
      </c>
      <c r="J992" s="180">
        <v>27.630537974683545</v>
      </c>
      <c r="K992" s="180">
        <v>107.55199621275816</v>
      </c>
      <c r="L992" s="285">
        <v>30</v>
      </c>
      <c r="M992" s="180">
        <v>6.2731481481481488</v>
      </c>
      <c r="N992" s="180">
        <v>8.1036419295931044</v>
      </c>
      <c r="P992" s="180"/>
      <c r="Q992" s="24"/>
    </row>
    <row r="993" spans="1:24" ht="12.75" customHeight="1" x14ac:dyDescent="0.25">
      <c r="A993" s="184" t="s">
        <v>25</v>
      </c>
      <c r="B993" s="196">
        <v>62</v>
      </c>
      <c r="C993" s="180">
        <v>-513.5</v>
      </c>
      <c r="D993" s="180">
        <v>40.664464048646167</v>
      </c>
      <c r="E993" s="213" t="s">
        <v>102</v>
      </c>
      <c r="F993" s="170" t="s">
        <v>118</v>
      </c>
      <c r="G993" s="303" t="s">
        <v>21</v>
      </c>
      <c r="H993" s="184" t="s">
        <v>22</v>
      </c>
      <c r="I993" s="285">
        <v>44</v>
      </c>
      <c r="J993" s="180">
        <v>770.3</v>
      </c>
      <c r="K993" s="180">
        <v>262.2</v>
      </c>
      <c r="L993" s="285">
        <v>18</v>
      </c>
      <c r="M993" s="180">
        <v>256.8</v>
      </c>
      <c r="N993" s="180">
        <v>40.5</v>
      </c>
      <c r="P993" s="180"/>
      <c r="Q993" s="24"/>
    </row>
    <row r="994" spans="1:24" ht="12.75" customHeight="1" x14ac:dyDescent="0.25">
      <c r="A994" s="184" t="s">
        <v>25</v>
      </c>
      <c r="B994" s="196">
        <v>62</v>
      </c>
      <c r="C994" s="180">
        <v>-137.80000000000001</v>
      </c>
      <c r="D994" s="180">
        <v>19.562580235095407</v>
      </c>
      <c r="E994" s="197" t="s">
        <v>119</v>
      </c>
      <c r="F994" s="170" t="s">
        <v>118</v>
      </c>
      <c r="G994" s="303" t="s">
        <v>21</v>
      </c>
      <c r="H994" s="184" t="s">
        <v>22</v>
      </c>
      <c r="I994" s="285">
        <v>44</v>
      </c>
      <c r="J994" s="180">
        <v>408.1</v>
      </c>
      <c r="K994" s="180">
        <v>110.8</v>
      </c>
      <c r="L994" s="285">
        <v>18</v>
      </c>
      <c r="M994" s="180">
        <v>270.3</v>
      </c>
      <c r="N994" s="180">
        <v>43.2</v>
      </c>
      <c r="P994" s="180"/>
      <c r="Q994" s="24"/>
    </row>
    <row r="995" spans="1:24" ht="12.75" customHeight="1" x14ac:dyDescent="0.25">
      <c r="A995" s="184" t="s">
        <v>25</v>
      </c>
      <c r="B995" s="196">
        <v>78</v>
      </c>
      <c r="C995" s="180">
        <v>-94.800000000000011</v>
      </c>
      <c r="D995" s="180">
        <v>84.905752617747908</v>
      </c>
      <c r="E995" s="197" t="s">
        <v>129</v>
      </c>
      <c r="F995" s="184" t="s">
        <v>130</v>
      </c>
      <c r="G995" s="307" t="s">
        <v>21</v>
      </c>
      <c r="H995" s="184" t="s">
        <v>126</v>
      </c>
      <c r="I995" s="285">
        <v>20</v>
      </c>
      <c r="J995" s="180">
        <v>268.8</v>
      </c>
      <c r="K995" s="180">
        <v>346.2</v>
      </c>
      <c r="L995" s="285">
        <v>58</v>
      </c>
      <c r="M995" s="180">
        <v>174</v>
      </c>
      <c r="N995" s="180">
        <v>265.60000000000002</v>
      </c>
    </row>
    <row r="996" spans="1:24" ht="12.75" customHeight="1" x14ac:dyDescent="0.25">
      <c r="A996" s="184" t="s">
        <v>25</v>
      </c>
      <c r="B996" s="196">
        <v>81</v>
      </c>
      <c r="C996" s="180">
        <v>-8.2222222222222214</v>
      </c>
      <c r="D996" s="180">
        <v>3.5868613785464141</v>
      </c>
      <c r="E996" s="197" t="s">
        <v>31</v>
      </c>
      <c r="F996" s="184" t="s">
        <v>135</v>
      </c>
      <c r="G996" s="307" t="s">
        <v>43</v>
      </c>
      <c r="H996" s="184" t="s">
        <v>34</v>
      </c>
      <c r="I996" s="285">
        <v>27</v>
      </c>
      <c r="J996" s="180">
        <v>28.3</v>
      </c>
      <c r="K996" s="180">
        <v>18.5</v>
      </c>
      <c r="L996" s="285">
        <v>54</v>
      </c>
      <c r="M996" s="180">
        <v>20.077777777777779</v>
      </c>
      <c r="N996" s="180">
        <v>3.2001602523976249</v>
      </c>
    </row>
    <row r="997" spans="1:24" ht="12.75" customHeight="1" x14ac:dyDescent="0.25">
      <c r="A997" s="184" t="s">
        <v>25</v>
      </c>
      <c r="B997" s="196">
        <v>83</v>
      </c>
      <c r="C997" s="180">
        <v>8.5999999999999943</v>
      </c>
      <c r="D997" s="180">
        <v>3.9500271468414381</v>
      </c>
      <c r="E997" s="270" t="s">
        <v>146</v>
      </c>
      <c r="F997" s="184" t="s">
        <v>147</v>
      </c>
      <c r="G997" s="307" t="s">
        <v>21</v>
      </c>
      <c r="H997" s="184" t="s">
        <v>22</v>
      </c>
      <c r="I997" s="285">
        <v>51</v>
      </c>
      <c r="J997" s="180">
        <v>45.7</v>
      </c>
      <c r="K997" s="180">
        <v>5.6</v>
      </c>
      <c r="L997" s="285">
        <v>32</v>
      </c>
      <c r="M997" s="180">
        <v>54.3</v>
      </c>
      <c r="N997" s="180">
        <v>21.9</v>
      </c>
      <c r="O997" s="214"/>
      <c r="P997" s="181"/>
      <c r="Q997" s="195"/>
      <c r="R997" s="181"/>
      <c r="S997" s="180"/>
      <c r="T997" s="180"/>
    </row>
    <row r="998" spans="1:24" ht="12.75" customHeight="1" x14ac:dyDescent="0.25">
      <c r="A998" s="184" t="s">
        <v>25</v>
      </c>
      <c r="B998" s="196">
        <v>88</v>
      </c>
      <c r="C998" s="180">
        <v>2.6999999999999957</v>
      </c>
      <c r="D998" s="180">
        <v>3.7056145168336685</v>
      </c>
      <c r="E998" s="197" t="s">
        <v>148</v>
      </c>
      <c r="F998" s="184" t="s">
        <v>147</v>
      </c>
      <c r="G998" s="307" t="s">
        <v>21</v>
      </c>
      <c r="H998" s="184" t="s">
        <v>22</v>
      </c>
      <c r="I998" s="285">
        <v>50</v>
      </c>
      <c r="J998" s="180">
        <v>50.1</v>
      </c>
      <c r="K998" s="180">
        <v>18</v>
      </c>
      <c r="L998" s="285">
        <v>38</v>
      </c>
      <c r="M998" s="180">
        <v>52.8</v>
      </c>
      <c r="N998" s="180">
        <v>16.600000000000001</v>
      </c>
      <c r="O998" s="214"/>
      <c r="P998" s="181"/>
      <c r="Q998" s="195"/>
      <c r="R998" s="181"/>
      <c r="S998" s="180"/>
      <c r="T998" s="180"/>
    </row>
    <row r="999" spans="1:24" ht="12.75" customHeight="1" x14ac:dyDescent="0.25">
      <c r="A999" s="184" t="s">
        <v>25</v>
      </c>
      <c r="B999" s="196">
        <v>31</v>
      </c>
      <c r="C999" s="180">
        <v>-9.4411375661375736</v>
      </c>
      <c r="D999" s="180">
        <v>5.1123485160265005</v>
      </c>
      <c r="E999" s="213" t="s">
        <v>69</v>
      </c>
      <c r="F999" s="184" t="s">
        <v>157</v>
      </c>
      <c r="G999" s="307" t="s">
        <v>43</v>
      </c>
      <c r="H999" s="184" t="s">
        <v>126</v>
      </c>
      <c r="I999" s="285">
        <v>21</v>
      </c>
      <c r="J999" s="180">
        <v>16.802248677248684</v>
      </c>
      <c r="K999" s="180">
        <v>21.371480968340261</v>
      </c>
      <c r="L999" s="285">
        <v>10</v>
      </c>
      <c r="M999" s="180">
        <v>7.3611111111111116</v>
      </c>
      <c r="N999" s="180">
        <v>6.6231216764257557</v>
      </c>
    </row>
    <row r="1000" spans="1:24" ht="12.75" customHeight="1" x14ac:dyDescent="0.25">
      <c r="A1000" s="184" t="s">
        <v>25</v>
      </c>
      <c r="B1000" s="196">
        <v>50</v>
      </c>
      <c r="C1000" s="180">
        <v>1.1319444444444393</v>
      </c>
      <c r="D1000" s="180">
        <v>8.3176709488209575</v>
      </c>
      <c r="E1000" s="197" t="s">
        <v>158</v>
      </c>
      <c r="F1000" s="184" t="s">
        <v>157</v>
      </c>
      <c r="G1000" s="307" t="s">
        <v>43</v>
      </c>
      <c r="H1000" s="184" t="s">
        <v>126</v>
      </c>
      <c r="I1000" s="285">
        <v>25</v>
      </c>
      <c r="J1000" s="180">
        <v>14.763888888888896</v>
      </c>
      <c r="K1000" s="180">
        <v>17.696119607895827</v>
      </c>
      <c r="L1000" s="285">
        <v>25</v>
      </c>
      <c r="M1000" s="180">
        <v>15.895833333333336</v>
      </c>
      <c r="N1000" s="180">
        <v>37.635602840190401</v>
      </c>
    </row>
    <row r="1001" spans="1:24" ht="12.75" customHeight="1" x14ac:dyDescent="0.25">
      <c r="A1001" s="184" t="s">
        <v>25</v>
      </c>
      <c r="B1001" s="196">
        <v>11</v>
      </c>
      <c r="C1001" s="180">
        <v>0.26620370370370328</v>
      </c>
      <c r="D1001" s="180">
        <v>2.1024576006944846</v>
      </c>
      <c r="E1001" s="197" t="s">
        <v>159</v>
      </c>
      <c r="F1001" s="184" t="s">
        <v>157</v>
      </c>
      <c r="G1001" s="307" t="s">
        <v>43</v>
      </c>
      <c r="H1001" s="184" t="s">
        <v>126</v>
      </c>
      <c r="I1001" s="285">
        <v>3</v>
      </c>
      <c r="J1001" s="180">
        <v>3.5185185185185186</v>
      </c>
      <c r="K1001" s="180">
        <v>2.9701879504343407</v>
      </c>
      <c r="L1001" s="285">
        <v>8</v>
      </c>
      <c r="M1001" s="180">
        <v>3.7847222222222219</v>
      </c>
      <c r="N1001" s="180">
        <v>3.440529969737677</v>
      </c>
    </row>
    <row r="1002" spans="1:24" ht="12.75" customHeight="1" x14ac:dyDescent="0.25">
      <c r="A1002" s="184" t="s">
        <v>25</v>
      </c>
      <c r="B1002" s="196">
        <v>13</v>
      </c>
      <c r="C1002" s="180">
        <v>-14.070879719780052</v>
      </c>
      <c r="D1002" s="180">
        <v>16.105755465555603</v>
      </c>
      <c r="E1002" s="197" t="s">
        <v>148</v>
      </c>
      <c r="F1002" s="184" t="s">
        <v>164</v>
      </c>
      <c r="G1002" s="307" t="s">
        <v>43</v>
      </c>
      <c r="H1002" s="184" t="s">
        <v>126</v>
      </c>
      <c r="I1002" s="285">
        <v>10</v>
      </c>
      <c r="J1002" s="180">
        <v>70.696047844470741</v>
      </c>
      <c r="K1002" s="180">
        <v>30.70039347508272</v>
      </c>
      <c r="L1002" s="285">
        <v>3</v>
      </c>
      <c r="M1002" s="180">
        <v>56.625168124690688</v>
      </c>
      <c r="N1002" s="180">
        <v>22.258297991790663</v>
      </c>
    </row>
    <row r="1003" spans="1:24" ht="12.75" customHeight="1" x14ac:dyDescent="0.25">
      <c r="A1003" s="184" t="s">
        <v>25</v>
      </c>
      <c r="B1003" s="196">
        <v>27</v>
      </c>
      <c r="C1003" s="180">
        <v>14.010692110673507</v>
      </c>
      <c r="D1003" s="180">
        <v>5.6864601479456356</v>
      </c>
      <c r="E1003" s="197" t="s">
        <v>165</v>
      </c>
      <c r="F1003" s="184" t="s">
        <v>164</v>
      </c>
      <c r="G1003" s="307" t="s">
        <v>43</v>
      </c>
      <c r="H1003" s="184" t="s">
        <v>126</v>
      </c>
      <c r="I1003" s="285">
        <v>18</v>
      </c>
      <c r="J1003" s="180">
        <v>27.147612241717471</v>
      </c>
      <c r="L1003" s="285">
        <v>9</v>
      </c>
      <c r="M1003" s="180">
        <v>41.158304352390978</v>
      </c>
      <c r="N1003" s="180">
        <v>17.059380443836908</v>
      </c>
    </row>
    <row r="1004" spans="1:24" ht="12.75" customHeight="1" x14ac:dyDescent="0.25">
      <c r="A1004" s="184" t="s">
        <v>25</v>
      </c>
      <c r="B1004" s="196">
        <v>30</v>
      </c>
      <c r="C1004" s="180">
        <v>18.537569348413498</v>
      </c>
      <c r="D1004" s="180">
        <v>6.7904724703219257</v>
      </c>
      <c r="E1004" s="213" t="s">
        <v>140</v>
      </c>
      <c r="F1004" s="184" t="s">
        <v>164</v>
      </c>
      <c r="G1004" s="307" t="s">
        <v>43</v>
      </c>
      <c r="H1004" s="184" t="s">
        <v>126</v>
      </c>
      <c r="I1004" s="285">
        <v>19</v>
      </c>
      <c r="J1004" s="180">
        <v>13.197038487667035</v>
      </c>
      <c r="K1004" s="180">
        <v>3.5094366087904216</v>
      </c>
      <c r="L1004" s="285">
        <v>11</v>
      </c>
      <c r="M1004" s="180">
        <v>31.734607836080531</v>
      </c>
      <c r="N1004" s="180">
        <v>22.362586615935918</v>
      </c>
    </row>
    <row r="1005" spans="1:24" ht="12.75" customHeight="1" x14ac:dyDescent="0.25">
      <c r="A1005" s="184" t="s">
        <v>25</v>
      </c>
      <c r="B1005" s="196">
        <v>11</v>
      </c>
      <c r="C1005" s="180">
        <v>4.9148018923722763</v>
      </c>
      <c r="D1005" s="180">
        <v>3.296122249731436</v>
      </c>
      <c r="E1005" s="197" t="s">
        <v>166</v>
      </c>
      <c r="F1005" s="184" t="s">
        <v>164</v>
      </c>
      <c r="G1005" s="307" t="s">
        <v>43</v>
      </c>
      <c r="H1005" s="184" t="s">
        <v>126</v>
      </c>
      <c r="I1005" s="285">
        <v>6</v>
      </c>
      <c r="J1005" s="180">
        <v>8.4665254936939025</v>
      </c>
      <c r="K1005" s="180">
        <v>1.7785160750712272</v>
      </c>
      <c r="L1005" s="285">
        <v>5</v>
      </c>
      <c r="M1005" s="180">
        <v>13.381327386066179</v>
      </c>
      <c r="N1005" s="180">
        <v>7.1893098812148963</v>
      </c>
    </row>
    <row r="1006" spans="1:24" ht="12.75" customHeight="1" x14ac:dyDescent="0.25">
      <c r="A1006" s="184" t="s">
        <v>25</v>
      </c>
      <c r="D1006" s="180"/>
      <c r="F1006" s="184" t="s">
        <v>7</v>
      </c>
      <c r="I1006" s="285">
        <f>SUM(I967:I1005)</f>
        <v>998</v>
      </c>
      <c r="J1006" s="180">
        <v>41.619</v>
      </c>
      <c r="K1006" s="180">
        <v>2.782</v>
      </c>
      <c r="O1006" s="214" t="s">
        <v>28</v>
      </c>
      <c r="P1006" s="181">
        <v>0</v>
      </c>
      <c r="Q1006" s="195">
        <v>99.82</v>
      </c>
      <c r="S1006" s="180">
        <v>36.167000000000002</v>
      </c>
      <c r="T1006" s="180">
        <v>47.070999999999998</v>
      </c>
      <c r="V1006" s="347"/>
      <c r="W1006" s="273"/>
      <c r="X1006" s="273"/>
    </row>
    <row r="1007" spans="1:24" ht="12.75" customHeight="1" x14ac:dyDescent="0.25">
      <c r="A1007" s="184" t="s">
        <v>25</v>
      </c>
      <c r="B1007" s="196">
        <v>1811</v>
      </c>
      <c r="D1007" s="180"/>
      <c r="F1007" s="184" t="s">
        <v>1991</v>
      </c>
      <c r="L1007" s="285">
        <f>SUM(L967:L1005)</f>
        <v>886</v>
      </c>
      <c r="M1007" s="180">
        <v>37.536999999999999</v>
      </c>
      <c r="N1007" s="180">
        <v>1.6459999999999999</v>
      </c>
      <c r="O1007" s="214" t="s">
        <v>28</v>
      </c>
      <c r="P1007" s="181">
        <v>0</v>
      </c>
      <c r="Q1007" s="195">
        <v>99.573999999999998</v>
      </c>
      <c r="R1007" s="181">
        <f>2*(1-_xlfn.NORM.S.DIST((J1006-M1007)/SQRT((N1007^2)+(K1006^2)),TRUE))</f>
        <v>0.2066564786159486</v>
      </c>
      <c r="S1007" s="180">
        <v>34.31</v>
      </c>
      <c r="T1007" s="180">
        <v>40.762999999999998</v>
      </c>
    </row>
    <row r="1008" spans="1:24" ht="12.75" customHeight="1" x14ac:dyDescent="0.25">
      <c r="A1008" s="184" t="s">
        <v>25</v>
      </c>
      <c r="D1008" s="180"/>
      <c r="F1008" s="184" t="s">
        <v>211</v>
      </c>
      <c r="I1008" s="285">
        <v>140</v>
      </c>
      <c r="J1008" s="180">
        <v>21.765000000000001</v>
      </c>
      <c r="K1008" s="180">
        <v>4.351</v>
      </c>
      <c r="O1008" s="214" t="s">
        <v>28</v>
      </c>
      <c r="P1008" s="181">
        <v>0</v>
      </c>
      <c r="Q1008" s="195">
        <v>83.63</v>
      </c>
      <c r="R1008" s="181"/>
      <c r="S1008" s="180">
        <v>13.238</v>
      </c>
      <c r="T1008" s="180">
        <v>30.292000000000002</v>
      </c>
    </row>
    <row r="1009" spans="1:39" ht="12.75" customHeight="1" x14ac:dyDescent="0.25">
      <c r="A1009" s="184" t="s">
        <v>25</v>
      </c>
      <c r="B1009" s="184"/>
      <c r="D1009" s="180"/>
      <c r="F1009" s="184" t="s">
        <v>1992</v>
      </c>
      <c r="L1009" s="285">
        <v>241</v>
      </c>
      <c r="M1009" s="180">
        <v>42.546999999999997</v>
      </c>
      <c r="N1009" s="180">
        <v>7.1459999999999999</v>
      </c>
      <c r="O1009" s="214" t="s">
        <v>28</v>
      </c>
      <c r="P1009" s="181">
        <v>0</v>
      </c>
      <c r="Q1009" s="195">
        <v>93.012</v>
      </c>
      <c r="R1009" s="181">
        <v>1.2992095408684179E-2</v>
      </c>
      <c r="S1009" s="180">
        <v>28.542000000000002</v>
      </c>
      <c r="T1009" s="180">
        <v>56.552999999999997</v>
      </c>
      <c r="U1009" s="279"/>
      <c r="V1009" s="184"/>
      <c r="W1009" s="184"/>
      <c r="X1009" s="184"/>
    </row>
    <row r="1010" spans="1:39" s="108" customFormat="1" ht="12.75" customHeight="1" x14ac:dyDescent="0.25">
      <c r="A1010" s="188" t="s">
        <v>25</v>
      </c>
      <c r="B1010" s="186">
        <v>381</v>
      </c>
      <c r="C1010" s="183">
        <v>18.625</v>
      </c>
      <c r="D1010" s="183">
        <v>3.4710000000000001</v>
      </c>
      <c r="E1010" s="189" t="s">
        <v>219</v>
      </c>
      <c r="F1010" s="188" t="s">
        <v>1993</v>
      </c>
      <c r="G1010" s="298"/>
      <c r="I1010" s="298"/>
      <c r="L1010" s="298"/>
      <c r="O1010" s="203" t="s">
        <v>28</v>
      </c>
      <c r="P1010" s="191">
        <v>0</v>
      </c>
      <c r="Q1010" s="187">
        <v>96.778000000000006</v>
      </c>
      <c r="R1010" s="191"/>
      <c r="S1010" s="183">
        <v>11.821999999999999</v>
      </c>
      <c r="T1010" s="183">
        <v>25.427</v>
      </c>
      <c r="U1010" s="280"/>
      <c r="V1010" s="188"/>
      <c r="W1010" s="188"/>
      <c r="X1010" s="188"/>
    </row>
    <row r="1011" spans="1:39" s="184" customFormat="1" x14ac:dyDescent="0.25">
      <c r="A1011" s="184" t="s">
        <v>25</v>
      </c>
      <c r="B1011" s="196"/>
      <c r="C1011" s="180"/>
      <c r="D1011" s="180"/>
      <c r="E1011" s="197" t="s">
        <v>357</v>
      </c>
      <c r="F1011" s="184" t="s">
        <v>20</v>
      </c>
      <c r="G1011" s="299" t="s">
        <v>21</v>
      </c>
      <c r="H1011" s="197" t="s">
        <v>33</v>
      </c>
      <c r="I1011" s="285">
        <v>22</v>
      </c>
      <c r="J1011" s="180">
        <v>2.1776422870689451</v>
      </c>
      <c r="K1011" s="180">
        <v>3.9044370728616831</v>
      </c>
      <c r="L1011" s="285"/>
      <c r="M1011" s="174"/>
      <c r="N1011" s="174"/>
      <c r="O1011" s="211"/>
      <c r="P1011" s="181"/>
      <c r="Q1011" s="195"/>
      <c r="R1011" s="181"/>
      <c r="S1011" s="180"/>
      <c r="T1011" s="180"/>
      <c r="U1011" s="279"/>
    </row>
    <row r="1012" spans="1:39" s="184" customFormat="1" x14ac:dyDescent="0.25">
      <c r="A1012" s="184" t="s">
        <v>25</v>
      </c>
      <c r="B1012" s="196">
        <f>SUM(I1012,L1012)</f>
        <v>28</v>
      </c>
      <c r="C1012" s="180">
        <f>M1012-J1012</f>
        <v>2.3839778810871608</v>
      </c>
      <c r="D1012" s="180">
        <f>SQRT(K1012^2/I1012+N1012^2/L1012)</f>
        <v>1.6353937783382082</v>
      </c>
      <c r="E1012" s="197" t="s">
        <v>19</v>
      </c>
      <c r="F1012" s="184" t="s">
        <v>20</v>
      </c>
      <c r="G1012" s="299" t="s">
        <v>21</v>
      </c>
      <c r="H1012" s="197" t="s">
        <v>33</v>
      </c>
      <c r="I1012" s="285">
        <v>18</v>
      </c>
      <c r="J1012" s="180">
        <v>1.1714283800476735</v>
      </c>
      <c r="K1012" s="180">
        <v>0.73736941499755493</v>
      </c>
      <c r="L1012" s="285">
        <v>10</v>
      </c>
      <c r="M1012" s="174">
        <v>3.5554062611348343</v>
      </c>
      <c r="N1012" s="174">
        <v>5.1422820771584981</v>
      </c>
      <c r="O1012" s="211"/>
      <c r="P1012" s="181"/>
      <c r="Q1012" s="195"/>
      <c r="R1012" s="181"/>
      <c r="S1012" s="180"/>
      <c r="T1012" s="180"/>
      <c r="U1012" s="279"/>
    </row>
    <row r="1013" spans="1:39" s="184" customFormat="1" x14ac:dyDescent="0.25">
      <c r="A1013" s="184" t="s">
        <v>25</v>
      </c>
      <c r="B1013" s="196"/>
      <c r="C1013" s="180"/>
      <c r="D1013" s="180"/>
      <c r="E1013" s="197" t="s">
        <v>358</v>
      </c>
      <c r="F1013" s="184" t="s">
        <v>20</v>
      </c>
      <c r="G1013" s="299" t="s">
        <v>21</v>
      </c>
      <c r="H1013" s="197" t="s">
        <v>33</v>
      </c>
      <c r="I1013" s="285"/>
      <c r="J1013" s="180"/>
      <c r="K1013" s="180"/>
      <c r="L1013" s="285">
        <v>31</v>
      </c>
      <c r="M1013" s="174">
        <v>0.31831495511346558</v>
      </c>
      <c r="N1013" s="174">
        <v>0.22061839178929801</v>
      </c>
      <c r="O1013" s="211"/>
      <c r="P1013" s="181"/>
      <c r="Q1013" s="195"/>
      <c r="R1013" s="181"/>
      <c r="S1013" s="180"/>
      <c r="T1013" s="180"/>
      <c r="U1013" s="279"/>
    </row>
    <row r="1014" spans="1:39" s="184" customFormat="1" x14ac:dyDescent="0.25">
      <c r="A1014" s="184" t="s">
        <v>25</v>
      </c>
      <c r="B1014" s="196"/>
      <c r="C1014" s="180"/>
      <c r="D1014" s="180"/>
      <c r="E1014" s="197" t="s">
        <v>359</v>
      </c>
      <c r="F1014" s="184" t="s">
        <v>20</v>
      </c>
      <c r="G1014" s="299" t="s">
        <v>21</v>
      </c>
      <c r="H1014" s="197" t="s">
        <v>33</v>
      </c>
      <c r="I1014" s="285"/>
      <c r="J1014" s="180"/>
      <c r="K1014" s="180"/>
      <c r="L1014" s="285">
        <v>17</v>
      </c>
      <c r="M1014" s="174">
        <v>0.18258733787968423</v>
      </c>
      <c r="N1014" s="174">
        <v>0.1393935473388109</v>
      </c>
      <c r="O1014" s="211"/>
      <c r="P1014" s="181"/>
      <c r="Q1014" s="195"/>
      <c r="R1014" s="181"/>
      <c r="S1014" s="180"/>
      <c r="T1014" s="180"/>
      <c r="U1014" s="279"/>
    </row>
    <row r="1015" spans="1:39" s="184" customFormat="1" x14ac:dyDescent="0.25">
      <c r="A1015" s="184" t="s">
        <v>25</v>
      </c>
      <c r="B1015" s="196"/>
      <c r="C1015" s="180"/>
      <c r="D1015" s="180"/>
      <c r="E1015" s="197" t="s">
        <v>23</v>
      </c>
      <c r="F1015" s="184" t="s">
        <v>20</v>
      </c>
      <c r="G1015" s="299" t="s">
        <v>21</v>
      </c>
      <c r="H1015" s="197" t="s">
        <v>33</v>
      </c>
      <c r="I1015" s="285">
        <v>36</v>
      </c>
      <c r="J1015" s="180">
        <v>0.17754413895672794</v>
      </c>
      <c r="K1015" s="180">
        <v>0.19585848504934622</v>
      </c>
      <c r="L1015" s="285"/>
      <c r="M1015" s="174"/>
      <c r="N1015" s="174"/>
      <c r="O1015" s="211"/>
      <c r="P1015" s="181"/>
      <c r="Q1015" s="195"/>
      <c r="R1015" s="181"/>
      <c r="S1015" s="180"/>
      <c r="T1015" s="180"/>
      <c r="U1015" s="279"/>
    </row>
    <row r="1016" spans="1:39" s="184" customFormat="1" x14ac:dyDescent="0.25">
      <c r="A1016" s="184" t="s">
        <v>25</v>
      </c>
      <c r="B1016" s="196">
        <f>SUM(I1016,L1016)</f>
        <v>57</v>
      </c>
      <c r="C1016" s="180">
        <f>M1016-J1016</f>
        <v>-9.1999999999999993</v>
      </c>
      <c r="D1016" s="180">
        <f>SQRT(K1016^2/I1016+N1016^2/L1016)</f>
        <v>3.6022112550384833</v>
      </c>
      <c r="E1016" s="197" t="s">
        <v>31</v>
      </c>
      <c r="F1016" s="184" t="s">
        <v>135</v>
      </c>
      <c r="G1016" s="299" t="s">
        <v>43</v>
      </c>
      <c r="H1016" s="197" t="s">
        <v>33</v>
      </c>
      <c r="I1016" s="285">
        <v>27</v>
      </c>
      <c r="J1016" s="180">
        <v>28.3</v>
      </c>
      <c r="K1016" s="180">
        <v>18.5</v>
      </c>
      <c r="L1016" s="285">
        <v>30</v>
      </c>
      <c r="M1016" s="180">
        <v>19.100000000000001</v>
      </c>
      <c r="N1016" s="180">
        <v>3</v>
      </c>
      <c r="O1016" s="94"/>
      <c r="P1016" s="181"/>
      <c r="Q1016" s="195"/>
      <c r="R1016" s="179"/>
      <c r="S1016" s="180"/>
      <c r="T1016" s="180"/>
      <c r="U1016" s="279"/>
      <c r="X1016" s="196"/>
      <c r="Z1016" s="180"/>
      <c r="AC1016" s="196"/>
      <c r="AE1016" s="180"/>
      <c r="AH1016" s="196"/>
      <c r="AJ1016" s="180"/>
      <c r="AM1016" s="181"/>
    </row>
    <row r="1017" spans="1:39" s="184" customFormat="1" x14ac:dyDescent="0.25">
      <c r="A1017" s="184" t="s">
        <v>25</v>
      </c>
      <c r="B1017" s="196"/>
      <c r="C1017" s="180"/>
      <c r="D1017" s="180"/>
      <c r="E1017" s="197"/>
      <c r="F1017" s="184" t="s">
        <v>362</v>
      </c>
      <c r="G1017" s="299"/>
      <c r="H1017" s="197" t="s">
        <v>33</v>
      </c>
      <c r="I1017" s="285">
        <f>SUM(I1011:I1016)</f>
        <v>103</v>
      </c>
      <c r="J1017" s="180">
        <v>2.0350000000000001</v>
      </c>
      <c r="K1017" s="180">
        <v>0.70399999999999996</v>
      </c>
      <c r="L1017" s="285"/>
      <c r="M1017" s="180"/>
      <c r="N1017" s="180"/>
      <c r="O1017" s="94" t="s">
        <v>28</v>
      </c>
      <c r="P1017" s="181">
        <v>0</v>
      </c>
      <c r="Q1017" s="195">
        <v>97.085999999999999</v>
      </c>
      <c r="R1017" s="179"/>
      <c r="S1017" s="180">
        <v>0.65500000000000003</v>
      </c>
      <c r="T1017" s="180">
        <v>3.4159999999999999</v>
      </c>
      <c r="U1017" s="279"/>
      <c r="W1017" s="355"/>
      <c r="X1017" s="196"/>
      <c r="Z1017" s="180"/>
      <c r="AC1017" s="196"/>
      <c r="AE1017" s="180"/>
      <c r="AH1017" s="196"/>
      <c r="AJ1017" s="180"/>
      <c r="AM1017" s="181"/>
    </row>
    <row r="1018" spans="1:39" s="184" customFormat="1" x14ac:dyDescent="0.25">
      <c r="A1018" s="184" t="s">
        <v>25</v>
      </c>
      <c r="B1018" s="196"/>
      <c r="C1018" s="180"/>
      <c r="D1018" s="180"/>
      <c r="E1018" s="197"/>
      <c r="F1018" s="184" t="s">
        <v>33</v>
      </c>
      <c r="G1018" s="299"/>
      <c r="H1018" s="197" t="s">
        <v>33</v>
      </c>
      <c r="I1018" s="285"/>
      <c r="J1018" s="180"/>
      <c r="K1018" s="180"/>
      <c r="L1018" s="285">
        <f>SUM(L1012:L1016)</f>
        <v>88</v>
      </c>
      <c r="M1018" s="180">
        <v>5.3869999999999996</v>
      </c>
      <c r="N1018" s="180">
        <v>0.60099999999999998</v>
      </c>
      <c r="O1018" s="94" t="s">
        <v>28</v>
      </c>
      <c r="P1018" s="181">
        <v>0</v>
      </c>
      <c r="Q1018" s="195">
        <v>99.748999999999995</v>
      </c>
      <c r="R1018" s="181">
        <f>2*(1-_xlfn.NORM.S.DIST((M1018-J1017)/SQRT((N1018^2)+(K1017^2)),TRUE))</f>
        <v>2.9316919252275753E-4</v>
      </c>
      <c r="S1018" s="180">
        <v>4.21</v>
      </c>
      <c r="T1018" s="180">
        <v>6.5650000000000004</v>
      </c>
      <c r="U1018" s="279"/>
      <c r="X1018" s="196"/>
      <c r="Z1018" s="180"/>
      <c r="AC1018" s="196"/>
      <c r="AE1018" s="180"/>
      <c r="AH1018" s="196"/>
      <c r="AJ1018" s="180"/>
      <c r="AM1018" s="181"/>
    </row>
    <row r="1019" spans="1:39" s="184" customFormat="1" x14ac:dyDescent="0.25">
      <c r="A1019" s="184" t="s">
        <v>25</v>
      </c>
      <c r="B1019" s="196">
        <f>SUM(B1012:B1016)</f>
        <v>85</v>
      </c>
      <c r="C1019" s="180">
        <v>-3.3940000000000001</v>
      </c>
      <c r="D1019" s="180">
        <v>5.8</v>
      </c>
      <c r="E1019" s="197"/>
      <c r="F1019" s="184" t="s">
        <v>213</v>
      </c>
      <c r="G1019" s="299"/>
      <c r="H1019" s="197" t="s">
        <v>33</v>
      </c>
      <c r="I1019" s="285"/>
      <c r="J1019" s="180"/>
      <c r="K1019" s="180"/>
      <c r="L1019" s="285"/>
      <c r="M1019" s="180"/>
      <c r="N1019" s="180"/>
      <c r="O1019" s="94" t="s">
        <v>28</v>
      </c>
      <c r="P1019" s="181">
        <v>0</v>
      </c>
      <c r="Q1019" s="195">
        <v>99.763000000000005</v>
      </c>
      <c r="R1019" s="179"/>
      <c r="S1019" s="180">
        <v>-14.762</v>
      </c>
      <c r="T1019" s="180">
        <v>7.9740000000000002</v>
      </c>
      <c r="U1019" s="279"/>
      <c r="X1019" s="196"/>
      <c r="Z1019" s="180"/>
      <c r="AC1019" s="196"/>
      <c r="AE1019" s="180"/>
      <c r="AH1019" s="196"/>
      <c r="AJ1019" s="180"/>
      <c r="AM1019" s="181"/>
    </row>
    <row r="1020" spans="1:39" s="184" customFormat="1" x14ac:dyDescent="0.25">
      <c r="A1020" s="184" t="s">
        <v>25</v>
      </c>
      <c r="B1020" s="196"/>
      <c r="C1020" s="180"/>
      <c r="D1020" s="180"/>
      <c r="E1020" s="197" t="s">
        <v>357</v>
      </c>
      <c r="F1020" s="184" t="s">
        <v>20</v>
      </c>
      <c r="G1020" s="299" t="s">
        <v>21</v>
      </c>
      <c r="H1020" s="197" t="s">
        <v>34</v>
      </c>
      <c r="I1020" s="285">
        <v>22</v>
      </c>
      <c r="J1020" s="180">
        <v>2.1776422870689451</v>
      </c>
      <c r="K1020" s="180">
        <v>3.9044370728616831</v>
      </c>
      <c r="L1020" s="285"/>
      <c r="M1020" s="180"/>
      <c r="N1020" s="180"/>
      <c r="O1020" s="211"/>
      <c r="P1020" s="181"/>
      <c r="Q1020" s="195"/>
      <c r="R1020" s="179"/>
      <c r="S1020" s="180"/>
      <c r="T1020" s="180"/>
      <c r="U1020" s="279"/>
    </row>
    <row r="1021" spans="1:39" s="184" customFormat="1" x14ac:dyDescent="0.25">
      <c r="A1021" s="184" t="s">
        <v>25</v>
      </c>
      <c r="B1021" s="196">
        <f>SUM(I1021,L1021)</f>
        <v>21</v>
      </c>
      <c r="C1021" s="180">
        <f>M1021-J1021</f>
        <v>10.151561192946756</v>
      </c>
      <c r="D1021" s="180">
        <f>SQRT(K1021^2/I1021+N1021^2/L1021)</f>
        <v>3.4111544875875377</v>
      </c>
      <c r="E1021" s="197" t="s">
        <v>19</v>
      </c>
      <c r="F1021" s="184" t="s">
        <v>20</v>
      </c>
      <c r="G1021" s="299" t="s">
        <v>21</v>
      </c>
      <c r="H1021" s="197" t="s">
        <v>34</v>
      </c>
      <c r="I1021" s="285">
        <v>18</v>
      </c>
      <c r="J1021" s="180">
        <v>1.1714283800476735</v>
      </c>
      <c r="K1021" s="180">
        <v>0.73736941499755493</v>
      </c>
      <c r="L1021" s="285">
        <v>3</v>
      </c>
      <c r="M1021" s="180">
        <v>11.32298957299443</v>
      </c>
      <c r="N1021" s="180">
        <v>5.900619109229428</v>
      </c>
      <c r="O1021" s="211"/>
      <c r="P1021" s="181"/>
      <c r="Q1021" s="195"/>
      <c r="R1021" s="179"/>
      <c r="S1021" s="180"/>
      <c r="T1021" s="180"/>
      <c r="U1021" s="279"/>
    </row>
    <row r="1022" spans="1:39" s="184" customFormat="1" x14ac:dyDescent="0.25">
      <c r="A1022" s="184" t="s">
        <v>25</v>
      </c>
      <c r="B1022" s="196"/>
      <c r="C1022" s="180"/>
      <c r="D1022" s="180"/>
      <c r="E1022" s="197" t="s">
        <v>358</v>
      </c>
      <c r="F1022" s="184" t="s">
        <v>20</v>
      </c>
      <c r="G1022" s="299" t="s">
        <v>21</v>
      </c>
      <c r="H1022" s="197" t="s">
        <v>34</v>
      </c>
      <c r="I1022" s="285"/>
      <c r="J1022" s="180"/>
      <c r="K1022" s="180"/>
      <c r="L1022" s="285">
        <v>20</v>
      </c>
      <c r="M1022" s="180">
        <v>0.28438391207105235</v>
      </c>
      <c r="N1022" s="180">
        <v>0.17326214107581317</v>
      </c>
      <c r="O1022" s="211"/>
      <c r="P1022" s="181"/>
      <c r="Q1022" s="195"/>
      <c r="R1022" s="179"/>
      <c r="S1022" s="180"/>
      <c r="T1022" s="180"/>
      <c r="U1022" s="279"/>
    </row>
    <row r="1023" spans="1:39" s="184" customFormat="1" x14ac:dyDescent="0.25">
      <c r="A1023" s="184" t="s">
        <v>25</v>
      </c>
      <c r="B1023" s="196"/>
      <c r="C1023" s="180"/>
      <c r="D1023" s="180"/>
      <c r="E1023" s="197" t="s">
        <v>359</v>
      </c>
      <c r="F1023" s="184" t="s">
        <v>20</v>
      </c>
      <c r="G1023" s="299" t="s">
        <v>21</v>
      </c>
      <c r="H1023" s="197" t="s">
        <v>34</v>
      </c>
      <c r="I1023" s="285"/>
      <c r="J1023" s="180"/>
      <c r="K1023" s="180"/>
      <c r="L1023" s="285">
        <v>23</v>
      </c>
      <c r="M1023" s="180">
        <v>0.14273378865854097</v>
      </c>
      <c r="N1023" s="180">
        <v>4.1728285260530233E-2</v>
      </c>
      <c r="O1023" s="211"/>
      <c r="P1023" s="181"/>
      <c r="Q1023" s="195"/>
      <c r="R1023" s="179"/>
      <c r="S1023" s="180"/>
      <c r="T1023" s="180"/>
      <c r="U1023" s="279"/>
    </row>
    <row r="1024" spans="1:39" s="184" customFormat="1" x14ac:dyDescent="0.25">
      <c r="A1024" s="184" t="s">
        <v>25</v>
      </c>
      <c r="B1024" s="196"/>
      <c r="C1024" s="180"/>
      <c r="D1024" s="180"/>
      <c r="E1024" s="197" t="s">
        <v>23</v>
      </c>
      <c r="F1024" s="184" t="s">
        <v>20</v>
      </c>
      <c r="G1024" s="299" t="s">
        <v>21</v>
      </c>
      <c r="H1024" s="197" t="s">
        <v>34</v>
      </c>
      <c r="I1024" s="285">
        <v>36</v>
      </c>
      <c r="J1024" s="180">
        <v>0.17754413895672794</v>
      </c>
      <c r="K1024" s="180">
        <v>0.19585848504934622</v>
      </c>
      <c r="L1024" s="285"/>
      <c r="M1024" s="180"/>
      <c r="N1024" s="180"/>
      <c r="O1024" s="211"/>
      <c r="P1024" s="181"/>
      <c r="Q1024" s="195"/>
      <c r="R1024" s="179"/>
      <c r="S1024" s="180"/>
      <c r="T1024" s="180"/>
      <c r="U1024" s="279"/>
    </row>
    <row r="1025" spans="1:39" s="184" customFormat="1" x14ac:dyDescent="0.25">
      <c r="A1025" s="184" t="s">
        <v>25</v>
      </c>
      <c r="B1025" s="196">
        <f>SUM(I1025,L1025)</f>
        <v>51</v>
      </c>
      <c r="C1025" s="180">
        <f>M1025-J1025</f>
        <v>-7</v>
      </c>
      <c r="D1025" s="180">
        <f>SQRT(K1025^2/I1025+N1025^2/L1025)</f>
        <v>3.6126065279692341</v>
      </c>
      <c r="E1025" s="197" t="s">
        <v>31</v>
      </c>
      <c r="F1025" s="184" t="s">
        <v>135</v>
      </c>
      <c r="G1025" s="299" t="s">
        <v>43</v>
      </c>
      <c r="H1025" s="197" t="s">
        <v>34</v>
      </c>
      <c r="I1025" s="285">
        <v>27</v>
      </c>
      <c r="J1025" s="180">
        <v>28.3</v>
      </c>
      <c r="K1025" s="180">
        <v>18.5</v>
      </c>
      <c r="L1025" s="285">
        <v>24</v>
      </c>
      <c r="M1025" s="180">
        <v>21.3</v>
      </c>
      <c r="N1025" s="180">
        <v>3</v>
      </c>
      <c r="O1025" s="94"/>
      <c r="P1025" s="181"/>
      <c r="Q1025" s="195"/>
      <c r="R1025" s="179"/>
      <c r="S1025" s="180"/>
      <c r="T1025" s="180"/>
      <c r="U1025" s="279"/>
      <c r="X1025" s="196"/>
      <c r="Z1025" s="180"/>
      <c r="AC1025" s="196"/>
      <c r="AE1025" s="180"/>
      <c r="AH1025" s="196"/>
      <c r="AJ1025" s="180"/>
      <c r="AM1025" s="181"/>
    </row>
    <row r="1026" spans="1:39" s="184" customFormat="1" x14ac:dyDescent="0.25">
      <c r="A1026" s="184" t="s">
        <v>25</v>
      </c>
      <c r="B1026" s="196"/>
      <c r="C1026" s="180"/>
      <c r="D1026" s="180"/>
      <c r="E1026" s="197"/>
      <c r="F1026" s="184" t="s">
        <v>7</v>
      </c>
      <c r="G1026" s="299"/>
      <c r="H1026" s="197" t="s">
        <v>34</v>
      </c>
      <c r="I1026" s="285">
        <f>SUM(I1020:I1025)</f>
        <v>103</v>
      </c>
      <c r="J1026" s="180">
        <v>2.0350000000000001</v>
      </c>
      <c r="K1026" s="180">
        <v>0.70399999999999996</v>
      </c>
      <c r="L1026" s="285"/>
      <c r="M1026" s="180"/>
      <c r="N1026" s="180"/>
      <c r="O1026" s="94" t="s">
        <v>28</v>
      </c>
      <c r="P1026" s="181">
        <v>0</v>
      </c>
      <c r="Q1026" s="195">
        <v>97.085999999999999</v>
      </c>
      <c r="R1026" s="179"/>
      <c r="S1026" s="180">
        <v>0.65500000000000003</v>
      </c>
      <c r="T1026" s="180">
        <v>3.4159999999999999</v>
      </c>
      <c r="U1026" s="279"/>
      <c r="X1026" s="196"/>
      <c r="Z1026" s="180"/>
      <c r="AC1026" s="196"/>
      <c r="AE1026" s="180"/>
      <c r="AH1026" s="196"/>
      <c r="AJ1026" s="180"/>
      <c r="AM1026" s="181"/>
    </row>
    <row r="1027" spans="1:39" s="184" customFormat="1" x14ac:dyDescent="0.25">
      <c r="A1027" s="184" t="s">
        <v>25</v>
      </c>
      <c r="B1027" s="196"/>
      <c r="C1027" s="180"/>
      <c r="D1027" s="180"/>
      <c r="E1027" s="197"/>
      <c r="F1027" s="184" t="s">
        <v>34</v>
      </c>
      <c r="G1027" s="299"/>
      <c r="H1027" s="197" t="s">
        <v>34</v>
      </c>
      <c r="I1027" s="285"/>
      <c r="J1027" s="180"/>
      <c r="K1027" s="180"/>
      <c r="L1027" s="285">
        <f>SUM(L1021:L1025)</f>
        <v>70</v>
      </c>
      <c r="M1027" s="180">
        <v>10.955</v>
      </c>
      <c r="N1027" s="180">
        <v>8.5429999999999993</v>
      </c>
      <c r="O1027" s="94" t="s">
        <v>28</v>
      </c>
      <c r="P1027" s="181">
        <v>0</v>
      </c>
      <c r="Q1027" s="195">
        <v>99.831000000000003</v>
      </c>
      <c r="R1027" s="181">
        <f>2*(1-_xlfn.NORM.S.DIST((M1027-J1026)/SQRT((N1027^2)+(K1026^2)),TRUE))</f>
        <v>0.29806012399428639</v>
      </c>
      <c r="S1027" s="180">
        <v>-5.79</v>
      </c>
      <c r="T1027" s="180">
        <v>27.699000000000002</v>
      </c>
      <c r="U1027" s="279"/>
      <c r="X1027" s="196"/>
      <c r="Z1027" s="180"/>
      <c r="AC1027" s="196"/>
      <c r="AE1027" s="180"/>
      <c r="AH1027" s="196"/>
      <c r="AJ1027" s="180"/>
      <c r="AM1027" s="181"/>
    </row>
    <row r="1028" spans="1:39" s="184" customFormat="1" x14ac:dyDescent="0.25">
      <c r="A1028" s="184" t="s">
        <v>25</v>
      </c>
      <c r="B1028" s="196">
        <f>SUM(B1021:B1025)</f>
        <v>72</v>
      </c>
      <c r="C1028" s="180">
        <v>1.591</v>
      </c>
      <c r="D1028" s="180">
        <v>8.6</v>
      </c>
      <c r="E1028" s="197"/>
      <c r="F1028" s="184" t="s">
        <v>225</v>
      </c>
      <c r="G1028" s="299"/>
      <c r="H1028" s="197" t="s">
        <v>34</v>
      </c>
      <c r="I1028" s="285"/>
      <c r="J1028" s="180"/>
      <c r="K1028" s="180"/>
      <c r="L1028" s="285"/>
      <c r="M1028" s="180"/>
      <c r="N1028" s="180"/>
      <c r="O1028" s="94" t="s">
        <v>28</v>
      </c>
      <c r="P1028" s="181">
        <v>0</v>
      </c>
      <c r="Q1028" s="195">
        <v>99.727999999999994</v>
      </c>
      <c r="R1028" s="179"/>
      <c r="S1028" s="180">
        <v>-15.263999999999999</v>
      </c>
      <c r="T1028" s="180">
        <v>18.446999999999999</v>
      </c>
      <c r="U1028" s="279"/>
      <c r="X1028" s="196"/>
      <c r="Z1028" s="180"/>
      <c r="AC1028" s="196"/>
      <c r="AE1028" s="180"/>
      <c r="AH1028" s="196"/>
      <c r="AJ1028" s="180"/>
      <c r="AM1028" s="181"/>
    </row>
    <row r="1029" spans="1:39" ht="12.75" customHeight="1" x14ac:dyDescent="0.25">
      <c r="A1029" s="184" t="s">
        <v>25</v>
      </c>
      <c r="B1029" s="196"/>
      <c r="C1029" s="180"/>
      <c r="D1029" s="180"/>
      <c r="E1029" s="197"/>
      <c r="F1029" s="184" t="s">
        <v>7</v>
      </c>
      <c r="H1029" s="220" t="s">
        <v>126</v>
      </c>
      <c r="I1029" s="297">
        <v>212</v>
      </c>
      <c r="J1029" s="220">
        <v>21.4</v>
      </c>
      <c r="K1029" s="220">
        <v>3</v>
      </c>
      <c r="O1029" s="214" t="s">
        <v>28</v>
      </c>
      <c r="P1029" s="181">
        <v>0</v>
      </c>
      <c r="Q1029" s="195">
        <v>92.38</v>
      </c>
      <c r="R1029" s="181"/>
      <c r="S1029" s="180">
        <v>15.6</v>
      </c>
      <c r="T1029" s="180">
        <v>27.3</v>
      </c>
      <c r="U1029" s="279"/>
      <c r="V1029" s="184"/>
      <c r="W1029" s="184"/>
      <c r="X1029" s="184"/>
    </row>
    <row r="1030" spans="1:39" ht="12.75" customHeight="1" x14ac:dyDescent="0.25">
      <c r="A1030" s="184" t="s">
        <v>25</v>
      </c>
      <c r="B1030" s="196"/>
      <c r="C1030" s="180"/>
      <c r="D1030" s="180"/>
      <c r="E1030" s="197"/>
      <c r="F1030" s="184" t="s">
        <v>126</v>
      </c>
      <c r="H1030" s="220" t="s">
        <v>126</v>
      </c>
      <c r="L1030" s="297">
        <v>250</v>
      </c>
      <c r="M1030" s="220">
        <v>38.5</v>
      </c>
      <c r="N1030" s="220">
        <v>5.7</v>
      </c>
      <c r="O1030" s="214" t="s">
        <v>28</v>
      </c>
      <c r="P1030" s="181">
        <v>0</v>
      </c>
      <c r="Q1030" s="195">
        <v>95.25</v>
      </c>
      <c r="R1030" s="181">
        <v>8.0000000000000002E-3</v>
      </c>
      <c r="S1030" s="180">
        <v>27.2</v>
      </c>
      <c r="T1030" s="180">
        <v>49.8</v>
      </c>
      <c r="U1030" s="279"/>
      <c r="V1030" s="184"/>
      <c r="W1030" s="184"/>
      <c r="X1030" s="184"/>
    </row>
    <row r="1031" spans="1:39" s="108" customFormat="1" ht="12.75" customHeight="1" x14ac:dyDescent="0.25">
      <c r="A1031" s="188" t="s">
        <v>25</v>
      </c>
      <c r="B1031" s="186">
        <v>462</v>
      </c>
      <c r="C1031" s="183">
        <v>3.4</v>
      </c>
      <c r="D1031" s="183">
        <v>3.5</v>
      </c>
      <c r="E1031" s="189"/>
      <c r="F1031" s="188" t="s">
        <v>226</v>
      </c>
      <c r="G1031" s="298"/>
      <c r="H1031" s="108" t="s">
        <v>126</v>
      </c>
      <c r="I1031" s="298"/>
      <c r="L1031" s="298"/>
      <c r="O1031" s="203" t="s">
        <v>28</v>
      </c>
      <c r="P1031" s="191">
        <v>0</v>
      </c>
      <c r="Q1031" s="187">
        <v>98.72</v>
      </c>
      <c r="R1031" s="191"/>
      <c r="S1031" s="183">
        <v>-3.4</v>
      </c>
      <c r="T1031" s="183">
        <v>10.199999999999999</v>
      </c>
      <c r="U1031" s="280"/>
      <c r="V1031" s="188"/>
      <c r="W1031" s="188"/>
      <c r="X1031" s="188"/>
    </row>
    <row r="1032" spans="1:39" ht="12.75" customHeight="1" x14ac:dyDescent="0.25">
      <c r="A1032" s="184" t="s">
        <v>25</v>
      </c>
      <c r="B1032" s="196"/>
      <c r="C1032" s="180"/>
      <c r="D1032" s="180"/>
      <c r="E1032" s="197"/>
      <c r="F1032" s="184" t="s">
        <v>7</v>
      </c>
      <c r="G1032" s="297" t="s">
        <v>21</v>
      </c>
      <c r="I1032" s="297">
        <v>420</v>
      </c>
      <c r="J1032" s="220">
        <v>40.694000000000003</v>
      </c>
      <c r="K1032" s="220">
        <v>2.8410000000000002</v>
      </c>
      <c r="O1032" s="214" t="s">
        <v>28</v>
      </c>
      <c r="P1032" s="181">
        <v>0</v>
      </c>
      <c r="Q1032" s="195">
        <v>99.715999999999994</v>
      </c>
      <c r="R1032" s="181"/>
      <c r="S1032" s="180">
        <v>35.125</v>
      </c>
      <c r="T1032" s="180">
        <v>46.262999999999998</v>
      </c>
      <c r="U1032" s="279"/>
      <c r="V1032" s="184"/>
      <c r="W1032" s="184"/>
      <c r="X1032" s="184"/>
    </row>
    <row r="1033" spans="1:39" ht="12.75" customHeight="1" x14ac:dyDescent="0.25">
      <c r="A1033" s="184" t="s">
        <v>25</v>
      </c>
      <c r="B1033" s="196"/>
      <c r="C1033" s="180"/>
      <c r="D1033" s="180"/>
      <c r="E1033" s="197"/>
      <c r="F1033" s="184" t="s">
        <v>1991</v>
      </c>
      <c r="G1033" s="297" t="s">
        <v>21</v>
      </c>
      <c r="L1033" s="297">
        <v>436</v>
      </c>
      <c r="M1033" s="220">
        <v>32.387</v>
      </c>
      <c r="N1033" s="220">
        <v>1.631</v>
      </c>
      <c r="O1033" s="214" t="s">
        <v>28</v>
      </c>
      <c r="P1033" s="181">
        <v>0</v>
      </c>
      <c r="Q1033" s="195">
        <v>99.353999999999999</v>
      </c>
      <c r="R1033" s="181">
        <v>1.1219046647320319E-2</v>
      </c>
      <c r="S1033" s="180">
        <v>29.19</v>
      </c>
      <c r="T1033" s="180">
        <v>35.584000000000003</v>
      </c>
      <c r="U1033" s="279"/>
      <c r="V1033" s="184"/>
      <c r="W1033" s="184"/>
      <c r="X1033" s="184"/>
    </row>
    <row r="1034" spans="1:39" ht="12.75" customHeight="1" x14ac:dyDescent="0.25">
      <c r="A1034" s="184" t="s">
        <v>25</v>
      </c>
      <c r="B1034" s="196">
        <v>783</v>
      </c>
      <c r="C1034" s="180">
        <v>-49.8</v>
      </c>
      <c r="D1034" s="180">
        <v>7.6</v>
      </c>
      <c r="E1034" s="197"/>
      <c r="F1034" s="184" t="s">
        <v>1993</v>
      </c>
      <c r="G1034" s="297" t="s">
        <v>21</v>
      </c>
      <c r="O1034" s="214" t="s">
        <v>28</v>
      </c>
      <c r="P1034" s="181">
        <v>0</v>
      </c>
      <c r="Q1034" s="195">
        <v>99.91</v>
      </c>
      <c r="R1034" s="181"/>
      <c r="S1034" s="180">
        <v>-64.7</v>
      </c>
      <c r="T1034" s="180">
        <v>-34.799999999999997</v>
      </c>
      <c r="U1034" s="279"/>
      <c r="V1034" s="184"/>
      <c r="W1034" s="184"/>
      <c r="X1034" s="184"/>
    </row>
    <row r="1035" spans="1:39" ht="12.75" customHeight="1" x14ac:dyDescent="0.25">
      <c r="A1035" s="184" t="s">
        <v>25</v>
      </c>
      <c r="B1035" s="196"/>
      <c r="C1035" s="180"/>
      <c r="D1035" s="180"/>
      <c r="E1035" s="197"/>
      <c r="F1035" s="184" t="s">
        <v>7</v>
      </c>
      <c r="G1035" s="297" t="s">
        <v>43</v>
      </c>
      <c r="I1035" s="297">
        <v>578</v>
      </c>
      <c r="J1035" s="220">
        <v>34</v>
      </c>
      <c r="K1035" s="220">
        <v>7.5</v>
      </c>
      <c r="O1035" s="214" t="s">
        <v>28</v>
      </c>
      <c r="P1035" s="181">
        <v>0</v>
      </c>
      <c r="Q1035" s="195">
        <v>99.7</v>
      </c>
      <c r="R1035" s="181"/>
      <c r="S1035" s="180">
        <v>19.3</v>
      </c>
      <c r="T1035" s="180">
        <v>48.7</v>
      </c>
      <c r="U1035" s="279"/>
      <c r="V1035" s="184"/>
      <c r="W1035" s="184"/>
      <c r="X1035" s="184"/>
    </row>
    <row r="1036" spans="1:39" ht="12.75" customHeight="1" x14ac:dyDescent="0.25">
      <c r="A1036" s="184" t="s">
        <v>25</v>
      </c>
      <c r="B1036" s="196"/>
      <c r="C1036" s="180"/>
      <c r="D1036" s="180"/>
      <c r="E1036" s="197"/>
      <c r="F1036" s="184" t="s">
        <v>1991</v>
      </c>
      <c r="G1036" s="297" t="s">
        <v>43</v>
      </c>
      <c r="L1036" s="297">
        <v>450</v>
      </c>
      <c r="M1036" s="220">
        <v>37</v>
      </c>
      <c r="N1036" s="220">
        <v>4.5999999999999996</v>
      </c>
      <c r="O1036" s="214" t="s">
        <v>28</v>
      </c>
      <c r="P1036" s="181">
        <v>0</v>
      </c>
      <c r="Q1036" s="195">
        <v>99.03</v>
      </c>
      <c r="R1036" s="181">
        <v>0.73599999999999999</v>
      </c>
      <c r="S1036" s="180">
        <v>28</v>
      </c>
      <c r="T1036" s="180">
        <v>46</v>
      </c>
      <c r="U1036" s="279"/>
      <c r="V1036" s="184"/>
      <c r="W1036" s="184"/>
      <c r="X1036" s="184"/>
    </row>
    <row r="1037" spans="1:39" ht="12.75" customHeight="1" x14ac:dyDescent="0.25">
      <c r="A1037" s="184" t="s">
        <v>25</v>
      </c>
      <c r="B1037" s="196">
        <v>1028</v>
      </c>
      <c r="C1037" s="180">
        <v>7.1</v>
      </c>
      <c r="D1037" s="180">
        <v>4</v>
      </c>
      <c r="E1037" s="197"/>
      <c r="F1037" s="184" t="s">
        <v>1993</v>
      </c>
      <c r="G1037" s="297" t="s">
        <v>43</v>
      </c>
      <c r="O1037" s="214" t="s">
        <v>28</v>
      </c>
      <c r="P1037" s="181">
        <v>0</v>
      </c>
      <c r="Q1037" s="195">
        <v>99.88</v>
      </c>
      <c r="R1037" s="181"/>
      <c r="S1037" s="180">
        <v>-0.7</v>
      </c>
      <c r="T1037" s="180">
        <v>14.8</v>
      </c>
      <c r="U1037" s="279"/>
      <c r="V1037" s="184"/>
      <c r="W1037" s="184"/>
      <c r="X1037" s="184"/>
    </row>
    <row r="1038" spans="1:39" s="108" customFormat="1" ht="12.75" customHeight="1" x14ac:dyDescent="0.25">
      <c r="A1038" s="188"/>
      <c r="B1038" s="186"/>
      <c r="C1038" s="183"/>
      <c r="D1038" s="183"/>
      <c r="E1038" s="189"/>
      <c r="F1038" s="177"/>
      <c r="G1038" s="304"/>
      <c r="H1038" s="177"/>
      <c r="I1038" s="284"/>
      <c r="J1038" s="183"/>
      <c r="K1038" s="183"/>
      <c r="L1038" s="284"/>
      <c r="M1038" s="183"/>
      <c r="N1038" s="183"/>
      <c r="O1038" s="203"/>
      <c r="P1038" s="191"/>
      <c r="Q1038" s="187"/>
      <c r="R1038" s="191"/>
      <c r="S1038" s="183"/>
      <c r="T1038" s="183"/>
      <c r="U1038" s="280"/>
      <c r="V1038" s="188"/>
      <c r="W1038" s="188"/>
    </row>
    <row r="1040" spans="1:39" ht="12.75" customHeight="1" x14ac:dyDescent="0.25">
      <c r="A1040" s="184" t="s">
        <v>132</v>
      </c>
      <c r="B1040" s="196">
        <v>30</v>
      </c>
      <c r="C1040" s="180">
        <v>-19.834710743801665</v>
      </c>
      <c r="D1040" s="180">
        <v>9.6157655191901625</v>
      </c>
      <c r="E1040" s="197" t="s">
        <v>31</v>
      </c>
      <c r="F1040" s="184" t="s">
        <v>172</v>
      </c>
      <c r="G1040" s="307" t="s">
        <v>21</v>
      </c>
      <c r="H1040" s="184" t="s">
        <v>126</v>
      </c>
      <c r="I1040" s="285">
        <v>22</v>
      </c>
      <c r="J1040" s="180">
        <v>101.65289256198348</v>
      </c>
      <c r="K1040" s="180">
        <v>29.725689926776131</v>
      </c>
      <c r="L1040" s="285">
        <v>8</v>
      </c>
      <c r="M1040" s="180">
        <v>81.818181818181813</v>
      </c>
      <c r="N1040" s="180">
        <v>20.454545454545453</v>
      </c>
    </row>
    <row r="1041" spans="1:25" ht="12.75" customHeight="1" x14ac:dyDescent="0.25">
      <c r="A1041" s="184" t="s">
        <v>132</v>
      </c>
      <c r="B1041" s="196">
        <v>63</v>
      </c>
      <c r="C1041" s="180">
        <v>-432.13399503722093</v>
      </c>
      <c r="D1041" s="180">
        <v>87.595914643271584</v>
      </c>
      <c r="E1041" s="197" t="s">
        <v>133</v>
      </c>
      <c r="F1041" s="184" t="s">
        <v>134</v>
      </c>
      <c r="G1041" s="307" t="s">
        <v>43</v>
      </c>
      <c r="H1041" s="184" t="s">
        <v>126</v>
      </c>
      <c r="I1041" s="285">
        <v>50</v>
      </c>
      <c r="J1041" s="180">
        <v>695.16129032258073</v>
      </c>
      <c r="K1041" s="180">
        <v>567.05673011950012</v>
      </c>
      <c r="L1041" s="285">
        <v>13</v>
      </c>
      <c r="M1041" s="180">
        <v>263.0272952853598</v>
      </c>
      <c r="N1041" s="180">
        <v>127.06576353720975</v>
      </c>
    </row>
    <row r="1042" spans="1:25" ht="12.75" customHeight="1" x14ac:dyDescent="0.25">
      <c r="A1042" s="184" t="s">
        <v>132</v>
      </c>
      <c r="D1042" s="180"/>
      <c r="F1042" s="184" t="s">
        <v>7</v>
      </c>
      <c r="H1042" s="220" t="s">
        <v>126</v>
      </c>
      <c r="I1042" s="285">
        <v>72</v>
      </c>
      <c r="J1042" s="180">
        <v>393.065</v>
      </c>
      <c r="K1042" s="180">
        <v>296.70100000000002</v>
      </c>
      <c r="O1042" s="214" t="s">
        <v>28</v>
      </c>
      <c r="P1042" s="181">
        <v>0</v>
      </c>
      <c r="Q1042" s="195">
        <v>98.162999999999997</v>
      </c>
      <c r="S1042" s="180">
        <v>-188.459</v>
      </c>
      <c r="T1042" s="180">
        <v>974.58900000000006</v>
      </c>
      <c r="V1042" s="347"/>
      <c r="W1042" s="273"/>
      <c r="X1042" s="273"/>
    </row>
    <row r="1043" spans="1:25" ht="12.75" customHeight="1" x14ac:dyDescent="0.25">
      <c r="A1043" s="184" t="s">
        <v>132</v>
      </c>
      <c r="B1043" s="184"/>
      <c r="C1043" s="180"/>
      <c r="D1043" s="180"/>
      <c r="E1043" s="197"/>
      <c r="F1043" s="184" t="s">
        <v>1991</v>
      </c>
      <c r="G1043" s="307"/>
      <c r="H1043" s="184" t="s">
        <v>126</v>
      </c>
      <c r="I1043" s="285"/>
      <c r="J1043" s="180"/>
      <c r="K1043" s="180"/>
      <c r="L1043" s="285">
        <v>21</v>
      </c>
      <c r="M1043" s="180">
        <v>169.11600000000001</v>
      </c>
      <c r="N1043" s="180">
        <v>90.54</v>
      </c>
      <c r="O1043" s="214" t="s">
        <v>28</v>
      </c>
      <c r="P1043" s="181">
        <v>0</v>
      </c>
      <c r="Q1043" s="195">
        <v>96.055000000000007</v>
      </c>
      <c r="R1043" s="181">
        <v>0.47033638304833003</v>
      </c>
      <c r="S1043" s="180">
        <v>-8.34</v>
      </c>
      <c r="T1043" s="180">
        <v>346.572</v>
      </c>
      <c r="U1043" s="279"/>
      <c r="V1043" s="184"/>
      <c r="W1043" s="199"/>
    </row>
    <row r="1044" spans="1:25" ht="12.75" customHeight="1" x14ac:dyDescent="0.25">
      <c r="A1044" s="184" t="s">
        <v>132</v>
      </c>
      <c r="B1044" s="196">
        <v>93</v>
      </c>
      <c r="C1044" s="180">
        <v>-225.80600000000001</v>
      </c>
      <c r="D1044" s="180">
        <v>206.15</v>
      </c>
      <c r="E1044" s="197" t="s">
        <v>133</v>
      </c>
      <c r="F1044" s="184" t="s">
        <v>1993</v>
      </c>
      <c r="G1044" s="307"/>
      <c r="H1044" s="184" t="s">
        <v>126</v>
      </c>
      <c r="I1044" s="285"/>
      <c r="J1044" s="180"/>
      <c r="K1044" s="180"/>
      <c r="L1044" s="285"/>
      <c r="M1044" s="180"/>
      <c r="N1044" s="180"/>
      <c r="O1044" s="214" t="s">
        <v>28</v>
      </c>
      <c r="P1044" s="181">
        <v>0</v>
      </c>
      <c r="Q1044" s="195">
        <v>99.927000000000007</v>
      </c>
      <c r="R1044" s="181"/>
      <c r="S1044" s="180">
        <v>-629.85199999999998</v>
      </c>
      <c r="T1044" s="180">
        <v>178.24</v>
      </c>
      <c r="U1044" s="279"/>
      <c r="V1044" s="184"/>
      <c r="W1044" s="199"/>
    </row>
    <row r="1045" spans="1:25" s="108" customFormat="1" ht="12.75" customHeight="1" x14ac:dyDescent="0.25">
      <c r="A1045" s="188"/>
      <c r="B1045" s="186"/>
      <c r="C1045" s="183"/>
      <c r="D1045" s="183"/>
      <c r="E1045" s="189"/>
      <c r="F1045" s="188"/>
      <c r="G1045" s="308"/>
      <c r="H1045" s="188"/>
      <c r="I1045" s="284"/>
      <c r="J1045" s="183"/>
      <c r="K1045" s="183"/>
      <c r="L1045" s="284"/>
      <c r="M1045" s="183"/>
      <c r="N1045" s="183"/>
      <c r="O1045" s="203"/>
      <c r="P1045" s="191"/>
      <c r="Q1045" s="187"/>
      <c r="R1045" s="191"/>
      <c r="S1045" s="183"/>
      <c r="T1045" s="183"/>
      <c r="U1045" s="280"/>
      <c r="V1045" s="188"/>
      <c r="W1045" s="176"/>
    </row>
    <row r="1046" spans="1:25" ht="12.75" customHeight="1" x14ac:dyDescent="0.25">
      <c r="W1046" s="199"/>
    </row>
    <row r="1047" spans="1:25" ht="12.75" customHeight="1" x14ac:dyDescent="0.25">
      <c r="A1047" s="184" t="s">
        <v>112</v>
      </c>
      <c r="B1047" s="196">
        <v>23</v>
      </c>
      <c r="C1047" s="180">
        <v>-147.8125</v>
      </c>
      <c r="D1047" s="180">
        <v>59.446581225039665</v>
      </c>
      <c r="E1047" s="197" t="s">
        <v>58</v>
      </c>
      <c r="F1047" s="294" t="s">
        <v>113</v>
      </c>
      <c r="G1047" s="307" t="s">
        <v>21</v>
      </c>
      <c r="H1047" s="184" t="s">
        <v>22</v>
      </c>
      <c r="I1047" s="285">
        <v>15</v>
      </c>
      <c r="J1047" s="180">
        <v>277.5</v>
      </c>
      <c r="K1047" s="180">
        <v>211.33873875842073</v>
      </c>
      <c r="L1047" s="285">
        <v>8</v>
      </c>
      <c r="M1047" s="180">
        <v>129.6875</v>
      </c>
      <c r="N1047" s="180">
        <v>66.710829866136208</v>
      </c>
      <c r="O1047" s="214"/>
      <c r="P1047" s="181"/>
      <c r="Q1047" s="195"/>
      <c r="R1047" s="181"/>
      <c r="S1047" s="180"/>
      <c r="T1047" s="180"/>
      <c r="U1047" s="279"/>
      <c r="V1047" s="184"/>
      <c r="W1047" s="184"/>
      <c r="X1047" s="184"/>
      <c r="Y1047" s="199"/>
    </row>
    <row r="1048" spans="1:25" s="108" customFormat="1" ht="12.75" customHeight="1" x14ac:dyDescent="0.25">
      <c r="A1048" s="188"/>
      <c r="B1048" s="186"/>
      <c r="C1048" s="183"/>
      <c r="D1048" s="183"/>
      <c r="E1048" s="189"/>
      <c r="F1048" s="188"/>
      <c r="G1048" s="308"/>
      <c r="H1048" s="188"/>
      <c r="I1048" s="308"/>
      <c r="J1048" s="183"/>
      <c r="K1048" s="183"/>
      <c r="L1048" s="308"/>
      <c r="M1048" s="183"/>
      <c r="N1048" s="183"/>
      <c r="O1048" s="203"/>
      <c r="P1048" s="191"/>
      <c r="Q1048" s="187"/>
      <c r="R1048" s="191"/>
      <c r="S1048" s="183"/>
      <c r="T1048" s="183"/>
      <c r="U1048" s="280"/>
      <c r="V1048" s="188"/>
      <c r="W1048" s="188"/>
      <c r="X1048" s="188"/>
      <c r="Y1048" s="176"/>
    </row>
    <row r="1049" spans="1:25" ht="12.75" customHeight="1" x14ac:dyDescent="0.25">
      <c r="D1049" s="180"/>
      <c r="Y1049" s="199"/>
    </row>
  </sheetData>
  <mergeCells count="16">
    <mergeCell ref="G1:G2"/>
    <mergeCell ref="F1:F2"/>
    <mergeCell ref="A1:A2"/>
    <mergeCell ref="B1:B2"/>
    <mergeCell ref="C1:C2"/>
    <mergeCell ref="D1:D2"/>
    <mergeCell ref="E1:E2"/>
    <mergeCell ref="H1:H2"/>
    <mergeCell ref="I1:K1"/>
    <mergeCell ref="L1:N1"/>
    <mergeCell ref="T1:T2"/>
    <mergeCell ref="O1:O2"/>
    <mergeCell ref="P1:P2"/>
    <mergeCell ref="Q1:Q2"/>
    <mergeCell ref="R1:R2"/>
    <mergeCell ref="S1:S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0"/>
  <sheetViews>
    <sheetView zoomScale="80" zoomScaleNormal="80" workbookViewId="0">
      <selection sqref="A1:A3"/>
    </sheetView>
  </sheetViews>
  <sheetFormatPr defaultRowHeight="12.75" x14ac:dyDescent="0.25"/>
  <cols>
    <col min="1" max="1" width="10.42578125" style="70" customWidth="1"/>
    <col min="2" max="2" width="12.85546875" style="70" customWidth="1"/>
    <col min="3" max="3" width="67" style="274" bestFit="1" customWidth="1"/>
    <col min="4" max="5" width="13.5703125" style="70" customWidth="1"/>
    <col min="6" max="6" width="13.7109375" style="70" customWidth="1"/>
    <col min="7" max="8" width="8.140625" style="70" customWidth="1"/>
    <col min="9" max="9" width="13.85546875" style="88" customWidth="1"/>
    <col min="10" max="10" width="13.42578125" style="70" customWidth="1"/>
    <col min="11" max="11" width="14.28515625" style="70" customWidth="1"/>
    <col min="12" max="13" width="8.140625" style="70" customWidth="1"/>
    <col min="14" max="14" width="13.85546875" style="88" customWidth="1"/>
    <col min="15" max="15" width="13.42578125" style="70" customWidth="1"/>
    <col min="16" max="16" width="14.28515625" style="70" customWidth="1"/>
    <col min="17" max="17" width="7.7109375" style="70" customWidth="1"/>
    <col min="18" max="18" width="8.140625" style="70" customWidth="1"/>
    <col min="19" max="19" width="7.42578125" style="88" customWidth="1"/>
    <col min="20" max="20" width="7.140625" style="70" customWidth="1"/>
    <col min="21" max="21" width="7.85546875" style="70" customWidth="1"/>
    <col min="22" max="22" width="7.140625" style="70" customWidth="1"/>
    <col min="23" max="23" width="6" style="70" customWidth="1"/>
    <col min="24" max="30" width="9.140625" style="70" customWidth="1"/>
    <col min="31" max="16384" width="9.140625" style="70"/>
  </cols>
  <sheetData>
    <row r="1" spans="1:34" s="87" customFormat="1" x14ac:dyDescent="0.25">
      <c r="A1" s="367" t="s">
        <v>2027</v>
      </c>
      <c r="B1" s="358" t="s">
        <v>227</v>
      </c>
      <c r="C1" s="358" t="s">
        <v>1998</v>
      </c>
      <c r="D1" s="393" t="s">
        <v>7</v>
      </c>
      <c r="E1" s="393"/>
      <c r="F1" s="393"/>
      <c r="G1" s="393"/>
      <c r="H1" s="393"/>
      <c r="I1" s="394" t="s">
        <v>33</v>
      </c>
      <c r="J1" s="393"/>
      <c r="K1" s="393"/>
      <c r="L1" s="393"/>
      <c r="M1" s="395"/>
      <c r="N1" s="394" t="s">
        <v>213</v>
      </c>
      <c r="O1" s="393"/>
      <c r="P1" s="393"/>
      <c r="Q1" s="393"/>
      <c r="R1" s="395"/>
      <c r="S1" s="88"/>
      <c r="T1" s="81"/>
      <c r="U1" s="81"/>
      <c r="V1" s="81"/>
      <c r="W1" s="81"/>
      <c r="X1" s="81"/>
      <c r="Y1" s="81"/>
      <c r="AA1" s="81"/>
      <c r="AC1" s="81"/>
      <c r="AD1" s="81"/>
    </row>
    <row r="2" spans="1:34" s="87" customFormat="1" x14ac:dyDescent="0.25">
      <c r="A2" s="367"/>
      <c r="B2" s="358"/>
      <c r="C2" s="358"/>
      <c r="D2" s="369" t="s">
        <v>228</v>
      </c>
      <c r="E2" s="396" t="s">
        <v>229</v>
      </c>
      <c r="F2" s="371" t="s">
        <v>230</v>
      </c>
      <c r="G2" s="371" t="s">
        <v>231</v>
      </c>
      <c r="H2" s="371"/>
      <c r="I2" s="398" t="s">
        <v>228</v>
      </c>
      <c r="J2" s="396" t="s">
        <v>229</v>
      </c>
      <c r="K2" s="371" t="s">
        <v>230</v>
      </c>
      <c r="L2" s="371" t="s">
        <v>231</v>
      </c>
      <c r="M2" s="371"/>
      <c r="N2" s="398" t="s">
        <v>228</v>
      </c>
      <c r="O2" s="396" t="s">
        <v>229</v>
      </c>
      <c r="P2" s="371" t="s">
        <v>230</v>
      </c>
      <c r="Q2" s="371" t="s">
        <v>231</v>
      </c>
      <c r="R2" s="371"/>
      <c r="S2" s="401" t="s">
        <v>170</v>
      </c>
      <c r="T2" s="402" t="s">
        <v>232</v>
      </c>
      <c r="U2" s="402" t="s">
        <v>233</v>
      </c>
      <c r="V2" s="371" t="s">
        <v>234</v>
      </c>
      <c r="W2" s="360" t="s">
        <v>235</v>
      </c>
      <c r="X2" s="81"/>
      <c r="Y2" s="81"/>
      <c r="AA2" s="81"/>
      <c r="AC2" s="81"/>
      <c r="AD2" s="56"/>
    </row>
    <row r="3" spans="1:34" s="58" customFormat="1" ht="25.5" x14ac:dyDescent="0.25">
      <c r="A3" s="368"/>
      <c r="B3" s="359"/>
      <c r="C3" s="359"/>
      <c r="D3" s="370"/>
      <c r="E3" s="397"/>
      <c r="F3" s="372"/>
      <c r="G3" s="62" t="s">
        <v>236</v>
      </c>
      <c r="H3" s="62" t="s">
        <v>237</v>
      </c>
      <c r="I3" s="399"/>
      <c r="J3" s="397"/>
      <c r="K3" s="372"/>
      <c r="L3" s="62" t="s">
        <v>236</v>
      </c>
      <c r="M3" s="62" t="s">
        <v>237</v>
      </c>
      <c r="N3" s="399"/>
      <c r="O3" s="397"/>
      <c r="P3" s="372"/>
      <c r="Q3" s="62" t="s">
        <v>236</v>
      </c>
      <c r="R3" s="62" t="s">
        <v>237</v>
      </c>
      <c r="S3" s="362"/>
      <c r="T3" s="383"/>
      <c r="U3" s="383"/>
      <c r="V3" s="383"/>
      <c r="W3" s="400"/>
      <c r="X3" s="61"/>
      <c r="Y3" s="61"/>
      <c r="AA3" s="61"/>
      <c r="AC3" s="61"/>
      <c r="AD3" s="63"/>
    </row>
    <row r="4" spans="1:34" x14ac:dyDescent="0.25">
      <c r="A4" s="337" t="s">
        <v>2028</v>
      </c>
      <c r="B4" s="34"/>
      <c r="C4" s="34"/>
      <c r="D4" s="35"/>
      <c r="E4" s="36"/>
      <c r="F4" s="37"/>
      <c r="G4" s="37"/>
      <c r="H4" s="37"/>
      <c r="I4" s="38"/>
      <c r="J4" s="36"/>
      <c r="K4" s="37"/>
      <c r="L4" s="37"/>
      <c r="M4" s="37"/>
      <c r="N4" s="38"/>
      <c r="O4" s="36"/>
      <c r="P4" s="37"/>
      <c r="Q4" s="56"/>
      <c r="R4" s="56"/>
      <c r="S4" s="39"/>
      <c r="T4" s="40"/>
      <c r="U4" s="40"/>
      <c r="V4" s="40"/>
      <c r="W4" s="41"/>
      <c r="X4" s="29"/>
      <c r="Y4" s="29"/>
      <c r="Z4" s="29"/>
      <c r="AA4" s="29"/>
      <c r="AB4" s="29"/>
      <c r="AC4" s="29"/>
      <c r="AD4" s="40"/>
      <c r="AE4" s="29"/>
      <c r="AF4" s="29"/>
      <c r="AG4" s="29"/>
      <c r="AH4" s="29"/>
    </row>
    <row r="5" spans="1:34" x14ac:dyDescent="0.25">
      <c r="A5" s="90"/>
      <c r="B5" s="34"/>
      <c r="C5" s="34"/>
      <c r="D5" s="35"/>
      <c r="E5" s="36"/>
      <c r="F5" s="37"/>
      <c r="G5" s="37"/>
      <c r="H5" s="37"/>
      <c r="I5" s="38"/>
      <c r="J5" s="36"/>
      <c r="K5" s="37"/>
      <c r="L5" s="37"/>
      <c r="M5" s="37"/>
      <c r="N5" s="38"/>
      <c r="O5" s="36"/>
      <c r="P5" s="37"/>
      <c r="Q5" s="56"/>
      <c r="R5" s="56"/>
      <c r="S5" s="39"/>
      <c r="T5" s="40"/>
      <c r="U5" s="40"/>
      <c r="V5" s="40"/>
      <c r="W5" s="41"/>
      <c r="X5" s="29"/>
      <c r="Y5" s="29"/>
      <c r="Z5" s="29"/>
      <c r="AA5" s="29"/>
      <c r="AB5" s="29"/>
      <c r="AC5" s="29"/>
      <c r="AD5" s="40"/>
      <c r="AE5" s="29"/>
      <c r="AF5" s="29"/>
      <c r="AG5" s="29"/>
      <c r="AH5" s="29"/>
    </row>
    <row r="6" spans="1:34" x14ac:dyDescent="0.25">
      <c r="A6" s="81"/>
      <c r="B6" s="81"/>
      <c r="C6" s="258"/>
      <c r="D6" s="83"/>
      <c r="E6" s="82"/>
      <c r="F6" s="31"/>
      <c r="G6" s="31"/>
      <c r="H6" s="31"/>
      <c r="I6" s="86"/>
      <c r="J6" s="82"/>
      <c r="K6" s="31"/>
      <c r="L6" s="31"/>
      <c r="M6" s="31"/>
      <c r="N6" s="86"/>
      <c r="O6" s="82"/>
      <c r="P6" s="79"/>
      <c r="Q6" s="79"/>
      <c r="R6" s="79"/>
      <c r="S6" s="67"/>
      <c r="T6" s="31"/>
      <c r="U6" s="31"/>
      <c r="V6" s="31"/>
      <c r="W6" s="33"/>
      <c r="X6" s="30"/>
      <c r="Y6" s="31"/>
      <c r="Z6" s="30"/>
      <c r="AA6" s="32"/>
      <c r="AB6" s="30"/>
      <c r="AC6" s="31"/>
      <c r="AD6" s="31"/>
      <c r="AE6" s="30"/>
      <c r="AF6" s="30"/>
      <c r="AG6" s="30"/>
      <c r="AH6" s="30"/>
    </row>
    <row r="7" spans="1:34" x14ac:dyDescent="0.25">
      <c r="A7" s="81" t="s">
        <v>92</v>
      </c>
      <c r="B7" s="184">
        <v>3</v>
      </c>
      <c r="C7" s="258">
        <v>418</v>
      </c>
      <c r="D7" s="196">
        <v>110</v>
      </c>
      <c r="E7" s="195">
        <v>97.88</v>
      </c>
      <c r="F7" s="180">
        <v>11384.6</v>
      </c>
      <c r="G7" s="180">
        <v>11055.5</v>
      </c>
      <c r="H7" s="180">
        <v>11713.7</v>
      </c>
      <c r="I7" s="211">
        <v>115</v>
      </c>
      <c r="J7" s="195">
        <v>99.89</v>
      </c>
      <c r="K7" s="180">
        <v>9359</v>
      </c>
      <c r="L7" s="180">
        <v>7803.3</v>
      </c>
      <c r="M7" s="180">
        <v>10914.7</v>
      </c>
      <c r="N7" s="211">
        <v>225</v>
      </c>
      <c r="O7" s="195">
        <v>99.99</v>
      </c>
      <c r="P7" s="180">
        <v>-2025.6</v>
      </c>
      <c r="Q7" s="180">
        <v>-3238.7</v>
      </c>
      <c r="R7" s="180">
        <v>-812.6</v>
      </c>
      <c r="S7" s="75">
        <v>2E-3</v>
      </c>
      <c r="T7" s="31">
        <f>F7-G7</f>
        <v>329.10000000000036</v>
      </c>
      <c r="U7" s="31">
        <f>K7-L7</f>
        <v>1555.6999999999998</v>
      </c>
      <c r="V7" s="31">
        <f>P7-Q7</f>
        <v>1213.0999999999999</v>
      </c>
      <c r="W7" s="226">
        <v>7</v>
      </c>
      <c r="X7" s="30"/>
      <c r="Z7" s="79"/>
      <c r="AA7" s="79"/>
      <c r="AB7" s="79"/>
      <c r="AC7" s="83"/>
      <c r="AD7" s="81"/>
      <c r="AF7" s="81"/>
      <c r="AG7" s="275"/>
      <c r="AH7" s="275"/>
    </row>
    <row r="8" spans="1:34" x14ac:dyDescent="0.25">
      <c r="A8" s="81" t="s">
        <v>109</v>
      </c>
      <c r="B8" s="184">
        <v>7</v>
      </c>
      <c r="C8" s="258">
        <v>872</v>
      </c>
      <c r="D8" s="196">
        <v>90</v>
      </c>
      <c r="E8" s="195">
        <v>0</v>
      </c>
      <c r="F8" s="225">
        <v>197.6</v>
      </c>
      <c r="G8" s="225">
        <v>167.3</v>
      </c>
      <c r="H8" s="225">
        <v>227.9</v>
      </c>
      <c r="I8" s="211">
        <v>121</v>
      </c>
      <c r="J8" s="195">
        <v>88.24</v>
      </c>
      <c r="K8" s="180">
        <v>381.1</v>
      </c>
      <c r="L8" s="180">
        <v>282.5</v>
      </c>
      <c r="M8" s="180">
        <v>479.8</v>
      </c>
      <c r="N8" s="211">
        <v>211</v>
      </c>
      <c r="O8" s="195">
        <v>98.86</v>
      </c>
      <c r="P8" s="180">
        <v>189</v>
      </c>
      <c r="Q8" s="180">
        <v>124.8</v>
      </c>
      <c r="R8" s="180">
        <v>253.2</v>
      </c>
      <c r="S8" s="75">
        <v>0</v>
      </c>
      <c r="T8" s="225">
        <f t="shared" ref="T8:T13" si="0">F8-G8</f>
        <v>30.299999999999983</v>
      </c>
      <c r="U8" s="225">
        <f t="shared" ref="U8:U13" si="1">K8-L8</f>
        <v>98.600000000000023</v>
      </c>
      <c r="V8" s="225">
        <f t="shared" ref="V8:V13" si="2">P8-Q8</f>
        <v>64.2</v>
      </c>
      <c r="W8" s="226">
        <v>6</v>
      </c>
      <c r="X8" s="30"/>
      <c r="AG8" s="275"/>
      <c r="AH8" s="275"/>
    </row>
    <row r="9" spans="1:34" x14ac:dyDescent="0.25">
      <c r="A9" s="70" t="s">
        <v>200</v>
      </c>
      <c r="B9" s="78">
        <v>3</v>
      </c>
      <c r="C9" s="274">
        <v>177</v>
      </c>
      <c r="D9" s="78">
        <v>120</v>
      </c>
      <c r="E9" s="78">
        <v>95.62</v>
      </c>
      <c r="F9" s="78">
        <v>154.9</v>
      </c>
      <c r="G9" s="78">
        <v>64.3</v>
      </c>
      <c r="H9" s="78">
        <v>245.5</v>
      </c>
      <c r="I9" s="221">
        <v>57</v>
      </c>
      <c r="J9" s="91">
        <v>2.69</v>
      </c>
      <c r="K9" s="78">
        <v>335.7</v>
      </c>
      <c r="L9" s="78">
        <v>289.39999999999998</v>
      </c>
      <c r="M9" s="78">
        <v>382</v>
      </c>
      <c r="N9" s="221">
        <v>177</v>
      </c>
      <c r="O9" s="78">
        <v>99.45</v>
      </c>
      <c r="P9" s="78">
        <v>179.4</v>
      </c>
      <c r="Q9" s="78">
        <v>68.099999999999994</v>
      </c>
      <c r="R9" s="78">
        <v>290.7</v>
      </c>
      <c r="S9" s="75">
        <v>0</v>
      </c>
      <c r="T9" s="225">
        <f t="shared" si="0"/>
        <v>90.600000000000009</v>
      </c>
      <c r="U9" s="225">
        <f t="shared" si="1"/>
        <v>46.300000000000011</v>
      </c>
      <c r="V9" s="225">
        <f t="shared" si="2"/>
        <v>111.30000000000001</v>
      </c>
      <c r="W9" s="226">
        <v>5</v>
      </c>
      <c r="X9" s="80"/>
      <c r="Y9" s="79"/>
      <c r="Z9" s="79"/>
      <c r="AA9" s="79"/>
      <c r="AB9" s="79"/>
      <c r="AC9" s="83"/>
      <c r="AD9" s="81"/>
      <c r="AG9" s="275"/>
      <c r="AH9" s="275"/>
    </row>
    <row r="10" spans="1:34" x14ac:dyDescent="0.25">
      <c r="A10" s="81" t="s">
        <v>68</v>
      </c>
      <c r="B10" s="184">
        <v>3</v>
      </c>
      <c r="C10" s="258">
        <v>201</v>
      </c>
      <c r="D10" s="196">
        <v>137</v>
      </c>
      <c r="E10" s="195">
        <v>99.14</v>
      </c>
      <c r="F10" s="180">
        <v>206.8</v>
      </c>
      <c r="G10" s="180">
        <v>121.1</v>
      </c>
      <c r="H10" s="180">
        <v>292.39999999999998</v>
      </c>
      <c r="I10" s="211">
        <v>64</v>
      </c>
      <c r="J10" s="195">
        <v>96.38</v>
      </c>
      <c r="K10" s="180">
        <v>79.8</v>
      </c>
      <c r="L10" s="180">
        <v>44.3</v>
      </c>
      <c r="M10" s="180">
        <v>115.2</v>
      </c>
      <c r="N10" s="211">
        <v>201</v>
      </c>
      <c r="O10" s="195">
        <v>99.83</v>
      </c>
      <c r="P10" s="180">
        <v>-111.1</v>
      </c>
      <c r="Q10" s="180">
        <v>-162.1</v>
      </c>
      <c r="R10" s="180">
        <v>-60.2</v>
      </c>
      <c r="S10" s="75">
        <v>7.0000000000000001E-3</v>
      </c>
      <c r="T10" s="225">
        <f t="shared" si="0"/>
        <v>85.700000000000017</v>
      </c>
      <c r="U10" s="225">
        <f t="shared" si="1"/>
        <v>35.5</v>
      </c>
      <c r="V10" s="225">
        <f t="shared" si="2"/>
        <v>51</v>
      </c>
      <c r="W10" s="226">
        <v>4</v>
      </c>
      <c r="X10" s="30"/>
      <c r="AG10" s="275"/>
      <c r="AH10" s="275"/>
    </row>
    <row r="11" spans="1:34" x14ac:dyDescent="0.25">
      <c r="A11" s="81" t="s">
        <v>46</v>
      </c>
      <c r="B11" s="184">
        <v>13</v>
      </c>
      <c r="C11" s="258">
        <v>1909</v>
      </c>
      <c r="D11" s="196">
        <v>397</v>
      </c>
      <c r="E11" s="195">
        <v>96.67</v>
      </c>
      <c r="F11" s="180">
        <v>32.6</v>
      </c>
      <c r="G11" s="180">
        <v>27.2</v>
      </c>
      <c r="H11" s="180">
        <v>38.1</v>
      </c>
      <c r="I11" s="211">
        <v>587</v>
      </c>
      <c r="J11" s="195">
        <v>97.99</v>
      </c>
      <c r="K11" s="180">
        <v>61.4</v>
      </c>
      <c r="L11" s="180">
        <v>51.1</v>
      </c>
      <c r="M11" s="180">
        <v>71.7</v>
      </c>
      <c r="N11" s="211">
        <v>984</v>
      </c>
      <c r="O11" s="195">
        <v>99.75</v>
      </c>
      <c r="P11" s="180">
        <v>23.2</v>
      </c>
      <c r="Q11" s="180">
        <v>18.100000000000001</v>
      </c>
      <c r="R11" s="180">
        <v>28.4</v>
      </c>
      <c r="S11" s="75">
        <v>0</v>
      </c>
      <c r="T11" s="225">
        <f t="shared" si="0"/>
        <v>5.4000000000000021</v>
      </c>
      <c r="U11" s="225">
        <f t="shared" si="1"/>
        <v>10.299999999999997</v>
      </c>
      <c r="V11" s="225">
        <f t="shared" si="2"/>
        <v>5.0999999999999979</v>
      </c>
      <c r="W11" s="226">
        <v>3</v>
      </c>
      <c r="X11" s="30"/>
      <c r="AG11" s="275"/>
      <c r="AH11" s="275"/>
    </row>
    <row r="12" spans="1:34" x14ac:dyDescent="0.25">
      <c r="A12" s="81" t="s">
        <v>37</v>
      </c>
      <c r="B12" s="184">
        <v>3</v>
      </c>
      <c r="C12" s="258">
        <v>309</v>
      </c>
      <c r="D12" s="196">
        <v>90</v>
      </c>
      <c r="E12" s="195">
        <v>22.25</v>
      </c>
      <c r="F12" s="225">
        <v>62.7</v>
      </c>
      <c r="G12" s="225">
        <v>53.9</v>
      </c>
      <c r="H12" s="225">
        <v>71.599999999999994</v>
      </c>
      <c r="I12" s="211">
        <v>121</v>
      </c>
      <c r="J12" s="195">
        <v>98.58</v>
      </c>
      <c r="K12" s="180">
        <v>60.7</v>
      </c>
      <c r="L12" s="180">
        <v>12.4</v>
      </c>
      <c r="M12" s="180">
        <v>109.1</v>
      </c>
      <c r="N12" s="211">
        <v>211</v>
      </c>
      <c r="O12" s="195">
        <v>98.44</v>
      </c>
      <c r="P12" s="180">
        <v>-10</v>
      </c>
      <c r="Q12" s="180">
        <v>-23.1</v>
      </c>
      <c r="R12" s="180">
        <v>3.2</v>
      </c>
      <c r="S12" s="75">
        <v>0</v>
      </c>
      <c r="T12" s="225">
        <f t="shared" si="0"/>
        <v>8.8000000000000043</v>
      </c>
      <c r="U12" s="225">
        <f t="shared" si="1"/>
        <v>48.300000000000004</v>
      </c>
      <c r="V12" s="225">
        <f t="shared" si="2"/>
        <v>13.100000000000001</v>
      </c>
      <c r="W12" s="33">
        <v>2</v>
      </c>
      <c r="X12" s="30"/>
      <c r="AG12" s="275"/>
      <c r="AH12" s="275"/>
    </row>
    <row r="13" spans="1:34" x14ac:dyDescent="0.25">
      <c r="A13" s="81" t="s">
        <v>160</v>
      </c>
      <c r="B13" s="184">
        <v>1</v>
      </c>
      <c r="C13" s="258">
        <v>95</v>
      </c>
      <c r="D13" s="196">
        <v>47</v>
      </c>
      <c r="E13" s="195">
        <v>39.1</v>
      </c>
      <c r="F13" s="225">
        <v>7.8</v>
      </c>
      <c r="G13" s="225">
        <v>5.8</v>
      </c>
      <c r="H13" s="225">
        <v>9.9</v>
      </c>
      <c r="I13" s="211">
        <v>48</v>
      </c>
      <c r="J13" s="195">
        <v>51.73</v>
      </c>
      <c r="K13" s="225">
        <v>2.6</v>
      </c>
      <c r="L13" s="225">
        <v>1.7</v>
      </c>
      <c r="M13" s="225">
        <v>3.5</v>
      </c>
      <c r="N13" s="211">
        <v>95</v>
      </c>
      <c r="O13" s="195">
        <v>97.59</v>
      </c>
      <c r="P13" s="180">
        <v>-4.8</v>
      </c>
      <c r="Q13" s="180">
        <v>-7.7</v>
      </c>
      <c r="R13" s="180">
        <v>-2</v>
      </c>
      <c r="S13" s="75">
        <v>0</v>
      </c>
      <c r="T13" s="225">
        <f t="shared" si="0"/>
        <v>2</v>
      </c>
      <c r="U13" s="225">
        <f t="shared" si="1"/>
        <v>0.90000000000000013</v>
      </c>
      <c r="V13" s="225">
        <f t="shared" si="2"/>
        <v>2.9000000000000004</v>
      </c>
      <c r="W13" s="33">
        <v>1</v>
      </c>
      <c r="X13" s="30"/>
      <c r="Y13" s="31"/>
      <c r="Z13" s="30"/>
      <c r="AA13" s="32"/>
      <c r="AB13" s="30"/>
      <c r="AC13" s="31"/>
      <c r="AD13" s="31"/>
      <c r="AG13" s="275"/>
      <c r="AH13" s="275"/>
    </row>
    <row r="14" spans="1:34" x14ac:dyDescent="0.25">
      <c r="A14" s="81"/>
      <c r="B14" s="81"/>
      <c r="C14" s="258"/>
      <c r="D14" s="83"/>
      <c r="E14" s="82"/>
      <c r="F14" s="79"/>
      <c r="G14" s="79"/>
      <c r="H14" s="79"/>
      <c r="J14" s="82"/>
      <c r="K14" s="79"/>
      <c r="L14" s="79"/>
      <c r="M14" s="79"/>
      <c r="O14" s="82"/>
      <c r="P14" s="79"/>
      <c r="Q14" s="79"/>
      <c r="R14" s="79"/>
    </row>
    <row r="15" spans="1:34" x14ac:dyDescent="0.25">
      <c r="A15" s="81"/>
      <c r="B15" s="81"/>
      <c r="C15" s="258"/>
      <c r="D15" s="83"/>
      <c r="E15" s="82"/>
      <c r="F15" s="79"/>
      <c r="G15" s="79"/>
      <c r="H15" s="79"/>
      <c r="J15" s="82"/>
      <c r="K15" s="79"/>
      <c r="L15" s="79"/>
      <c r="M15" s="79"/>
      <c r="O15" s="82"/>
      <c r="P15" s="79"/>
      <c r="Q15" s="79"/>
      <c r="R15" s="79"/>
    </row>
    <row r="16" spans="1:34" x14ac:dyDescent="0.25">
      <c r="A16" s="81"/>
      <c r="B16" s="81"/>
      <c r="C16" s="258"/>
      <c r="D16" s="83"/>
      <c r="E16" s="82"/>
      <c r="F16" s="79"/>
      <c r="G16" s="79"/>
      <c r="H16" s="79"/>
      <c r="J16" s="82"/>
      <c r="K16" s="79"/>
      <c r="L16" s="79"/>
      <c r="M16" s="79"/>
      <c r="O16" s="82"/>
      <c r="P16" s="79"/>
      <c r="Q16" s="79"/>
      <c r="R16" s="79"/>
    </row>
    <row r="17" spans="1:34" x14ac:dyDescent="0.25">
      <c r="A17" s="81"/>
      <c r="B17" s="81"/>
      <c r="C17" s="258"/>
      <c r="D17" s="83"/>
      <c r="E17" s="82"/>
      <c r="F17" s="79"/>
      <c r="G17" s="79"/>
      <c r="H17" s="79"/>
      <c r="J17" s="82"/>
      <c r="K17" s="79"/>
      <c r="L17" s="79"/>
      <c r="M17" s="79"/>
      <c r="O17" s="82"/>
      <c r="P17" s="79"/>
      <c r="Q17" s="79"/>
      <c r="R17" s="79"/>
    </row>
    <row r="18" spans="1:34" x14ac:dyDescent="0.25">
      <c r="A18" s="81"/>
      <c r="B18" s="81"/>
      <c r="C18" s="258"/>
      <c r="D18" s="83"/>
      <c r="E18" s="82"/>
      <c r="F18" s="79"/>
      <c r="G18" s="79"/>
      <c r="H18" s="79"/>
      <c r="I18" s="86"/>
      <c r="J18" s="82"/>
      <c r="K18" s="79"/>
      <c r="L18" s="79"/>
      <c r="M18" s="79"/>
      <c r="N18" s="86"/>
      <c r="O18" s="82"/>
      <c r="P18" s="79"/>
      <c r="Q18" s="79"/>
      <c r="R18" s="79"/>
      <c r="S18" s="67"/>
      <c r="T18" s="31"/>
      <c r="U18" s="31"/>
      <c r="V18" s="31"/>
      <c r="W18" s="33"/>
      <c r="X18" s="31"/>
      <c r="Y18" s="31"/>
      <c r="Z18" s="30"/>
      <c r="AA18" s="32"/>
      <c r="AB18" s="30"/>
      <c r="AC18" s="31"/>
      <c r="AD18" s="31"/>
    </row>
    <row r="19" spans="1:34" x14ac:dyDescent="0.25">
      <c r="A19" s="61"/>
      <c r="B19" s="61"/>
      <c r="C19" s="271"/>
      <c r="D19" s="66"/>
      <c r="E19" s="65"/>
      <c r="F19" s="63"/>
      <c r="G19" s="63"/>
      <c r="H19" s="63"/>
      <c r="I19" s="47"/>
      <c r="J19" s="65"/>
      <c r="K19" s="63"/>
      <c r="L19" s="63"/>
      <c r="M19" s="63"/>
      <c r="N19" s="47"/>
      <c r="O19" s="65"/>
      <c r="P19" s="63"/>
      <c r="Q19" s="63"/>
      <c r="R19" s="63"/>
      <c r="S19" s="68"/>
      <c r="T19" s="63"/>
      <c r="U19" s="63"/>
      <c r="V19" s="63"/>
      <c r="W19" s="66"/>
      <c r="X19" s="63"/>
      <c r="Y19" s="63"/>
      <c r="Z19" s="61"/>
      <c r="AA19" s="65"/>
      <c r="AB19" s="61"/>
      <c r="AC19" s="63"/>
      <c r="AD19" s="63"/>
    </row>
    <row r="20" spans="1:34" x14ac:dyDescent="0.25">
      <c r="A20" s="81"/>
      <c r="B20" s="81"/>
      <c r="C20" s="258"/>
      <c r="D20" s="83"/>
      <c r="E20" s="82"/>
      <c r="F20" s="79"/>
      <c r="G20" s="79"/>
      <c r="H20" s="79"/>
      <c r="J20" s="82"/>
      <c r="K20" s="79"/>
      <c r="L20" s="79"/>
      <c r="M20" s="79"/>
      <c r="O20" s="82"/>
      <c r="P20" s="79"/>
      <c r="Q20" s="79"/>
      <c r="R20" s="79"/>
    </row>
    <row r="21" spans="1:34" x14ac:dyDescent="0.25">
      <c r="A21" s="81"/>
      <c r="B21" s="81"/>
      <c r="C21" s="258"/>
      <c r="D21" s="83"/>
      <c r="E21" s="82"/>
      <c r="F21" s="79"/>
      <c r="G21" s="79"/>
      <c r="H21" s="79"/>
      <c r="J21" s="82"/>
      <c r="K21" s="79"/>
      <c r="L21" s="79"/>
      <c r="M21" s="79"/>
      <c r="O21" s="82"/>
      <c r="P21" s="79"/>
      <c r="Q21" s="79"/>
      <c r="R21" s="79"/>
    </row>
    <row r="22" spans="1:34" x14ac:dyDescent="0.25">
      <c r="A22" s="337" t="s">
        <v>2029</v>
      </c>
      <c r="B22" s="81"/>
      <c r="C22" s="258"/>
      <c r="D22" s="83"/>
      <c r="E22" s="82"/>
      <c r="F22" s="79"/>
      <c r="G22" s="79"/>
      <c r="H22" s="79"/>
      <c r="J22" s="82"/>
      <c r="K22" s="79"/>
      <c r="L22" s="79"/>
      <c r="M22" s="79"/>
      <c r="O22" s="82"/>
      <c r="P22" s="79"/>
      <c r="Q22" s="79"/>
      <c r="R22" s="79"/>
    </row>
    <row r="23" spans="1:34" x14ac:dyDescent="0.25">
      <c r="A23" s="90"/>
      <c r="B23" s="81"/>
      <c r="C23" s="258"/>
      <c r="D23" s="83"/>
      <c r="E23" s="82"/>
      <c r="F23" s="79"/>
      <c r="G23" s="79"/>
      <c r="H23" s="79"/>
      <c r="I23" s="86"/>
      <c r="J23" s="82"/>
      <c r="K23" s="79"/>
      <c r="L23" s="79"/>
      <c r="M23" s="79"/>
      <c r="N23" s="86"/>
      <c r="O23" s="82"/>
      <c r="P23" s="79"/>
      <c r="Q23" s="79"/>
      <c r="R23" s="79"/>
      <c r="S23" s="67"/>
      <c r="T23" s="31"/>
      <c r="U23" s="31"/>
      <c r="V23" s="31"/>
      <c r="W23" s="33"/>
      <c r="X23" s="31"/>
      <c r="Y23" s="31"/>
      <c r="Z23" s="30"/>
      <c r="AA23" s="32"/>
      <c r="AB23" s="30"/>
      <c r="AC23" s="31"/>
      <c r="AD23" s="31"/>
    </row>
    <row r="24" spans="1:34" x14ac:dyDescent="0.25">
      <c r="A24" s="81" t="s">
        <v>98</v>
      </c>
      <c r="B24" s="184">
        <v>5</v>
      </c>
      <c r="C24" s="258">
        <v>617</v>
      </c>
      <c r="D24" s="196">
        <v>82</v>
      </c>
      <c r="E24" s="195">
        <v>94.68</v>
      </c>
      <c r="F24" s="180">
        <v>9192.7999999999993</v>
      </c>
      <c r="G24" s="180">
        <v>6562.3</v>
      </c>
      <c r="H24" s="180">
        <v>11823.3</v>
      </c>
      <c r="I24" s="211">
        <v>222</v>
      </c>
      <c r="J24" s="195">
        <v>96.7</v>
      </c>
      <c r="K24" s="180">
        <v>26233.4</v>
      </c>
      <c r="L24" s="180">
        <v>20589</v>
      </c>
      <c r="M24" s="180">
        <v>31877.8</v>
      </c>
      <c r="N24" s="211">
        <v>304</v>
      </c>
      <c r="O24" s="195">
        <v>98.78</v>
      </c>
      <c r="P24" s="180">
        <v>11899</v>
      </c>
      <c r="Q24" s="180">
        <v>9334.1</v>
      </c>
      <c r="R24" s="180">
        <v>14463.9</v>
      </c>
      <c r="S24" s="75">
        <v>0.71</v>
      </c>
      <c r="T24" s="225">
        <f>F24-G24</f>
        <v>2630.4999999999991</v>
      </c>
      <c r="U24" s="225">
        <f>K24-L24</f>
        <v>5644.4000000000015</v>
      </c>
      <c r="V24" s="225">
        <f>P24-Q24</f>
        <v>2564.8999999999996</v>
      </c>
      <c r="W24" s="276">
        <v>29</v>
      </c>
      <c r="X24" s="31"/>
      <c r="AG24" s="275"/>
      <c r="AH24" s="275"/>
    </row>
    <row r="25" spans="1:34" x14ac:dyDescent="0.25">
      <c r="A25" s="81" t="s">
        <v>82</v>
      </c>
      <c r="B25" s="184">
        <v>4</v>
      </c>
      <c r="C25" s="258">
        <v>325</v>
      </c>
      <c r="D25" s="196">
        <v>102</v>
      </c>
      <c r="E25" s="195">
        <v>0</v>
      </c>
      <c r="F25" s="225">
        <v>9614.2000000000007</v>
      </c>
      <c r="G25" s="225">
        <v>8195.7000000000007</v>
      </c>
      <c r="H25" s="225">
        <v>11032.7</v>
      </c>
      <c r="I25" s="211">
        <v>46</v>
      </c>
      <c r="J25" s="195">
        <v>0</v>
      </c>
      <c r="K25" s="225">
        <v>8240.2999999999993</v>
      </c>
      <c r="L25" s="225">
        <v>6854.3</v>
      </c>
      <c r="M25" s="225">
        <v>9626.2000000000007</v>
      </c>
      <c r="N25" s="211">
        <v>148</v>
      </c>
      <c r="O25" s="195">
        <v>93.48</v>
      </c>
      <c r="P25" s="180">
        <v>1053.4000000000001</v>
      </c>
      <c r="Q25" s="180">
        <v>-1327.2</v>
      </c>
      <c r="R25" s="180">
        <v>3434.1</v>
      </c>
      <c r="S25" s="75">
        <v>0</v>
      </c>
      <c r="T25" s="225">
        <f t="shared" ref="T25:T52" si="3">F25-G25</f>
        <v>1418.5</v>
      </c>
      <c r="U25" s="225">
        <f t="shared" ref="U25:U52" si="4">K25-L25</f>
        <v>1385.9999999999991</v>
      </c>
      <c r="V25" s="225">
        <f t="shared" ref="V25:V52" si="5">P25-Q25</f>
        <v>2380.6000000000004</v>
      </c>
      <c r="W25" s="276">
        <v>28</v>
      </c>
      <c r="X25" s="31"/>
      <c r="AG25" s="274"/>
      <c r="AH25" s="274"/>
    </row>
    <row r="26" spans="1:34" x14ac:dyDescent="0.25">
      <c r="A26" s="81" t="s">
        <v>54</v>
      </c>
      <c r="B26" s="184">
        <v>5</v>
      </c>
      <c r="C26" s="258">
        <v>329</v>
      </c>
      <c r="D26" s="196">
        <v>68</v>
      </c>
      <c r="E26" s="195">
        <v>91.03</v>
      </c>
      <c r="F26" s="180">
        <v>1795.3</v>
      </c>
      <c r="G26" s="180">
        <v>1410.7</v>
      </c>
      <c r="H26" s="180">
        <v>2180</v>
      </c>
      <c r="I26" s="211">
        <v>66</v>
      </c>
      <c r="J26" s="195">
        <v>41.18</v>
      </c>
      <c r="K26" s="225">
        <v>2628.9</v>
      </c>
      <c r="L26" s="225">
        <v>2358.6</v>
      </c>
      <c r="M26" s="225">
        <v>2899.2</v>
      </c>
      <c r="N26" s="211">
        <v>134</v>
      </c>
      <c r="O26" s="195">
        <v>86.86</v>
      </c>
      <c r="P26" s="180">
        <v>818</v>
      </c>
      <c r="Q26" s="180">
        <v>676.9</v>
      </c>
      <c r="R26" s="180">
        <v>959.1</v>
      </c>
      <c r="S26" s="75">
        <v>0.223</v>
      </c>
      <c r="T26" s="225">
        <f t="shared" si="3"/>
        <v>384.59999999999991</v>
      </c>
      <c r="U26" s="225">
        <f t="shared" si="4"/>
        <v>270.30000000000018</v>
      </c>
      <c r="V26" s="225">
        <f t="shared" si="5"/>
        <v>141.10000000000002</v>
      </c>
      <c r="W26" s="276">
        <v>27</v>
      </c>
      <c r="X26" s="31"/>
      <c r="AG26" s="126"/>
      <c r="AH26" s="126"/>
    </row>
    <row r="27" spans="1:34" x14ac:dyDescent="0.25">
      <c r="A27" s="81" t="s">
        <v>24</v>
      </c>
      <c r="B27" s="184">
        <v>4</v>
      </c>
      <c r="C27" s="258">
        <v>325</v>
      </c>
      <c r="D27" s="196">
        <v>55</v>
      </c>
      <c r="E27" s="195">
        <v>87.06</v>
      </c>
      <c r="F27" s="180">
        <v>1515.7</v>
      </c>
      <c r="G27" s="180">
        <v>1188.8</v>
      </c>
      <c r="H27" s="180">
        <v>1842.6</v>
      </c>
      <c r="I27" s="211">
        <v>82</v>
      </c>
      <c r="J27" s="195">
        <v>73.47</v>
      </c>
      <c r="K27" s="180">
        <v>1984.2</v>
      </c>
      <c r="L27" s="180">
        <v>1729.5</v>
      </c>
      <c r="M27" s="180">
        <v>2238.8000000000002</v>
      </c>
      <c r="N27" s="211">
        <v>137</v>
      </c>
      <c r="O27" s="195">
        <v>96.17</v>
      </c>
      <c r="P27" s="180">
        <v>441.5</v>
      </c>
      <c r="Q27" s="180">
        <v>251.3</v>
      </c>
      <c r="R27" s="180">
        <v>631.70000000000005</v>
      </c>
      <c r="S27" s="75">
        <v>0.44800000000000001</v>
      </c>
      <c r="T27" s="225">
        <f t="shared" si="3"/>
        <v>326.90000000000009</v>
      </c>
      <c r="U27" s="225">
        <f t="shared" si="4"/>
        <v>254.70000000000005</v>
      </c>
      <c r="V27" s="225">
        <f t="shared" si="5"/>
        <v>190.2</v>
      </c>
      <c r="W27" s="276">
        <v>26</v>
      </c>
      <c r="X27" s="31"/>
    </row>
    <row r="28" spans="1:34" x14ac:dyDescent="0.25">
      <c r="A28" s="81" t="s">
        <v>63</v>
      </c>
      <c r="B28" s="184">
        <v>4</v>
      </c>
      <c r="C28" s="258">
        <v>690</v>
      </c>
      <c r="D28" s="196">
        <v>184</v>
      </c>
      <c r="E28" s="195">
        <v>95.38</v>
      </c>
      <c r="F28" s="180">
        <v>1236.0999999999999</v>
      </c>
      <c r="G28" s="180">
        <v>972.9</v>
      </c>
      <c r="H28" s="180">
        <v>1499.3</v>
      </c>
      <c r="I28" s="211">
        <v>43</v>
      </c>
      <c r="J28" s="195">
        <v>42.07</v>
      </c>
      <c r="K28" s="225">
        <v>1671.7</v>
      </c>
      <c r="L28" s="225">
        <v>1515.5</v>
      </c>
      <c r="M28" s="225">
        <v>1827.8</v>
      </c>
      <c r="N28" s="211">
        <v>227</v>
      </c>
      <c r="O28" s="195">
        <v>91.99</v>
      </c>
      <c r="P28" s="180">
        <v>290.2</v>
      </c>
      <c r="Q28" s="180">
        <v>202</v>
      </c>
      <c r="R28" s="180">
        <v>378.3</v>
      </c>
      <c r="S28" s="75">
        <v>0.504</v>
      </c>
      <c r="T28" s="225">
        <f t="shared" si="3"/>
        <v>263.19999999999993</v>
      </c>
      <c r="U28" s="225">
        <f t="shared" si="4"/>
        <v>156.20000000000005</v>
      </c>
      <c r="V28" s="225">
        <f t="shared" si="5"/>
        <v>88.199999999999989</v>
      </c>
      <c r="W28" s="276">
        <v>25</v>
      </c>
      <c r="X28" s="31"/>
      <c r="AG28" s="274"/>
      <c r="AH28" s="274"/>
    </row>
    <row r="29" spans="1:34" x14ac:dyDescent="0.25">
      <c r="A29" s="81" t="s">
        <v>132</v>
      </c>
      <c r="B29" s="184">
        <v>2</v>
      </c>
      <c r="C29" s="258">
        <v>93</v>
      </c>
      <c r="D29" s="196">
        <v>72</v>
      </c>
      <c r="E29" s="195">
        <v>98.16</v>
      </c>
      <c r="F29" s="180">
        <v>393.1</v>
      </c>
      <c r="G29" s="180">
        <v>-188.5</v>
      </c>
      <c r="H29" s="180">
        <v>974.6</v>
      </c>
      <c r="I29" s="211">
        <v>21</v>
      </c>
      <c r="J29" s="195">
        <v>96.06</v>
      </c>
      <c r="K29" s="180">
        <v>169.1</v>
      </c>
      <c r="L29" s="180">
        <v>-8.3000000000000007</v>
      </c>
      <c r="M29" s="180">
        <v>346.6</v>
      </c>
      <c r="N29" s="211">
        <v>93</v>
      </c>
      <c r="O29" s="195">
        <v>99.93</v>
      </c>
      <c r="P29" s="180">
        <v>-225.8</v>
      </c>
      <c r="Q29" s="180">
        <v>-629.9</v>
      </c>
      <c r="R29" s="180">
        <v>178.2</v>
      </c>
      <c r="S29" s="75">
        <v>0.47</v>
      </c>
      <c r="T29" s="225">
        <f t="shared" si="3"/>
        <v>581.6</v>
      </c>
      <c r="U29" s="225">
        <f t="shared" si="4"/>
        <v>177.4</v>
      </c>
      <c r="V29" s="225">
        <f t="shared" si="5"/>
        <v>404.09999999999997</v>
      </c>
      <c r="W29" s="276">
        <v>24</v>
      </c>
      <c r="X29" s="31"/>
      <c r="AG29" s="274"/>
      <c r="AH29" s="274"/>
    </row>
    <row r="30" spans="1:34" x14ac:dyDescent="0.25">
      <c r="A30" s="81" t="s">
        <v>18</v>
      </c>
      <c r="B30" s="184">
        <v>2</v>
      </c>
      <c r="C30" s="258">
        <v>168</v>
      </c>
      <c r="D30" s="196">
        <v>81</v>
      </c>
      <c r="E30" s="195">
        <v>35.549999999999997</v>
      </c>
      <c r="F30" s="225">
        <v>68.7</v>
      </c>
      <c r="G30" s="225">
        <v>39.1</v>
      </c>
      <c r="H30" s="225">
        <v>98.2</v>
      </c>
      <c r="I30" s="211">
        <v>153</v>
      </c>
      <c r="J30" s="195">
        <v>62.39</v>
      </c>
      <c r="K30" s="225">
        <v>29.7</v>
      </c>
      <c r="L30" s="225">
        <v>16.5</v>
      </c>
      <c r="M30" s="225">
        <v>42.9</v>
      </c>
      <c r="N30" s="211">
        <v>168</v>
      </c>
      <c r="O30" s="195">
        <v>99.52</v>
      </c>
      <c r="P30" s="180">
        <v>-184.5</v>
      </c>
      <c r="Q30" s="180">
        <v>-592.70000000000005</v>
      </c>
      <c r="R30" s="180">
        <v>223.7</v>
      </c>
      <c r="S30" s="75">
        <v>1.7999999999999999E-2</v>
      </c>
      <c r="T30" s="225">
        <f t="shared" si="3"/>
        <v>29.6</v>
      </c>
      <c r="U30" s="225">
        <f t="shared" si="4"/>
        <v>13.2</v>
      </c>
      <c r="V30" s="225">
        <f t="shared" si="5"/>
        <v>408.20000000000005</v>
      </c>
      <c r="W30" s="276">
        <v>23</v>
      </c>
      <c r="X30" s="31"/>
      <c r="Y30" s="30"/>
      <c r="AG30" s="274"/>
      <c r="AH30" s="274"/>
    </row>
    <row r="31" spans="1:34" x14ac:dyDescent="0.25">
      <c r="A31" s="81" t="s">
        <v>62</v>
      </c>
      <c r="B31" s="184">
        <v>1</v>
      </c>
      <c r="C31" s="258">
        <v>227</v>
      </c>
      <c r="D31" s="196">
        <v>184</v>
      </c>
      <c r="E31" s="195">
        <v>0</v>
      </c>
      <c r="F31" s="225">
        <v>1492.6</v>
      </c>
      <c r="G31" s="225">
        <v>1431.6</v>
      </c>
      <c r="H31" s="225">
        <v>1553.7</v>
      </c>
      <c r="I31" s="211">
        <v>43</v>
      </c>
      <c r="J31" s="195">
        <v>88.8</v>
      </c>
      <c r="K31" s="180">
        <v>1313.7</v>
      </c>
      <c r="L31" s="180">
        <v>1150.5999999999999</v>
      </c>
      <c r="M31" s="180">
        <v>1476.8</v>
      </c>
      <c r="N31" s="211">
        <v>227</v>
      </c>
      <c r="O31" s="195">
        <v>85.18</v>
      </c>
      <c r="P31" s="180">
        <v>-143.80000000000001</v>
      </c>
      <c r="Q31" s="180">
        <v>-200.5</v>
      </c>
      <c r="R31" s="180">
        <v>-87.2</v>
      </c>
      <c r="S31" s="75">
        <v>4.3999999999999997E-2</v>
      </c>
      <c r="T31" s="225">
        <f t="shared" si="3"/>
        <v>61</v>
      </c>
      <c r="U31" s="225">
        <f t="shared" si="4"/>
        <v>163.10000000000014</v>
      </c>
      <c r="V31" s="225">
        <f t="shared" si="5"/>
        <v>56.699999999999989</v>
      </c>
      <c r="W31" s="276">
        <v>22</v>
      </c>
      <c r="X31" s="31"/>
      <c r="AG31" s="78"/>
      <c r="AH31" s="78"/>
    </row>
    <row r="32" spans="1:34" x14ac:dyDescent="0.25">
      <c r="A32" s="81" t="s">
        <v>93</v>
      </c>
      <c r="B32" s="184">
        <v>1</v>
      </c>
      <c r="C32" s="258">
        <v>90</v>
      </c>
      <c r="D32" s="196">
        <v>44</v>
      </c>
      <c r="E32" s="195">
        <v>0</v>
      </c>
      <c r="F32" s="225">
        <v>178.5</v>
      </c>
      <c r="G32" s="225">
        <v>170.4</v>
      </c>
      <c r="H32" s="225">
        <v>186.7</v>
      </c>
      <c r="I32" s="211">
        <v>46</v>
      </c>
      <c r="J32" s="195">
        <v>96.52</v>
      </c>
      <c r="K32" s="180">
        <v>67.599999999999994</v>
      </c>
      <c r="L32" s="180">
        <v>35.200000000000003</v>
      </c>
      <c r="M32" s="180">
        <v>100</v>
      </c>
      <c r="N32" s="211">
        <v>90</v>
      </c>
      <c r="O32" s="195">
        <v>99.79</v>
      </c>
      <c r="P32" s="180">
        <v>-111.4</v>
      </c>
      <c r="Q32" s="180">
        <v>-139.4</v>
      </c>
      <c r="R32" s="180">
        <v>-83.4</v>
      </c>
      <c r="S32" s="75">
        <v>0</v>
      </c>
      <c r="T32" s="225">
        <f t="shared" si="3"/>
        <v>8.0999999999999943</v>
      </c>
      <c r="U32" s="225">
        <f t="shared" si="4"/>
        <v>32.399999999999991</v>
      </c>
      <c r="V32" s="225">
        <f t="shared" si="5"/>
        <v>28</v>
      </c>
      <c r="W32" s="276">
        <v>21</v>
      </c>
      <c r="X32" s="31"/>
      <c r="AG32" s="274"/>
      <c r="AH32" s="274"/>
    </row>
    <row r="33" spans="1:34" x14ac:dyDescent="0.25">
      <c r="A33" s="81" t="s">
        <v>53</v>
      </c>
      <c r="B33" s="184">
        <v>3</v>
      </c>
      <c r="C33" s="258">
        <v>257</v>
      </c>
      <c r="D33" s="196">
        <v>67</v>
      </c>
      <c r="E33" s="195">
        <v>58.13</v>
      </c>
      <c r="F33" s="225">
        <v>146.9</v>
      </c>
      <c r="G33" s="225">
        <v>112.8</v>
      </c>
      <c r="H33" s="225">
        <v>181</v>
      </c>
      <c r="I33" s="211">
        <v>65</v>
      </c>
      <c r="J33" s="195">
        <v>75.45</v>
      </c>
      <c r="K33" s="180">
        <v>246</v>
      </c>
      <c r="L33" s="180">
        <v>162.69999999999999</v>
      </c>
      <c r="M33" s="180">
        <v>329.3</v>
      </c>
      <c r="N33" s="211">
        <v>132</v>
      </c>
      <c r="O33" s="195">
        <v>93.31</v>
      </c>
      <c r="P33" s="180">
        <v>98.2</v>
      </c>
      <c r="Q33" s="180">
        <v>60.3</v>
      </c>
      <c r="R33" s="180">
        <v>136.1</v>
      </c>
      <c r="S33" s="75">
        <v>0.61299999999999999</v>
      </c>
      <c r="T33" s="225">
        <f t="shared" si="3"/>
        <v>34.100000000000009</v>
      </c>
      <c r="U33" s="225">
        <f t="shared" si="4"/>
        <v>83.300000000000011</v>
      </c>
      <c r="V33" s="225">
        <f t="shared" si="5"/>
        <v>37.900000000000006</v>
      </c>
      <c r="W33" s="276">
        <v>20</v>
      </c>
      <c r="X33" s="31"/>
    </row>
    <row r="34" spans="1:34" x14ac:dyDescent="0.25">
      <c r="A34" s="81" t="s">
        <v>89</v>
      </c>
      <c r="B34" s="184">
        <v>7</v>
      </c>
      <c r="C34" s="258">
        <v>743</v>
      </c>
      <c r="D34" s="196">
        <v>110</v>
      </c>
      <c r="E34" s="195">
        <v>87.57</v>
      </c>
      <c r="F34" s="180">
        <v>696</v>
      </c>
      <c r="G34" s="180">
        <v>671.2</v>
      </c>
      <c r="H34" s="180">
        <v>720.8</v>
      </c>
      <c r="I34" s="211">
        <v>115</v>
      </c>
      <c r="J34" s="195">
        <v>97.47</v>
      </c>
      <c r="K34" s="180">
        <v>602.79999999999995</v>
      </c>
      <c r="L34" s="180">
        <v>573.79999999999995</v>
      </c>
      <c r="M34" s="180">
        <v>631.9</v>
      </c>
      <c r="N34" s="211">
        <v>225</v>
      </c>
      <c r="O34" s="195">
        <v>99.69</v>
      </c>
      <c r="P34" s="180">
        <v>-92.8</v>
      </c>
      <c r="Q34" s="180">
        <v>-119.3</v>
      </c>
      <c r="R34" s="180">
        <v>-66.3</v>
      </c>
      <c r="S34" s="75">
        <v>0.28999999999999998</v>
      </c>
      <c r="T34" s="225">
        <f t="shared" si="3"/>
        <v>24.799999999999955</v>
      </c>
      <c r="U34" s="225">
        <f t="shared" si="4"/>
        <v>29</v>
      </c>
      <c r="V34" s="225">
        <f t="shared" si="5"/>
        <v>26.5</v>
      </c>
      <c r="W34" s="276">
        <v>19</v>
      </c>
      <c r="X34" s="31"/>
      <c r="AG34" s="274"/>
      <c r="AH34" s="274"/>
    </row>
    <row r="35" spans="1:34" x14ac:dyDescent="0.25">
      <c r="A35" s="81" t="s">
        <v>52</v>
      </c>
      <c r="B35" s="184">
        <v>5</v>
      </c>
      <c r="C35" s="258">
        <v>281</v>
      </c>
      <c r="D35" s="196">
        <v>73</v>
      </c>
      <c r="E35" s="195">
        <v>60.18</v>
      </c>
      <c r="F35" s="225">
        <v>651.29999999999995</v>
      </c>
      <c r="G35" s="225">
        <v>598.5</v>
      </c>
      <c r="H35" s="225">
        <v>704</v>
      </c>
      <c r="I35" s="211">
        <v>70</v>
      </c>
      <c r="J35" s="195">
        <v>66.349999999999994</v>
      </c>
      <c r="K35" s="225">
        <v>472.1</v>
      </c>
      <c r="L35" s="225">
        <v>433.1</v>
      </c>
      <c r="M35" s="225">
        <v>511.1</v>
      </c>
      <c r="N35" s="211">
        <v>143</v>
      </c>
      <c r="O35" s="195">
        <v>99.23</v>
      </c>
      <c r="P35" s="180">
        <v>-92.3</v>
      </c>
      <c r="Q35" s="180">
        <v>-127.4</v>
      </c>
      <c r="R35" s="180">
        <v>-57.2</v>
      </c>
      <c r="S35" s="75">
        <v>0.52200000000000002</v>
      </c>
      <c r="T35" s="225">
        <f t="shared" si="3"/>
        <v>52.799999999999955</v>
      </c>
      <c r="U35" s="225">
        <f t="shared" si="4"/>
        <v>39</v>
      </c>
      <c r="V35" s="225">
        <f t="shared" si="5"/>
        <v>35.100000000000009</v>
      </c>
      <c r="W35" s="276">
        <v>18</v>
      </c>
      <c r="X35" s="31"/>
    </row>
    <row r="36" spans="1:34" x14ac:dyDescent="0.25">
      <c r="A36" s="81" t="s">
        <v>91</v>
      </c>
      <c r="B36" s="184">
        <v>2</v>
      </c>
      <c r="C36" s="258">
        <v>326</v>
      </c>
      <c r="D36" s="196">
        <v>110</v>
      </c>
      <c r="E36" s="195">
        <v>97.93</v>
      </c>
      <c r="F36" s="180">
        <v>116.5</v>
      </c>
      <c r="G36" s="180">
        <v>96.8</v>
      </c>
      <c r="H36" s="180">
        <v>136.19999999999999</v>
      </c>
      <c r="I36" s="211">
        <v>113</v>
      </c>
      <c r="J36" s="195">
        <v>99.68</v>
      </c>
      <c r="K36" s="180">
        <v>187.1</v>
      </c>
      <c r="L36" s="180">
        <v>139.6</v>
      </c>
      <c r="M36" s="180">
        <v>234.6</v>
      </c>
      <c r="N36" s="211">
        <v>223</v>
      </c>
      <c r="O36" s="195">
        <v>99.99</v>
      </c>
      <c r="P36" s="180">
        <v>70.599999999999994</v>
      </c>
      <c r="Q36" s="180">
        <v>20.2</v>
      </c>
      <c r="R36" s="180">
        <v>121</v>
      </c>
      <c r="S36" s="75">
        <v>7.0000000000000001E-3</v>
      </c>
      <c r="T36" s="225">
        <f t="shared" si="3"/>
        <v>19.700000000000003</v>
      </c>
      <c r="U36" s="225">
        <f t="shared" si="4"/>
        <v>47.5</v>
      </c>
      <c r="V36" s="225">
        <f t="shared" si="5"/>
        <v>50.399999999999991</v>
      </c>
      <c r="W36" s="276">
        <v>17</v>
      </c>
      <c r="X36" s="31"/>
      <c r="AG36" s="274"/>
      <c r="AH36" s="274"/>
    </row>
    <row r="37" spans="1:34" x14ac:dyDescent="0.25">
      <c r="A37" s="81" t="s">
        <v>110</v>
      </c>
      <c r="B37" s="184">
        <v>2</v>
      </c>
      <c r="C37" s="258">
        <v>107</v>
      </c>
      <c r="D37" s="196">
        <v>59</v>
      </c>
      <c r="E37" s="91">
        <v>98.82</v>
      </c>
      <c r="F37" s="180">
        <v>116.8</v>
      </c>
      <c r="G37" s="50">
        <v>-10.5</v>
      </c>
      <c r="H37" s="50">
        <v>244.1</v>
      </c>
      <c r="I37" s="211">
        <v>48</v>
      </c>
      <c r="J37" s="91">
        <v>72.3</v>
      </c>
      <c r="K37" s="180">
        <v>63.9</v>
      </c>
      <c r="L37" s="50">
        <v>62</v>
      </c>
      <c r="M37" s="50">
        <v>65.8</v>
      </c>
      <c r="N37" s="211">
        <v>107</v>
      </c>
      <c r="O37" s="91">
        <v>99.95</v>
      </c>
      <c r="P37" s="180">
        <v>-60.5</v>
      </c>
      <c r="Q37" s="50">
        <v>-173</v>
      </c>
      <c r="R37" s="50">
        <v>52</v>
      </c>
      <c r="S37" s="92">
        <v>0.41499999999999998</v>
      </c>
      <c r="T37" s="225">
        <f t="shared" si="3"/>
        <v>127.3</v>
      </c>
      <c r="U37" s="225">
        <f t="shared" si="4"/>
        <v>1.8999999999999986</v>
      </c>
      <c r="V37" s="225">
        <f t="shared" si="5"/>
        <v>112.5</v>
      </c>
      <c r="W37" s="276">
        <v>16</v>
      </c>
      <c r="AE37" s="30"/>
    </row>
    <row r="38" spans="1:34" x14ac:dyDescent="0.25">
      <c r="A38" s="81" t="s">
        <v>87</v>
      </c>
      <c r="B38" s="184">
        <v>5</v>
      </c>
      <c r="C38" s="258">
        <v>371</v>
      </c>
      <c r="D38" s="196">
        <v>43</v>
      </c>
      <c r="E38" s="195">
        <v>72.83</v>
      </c>
      <c r="F38" s="225">
        <v>149.30000000000001</v>
      </c>
      <c r="G38" s="225">
        <v>121.7</v>
      </c>
      <c r="H38" s="225">
        <v>177</v>
      </c>
      <c r="I38" s="211">
        <v>84</v>
      </c>
      <c r="J38" s="195">
        <v>86.44</v>
      </c>
      <c r="K38" s="180">
        <v>190.1</v>
      </c>
      <c r="L38" s="180">
        <v>106.4</v>
      </c>
      <c r="M38" s="180">
        <v>273.89999999999998</v>
      </c>
      <c r="N38" s="211">
        <v>127</v>
      </c>
      <c r="O38" s="195">
        <v>96.29</v>
      </c>
      <c r="P38" s="180">
        <v>38.700000000000003</v>
      </c>
      <c r="Q38" s="180">
        <v>-4.4000000000000004</v>
      </c>
      <c r="R38" s="180">
        <v>81.7</v>
      </c>
      <c r="S38" s="75">
        <v>0.14099999999999999</v>
      </c>
      <c r="T38" s="225">
        <f t="shared" si="3"/>
        <v>27.600000000000009</v>
      </c>
      <c r="U38" s="225">
        <f t="shared" si="4"/>
        <v>83.699999999999989</v>
      </c>
      <c r="V38" s="225">
        <f t="shared" si="5"/>
        <v>43.1</v>
      </c>
      <c r="W38" s="276">
        <v>15</v>
      </c>
      <c r="X38" s="31"/>
      <c r="AG38" s="275"/>
      <c r="AH38" s="275"/>
    </row>
    <row r="39" spans="1:34" x14ac:dyDescent="0.25">
      <c r="A39" s="99" t="s">
        <v>86</v>
      </c>
      <c r="B39" s="184">
        <v>5</v>
      </c>
      <c r="C39" s="258">
        <v>300</v>
      </c>
      <c r="D39" s="196">
        <v>177</v>
      </c>
      <c r="E39" s="195">
        <v>99.46</v>
      </c>
      <c r="F39" s="180">
        <v>100.2</v>
      </c>
      <c r="G39" s="180">
        <v>77.3</v>
      </c>
      <c r="H39" s="180">
        <v>123.1</v>
      </c>
      <c r="I39" s="211">
        <v>123</v>
      </c>
      <c r="J39" s="195">
        <v>98.59</v>
      </c>
      <c r="K39" s="180">
        <v>128.19999999999999</v>
      </c>
      <c r="L39" s="180">
        <v>98</v>
      </c>
      <c r="M39" s="180">
        <v>158.5</v>
      </c>
      <c r="N39" s="211">
        <v>300</v>
      </c>
      <c r="O39" s="195">
        <v>99.51</v>
      </c>
      <c r="P39" s="180">
        <v>27.7</v>
      </c>
      <c r="Q39" s="180">
        <v>15.9</v>
      </c>
      <c r="R39" s="180">
        <v>39.5</v>
      </c>
      <c r="S39" s="75">
        <v>0.14799999999999999</v>
      </c>
      <c r="T39" s="225">
        <f t="shared" si="3"/>
        <v>22.900000000000006</v>
      </c>
      <c r="U39" s="225">
        <f t="shared" si="4"/>
        <v>30.199999999999989</v>
      </c>
      <c r="V39" s="225">
        <f t="shared" si="5"/>
        <v>11.799999999999999</v>
      </c>
      <c r="W39" s="276">
        <v>14</v>
      </c>
      <c r="X39" s="31"/>
    </row>
    <row r="40" spans="1:34" s="78" customFormat="1" x14ac:dyDescent="0.25">
      <c r="A40" s="184" t="s">
        <v>168</v>
      </c>
      <c r="B40" s="184">
        <v>1</v>
      </c>
      <c r="C40" s="258">
        <v>81</v>
      </c>
      <c r="D40" s="196">
        <v>53</v>
      </c>
      <c r="E40" s="195">
        <v>96.74</v>
      </c>
      <c r="F40" s="180">
        <v>161.30000000000001</v>
      </c>
      <c r="G40" s="180">
        <v>51.7</v>
      </c>
      <c r="H40" s="180">
        <v>270.8</v>
      </c>
      <c r="I40" s="211">
        <v>28</v>
      </c>
      <c r="J40" s="195">
        <v>0.94</v>
      </c>
      <c r="K40" s="180">
        <v>204.3</v>
      </c>
      <c r="L40" s="180">
        <v>172.5</v>
      </c>
      <c r="M40" s="180">
        <v>236</v>
      </c>
      <c r="N40" s="211">
        <v>81</v>
      </c>
      <c r="O40" s="195">
        <v>99.55</v>
      </c>
      <c r="P40" s="180">
        <v>26.3</v>
      </c>
      <c r="Q40" s="180">
        <v>-92.2</v>
      </c>
      <c r="R40" s="180">
        <v>144.69999999999999</v>
      </c>
      <c r="S40" s="75">
        <v>0.46</v>
      </c>
      <c r="T40" s="225">
        <f t="shared" si="3"/>
        <v>109.60000000000001</v>
      </c>
      <c r="U40" s="225">
        <f t="shared" si="4"/>
        <v>31.800000000000011</v>
      </c>
      <c r="V40" s="225">
        <f t="shared" si="5"/>
        <v>118.5</v>
      </c>
      <c r="W40" s="276">
        <v>13</v>
      </c>
      <c r="X40" s="225"/>
      <c r="AG40" s="70"/>
      <c r="AH40" s="70"/>
    </row>
    <row r="41" spans="1:34" x14ac:dyDescent="0.25">
      <c r="A41" s="81" t="s">
        <v>138</v>
      </c>
      <c r="B41" s="184">
        <v>1</v>
      </c>
      <c r="C41" s="258">
        <v>241</v>
      </c>
      <c r="D41" s="196">
        <v>144</v>
      </c>
      <c r="E41" s="195">
        <v>0</v>
      </c>
      <c r="F41" s="225">
        <v>148</v>
      </c>
      <c r="G41" s="225">
        <v>112</v>
      </c>
      <c r="H41" s="225">
        <v>183.9</v>
      </c>
      <c r="I41" s="211">
        <v>97</v>
      </c>
      <c r="J41" s="195">
        <v>59.69</v>
      </c>
      <c r="K41" s="225">
        <v>121.5</v>
      </c>
      <c r="L41" s="225">
        <v>98.6</v>
      </c>
      <c r="M41" s="225">
        <v>144.5</v>
      </c>
      <c r="N41" s="211">
        <v>241</v>
      </c>
      <c r="O41" s="195">
        <v>98.99</v>
      </c>
      <c r="P41" s="180">
        <v>-24.6</v>
      </c>
      <c r="Q41" s="180">
        <v>-67.3</v>
      </c>
      <c r="R41" s="180">
        <v>18.100000000000001</v>
      </c>
      <c r="S41" s="75">
        <v>0.224</v>
      </c>
      <c r="T41" s="225">
        <f t="shared" si="3"/>
        <v>36</v>
      </c>
      <c r="U41" s="225">
        <f t="shared" si="4"/>
        <v>22.900000000000006</v>
      </c>
      <c r="V41" s="225">
        <f t="shared" si="5"/>
        <v>42.699999999999996</v>
      </c>
      <c r="W41" s="276">
        <v>12</v>
      </c>
      <c r="X41" s="31"/>
      <c r="AG41" s="274"/>
      <c r="AH41" s="274"/>
    </row>
    <row r="42" spans="1:34" x14ac:dyDescent="0.25">
      <c r="A42" s="81" t="s">
        <v>117</v>
      </c>
      <c r="B42" s="184">
        <v>5</v>
      </c>
      <c r="C42" s="258">
        <v>630</v>
      </c>
      <c r="D42" s="196">
        <v>99</v>
      </c>
      <c r="E42" s="195">
        <v>96.78</v>
      </c>
      <c r="F42" s="180">
        <v>9.8000000000000007</v>
      </c>
      <c r="G42" s="180">
        <v>6</v>
      </c>
      <c r="H42" s="180">
        <v>13.5</v>
      </c>
      <c r="I42" s="211">
        <v>63</v>
      </c>
      <c r="J42" s="195">
        <v>84.11</v>
      </c>
      <c r="K42" s="180">
        <v>28.3</v>
      </c>
      <c r="L42" s="180">
        <v>19.399999999999999</v>
      </c>
      <c r="M42" s="180">
        <v>37.1</v>
      </c>
      <c r="N42" s="211">
        <v>162</v>
      </c>
      <c r="O42" s="195">
        <v>99.23</v>
      </c>
      <c r="P42" s="180">
        <v>20.399999999999999</v>
      </c>
      <c r="Q42" s="180">
        <v>12.4</v>
      </c>
      <c r="R42" s="180">
        <v>28.4</v>
      </c>
      <c r="S42" s="75">
        <v>0.52900000000000003</v>
      </c>
      <c r="T42" s="225">
        <f t="shared" si="3"/>
        <v>3.8000000000000007</v>
      </c>
      <c r="U42" s="225">
        <f t="shared" si="4"/>
        <v>8.9000000000000021</v>
      </c>
      <c r="V42" s="225">
        <f t="shared" si="5"/>
        <v>7.9999999999999982</v>
      </c>
      <c r="W42" s="276">
        <v>11</v>
      </c>
      <c r="X42" s="31"/>
      <c r="AG42" s="274"/>
      <c r="AH42" s="274"/>
    </row>
    <row r="43" spans="1:34" x14ac:dyDescent="0.25">
      <c r="A43" s="81" t="s">
        <v>25</v>
      </c>
      <c r="B43" s="184">
        <v>16</v>
      </c>
      <c r="C43" s="258">
        <v>1811</v>
      </c>
      <c r="D43" s="196">
        <v>140</v>
      </c>
      <c r="E43" s="195">
        <v>83.63</v>
      </c>
      <c r="F43" s="180">
        <v>21.8</v>
      </c>
      <c r="G43" s="180">
        <v>13.2</v>
      </c>
      <c r="H43" s="180">
        <v>30.3</v>
      </c>
      <c r="I43" s="211">
        <v>241</v>
      </c>
      <c r="J43" s="195">
        <v>93.01</v>
      </c>
      <c r="K43" s="180">
        <v>42.5</v>
      </c>
      <c r="L43" s="180">
        <v>28.5</v>
      </c>
      <c r="M43" s="180">
        <v>56.6</v>
      </c>
      <c r="N43" s="211">
        <v>381</v>
      </c>
      <c r="O43" s="195">
        <v>96.78</v>
      </c>
      <c r="P43" s="180">
        <v>18.600000000000001</v>
      </c>
      <c r="Q43" s="180">
        <v>11.8</v>
      </c>
      <c r="R43" s="180">
        <v>25.4</v>
      </c>
      <c r="S43" s="75">
        <v>0.20699999999999999</v>
      </c>
      <c r="T43" s="225">
        <f t="shared" si="3"/>
        <v>8.6000000000000014</v>
      </c>
      <c r="U43" s="225">
        <f t="shared" si="4"/>
        <v>14</v>
      </c>
      <c r="V43" s="225">
        <f t="shared" si="5"/>
        <v>6.8000000000000007</v>
      </c>
      <c r="W43" s="276">
        <v>10</v>
      </c>
      <c r="X43" s="31"/>
      <c r="AA43" s="30"/>
      <c r="AC43" s="30"/>
      <c r="AD43" s="30"/>
    </row>
    <row r="44" spans="1:34" x14ac:dyDescent="0.25">
      <c r="A44" s="81" t="s">
        <v>169</v>
      </c>
      <c r="B44" s="184">
        <v>1</v>
      </c>
      <c r="C44" s="258">
        <v>81</v>
      </c>
      <c r="D44" s="196">
        <v>53</v>
      </c>
      <c r="E44" s="195">
        <v>98.65</v>
      </c>
      <c r="F44" s="180">
        <v>94.4</v>
      </c>
      <c r="G44" s="180">
        <v>55.8</v>
      </c>
      <c r="H44" s="180">
        <v>133</v>
      </c>
      <c r="I44" s="211">
        <v>28</v>
      </c>
      <c r="J44" s="195">
        <v>0</v>
      </c>
      <c r="K44" s="180">
        <v>113.5</v>
      </c>
      <c r="L44" s="180">
        <v>104.5</v>
      </c>
      <c r="M44" s="180">
        <v>122.4</v>
      </c>
      <c r="N44" s="211">
        <v>81</v>
      </c>
      <c r="O44" s="195">
        <v>99.51</v>
      </c>
      <c r="P44" s="180">
        <v>16.8</v>
      </c>
      <c r="Q44" s="180">
        <v>-20.5</v>
      </c>
      <c r="R44" s="180">
        <v>54.1</v>
      </c>
      <c r="S44" s="75">
        <v>0.34599999999999997</v>
      </c>
      <c r="T44" s="225">
        <f t="shared" si="3"/>
        <v>38.600000000000009</v>
      </c>
      <c r="U44" s="225">
        <f t="shared" si="4"/>
        <v>9</v>
      </c>
      <c r="V44" s="225">
        <f t="shared" si="5"/>
        <v>37.299999999999997</v>
      </c>
      <c r="W44" s="276">
        <v>9</v>
      </c>
      <c r="X44" s="31"/>
      <c r="AA44" s="30"/>
      <c r="AC44" s="30"/>
      <c r="AD44" s="30"/>
      <c r="AG44" s="274"/>
      <c r="AH44" s="274"/>
    </row>
    <row r="45" spans="1:34" x14ac:dyDescent="0.25">
      <c r="A45" s="81" t="s">
        <v>60</v>
      </c>
      <c r="B45" s="184">
        <v>1</v>
      </c>
      <c r="C45" s="258">
        <v>227</v>
      </c>
      <c r="D45" s="196">
        <v>184</v>
      </c>
      <c r="E45" s="195">
        <v>31.35</v>
      </c>
      <c r="F45" s="225">
        <v>46.6</v>
      </c>
      <c r="G45" s="225">
        <v>41.9</v>
      </c>
      <c r="H45" s="225">
        <v>51.3</v>
      </c>
      <c r="I45" s="211">
        <v>43</v>
      </c>
      <c r="J45" s="195">
        <v>72</v>
      </c>
      <c r="K45" s="225">
        <v>28</v>
      </c>
      <c r="L45" s="225">
        <v>24.3</v>
      </c>
      <c r="M45" s="225">
        <v>31.6</v>
      </c>
      <c r="N45" s="211">
        <v>227</v>
      </c>
      <c r="O45" s="195">
        <v>95.95</v>
      </c>
      <c r="P45" s="180">
        <v>-15.6</v>
      </c>
      <c r="Q45" s="180">
        <v>-21.2</v>
      </c>
      <c r="R45" s="180">
        <v>-10</v>
      </c>
      <c r="S45" s="75">
        <v>0</v>
      </c>
      <c r="T45" s="225">
        <f t="shared" si="3"/>
        <v>4.7000000000000028</v>
      </c>
      <c r="U45" s="225">
        <f t="shared" si="4"/>
        <v>3.6999999999999993</v>
      </c>
      <c r="V45" s="225">
        <f t="shared" si="5"/>
        <v>5.6</v>
      </c>
      <c r="W45" s="276">
        <v>8</v>
      </c>
      <c r="X45" s="31"/>
      <c r="AA45" s="30"/>
      <c r="AC45" s="30"/>
      <c r="AD45" s="30"/>
    </row>
    <row r="46" spans="1:34" s="126" customFormat="1" x14ac:dyDescent="0.25">
      <c r="A46" s="17" t="s">
        <v>30</v>
      </c>
      <c r="B46" s="173">
        <v>20</v>
      </c>
      <c r="C46" s="269">
        <v>1819</v>
      </c>
      <c r="D46" s="172">
        <v>233</v>
      </c>
      <c r="E46" s="123">
        <v>90.61</v>
      </c>
      <c r="F46" s="185">
        <v>6.6</v>
      </c>
      <c r="G46" s="185">
        <v>5.3</v>
      </c>
      <c r="H46" s="185">
        <v>7.9</v>
      </c>
      <c r="I46" s="202">
        <v>528</v>
      </c>
      <c r="J46" s="123">
        <v>97.94</v>
      </c>
      <c r="K46" s="185">
        <v>18.899999999999999</v>
      </c>
      <c r="L46" s="185">
        <v>16.7</v>
      </c>
      <c r="M46" s="185">
        <v>21.1</v>
      </c>
      <c r="N46" s="202">
        <v>760</v>
      </c>
      <c r="O46" s="123">
        <v>99.92</v>
      </c>
      <c r="P46" s="185">
        <v>11.5</v>
      </c>
      <c r="Q46" s="185">
        <v>9.5</v>
      </c>
      <c r="R46" s="185">
        <v>13.6</v>
      </c>
      <c r="S46" s="124">
        <v>3.287997472641857E-3</v>
      </c>
      <c r="T46" s="225">
        <f t="shared" si="3"/>
        <v>1.2999999999999998</v>
      </c>
      <c r="U46" s="225">
        <f t="shared" si="4"/>
        <v>2.1999999999999993</v>
      </c>
      <c r="V46" s="225">
        <f t="shared" si="5"/>
        <v>2</v>
      </c>
      <c r="W46" s="276">
        <v>7</v>
      </c>
      <c r="X46" s="125"/>
      <c r="AA46" s="127"/>
      <c r="AC46" s="127"/>
      <c r="AD46" s="127"/>
      <c r="AG46" s="274"/>
      <c r="AH46" s="274"/>
    </row>
    <row r="47" spans="1:34" x14ac:dyDescent="0.25">
      <c r="A47" s="81" t="s">
        <v>35</v>
      </c>
      <c r="B47" s="184">
        <v>8</v>
      </c>
      <c r="C47" s="258">
        <v>836</v>
      </c>
      <c r="D47" s="196">
        <v>19</v>
      </c>
      <c r="E47" s="195">
        <v>65.38</v>
      </c>
      <c r="F47" s="225">
        <v>4.5</v>
      </c>
      <c r="G47" s="225">
        <v>-0.3</v>
      </c>
      <c r="H47" s="225">
        <v>9.3000000000000007</v>
      </c>
      <c r="I47" s="211">
        <v>57</v>
      </c>
      <c r="J47" s="195">
        <v>0.52</v>
      </c>
      <c r="K47" s="225">
        <v>9</v>
      </c>
      <c r="L47" s="225">
        <v>4.0999999999999996</v>
      </c>
      <c r="M47" s="225">
        <v>13.8</v>
      </c>
      <c r="N47" s="211">
        <v>76</v>
      </c>
      <c r="O47" s="195">
        <v>89.15</v>
      </c>
      <c r="P47" s="180">
        <v>7</v>
      </c>
      <c r="Q47" s="180">
        <v>2.6</v>
      </c>
      <c r="R47" s="180">
        <v>11.5</v>
      </c>
      <c r="S47" s="75">
        <v>2E-3</v>
      </c>
      <c r="T47" s="225">
        <f t="shared" si="3"/>
        <v>4.8</v>
      </c>
      <c r="U47" s="225">
        <f t="shared" si="4"/>
        <v>4.9000000000000004</v>
      </c>
      <c r="V47" s="225">
        <f t="shared" si="5"/>
        <v>4.4000000000000004</v>
      </c>
      <c r="W47" s="276">
        <v>6</v>
      </c>
      <c r="X47" s="31"/>
      <c r="AA47" s="30"/>
      <c r="AC47" s="30"/>
      <c r="AD47" s="30"/>
    </row>
    <row r="48" spans="1:34" x14ac:dyDescent="0.25">
      <c r="A48" s="81" t="s">
        <v>75</v>
      </c>
      <c r="B48" s="184">
        <v>4</v>
      </c>
      <c r="C48" s="258">
        <v>507</v>
      </c>
      <c r="D48" s="196">
        <v>71</v>
      </c>
      <c r="E48" s="195">
        <v>0</v>
      </c>
      <c r="F48" s="225">
        <v>6</v>
      </c>
      <c r="G48" s="225">
        <v>5.3</v>
      </c>
      <c r="H48" s="225">
        <v>6.7</v>
      </c>
      <c r="I48" s="211">
        <v>225</v>
      </c>
      <c r="J48" s="195">
        <v>0</v>
      </c>
      <c r="K48" s="225">
        <v>7.2</v>
      </c>
      <c r="L48" s="225">
        <v>6.6</v>
      </c>
      <c r="M48" s="225">
        <v>7.7</v>
      </c>
      <c r="N48" s="211">
        <v>296</v>
      </c>
      <c r="O48" s="195">
        <v>97.4</v>
      </c>
      <c r="P48" s="180">
        <v>1.5</v>
      </c>
      <c r="Q48" s="180">
        <v>0.7</v>
      </c>
      <c r="R48" s="180">
        <v>2.2999999999999998</v>
      </c>
      <c r="S48" s="75">
        <v>0.18</v>
      </c>
      <c r="T48" s="225">
        <f t="shared" si="3"/>
        <v>0.70000000000000018</v>
      </c>
      <c r="U48" s="225">
        <f t="shared" si="4"/>
        <v>0.60000000000000053</v>
      </c>
      <c r="V48" s="225">
        <f t="shared" si="5"/>
        <v>0.8</v>
      </c>
      <c r="W48" s="276">
        <v>5</v>
      </c>
      <c r="X48" s="31"/>
      <c r="AA48" s="30"/>
      <c r="AC48" s="30"/>
      <c r="AD48" s="30"/>
    </row>
    <row r="49" spans="1:35" x14ac:dyDescent="0.25">
      <c r="A49" s="81" t="s">
        <v>120</v>
      </c>
      <c r="B49" s="184">
        <v>4</v>
      </c>
      <c r="C49" s="258">
        <v>552</v>
      </c>
      <c r="D49" s="196">
        <v>177</v>
      </c>
      <c r="E49" s="195">
        <v>93.97</v>
      </c>
      <c r="F49" s="180">
        <v>1.8</v>
      </c>
      <c r="G49" s="180">
        <v>1.1000000000000001</v>
      </c>
      <c r="H49" s="180">
        <v>2.6</v>
      </c>
      <c r="I49" s="211">
        <v>375</v>
      </c>
      <c r="J49" s="195">
        <v>96.83</v>
      </c>
      <c r="K49" s="180">
        <v>2.2000000000000002</v>
      </c>
      <c r="L49" s="180">
        <v>1.5</v>
      </c>
      <c r="M49" s="180">
        <v>2.8</v>
      </c>
      <c r="N49" s="211">
        <v>552</v>
      </c>
      <c r="O49" s="195">
        <v>99.95</v>
      </c>
      <c r="P49" s="180">
        <v>1</v>
      </c>
      <c r="Q49" s="180">
        <v>0</v>
      </c>
      <c r="R49" s="180">
        <v>2</v>
      </c>
      <c r="S49" s="75">
        <v>0.7348253436578831</v>
      </c>
      <c r="T49" s="225">
        <f t="shared" si="3"/>
        <v>0.7</v>
      </c>
      <c r="U49" s="225">
        <f t="shared" si="4"/>
        <v>0.70000000000000018</v>
      </c>
      <c r="V49" s="225">
        <f t="shared" si="5"/>
        <v>1</v>
      </c>
      <c r="W49" s="276">
        <v>4</v>
      </c>
      <c r="X49" s="31"/>
      <c r="AA49" s="30"/>
      <c r="AC49" s="30"/>
      <c r="AD49" s="30"/>
      <c r="AG49" s="274"/>
      <c r="AH49" s="274"/>
    </row>
    <row r="50" spans="1:35" x14ac:dyDescent="0.25">
      <c r="A50" s="81" t="s">
        <v>114</v>
      </c>
      <c r="B50" s="184">
        <v>2</v>
      </c>
      <c r="C50" s="258">
        <v>227</v>
      </c>
      <c r="D50" s="196">
        <v>107</v>
      </c>
      <c r="E50" s="195">
        <v>99.91</v>
      </c>
      <c r="F50" s="225">
        <v>9.3000000000000007</v>
      </c>
      <c r="G50" s="225">
        <v>5.4</v>
      </c>
      <c r="H50" s="225">
        <v>13.2</v>
      </c>
      <c r="I50" s="211">
        <v>120</v>
      </c>
      <c r="J50" s="195">
        <v>96.58</v>
      </c>
      <c r="K50" s="225">
        <v>8.3000000000000007</v>
      </c>
      <c r="L50" s="225">
        <v>6.9</v>
      </c>
      <c r="M50" s="225">
        <v>9.6</v>
      </c>
      <c r="N50" s="211">
        <v>227</v>
      </c>
      <c r="O50" s="195">
        <v>99.99</v>
      </c>
      <c r="P50" s="180">
        <v>-1</v>
      </c>
      <c r="Q50" s="180">
        <v>-4.2</v>
      </c>
      <c r="R50" s="180">
        <v>2.2000000000000002</v>
      </c>
      <c r="S50" s="75">
        <v>0.63</v>
      </c>
      <c r="T50" s="225">
        <f t="shared" si="3"/>
        <v>3.9000000000000004</v>
      </c>
      <c r="U50" s="225">
        <f t="shared" si="4"/>
        <v>1.4000000000000004</v>
      </c>
      <c r="V50" s="225">
        <f t="shared" si="5"/>
        <v>3.2</v>
      </c>
      <c r="W50" s="276">
        <v>3</v>
      </c>
      <c r="X50" s="31"/>
      <c r="AG50" s="274"/>
      <c r="AH50" s="274"/>
    </row>
    <row r="51" spans="1:35" x14ac:dyDescent="0.25">
      <c r="A51" s="30" t="s">
        <v>79</v>
      </c>
      <c r="B51" s="78">
        <v>10</v>
      </c>
      <c r="C51" s="274">
        <v>845</v>
      </c>
      <c r="D51" s="78">
        <v>40</v>
      </c>
      <c r="E51" s="78">
        <v>81.02</v>
      </c>
      <c r="F51" s="78">
        <v>9.9</v>
      </c>
      <c r="G51" s="50">
        <v>-5.2</v>
      </c>
      <c r="H51" s="50">
        <v>25</v>
      </c>
      <c r="I51" s="221">
        <v>48</v>
      </c>
      <c r="J51" s="78">
        <v>0</v>
      </c>
      <c r="K51" s="78">
        <v>11.5</v>
      </c>
      <c r="L51" s="50">
        <v>6.8</v>
      </c>
      <c r="M51" s="50">
        <v>16.100000000000001</v>
      </c>
      <c r="N51" s="221">
        <v>88</v>
      </c>
      <c r="O51" s="78">
        <v>98.75</v>
      </c>
      <c r="P51" s="78">
        <v>0.7</v>
      </c>
      <c r="Q51" s="50">
        <v>-10.4</v>
      </c>
      <c r="R51" s="50">
        <v>11.8</v>
      </c>
      <c r="S51" s="75">
        <v>0</v>
      </c>
      <c r="T51" s="225">
        <f t="shared" si="3"/>
        <v>15.100000000000001</v>
      </c>
      <c r="U51" s="225">
        <f t="shared" si="4"/>
        <v>4.7</v>
      </c>
      <c r="V51" s="225">
        <f t="shared" si="5"/>
        <v>11.1</v>
      </c>
      <c r="W51" s="33">
        <v>2</v>
      </c>
      <c r="X51" s="31"/>
      <c r="AG51" s="274"/>
      <c r="AH51" s="274"/>
      <c r="AI51" s="275"/>
    </row>
    <row r="52" spans="1:35" x14ac:dyDescent="0.25">
      <c r="A52" s="81" t="s">
        <v>74</v>
      </c>
      <c r="B52" s="184">
        <v>3</v>
      </c>
      <c r="C52" s="258">
        <v>314</v>
      </c>
      <c r="D52" s="196">
        <v>119</v>
      </c>
      <c r="E52" s="195">
        <v>49.57</v>
      </c>
      <c r="F52" s="180">
        <v>17.8</v>
      </c>
      <c r="G52" s="180">
        <v>11.9</v>
      </c>
      <c r="H52" s="180">
        <v>23.7</v>
      </c>
      <c r="I52" s="211">
        <v>46</v>
      </c>
      <c r="J52" s="195">
        <v>45.52</v>
      </c>
      <c r="K52" s="180">
        <v>11.6</v>
      </c>
      <c r="L52" s="180">
        <v>5.6</v>
      </c>
      <c r="M52" s="180">
        <v>17.7</v>
      </c>
      <c r="N52" s="211">
        <v>165</v>
      </c>
      <c r="O52" s="195">
        <v>95.84</v>
      </c>
      <c r="P52" s="180">
        <v>-0.6</v>
      </c>
      <c r="Q52" s="180">
        <v>-7.9</v>
      </c>
      <c r="R52" s="180">
        <v>6.6</v>
      </c>
      <c r="S52" s="75">
        <v>0.45500000000000002</v>
      </c>
      <c r="T52" s="225">
        <f t="shared" si="3"/>
        <v>5.9</v>
      </c>
      <c r="U52" s="225">
        <f t="shared" si="4"/>
        <v>6</v>
      </c>
      <c r="V52" s="225">
        <f t="shared" si="5"/>
        <v>7.3000000000000007</v>
      </c>
      <c r="W52" s="33">
        <v>1</v>
      </c>
      <c r="X52" s="31"/>
      <c r="AG52" s="274"/>
      <c r="AH52" s="274"/>
      <c r="AI52" s="275"/>
    </row>
    <row r="53" spans="1:35" x14ac:dyDescent="0.25">
      <c r="A53" s="81"/>
      <c r="B53" s="81"/>
      <c r="C53" s="258"/>
      <c r="D53" s="83"/>
      <c r="E53" s="82"/>
      <c r="F53" s="31"/>
      <c r="G53" s="31"/>
      <c r="H53" s="31"/>
      <c r="I53" s="86"/>
      <c r="J53" s="82"/>
      <c r="K53" s="31"/>
      <c r="L53" s="31"/>
      <c r="M53" s="31"/>
      <c r="N53" s="86"/>
      <c r="O53" s="82"/>
      <c r="P53" s="79"/>
      <c r="Q53" s="79"/>
      <c r="R53" s="79"/>
      <c r="S53" s="67"/>
      <c r="T53" s="31"/>
      <c r="U53" s="31"/>
      <c r="V53" s="31"/>
      <c r="W53" s="33"/>
      <c r="X53" s="30"/>
      <c r="Y53" s="31"/>
      <c r="Z53" s="30"/>
      <c r="AA53" s="32"/>
      <c r="AB53" s="30"/>
      <c r="AC53" s="31"/>
      <c r="AD53" s="31"/>
      <c r="AE53" s="30"/>
      <c r="AG53" s="275"/>
      <c r="AH53" s="275"/>
      <c r="AI53" s="275"/>
    </row>
    <row r="54" spans="1:35" x14ac:dyDescent="0.25">
      <c r="AG54" s="275"/>
      <c r="AH54" s="275"/>
      <c r="AI54" s="275"/>
    </row>
    <row r="55" spans="1:35" x14ac:dyDescent="0.25">
      <c r="AG55" s="275"/>
      <c r="AH55" s="275"/>
      <c r="AI55" s="275"/>
    </row>
    <row r="56" spans="1:35" x14ac:dyDescent="0.25">
      <c r="A56" s="30"/>
      <c r="B56" s="30"/>
      <c r="C56" s="275"/>
      <c r="D56" s="33"/>
      <c r="E56" s="32"/>
      <c r="F56" s="31"/>
      <c r="G56" s="31"/>
      <c r="H56" s="31"/>
      <c r="I56" s="86"/>
      <c r="J56" s="32"/>
      <c r="K56" s="31"/>
      <c r="L56" s="31"/>
      <c r="M56" s="31"/>
      <c r="N56" s="86"/>
      <c r="O56" s="32"/>
      <c r="P56" s="31"/>
      <c r="Q56" s="31"/>
      <c r="R56" s="31"/>
      <c r="S56" s="67"/>
      <c r="T56" s="31"/>
      <c r="U56" s="31"/>
      <c r="V56" s="31"/>
      <c r="W56" s="33"/>
      <c r="X56" s="31"/>
      <c r="Y56" s="31"/>
      <c r="Z56" s="30"/>
      <c r="AA56" s="32"/>
      <c r="AB56" s="30"/>
      <c r="AC56" s="31"/>
      <c r="AD56" s="31"/>
      <c r="AE56" s="30"/>
      <c r="AG56" s="275"/>
      <c r="AH56" s="275"/>
      <c r="AI56" s="275"/>
    </row>
    <row r="57" spans="1:35" x14ac:dyDescent="0.25">
      <c r="A57" s="61"/>
      <c r="B57" s="61"/>
      <c r="C57" s="271"/>
      <c r="D57" s="66"/>
      <c r="E57" s="65"/>
      <c r="F57" s="63"/>
      <c r="G57" s="63"/>
      <c r="H57" s="63"/>
      <c r="I57" s="47"/>
      <c r="J57" s="65"/>
      <c r="K57" s="63"/>
      <c r="L57" s="63"/>
      <c r="M57" s="63"/>
      <c r="N57" s="47"/>
      <c r="O57" s="65"/>
      <c r="P57" s="63"/>
      <c r="Q57" s="63"/>
      <c r="R57" s="63"/>
      <c r="S57" s="68"/>
      <c r="T57" s="63"/>
      <c r="U57" s="63"/>
      <c r="V57" s="63"/>
      <c r="W57" s="66"/>
      <c r="X57" s="63"/>
      <c r="Y57" s="63"/>
      <c r="Z57" s="61"/>
      <c r="AA57" s="65"/>
      <c r="AB57" s="61"/>
      <c r="AC57" s="63"/>
      <c r="AD57" s="63"/>
      <c r="AE57" s="61"/>
      <c r="AG57" s="275"/>
      <c r="AH57" s="275"/>
      <c r="AI57" s="275"/>
    </row>
    <row r="58" spans="1:35" x14ac:dyDescent="0.25">
      <c r="A58" s="81"/>
      <c r="B58" s="81"/>
      <c r="C58" s="258"/>
      <c r="D58" s="83"/>
      <c r="E58" s="82"/>
      <c r="F58" s="79"/>
      <c r="G58" s="79"/>
      <c r="H58" s="79"/>
      <c r="I58" s="86"/>
      <c r="J58" s="82"/>
      <c r="K58" s="79"/>
      <c r="L58" s="79"/>
      <c r="M58" s="79"/>
      <c r="N58" s="86"/>
      <c r="O58" s="82"/>
      <c r="P58" s="79"/>
      <c r="Q58" s="79"/>
      <c r="R58" s="79"/>
      <c r="S58" s="67"/>
      <c r="T58" s="79"/>
      <c r="U58" s="79"/>
      <c r="V58" s="79"/>
      <c r="W58" s="83"/>
      <c r="X58" s="79"/>
      <c r="Y58" s="79"/>
      <c r="Z58" s="81"/>
      <c r="AA58" s="82"/>
      <c r="AB58" s="81"/>
      <c r="AC58" s="79"/>
      <c r="AD58" s="79"/>
      <c r="AE58" s="81"/>
      <c r="AG58" s="275"/>
      <c r="AH58" s="275"/>
      <c r="AI58" s="275"/>
    </row>
    <row r="59" spans="1:35" x14ac:dyDescent="0.25">
      <c r="A59" s="81"/>
      <c r="B59" s="81"/>
      <c r="C59" s="258"/>
      <c r="D59" s="83"/>
      <c r="E59" s="82"/>
      <c r="F59" s="79"/>
      <c r="G59" s="79"/>
      <c r="H59" s="79"/>
      <c r="I59" s="86"/>
      <c r="J59" s="82"/>
      <c r="K59" s="79"/>
      <c r="L59" s="79"/>
      <c r="M59" s="79"/>
      <c r="N59" s="86"/>
      <c r="O59" s="82"/>
      <c r="P59" s="79"/>
      <c r="Q59" s="79"/>
      <c r="R59" s="79"/>
      <c r="S59" s="67"/>
      <c r="T59" s="79"/>
      <c r="U59" s="79"/>
      <c r="V59" s="79"/>
      <c r="W59" s="83"/>
      <c r="X59" s="79"/>
      <c r="Y59" s="79"/>
      <c r="Z59" s="81"/>
      <c r="AA59" s="82"/>
      <c r="AB59" s="81"/>
      <c r="AC59" s="79"/>
      <c r="AD59" s="79"/>
      <c r="AE59" s="81"/>
      <c r="AG59" s="275"/>
      <c r="AH59" s="275"/>
      <c r="AI59" s="275"/>
    </row>
    <row r="60" spans="1:35" x14ac:dyDescent="0.25">
      <c r="A60" s="338" t="s">
        <v>238</v>
      </c>
      <c r="AG60" s="258"/>
      <c r="AH60" s="258"/>
      <c r="AI60" s="275"/>
    </row>
    <row r="61" spans="1:35" x14ac:dyDescent="0.25">
      <c r="A61" s="29"/>
      <c r="I61" s="106"/>
      <c r="N61" s="106"/>
      <c r="S61" s="106"/>
      <c r="AG61" s="275"/>
      <c r="AH61" s="275"/>
      <c r="AI61" s="275"/>
    </row>
    <row r="62" spans="1:35" x14ac:dyDescent="0.25">
      <c r="A62" s="30" t="s">
        <v>137</v>
      </c>
      <c r="B62" s="30">
        <v>1</v>
      </c>
      <c r="C62" s="275">
        <v>82</v>
      </c>
      <c r="D62" s="226">
        <v>42</v>
      </c>
      <c r="E62" s="32"/>
      <c r="F62" s="225">
        <v>690473.7</v>
      </c>
      <c r="G62" s="225"/>
      <c r="H62" s="225"/>
      <c r="I62" s="211">
        <v>40</v>
      </c>
      <c r="J62" s="32"/>
      <c r="K62" s="225">
        <v>843178.6</v>
      </c>
      <c r="L62" s="225"/>
      <c r="M62" s="225"/>
      <c r="N62" s="211">
        <v>82</v>
      </c>
      <c r="O62" s="32"/>
      <c r="P62" s="225">
        <v>152704.9</v>
      </c>
      <c r="Q62" s="225"/>
      <c r="R62" s="225"/>
      <c r="S62" s="221"/>
      <c r="U62" s="30"/>
      <c r="V62" s="30"/>
      <c r="W62" s="30"/>
      <c r="X62" s="30"/>
      <c r="Y62" s="30"/>
      <c r="AA62" s="30"/>
      <c r="AC62" s="30"/>
      <c r="AD62" s="30"/>
      <c r="AG62" s="275"/>
      <c r="AH62" s="275"/>
      <c r="AI62" s="275"/>
    </row>
    <row r="63" spans="1:35" x14ac:dyDescent="0.25">
      <c r="A63" s="99" t="s">
        <v>99</v>
      </c>
      <c r="B63" s="99">
        <v>1</v>
      </c>
      <c r="C63" s="258">
        <v>21</v>
      </c>
      <c r="D63" s="196">
        <v>7</v>
      </c>
      <c r="E63" s="195"/>
      <c r="F63" s="180">
        <v>662.6</v>
      </c>
      <c r="G63" s="180"/>
      <c r="H63" s="180"/>
      <c r="I63" s="211">
        <v>14</v>
      </c>
      <c r="J63" s="195"/>
      <c r="K63" s="180">
        <v>1128.0999999999999</v>
      </c>
      <c r="L63" s="180"/>
      <c r="M63" s="180"/>
      <c r="N63" s="211">
        <v>21</v>
      </c>
      <c r="O63" s="195"/>
      <c r="P63" s="180">
        <v>465.5</v>
      </c>
      <c r="Q63" s="180"/>
      <c r="R63" s="180"/>
      <c r="S63" s="221"/>
      <c r="AG63" s="275"/>
      <c r="AH63" s="275"/>
      <c r="AI63" s="275"/>
    </row>
    <row r="64" spans="1:35" x14ac:dyDescent="0.25">
      <c r="A64" s="70" t="s">
        <v>112</v>
      </c>
      <c r="B64" s="70">
        <v>1</v>
      </c>
      <c r="C64" s="274">
        <v>23</v>
      </c>
      <c r="D64" s="70">
        <v>15</v>
      </c>
      <c r="F64" s="70">
        <v>277.5</v>
      </c>
      <c r="I64" s="88">
        <v>8</v>
      </c>
      <c r="K64" s="70">
        <v>129.69999999999999</v>
      </c>
      <c r="N64" s="88">
        <v>23</v>
      </c>
      <c r="P64" s="70">
        <v>-147.80000000000001</v>
      </c>
    </row>
    <row r="65" spans="1:37" x14ac:dyDescent="0.25">
      <c r="A65" s="81" t="s">
        <v>97</v>
      </c>
      <c r="B65" s="81">
        <v>1</v>
      </c>
      <c r="C65" s="258">
        <v>18</v>
      </c>
      <c r="D65" s="196">
        <v>5</v>
      </c>
      <c r="E65" s="195"/>
      <c r="F65" s="180">
        <v>59</v>
      </c>
      <c r="G65" s="180"/>
      <c r="H65" s="180"/>
      <c r="I65" s="211">
        <v>13</v>
      </c>
      <c r="J65" s="195"/>
      <c r="K65" s="180">
        <v>174.2</v>
      </c>
      <c r="L65" s="180"/>
      <c r="M65" s="180"/>
      <c r="N65" s="211">
        <v>18</v>
      </c>
      <c r="O65" s="195"/>
      <c r="P65" s="180">
        <v>115.2</v>
      </c>
      <c r="Q65" s="180"/>
      <c r="R65" s="180"/>
      <c r="S65" s="221"/>
      <c r="AG65" s="275"/>
      <c r="AH65" s="275"/>
      <c r="AI65" s="275"/>
    </row>
    <row r="66" spans="1:37" x14ac:dyDescent="0.25">
      <c r="A66" s="30" t="s">
        <v>116</v>
      </c>
      <c r="B66" s="30">
        <v>1</v>
      </c>
      <c r="C66" s="275">
        <v>103</v>
      </c>
      <c r="D66" s="226">
        <v>19</v>
      </c>
      <c r="E66" s="32"/>
      <c r="F66" s="225">
        <v>153.1</v>
      </c>
      <c r="G66" s="225"/>
      <c r="H66" s="225"/>
      <c r="I66" s="211">
        <v>84</v>
      </c>
      <c r="J66" s="32"/>
      <c r="K66" s="225">
        <v>221.4</v>
      </c>
      <c r="L66" s="225"/>
      <c r="M66" s="225"/>
      <c r="N66" s="211">
        <v>103</v>
      </c>
      <c r="O66" s="32"/>
      <c r="P66" s="225">
        <v>68.3</v>
      </c>
      <c r="Q66" s="225"/>
      <c r="R66" s="225"/>
      <c r="S66" s="75"/>
      <c r="AG66" s="275"/>
      <c r="AH66" s="275"/>
      <c r="AI66" s="275"/>
    </row>
    <row r="67" spans="1:37" x14ac:dyDescent="0.25">
      <c r="A67" s="99" t="s">
        <v>124</v>
      </c>
      <c r="B67" s="99">
        <v>1</v>
      </c>
      <c r="C67" s="258">
        <v>40</v>
      </c>
      <c r="D67" s="196">
        <v>21</v>
      </c>
      <c r="E67" s="195"/>
      <c r="F67" s="180">
        <v>146.9</v>
      </c>
      <c r="G67" s="180"/>
      <c r="H67" s="180"/>
      <c r="I67" s="211">
        <v>19</v>
      </c>
      <c r="J67" s="195"/>
      <c r="K67" s="180">
        <v>94.2</v>
      </c>
      <c r="L67" s="180"/>
      <c r="M67" s="180"/>
      <c r="N67" s="211">
        <v>40</v>
      </c>
      <c r="O67" s="195"/>
      <c r="P67" s="180">
        <v>-52.6</v>
      </c>
      <c r="Q67" s="180"/>
      <c r="R67" s="180"/>
      <c r="S67" s="221"/>
      <c r="AG67" s="275"/>
      <c r="AH67" s="275"/>
    </row>
    <row r="68" spans="1:37" x14ac:dyDescent="0.25">
      <c r="A68" s="70" t="s">
        <v>373</v>
      </c>
      <c r="B68" s="70">
        <v>1</v>
      </c>
      <c r="C68" s="274">
        <v>74</v>
      </c>
      <c r="D68" s="78">
        <v>62</v>
      </c>
      <c r="E68" s="78"/>
      <c r="F68" s="78">
        <v>65.7</v>
      </c>
      <c r="G68" s="78"/>
      <c r="H68" s="78"/>
      <c r="I68" s="221">
        <v>12</v>
      </c>
      <c r="J68" s="78"/>
      <c r="K68" s="78">
        <v>102.9</v>
      </c>
      <c r="L68" s="78"/>
      <c r="M68" s="78"/>
      <c r="N68" s="221">
        <v>74</v>
      </c>
      <c r="O68" s="78"/>
      <c r="P68" s="78">
        <v>37.200000000000003</v>
      </c>
      <c r="Q68" s="78"/>
      <c r="R68" s="78"/>
      <c r="S68" s="221"/>
      <c r="AG68" s="275"/>
      <c r="AH68" s="275"/>
    </row>
    <row r="69" spans="1:37" x14ac:dyDescent="0.25">
      <c r="A69" s="81" t="s">
        <v>167</v>
      </c>
      <c r="B69" s="81">
        <v>1</v>
      </c>
      <c r="C69" s="258">
        <v>81</v>
      </c>
      <c r="D69" s="196">
        <v>53</v>
      </c>
      <c r="E69" s="195">
        <v>0</v>
      </c>
      <c r="F69" s="180">
        <v>93.7</v>
      </c>
      <c r="G69" s="180">
        <v>0</v>
      </c>
      <c r="H69" s="180">
        <v>0</v>
      </c>
      <c r="I69" s="211">
        <v>28</v>
      </c>
      <c r="J69" s="195">
        <v>22.37</v>
      </c>
      <c r="K69" s="225">
        <v>136.9</v>
      </c>
      <c r="L69" s="225">
        <v>126.4</v>
      </c>
      <c r="M69" s="225">
        <v>147.5</v>
      </c>
      <c r="N69" s="211">
        <v>81</v>
      </c>
      <c r="O69" s="195">
        <v>96.12</v>
      </c>
      <c r="P69" s="180">
        <v>22.1</v>
      </c>
      <c r="Q69" s="180">
        <v>-0.2</v>
      </c>
      <c r="R69" s="180">
        <v>44.4</v>
      </c>
      <c r="S69" s="75">
        <v>2E-3</v>
      </c>
      <c r="U69" s="79"/>
      <c r="V69" s="82"/>
      <c r="W69" s="80"/>
      <c r="X69" s="80"/>
      <c r="Y69" s="79"/>
      <c r="Z69" s="79"/>
      <c r="AA69" s="79"/>
      <c r="AB69" s="79"/>
      <c r="AC69" s="83"/>
      <c r="AD69" s="81"/>
      <c r="AG69" s="275"/>
      <c r="AH69" s="275"/>
    </row>
    <row r="70" spans="1:37" x14ac:dyDescent="0.25">
      <c r="A70" s="30" t="s">
        <v>127</v>
      </c>
      <c r="B70" s="30">
        <v>1</v>
      </c>
      <c r="C70" s="275">
        <v>40</v>
      </c>
      <c r="D70" s="226">
        <v>26</v>
      </c>
      <c r="E70" s="32"/>
      <c r="F70" s="225">
        <v>135.5</v>
      </c>
      <c r="G70" s="225"/>
      <c r="H70" s="225"/>
      <c r="I70" s="211">
        <v>14</v>
      </c>
      <c r="J70" s="32"/>
      <c r="K70" s="225">
        <v>116.9</v>
      </c>
      <c r="L70" s="225"/>
      <c r="M70" s="225"/>
      <c r="N70" s="211">
        <v>40</v>
      </c>
      <c r="O70" s="32"/>
      <c r="P70" s="225">
        <v>-18.600000000000001</v>
      </c>
      <c r="Q70" s="225"/>
      <c r="R70" s="225"/>
      <c r="S70" s="75"/>
      <c r="U70" s="30"/>
      <c r="V70" s="30"/>
      <c r="W70" s="30"/>
      <c r="X70" s="30"/>
      <c r="Y70" s="30"/>
      <c r="AA70" s="30"/>
      <c r="AC70" s="30"/>
      <c r="AD70" s="30"/>
      <c r="AG70" s="275"/>
      <c r="AH70" s="275"/>
    </row>
    <row r="71" spans="1:37" x14ac:dyDescent="0.25">
      <c r="A71" s="99" t="s">
        <v>84</v>
      </c>
      <c r="B71" s="99">
        <v>1</v>
      </c>
      <c r="C71" s="258">
        <v>27</v>
      </c>
      <c r="D71" s="196">
        <v>11</v>
      </c>
      <c r="E71" s="195"/>
      <c r="F71" s="180">
        <v>63.9</v>
      </c>
      <c r="G71" s="180"/>
      <c r="H71" s="180"/>
      <c r="I71" s="211">
        <v>16</v>
      </c>
      <c r="J71" s="195"/>
      <c r="K71" s="180">
        <v>75.7</v>
      </c>
      <c r="L71" s="180"/>
      <c r="M71" s="180"/>
      <c r="N71" s="211">
        <v>27</v>
      </c>
      <c r="O71" s="195"/>
      <c r="P71" s="180">
        <v>11.9</v>
      </c>
      <c r="Q71" s="180"/>
      <c r="R71" s="180"/>
      <c r="S71" s="221"/>
      <c r="AG71" s="275"/>
      <c r="AH71" s="275"/>
    </row>
    <row r="72" spans="1:37" x14ac:dyDescent="0.25">
      <c r="A72" s="70" t="s">
        <v>372</v>
      </c>
      <c r="B72" s="70">
        <v>1</v>
      </c>
      <c r="C72" s="274">
        <v>76</v>
      </c>
      <c r="D72" s="78">
        <v>64</v>
      </c>
      <c r="E72" s="78"/>
      <c r="F72" s="78">
        <v>18.2</v>
      </c>
      <c r="G72" s="78"/>
      <c r="H72" s="78"/>
      <c r="I72" s="221">
        <v>12</v>
      </c>
      <c r="J72" s="78"/>
      <c r="K72" s="78">
        <v>15.9</v>
      </c>
      <c r="L72" s="78"/>
      <c r="M72" s="78"/>
      <c r="N72" s="221">
        <v>76</v>
      </c>
      <c r="O72" s="78"/>
      <c r="P72" s="78">
        <v>-2.2999999999999998</v>
      </c>
      <c r="Q72" s="78"/>
      <c r="R72" s="78"/>
      <c r="S72" s="221"/>
      <c r="AG72" s="275"/>
      <c r="AH72" s="275"/>
    </row>
    <row r="75" spans="1:37" x14ac:dyDescent="0.25">
      <c r="A75" s="55" t="s">
        <v>2030</v>
      </c>
    </row>
    <row r="76" spans="1:37" x14ac:dyDescent="0.25">
      <c r="A76" s="340" t="s">
        <v>2027</v>
      </c>
      <c r="B76" s="340" t="s">
        <v>2031</v>
      </c>
      <c r="C76" s="340" t="s">
        <v>2032</v>
      </c>
      <c r="D76" s="340" t="s">
        <v>2033</v>
      </c>
      <c r="E76" s="340" t="s">
        <v>2034</v>
      </c>
      <c r="F76" s="340" t="s">
        <v>2035</v>
      </c>
      <c r="G76" s="340" t="s">
        <v>2036</v>
      </c>
      <c r="H76" s="309"/>
      <c r="I76" s="297"/>
      <c r="J76" s="309"/>
      <c r="K76" s="309"/>
      <c r="L76" s="309"/>
      <c r="M76" s="309"/>
      <c r="N76" s="297"/>
      <c r="O76" s="309"/>
      <c r="P76" s="309"/>
      <c r="X76" s="340" t="s">
        <v>2075</v>
      </c>
    </row>
    <row r="77" spans="1:37" x14ac:dyDescent="0.25">
      <c r="A77" s="330" t="s">
        <v>160</v>
      </c>
      <c r="B77" s="340" t="s">
        <v>2037</v>
      </c>
      <c r="C77" s="330" t="s">
        <v>2038</v>
      </c>
      <c r="D77" s="53" t="s">
        <v>214</v>
      </c>
      <c r="E77" s="330">
        <v>3</v>
      </c>
      <c r="F77" s="330" t="s">
        <v>126</v>
      </c>
      <c r="G77" s="53" t="s">
        <v>69</v>
      </c>
      <c r="V77" s="70">
        <v>20</v>
      </c>
      <c r="W77" s="339">
        <v>19</v>
      </c>
      <c r="X77" s="341">
        <v>1</v>
      </c>
      <c r="Y77" s="341">
        <v>2</v>
      </c>
      <c r="Z77" s="341">
        <v>3</v>
      </c>
      <c r="AA77" s="70">
        <v>4</v>
      </c>
      <c r="AB77" s="70">
        <v>5</v>
      </c>
      <c r="AC77" s="70">
        <v>6</v>
      </c>
      <c r="AD77" s="70">
        <v>7</v>
      </c>
      <c r="AE77" s="70">
        <v>8</v>
      </c>
      <c r="AF77" s="70">
        <v>9</v>
      </c>
      <c r="AG77" s="70">
        <v>10</v>
      </c>
    </row>
    <row r="78" spans="1:37" x14ac:dyDescent="0.25">
      <c r="A78" s="330" t="s">
        <v>109</v>
      </c>
      <c r="B78" s="340" t="s">
        <v>2039</v>
      </c>
      <c r="C78" s="330" t="s">
        <v>2040</v>
      </c>
      <c r="D78" s="53" t="s">
        <v>218</v>
      </c>
      <c r="E78" s="330">
        <v>2</v>
      </c>
      <c r="F78" s="330" t="s">
        <v>22</v>
      </c>
      <c r="G78" s="53" t="s">
        <v>58</v>
      </c>
      <c r="N78" s="339"/>
      <c r="O78" s="339"/>
      <c r="P78" s="339"/>
      <c r="Q78" s="339"/>
      <c r="R78" s="339"/>
      <c r="S78" s="339"/>
      <c r="T78" s="339"/>
      <c r="U78" s="339"/>
      <c r="V78" s="339">
        <v>21</v>
      </c>
      <c r="W78" s="339">
        <v>18</v>
      </c>
      <c r="X78" s="341">
        <v>2</v>
      </c>
      <c r="Y78" s="341">
        <v>3</v>
      </c>
      <c r="Z78" s="341">
        <v>4</v>
      </c>
      <c r="AA78" s="341">
        <v>5</v>
      </c>
      <c r="AB78" s="70">
        <v>6</v>
      </c>
      <c r="AC78" s="70">
        <v>7</v>
      </c>
      <c r="AD78" s="70">
        <v>8</v>
      </c>
      <c r="AE78" s="70">
        <v>9</v>
      </c>
      <c r="AF78" s="70">
        <v>10</v>
      </c>
      <c r="AG78" s="70">
        <v>11</v>
      </c>
      <c r="AH78" s="70">
        <v>12</v>
      </c>
      <c r="AI78" s="70">
        <v>13</v>
      </c>
      <c r="AJ78" s="70">
        <v>14</v>
      </c>
      <c r="AK78" s="70">
        <v>15</v>
      </c>
    </row>
    <row r="79" spans="1:37" x14ac:dyDescent="0.25">
      <c r="A79" s="330"/>
      <c r="B79" s="340" t="s">
        <v>2041</v>
      </c>
      <c r="C79" s="330" t="s">
        <v>2042</v>
      </c>
      <c r="D79" s="53" t="s">
        <v>2043</v>
      </c>
      <c r="E79" s="330">
        <v>2</v>
      </c>
      <c r="F79" s="330" t="s">
        <v>22</v>
      </c>
      <c r="G79" s="53"/>
      <c r="V79" s="339">
        <v>22</v>
      </c>
      <c r="W79" s="339">
        <v>17</v>
      </c>
      <c r="X79" s="341">
        <v>0</v>
      </c>
      <c r="Y79" s="341">
        <v>1</v>
      </c>
      <c r="Z79" s="341">
        <v>2</v>
      </c>
      <c r="AA79" s="70">
        <v>3</v>
      </c>
      <c r="AB79" s="70">
        <v>4</v>
      </c>
      <c r="AC79" s="70">
        <v>5</v>
      </c>
    </row>
    <row r="80" spans="1:37" x14ac:dyDescent="0.25">
      <c r="A80" s="330"/>
      <c r="B80" s="340" t="s">
        <v>2044</v>
      </c>
      <c r="C80" s="330" t="s">
        <v>2045</v>
      </c>
      <c r="D80" s="53" t="s">
        <v>106</v>
      </c>
      <c r="E80" s="330">
        <v>4</v>
      </c>
      <c r="F80" s="330" t="s">
        <v>126</v>
      </c>
      <c r="G80" s="53"/>
      <c r="V80" s="339">
        <v>23</v>
      </c>
      <c r="W80" s="339">
        <v>16</v>
      </c>
      <c r="X80" s="341">
        <v>2</v>
      </c>
      <c r="Y80" s="70">
        <v>3</v>
      </c>
      <c r="Z80" s="70">
        <v>4</v>
      </c>
      <c r="AA80" s="70">
        <v>5</v>
      </c>
    </row>
    <row r="81" spans="1:41" x14ac:dyDescent="0.25">
      <c r="A81" s="330"/>
      <c r="B81" s="340" t="s">
        <v>2037</v>
      </c>
      <c r="C81" s="330" t="s">
        <v>2038</v>
      </c>
      <c r="D81" s="53" t="s">
        <v>214</v>
      </c>
      <c r="E81" s="330">
        <v>3</v>
      </c>
      <c r="F81" s="330" t="s">
        <v>126</v>
      </c>
      <c r="G81" s="53"/>
      <c r="V81" s="339">
        <v>24</v>
      </c>
      <c r="W81" s="339">
        <v>15</v>
      </c>
      <c r="X81" s="341">
        <v>1</v>
      </c>
      <c r="Y81" s="341">
        <v>2</v>
      </c>
      <c r="Z81" s="341">
        <v>3</v>
      </c>
      <c r="AA81" s="70">
        <v>4</v>
      </c>
      <c r="AB81" s="70">
        <v>5</v>
      </c>
      <c r="AC81" s="70">
        <v>6</v>
      </c>
      <c r="AD81" s="70">
        <v>7</v>
      </c>
      <c r="AE81" s="70">
        <v>8</v>
      </c>
      <c r="AF81" s="70">
        <v>9</v>
      </c>
      <c r="AG81" s="70">
        <v>10</v>
      </c>
    </row>
    <row r="82" spans="1:41" x14ac:dyDescent="0.25">
      <c r="A82" s="330"/>
      <c r="B82" s="340" t="s">
        <v>2046</v>
      </c>
      <c r="C82" s="330" t="s">
        <v>2047</v>
      </c>
      <c r="D82" s="53" t="s">
        <v>2067</v>
      </c>
      <c r="E82" s="330">
        <v>4</v>
      </c>
      <c r="F82" s="330" t="s">
        <v>126</v>
      </c>
      <c r="G82" s="53"/>
      <c r="N82" s="339"/>
      <c r="O82" s="339"/>
      <c r="P82" s="339"/>
      <c r="Q82" s="339"/>
      <c r="R82" s="339"/>
      <c r="S82" s="339"/>
      <c r="T82" s="339"/>
      <c r="U82" s="339"/>
      <c r="V82" s="339">
        <v>25</v>
      </c>
      <c r="W82" s="339">
        <v>14</v>
      </c>
      <c r="X82" s="341">
        <v>3</v>
      </c>
      <c r="Y82" s="341">
        <v>4</v>
      </c>
      <c r="Z82" s="341">
        <v>5</v>
      </c>
      <c r="AA82" s="70">
        <v>6</v>
      </c>
      <c r="AB82" s="70">
        <v>7</v>
      </c>
      <c r="AC82" s="70">
        <v>8</v>
      </c>
      <c r="AD82" s="70">
        <v>9</v>
      </c>
      <c r="AE82" s="70">
        <v>10</v>
      </c>
      <c r="AF82" s="70">
        <v>11</v>
      </c>
      <c r="AG82" s="70">
        <v>12</v>
      </c>
      <c r="AH82" s="70">
        <v>13</v>
      </c>
      <c r="AI82" s="70">
        <v>14</v>
      </c>
      <c r="AJ82" s="70">
        <v>15</v>
      </c>
      <c r="AK82" s="70">
        <v>16</v>
      </c>
      <c r="AL82" s="70">
        <v>17</v>
      </c>
    </row>
    <row r="83" spans="1:41" x14ac:dyDescent="0.25">
      <c r="A83" s="330" t="s">
        <v>37</v>
      </c>
      <c r="B83" s="340" t="s">
        <v>2044</v>
      </c>
      <c r="C83" s="330" t="s">
        <v>2048</v>
      </c>
      <c r="D83" s="53" t="s">
        <v>106</v>
      </c>
      <c r="E83" s="330">
        <v>4</v>
      </c>
      <c r="F83" s="330" t="s">
        <v>126</v>
      </c>
      <c r="G83" s="53">
        <v>5</v>
      </c>
      <c r="V83" s="339">
        <v>26</v>
      </c>
      <c r="W83" s="339">
        <v>13</v>
      </c>
      <c r="X83" s="70">
        <v>2</v>
      </c>
      <c r="Y83" s="70">
        <v>3</v>
      </c>
      <c r="Z83" s="70">
        <v>4</v>
      </c>
      <c r="AA83" s="341">
        <v>5</v>
      </c>
    </row>
    <row r="84" spans="1:41" x14ac:dyDescent="0.25">
      <c r="A84" s="330"/>
      <c r="B84" s="340" t="s">
        <v>2049</v>
      </c>
      <c r="C84" s="330" t="s">
        <v>2050</v>
      </c>
      <c r="D84" s="53" t="s">
        <v>80</v>
      </c>
      <c r="E84" s="330">
        <v>3</v>
      </c>
      <c r="F84" s="330" t="s">
        <v>22</v>
      </c>
      <c r="G84" s="53"/>
      <c r="M84" s="339"/>
      <c r="N84" s="339"/>
      <c r="O84" s="339"/>
      <c r="P84" s="339"/>
      <c r="Q84" s="339"/>
      <c r="R84" s="339"/>
      <c r="S84" s="339"/>
      <c r="T84" s="339"/>
      <c r="U84" s="339"/>
      <c r="V84" s="339">
        <v>27</v>
      </c>
      <c r="W84" s="339">
        <v>12</v>
      </c>
      <c r="X84" s="339">
        <v>1</v>
      </c>
      <c r="Y84" s="339">
        <v>2</v>
      </c>
      <c r="Z84" s="339">
        <v>3</v>
      </c>
      <c r="AA84" s="339">
        <v>4</v>
      </c>
      <c r="AB84" s="339">
        <v>5</v>
      </c>
      <c r="AC84" s="70">
        <v>6</v>
      </c>
      <c r="AD84" s="70">
        <v>7</v>
      </c>
      <c r="AE84" s="70">
        <v>8</v>
      </c>
      <c r="AF84" s="341">
        <v>9</v>
      </c>
      <c r="AG84" s="341">
        <v>10</v>
      </c>
      <c r="AH84" s="341">
        <v>11</v>
      </c>
      <c r="AI84" s="341">
        <v>12</v>
      </c>
      <c r="AJ84" s="341">
        <v>13</v>
      </c>
      <c r="AK84" s="341">
        <v>14</v>
      </c>
      <c r="AL84" s="341">
        <v>15</v>
      </c>
      <c r="AM84" s="341">
        <v>16</v>
      </c>
      <c r="AN84" s="341">
        <v>17</v>
      </c>
      <c r="AO84" s="341">
        <v>18</v>
      </c>
    </row>
    <row r="85" spans="1:41" x14ac:dyDescent="0.25">
      <c r="A85" s="330" t="s">
        <v>92</v>
      </c>
      <c r="B85" s="340" t="s">
        <v>2051</v>
      </c>
      <c r="C85" s="330" t="s">
        <v>2052</v>
      </c>
      <c r="D85" s="53" t="s">
        <v>212</v>
      </c>
      <c r="E85" s="330">
        <v>5</v>
      </c>
      <c r="F85" s="330" t="s">
        <v>22</v>
      </c>
      <c r="G85" s="53">
        <v>6</v>
      </c>
      <c r="V85" s="339">
        <v>28</v>
      </c>
      <c r="W85" s="339">
        <v>11</v>
      </c>
      <c r="X85" s="70">
        <v>2</v>
      </c>
      <c r="Y85" s="70">
        <v>3</v>
      </c>
      <c r="Z85" s="70">
        <v>4</v>
      </c>
      <c r="AA85" s="70">
        <v>5</v>
      </c>
      <c r="AB85" s="341">
        <v>6</v>
      </c>
    </row>
    <row r="86" spans="1:41" x14ac:dyDescent="0.25">
      <c r="A86" s="330" t="s">
        <v>46</v>
      </c>
      <c r="B86" s="340" t="s">
        <v>2053</v>
      </c>
      <c r="C86" s="330" t="s">
        <v>2054</v>
      </c>
      <c r="D86" s="53" t="s">
        <v>212</v>
      </c>
      <c r="E86" s="330">
        <v>5</v>
      </c>
      <c r="F86" s="330" t="s">
        <v>22</v>
      </c>
      <c r="G86" s="53" t="s">
        <v>2074</v>
      </c>
      <c r="V86" s="339">
        <v>29</v>
      </c>
      <c r="W86" s="339">
        <v>10</v>
      </c>
      <c r="X86" s="70">
        <v>2</v>
      </c>
      <c r="Y86" s="70">
        <v>3</v>
      </c>
      <c r="Z86" s="341">
        <v>4</v>
      </c>
      <c r="AA86" s="70">
        <v>5</v>
      </c>
      <c r="AB86" s="70">
        <v>6</v>
      </c>
    </row>
    <row r="87" spans="1:41" x14ac:dyDescent="0.25">
      <c r="A87" s="330"/>
      <c r="B87" s="340" t="s">
        <v>2055</v>
      </c>
      <c r="C87" s="330" t="s">
        <v>2056</v>
      </c>
      <c r="D87" s="53" t="s">
        <v>2068</v>
      </c>
      <c r="E87" s="330">
        <v>9</v>
      </c>
      <c r="F87" s="330" t="s">
        <v>22</v>
      </c>
      <c r="G87" s="330"/>
      <c r="N87" s="339"/>
      <c r="O87" s="339"/>
      <c r="P87" s="339"/>
      <c r="Q87" s="339"/>
      <c r="R87" s="339"/>
      <c r="S87" s="339"/>
      <c r="T87" s="339"/>
      <c r="U87" s="339"/>
      <c r="V87" s="339">
        <v>30</v>
      </c>
      <c r="W87" s="339">
        <v>9</v>
      </c>
      <c r="X87" s="70">
        <v>5</v>
      </c>
      <c r="Y87" s="70">
        <v>6</v>
      </c>
      <c r="Z87" s="70">
        <v>7</v>
      </c>
      <c r="AA87" s="341">
        <v>8</v>
      </c>
      <c r="AB87" s="70">
        <v>9</v>
      </c>
      <c r="AC87" s="70">
        <v>10</v>
      </c>
      <c r="AD87" s="70">
        <v>11</v>
      </c>
      <c r="AE87" s="70">
        <v>12</v>
      </c>
      <c r="AF87" s="70">
        <v>13</v>
      </c>
      <c r="AG87" s="70">
        <v>14</v>
      </c>
      <c r="AH87" s="70">
        <v>15</v>
      </c>
      <c r="AI87" s="70">
        <v>16</v>
      </c>
    </row>
    <row r="88" spans="1:41" x14ac:dyDescent="0.25">
      <c r="A88" s="330"/>
      <c r="B88" s="340" t="s">
        <v>2057</v>
      </c>
      <c r="C88" s="330" t="s">
        <v>2058</v>
      </c>
      <c r="D88" s="53" t="s">
        <v>2069</v>
      </c>
      <c r="E88" s="330">
        <v>3</v>
      </c>
      <c r="F88" s="330" t="s">
        <v>22</v>
      </c>
      <c r="G88" s="330"/>
      <c r="V88" s="339">
        <v>31</v>
      </c>
      <c r="W88" s="339">
        <v>8</v>
      </c>
      <c r="X88" s="70">
        <v>1</v>
      </c>
      <c r="Y88" s="70">
        <v>2</v>
      </c>
      <c r="Z88" s="70">
        <v>3</v>
      </c>
      <c r="AA88" s="341">
        <v>4</v>
      </c>
      <c r="AB88" s="341">
        <v>5</v>
      </c>
      <c r="AC88" s="70">
        <v>6</v>
      </c>
    </row>
    <row r="89" spans="1:41" x14ac:dyDescent="0.25">
      <c r="A89" s="330"/>
      <c r="B89" s="340" t="s">
        <v>2059</v>
      </c>
      <c r="C89" s="330" t="s">
        <v>2060</v>
      </c>
      <c r="D89" s="53" t="s">
        <v>2070</v>
      </c>
      <c r="E89" s="330">
        <v>5</v>
      </c>
      <c r="F89" s="330" t="s">
        <v>34</v>
      </c>
      <c r="G89" s="330"/>
      <c r="V89" s="339">
        <v>32</v>
      </c>
      <c r="W89" s="339">
        <v>7</v>
      </c>
      <c r="X89" s="70">
        <v>3</v>
      </c>
      <c r="Y89" s="341">
        <v>4</v>
      </c>
      <c r="Z89" s="70">
        <v>5</v>
      </c>
      <c r="AA89" s="70">
        <v>6</v>
      </c>
      <c r="AB89" s="70">
        <v>7</v>
      </c>
    </row>
    <row r="90" spans="1:41" x14ac:dyDescent="0.25">
      <c r="A90" s="330"/>
      <c r="B90" s="340" t="s">
        <v>2044</v>
      </c>
      <c r="C90" s="330" t="s">
        <v>2061</v>
      </c>
      <c r="D90" s="53" t="s">
        <v>106</v>
      </c>
      <c r="E90" s="330">
        <v>4</v>
      </c>
      <c r="F90" s="330" t="s">
        <v>126</v>
      </c>
      <c r="G90" s="330"/>
      <c r="V90" s="339">
        <v>33</v>
      </c>
      <c r="W90" s="339">
        <v>6</v>
      </c>
      <c r="X90" s="70">
        <v>2</v>
      </c>
      <c r="Y90" s="70">
        <v>3</v>
      </c>
      <c r="Z90" s="341">
        <v>4</v>
      </c>
      <c r="AA90" s="70">
        <v>5</v>
      </c>
    </row>
    <row r="91" spans="1:41" x14ac:dyDescent="0.25">
      <c r="A91" s="330"/>
      <c r="B91" s="340" t="s">
        <v>2062</v>
      </c>
      <c r="C91" s="330" t="s">
        <v>2048</v>
      </c>
      <c r="D91" s="53" t="s">
        <v>2071</v>
      </c>
      <c r="E91" s="330">
        <v>6</v>
      </c>
      <c r="F91" s="330" t="s">
        <v>126</v>
      </c>
      <c r="G91" s="330"/>
      <c r="V91" s="339">
        <v>34</v>
      </c>
      <c r="W91" s="339">
        <v>5</v>
      </c>
      <c r="X91" s="70">
        <v>3</v>
      </c>
      <c r="Y91" s="70">
        <v>4</v>
      </c>
      <c r="Z91" s="341">
        <v>5</v>
      </c>
      <c r="AA91" s="70">
        <v>6</v>
      </c>
      <c r="AB91" s="70">
        <v>7</v>
      </c>
      <c r="AC91" s="70">
        <v>8</v>
      </c>
    </row>
    <row r="92" spans="1:41" x14ac:dyDescent="0.25">
      <c r="A92" s="330"/>
      <c r="B92" s="340" t="s">
        <v>2037</v>
      </c>
      <c r="C92" s="330" t="s">
        <v>2063</v>
      </c>
      <c r="D92" s="53" t="s">
        <v>214</v>
      </c>
      <c r="E92" s="330">
        <v>3</v>
      </c>
      <c r="F92" s="330" t="s">
        <v>126</v>
      </c>
      <c r="G92" s="330"/>
      <c r="V92" s="339">
        <v>35</v>
      </c>
      <c r="W92" s="339">
        <v>4</v>
      </c>
      <c r="X92" s="70">
        <v>1</v>
      </c>
      <c r="Y92" s="70">
        <v>2</v>
      </c>
      <c r="Z92" s="70">
        <v>3</v>
      </c>
      <c r="AA92" s="70">
        <v>4</v>
      </c>
      <c r="AB92" s="70">
        <v>5</v>
      </c>
      <c r="AC92" s="70">
        <v>6</v>
      </c>
      <c r="AD92" s="341">
        <v>7</v>
      </c>
      <c r="AE92" s="341">
        <v>8</v>
      </c>
      <c r="AF92" s="341">
        <v>9</v>
      </c>
      <c r="AG92" s="341">
        <v>10</v>
      </c>
    </row>
    <row r="93" spans="1:41" x14ac:dyDescent="0.25">
      <c r="A93" s="330"/>
      <c r="B93" s="340" t="s">
        <v>2064</v>
      </c>
      <c r="C93" s="330" t="s">
        <v>2065</v>
      </c>
      <c r="D93" s="53" t="s">
        <v>2067</v>
      </c>
      <c r="E93" s="330">
        <v>4</v>
      </c>
      <c r="F93" s="330" t="s">
        <v>126</v>
      </c>
      <c r="G93" s="330"/>
      <c r="V93" s="339">
        <v>36</v>
      </c>
      <c r="W93" s="339">
        <v>3</v>
      </c>
      <c r="X93" s="70">
        <v>3</v>
      </c>
      <c r="Y93" s="70">
        <v>4</v>
      </c>
      <c r="Z93" s="70">
        <v>5</v>
      </c>
      <c r="AA93" s="70">
        <v>6</v>
      </c>
      <c r="AB93" s="70">
        <v>7</v>
      </c>
      <c r="AC93" s="341">
        <v>8</v>
      </c>
      <c r="AD93" s="341">
        <v>9</v>
      </c>
      <c r="AE93" s="341">
        <v>10</v>
      </c>
      <c r="AF93" s="70">
        <v>11</v>
      </c>
      <c r="AG93" s="70">
        <v>12</v>
      </c>
      <c r="AH93" s="70">
        <v>13</v>
      </c>
      <c r="AI93" s="70">
        <v>14</v>
      </c>
      <c r="AJ93" s="70">
        <v>15</v>
      </c>
      <c r="AK93" s="70">
        <v>16</v>
      </c>
      <c r="AL93" s="70">
        <v>17</v>
      </c>
    </row>
    <row r="94" spans="1:41" x14ac:dyDescent="0.25">
      <c r="A94" s="330" t="s">
        <v>68</v>
      </c>
      <c r="B94" s="340" t="s">
        <v>2057</v>
      </c>
      <c r="C94" s="330" t="s">
        <v>2058</v>
      </c>
      <c r="D94" s="53" t="s">
        <v>2069</v>
      </c>
      <c r="E94" s="330">
        <v>3</v>
      </c>
      <c r="F94" s="330" t="s">
        <v>22</v>
      </c>
      <c r="G94" s="330" t="s">
        <v>166</v>
      </c>
      <c r="V94" s="339">
        <v>37</v>
      </c>
      <c r="W94" s="339">
        <v>2</v>
      </c>
      <c r="X94" s="70">
        <v>1</v>
      </c>
      <c r="Y94" s="70">
        <v>2</v>
      </c>
      <c r="Z94" s="70">
        <v>3</v>
      </c>
      <c r="AA94" s="341">
        <v>4</v>
      </c>
      <c r="AB94" s="341">
        <v>5</v>
      </c>
      <c r="AC94" s="70">
        <v>6</v>
      </c>
    </row>
    <row r="95" spans="1:41" x14ac:dyDescent="0.25">
      <c r="A95" s="330"/>
      <c r="B95" s="340" t="s">
        <v>2046</v>
      </c>
      <c r="C95" s="330" t="s">
        <v>2066</v>
      </c>
      <c r="D95" s="53" t="s">
        <v>2067</v>
      </c>
      <c r="E95" s="330">
        <v>4</v>
      </c>
      <c r="F95" s="330" t="s">
        <v>126</v>
      </c>
      <c r="G95" s="330"/>
      <c r="V95" s="339">
        <v>38</v>
      </c>
      <c r="W95" s="339">
        <v>1</v>
      </c>
      <c r="X95" s="70">
        <v>3</v>
      </c>
      <c r="Y95" s="70">
        <v>4</v>
      </c>
      <c r="Z95" s="70">
        <v>5</v>
      </c>
      <c r="AA95" s="70">
        <v>6</v>
      </c>
      <c r="AB95" s="70">
        <v>7</v>
      </c>
      <c r="AC95" s="70">
        <v>8</v>
      </c>
      <c r="AD95" s="70">
        <v>9</v>
      </c>
      <c r="AE95" s="70">
        <v>10</v>
      </c>
      <c r="AF95" s="70">
        <v>11</v>
      </c>
      <c r="AG95" s="70">
        <v>12</v>
      </c>
      <c r="AH95" s="70">
        <v>13</v>
      </c>
      <c r="AI95" s="341">
        <v>14</v>
      </c>
      <c r="AJ95" s="341">
        <v>15</v>
      </c>
      <c r="AK95" s="341">
        <v>16</v>
      </c>
      <c r="AL95" s="341">
        <v>17</v>
      </c>
    </row>
    <row r="96" spans="1:41" x14ac:dyDescent="0.25">
      <c r="A96" s="340" t="s">
        <v>2072</v>
      </c>
    </row>
    <row r="97" spans="1:43" x14ac:dyDescent="0.25">
      <c r="A97" s="340" t="s">
        <v>2073</v>
      </c>
    </row>
    <row r="101" spans="1:43" x14ac:dyDescent="0.25">
      <c r="D101" s="339"/>
      <c r="E101" s="339"/>
      <c r="F101" s="339"/>
      <c r="G101" s="339"/>
      <c r="H101" s="339"/>
      <c r="I101" s="339"/>
      <c r="J101" s="339"/>
      <c r="K101" s="339"/>
      <c r="L101" s="339"/>
      <c r="X101" s="70">
        <v>1</v>
      </c>
      <c r="Y101" s="70">
        <v>1</v>
      </c>
      <c r="Z101" s="70">
        <v>1</v>
      </c>
      <c r="AA101" s="70">
        <v>1</v>
      </c>
      <c r="AB101" s="70">
        <v>1</v>
      </c>
      <c r="AC101" s="70">
        <v>1</v>
      </c>
      <c r="AD101" s="70">
        <v>1</v>
      </c>
      <c r="AE101" s="70">
        <v>1</v>
      </c>
      <c r="AF101" s="70">
        <v>1</v>
      </c>
      <c r="AG101" s="70">
        <v>1</v>
      </c>
      <c r="AH101" s="70">
        <v>1</v>
      </c>
      <c r="AI101" s="339">
        <v>1</v>
      </c>
      <c r="AJ101" s="339">
        <v>1</v>
      </c>
      <c r="AK101" s="339">
        <v>1</v>
      </c>
      <c r="AL101" s="339">
        <v>1</v>
      </c>
      <c r="AM101" s="339">
        <v>1</v>
      </c>
      <c r="AN101" s="339">
        <v>1</v>
      </c>
      <c r="AO101" s="339">
        <v>1</v>
      </c>
      <c r="AP101" s="339">
        <v>1</v>
      </c>
      <c r="AQ101" s="339">
        <v>1</v>
      </c>
    </row>
    <row r="102" spans="1:43" x14ac:dyDescent="0.25">
      <c r="D102" s="339"/>
      <c r="E102" s="339"/>
      <c r="F102" s="339"/>
      <c r="G102" s="339"/>
      <c r="H102" s="339"/>
      <c r="I102" s="339"/>
      <c r="J102" s="339"/>
      <c r="K102" s="339"/>
      <c r="L102" s="339"/>
      <c r="X102" s="70">
        <v>2</v>
      </c>
      <c r="Y102" s="70">
        <v>2</v>
      </c>
      <c r="Z102" s="70">
        <v>2</v>
      </c>
      <c r="AA102" s="70">
        <v>2</v>
      </c>
      <c r="AB102" s="70">
        <v>2</v>
      </c>
      <c r="AC102" s="70">
        <v>2</v>
      </c>
      <c r="AD102" s="70">
        <v>2</v>
      </c>
      <c r="AE102" s="70">
        <v>2</v>
      </c>
      <c r="AF102" s="70">
        <v>2</v>
      </c>
      <c r="AG102" s="70">
        <v>2</v>
      </c>
      <c r="AH102" s="70">
        <v>2</v>
      </c>
      <c r="AI102" s="339">
        <v>2</v>
      </c>
      <c r="AJ102" s="339">
        <v>2</v>
      </c>
      <c r="AK102" s="339">
        <v>2</v>
      </c>
      <c r="AL102" s="339">
        <v>2</v>
      </c>
      <c r="AM102" s="339">
        <v>2</v>
      </c>
      <c r="AN102" s="339">
        <v>2</v>
      </c>
      <c r="AO102" s="339">
        <v>2</v>
      </c>
      <c r="AP102" s="339">
        <v>2</v>
      </c>
      <c r="AQ102" s="339">
        <v>2</v>
      </c>
    </row>
    <row r="103" spans="1:43" x14ac:dyDescent="0.25">
      <c r="B103" s="339"/>
      <c r="C103" s="339"/>
      <c r="D103" s="339"/>
      <c r="E103" s="339"/>
      <c r="F103" s="339"/>
      <c r="G103" s="339"/>
      <c r="H103" s="339"/>
      <c r="I103" s="339"/>
      <c r="J103" s="339"/>
      <c r="K103" s="339"/>
      <c r="L103" s="339"/>
      <c r="X103" s="70">
        <v>3</v>
      </c>
      <c r="Y103" s="70">
        <v>3</v>
      </c>
      <c r="Z103" s="70">
        <v>3</v>
      </c>
      <c r="AA103" s="70">
        <v>3</v>
      </c>
      <c r="AB103" s="70">
        <v>3</v>
      </c>
      <c r="AC103" s="70">
        <v>3</v>
      </c>
      <c r="AD103" s="70">
        <v>3</v>
      </c>
      <c r="AE103" s="70">
        <v>3</v>
      </c>
      <c r="AF103" s="70">
        <v>3</v>
      </c>
      <c r="AG103" s="70">
        <v>3</v>
      </c>
      <c r="AH103" s="70">
        <v>3</v>
      </c>
      <c r="AI103" s="339">
        <v>3</v>
      </c>
      <c r="AJ103" s="339">
        <v>3</v>
      </c>
      <c r="AK103" s="339">
        <v>3</v>
      </c>
      <c r="AL103" s="339">
        <v>3</v>
      </c>
      <c r="AM103" s="339">
        <v>3</v>
      </c>
      <c r="AN103" s="339">
        <v>3</v>
      </c>
      <c r="AO103" s="339">
        <v>3</v>
      </c>
      <c r="AP103" s="339">
        <v>3</v>
      </c>
      <c r="AQ103" s="339">
        <v>3</v>
      </c>
    </row>
    <row r="104" spans="1:43" x14ac:dyDescent="0.25">
      <c r="B104" s="339"/>
      <c r="C104" s="339"/>
      <c r="D104" s="339"/>
      <c r="E104" s="339"/>
      <c r="F104" s="339"/>
      <c r="G104" s="339"/>
      <c r="H104" s="339"/>
      <c r="I104" s="339"/>
      <c r="J104" s="339"/>
      <c r="K104" s="339"/>
      <c r="L104" s="339"/>
      <c r="X104" s="70">
        <v>4</v>
      </c>
      <c r="Y104" s="70">
        <v>4</v>
      </c>
      <c r="Z104" s="70">
        <v>4</v>
      </c>
      <c r="AA104" s="70">
        <v>4</v>
      </c>
      <c r="AB104" s="70">
        <v>4</v>
      </c>
      <c r="AC104" s="70">
        <v>4</v>
      </c>
      <c r="AD104" s="70">
        <v>4</v>
      </c>
      <c r="AE104" s="70">
        <v>4</v>
      </c>
      <c r="AF104" s="70">
        <v>4</v>
      </c>
      <c r="AG104" s="70">
        <v>4</v>
      </c>
      <c r="AH104" s="70">
        <v>4</v>
      </c>
      <c r="AI104" s="339">
        <v>4</v>
      </c>
      <c r="AJ104" s="339">
        <v>4</v>
      </c>
      <c r="AK104" s="339">
        <v>4</v>
      </c>
      <c r="AL104" s="339">
        <v>4</v>
      </c>
      <c r="AM104" s="339">
        <v>4</v>
      </c>
      <c r="AN104" s="339">
        <v>4</v>
      </c>
      <c r="AO104" s="339">
        <v>4</v>
      </c>
      <c r="AP104" s="339">
        <v>4</v>
      </c>
      <c r="AQ104" s="339">
        <v>4</v>
      </c>
    </row>
    <row r="105" spans="1:43" x14ac:dyDescent="0.25">
      <c r="B105" s="339"/>
      <c r="C105" s="339"/>
      <c r="D105" s="339"/>
      <c r="E105" s="339"/>
      <c r="F105" s="339"/>
      <c r="G105" s="339"/>
      <c r="H105" s="339"/>
      <c r="I105" s="339"/>
      <c r="J105" s="339"/>
      <c r="K105" s="339"/>
      <c r="L105" s="339"/>
      <c r="X105" s="70">
        <v>5</v>
      </c>
      <c r="Y105" s="70">
        <v>5</v>
      </c>
      <c r="Z105" s="70">
        <v>5</v>
      </c>
      <c r="AA105" s="70">
        <v>5</v>
      </c>
      <c r="AB105" s="70">
        <v>5</v>
      </c>
      <c r="AC105" s="70">
        <v>5</v>
      </c>
      <c r="AD105" s="70">
        <v>5</v>
      </c>
      <c r="AE105" s="70">
        <v>5</v>
      </c>
      <c r="AF105" s="70">
        <v>5</v>
      </c>
      <c r="AG105" s="70">
        <v>5</v>
      </c>
      <c r="AH105" s="70">
        <v>5</v>
      </c>
      <c r="AI105" s="339">
        <v>5</v>
      </c>
      <c r="AJ105" s="339">
        <v>5</v>
      </c>
      <c r="AK105" s="339">
        <v>5</v>
      </c>
      <c r="AL105" s="339">
        <v>5</v>
      </c>
      <c r="AM105" s="339">
        <v>5</v>
      </c>
      <c r="AN105" s="339">
        <v>5</v>
      </c>
      <c r="AO105" s="339">
        <v>5</v>
      </c>
      <c r="AP105" s="339">
        <v>5</v>
      </c>
      <c r="AQ105" s="339">
        <v>5</v>
      </c>
    </row>
    <row r="106" spans="1:43" x14ac:dyDescent="0.25">
      <c r="B106" s="339"/>
      <c r="C106" s="339"/>
      <c r="D106" s="339"/>
      <c r="E106" s="339"/>
      <c r="F106" s="339"/>
      <c r="G106" s="339"/>
      <c r="H106" s="339"/>
      <c r="I106" s="339"/>
      <c r="J106" s="339"/>
      <c r="K106" s="339"/>
      <c r="L106" s="339"/>
      <c r="X106" s="70">
        <v>6</v>
      </c>
      <c r="Y106" s="70">
        <v>6</v>
      </c>
      <c r="Z106" s="70">
        <v>6</v>
      </c>
      <c r="AA106" s="70">
        <v>6</v>
      </c>
      <c r="AB106" s="70">
        <v>6</v>
      </c>
      <c r="AC106" s="70">
        <v>6</v>
      </c>
      <c r="AD106" s="70">
        <v>6</v>
      </c>
      <c r="AE106" s="70">
        <v>6</v>
      </c>
      <c r="AF106" s="70">
        <v>6</v>
      </c>
      <c r="AG106" s="70">
        <v>6</v>
      </c>
      <c r="AH106" s="70">
        <v>6</v>
      </c>
      <c r="AI106" s="339">
        <v>6</v>
      </c>
      <c r="AJ106" s="339">
        <v>6</v>
      </c>
      <c r="AK106" s="339">
        <v>6</v>
      </c>
      <c r="AL106" s="339">
        <v>6</v>
      </c>
      <c r="AM106" s="339">
        <v>6</v>
      </c>
      <c r="AN106" s="339">
        <v>6</v>
      </c>
      <c r="AO106" s="339">
        <v>6</v>
      </c>
      <c r="AP106" s="339">
        <v>6</v>
      </c>
      <c r="AQ106" s="339">
        <v>6</v>
      </c>
    </row>
    <row r="107" spans="1:43" x14ac:dyDescent="0.25">
      <c r="B107" s="339"/>
      <c r="C107" s="339"/>
      <c r="D107" s="339"/>
      <c r="E107" s="339"/>
      <c r="F107" s="339"/>
      <c r="G107" s="339"/>
      <c r="H107" s="339"/>
      <c r="I107" s="339"/>
      <c r="J107" s="339"/>
      <c r="K107" s="339"/>
      <c r="L107" s="339"/>
      <c r="X107" s="70">
        <v>7</v>
      </c>
      <c r="Y107" s="70">
        <v>7</v>
      </c>
      <c r="Z107" s="70">
        <v>7</v>
      </c>
      <c r="AA107" s="70">
        <v>7</v>
      </c>
      <c r="AB107" s="70">
        <v>7</v>
      </c>
      <c r="AC107" s="70">
        <v>7</v>
      </c>
      <c r="AD107" s="70">
        <v>7</v>
      </c>
      <c r="AE107" s="70">
        <v>7</v>
      </c>
      <c r="AF107" s="70">
        <v>7</v>
      </c>
      <c r="AG107" s="70">
        <v>7</v>
      </c>
      <c r="AH107" s="70">
        <v>7</v>
      </c>
      <c r="AI107" s="339">
        <v>7</v>
      </c>
      <c r="AJ107" s="339">
        <v>7</v>
      </c>
      <c r="AK107" s="339">
        <v>7</v>
      </c>
      <c r="AL107" s="339">
        <v>7</v>
      </c>
      <c r="AM107" s="339">
        <v>7</v>
      </c>
      <c r="AN107" s="339">
        <v>7</v>
      </c>
      <c r="AO107" s="339">
        <v>7</v>
      </c>
      <c r="AP107" s="339">
        <v>7</v>
      </c>
      <c r="AQ107" s="339">
        <v>7</v>
      </c>
    </row>
    <row r="108" spans="1:43" x14ac:dyDescent="0.25">
      <c r="B108" s="339"/>
      <c r="C108" s="339"/>
      <c r="D108" s="339"/>
      <c r="E108" s="339"/>
      <c r="F108" s="339"/>
      <c r="G108" s="339"/>
      <c r="H108" s="339"/>
      <c r="I108" s="339"/>
      <c r="J108" s="339"/>
      <c r="K108" s="339"/>
      <c r="L108" s="339"/>
      <c r="X108" s="70">
        <v>8</v>
      </c>
      <c r="Y108" s="70">
        <v>8</v>
      </c>
      <c r="Z108" s="70">
        <v>8</v>
      </c>
      <c r="AA108" s="70">
        <v>8</v>
      </c>
      <c r="AB108" s="70">
        <v>8</v>
      </c>
      <c r="AC108" s="70">
        <v>8</v>
      </c>
      <c r="AD108" s="70">
        <v>8</v>
      </c>
      <c r="AE108" s="70">
        <v>8</v>
      </c>
      <c r="AF108" s="70">
        <v>8</v>
      </c>
      <c r="AG108" s="70">
        <v>8</v>
      </c>
      <c r="AH108" s="70">
        <v>8</v>
      </c>
      <c r="AI108" s="339">
        <v>8</v>
      </c>
      <c r="AJ108" s="339">
        <v>8</v>
      </c>
      <c r="AK108" s="339">
        <v>8</v>
      </c>
      <c r="AL108" s="339">
        <v>8</v>
      </c>
      <c r="AM108" s="339">
        <v>8</v>
      </c>
      <c r="AN108" s="339">
        <v>8</v>
      </c>
      <c r="AO108" s="339">
        <v>8</v>
      </c>
      <c r="AP108" s="339">
        <v>8</v>
      </c>
      <c r="AQ108" s="339">
        <v>8</v>
      </c>
    </row>
    <row r="109" spans="1:43" x14ac:dyDescent="0.25">
      <c r="B109" s="339"/>
      <c r="C109" s="339"/>
      <c r="D109" s="339"/>
      <c r="E109" s="339"/>
      <c r="F109" s="339"/>
      <c r="G109" s="339"/>
      <c r="H109" s="339"/>
      <c r="I109" s="339"/>
      <c r="J109" s="339"/>
      <c r="K109" s="339"/>
      <c r="L109" s="339"/>
      <c r="X109" s="70">
        <v>9</v>
      </c>
      <c r="Y109" s="70">
        <v>9</v>
      </c>
      <c r="Z109" s="70">
        <v>9</v>
      </c>
      <c r="AA109" s="70">
        <v>9</v>
      </c>
      <c r="AB109" s="70">
        <v>9</v>
      </c>
      <c r="AC109" s="70">
        <v>9</v>
      </c>
      <c r="AD109" s="70">
        <v>9</v>
      </c>
      <c r="AE109" s="70">
        <v>9</v>
      </c>
      <c r="AF109" s="70">
        <v>9</v>
      </c>
      <c r="AG109" s="70">
        <v>9</v>
      </c>
      <c r="AH109" s="70">
        <v>9</v>
      </c>
      <c r="AI109" s="339">
        <v>9</v>
      </c>
      <c r="AJ109" s="339">
        <v>9</v>
      </c>
      <c r="AK109" s="339">
        <v>9</v>
      </c>
      <c r="AL109" s="339">
        <v>9</v>
      </c>
      <c r="AM109" s="339">
        <v>9</v>
      </c>
      <c r="AN109" s="339">
        <v>9</v>
      </c>
      <c r="AO109" s="339">
        <v>9</v>
      </c>
      <c r="AP109" s="339">
        <v>9</v>
      </c>
      <c r="AQ109" s="339">
        <v>9</v>
      </c>
    </row>
    <row r="110" spans="1:43" x14ac:dyDescent="0.25">
      <c r="B110" s="339"/>
      <c r="C110" s="339"/>
      <c r="D110" s="339"/>
      <c r="E110" s="339"/>
      <c r="F110" s="339"/>
      <c r="G110" s="339"/>
      <c r="H110" s="339"/>
      <c r="I110" s="339"/>
      <c r="J110" s="339"/>
      <c r="K110" s="339"/>
      <c r="L110" s="339"/>
      <c r="X110" s="70">
        <v>10</v>
      </c>
      <c r="Y110" s="70">
        <v>10</v>
      </c>
      <c r="Z110" s="70">
        <v>10</v>
      </c>
      <c r="AA110" s="70">
        <v>10</v>
      </c>
      <c r="AB110" s="70">
        <v>10</v>
      </c>
      <c r="AC110" s="70">
        <v>10</v>
      </c>
      <c r="AD110" s="70">
        <v>10</v>
      </c>
      <c r="AE110" s="70">
        <v>10</v>
      </c>
      <c r="AF110" s="70">
        <v>10</v>
      </c>
      <c r="AG110" s="70">
        <v>10</v>
      </c>
      <c r="AH110" s="70">
        <v>10</v>
      </c>
      <c r="AI110" s="339">
        <v>10</v>
      </c>
      <c r="AJ110" s="339">
        <v>10</v>
      </c>
      <c r="AK110" s="339">
        <v>10</v>
      </c>
      <c r="AL110" s="339">
        <v>10</v>
      </c>
      <c r="AM110" s="339">
        <v>10</v>
      </c>
      <c r="AN110" s="339">
        <v>10</v>
      </c>
      <c r="AO110" s="339">
        <v>10</v>
      </c>
      <c r="AP110" s="339">
        <v>10</v>
      </c>
      <c r="AQ110" s="339">
        <v>10</v>
      </c>
    </row>
    <row r="111" spans="1:43" x14ac:dyDescent="0.25">
      <c r="B111" s="339"/>
      <c r="C111" s="339"/>
      <c r="D111" s="339"/>
      <c r="E111" s="339"/>
      <c r="F111" s="339"/>
      <c r="G111" s="339"/>
      <c r="H111" s="339"/>
      <c r="I111" s="339"/>
      <c r="J111" s="339"/>
      <c r="K111" s="339"/>
      <c r="L111" s="339"/>
      <c r="X111" s="70">
        <v>11</v>
      </c>
      <c r="Y111" s="70">
        <v>11</v>
      </c>
      <c r="Z111" s="70">
        <v>11</v>
      </c>
      <c r="AA111" s="70">
        <v>11</v>
      </c>
      <c r="AB111" s="70">
        <v>11</v>
      </c>
      <c r="AC111" s="70">
        <v>11</v>
      </c>
      <c r="AD111" s="70">
        <v>11</v>
      </c>
      <c r="AE111" s="70">
        <v>11</v>
      </c>
      <c r="AF111" s="70">
        <v>11</v>
      </c>
      <c r="AG111" s="70">
        <v>11</v>
      </c>
      <c r="AH111" s="70">
        <v>11</v>
      </c>
      <c r="AI111" s="339">
        <v>11</v>
      </c>
      <c r="AJ111" s="339">
        <v>11</v>
      </c>
      <c r="AK111" s="339">
        <v>11</v>
      </c>
      <c r="AL111" s="339">
        <v>11</v>
      </c>
      <c r="AM111" s="339">
        <v>11</v>
      </c>
      <c r="AN111" s="339">
        <v>11</v>
      </c>
      <c r="AO111" s="339">
        <v>11</v>
      </c>
      <c r="AP111" s="339">
        <v>11</v>
      </c>
      <c r="AQ111" s="339">
        <v>11</v>
      </c>
    </row>
    <row r="112" spans="1:43" x14ac:dyDescent="0.25">
      <c r="B112" s="339"/>
      <c r="C112" s="339"/>
      <c r="D112" s="339"/>
      <c r="E112" s="339"/>
      <c r="F112" s="339"/>
      <c r="G112" s="339"/>
      <c r="H112" s="339"/>
      <c r="I112" s="339"/>
      <c r="J112" s="339"/>
      <c r="K112" s="339"/>
      <c r="L112" s="339"/>
      <c r="X112" s="70">
        <v>12</v>
      </c>
      <c r="Y112" s="70">
        <v>12</v>
      </c>
      <c r="Z112" s="70">
        <v>12</v>
      </c>
      <c r="AA112" s="70">
        <v>12</v>
      </c>
      <c r="AB112" s="70">
        <v>12</v>
      </c>
      <c r="AC112" s="70">
        <v>12</v>
      </c>
      <c r="AD112" s="70">
        <v>12</v>
      </c>
      <c r="AE112" s="70">
        <v>12</v>
      </c>
      <c r="AF112" s="70">
        <v>12</v>
      </c>
      <c r="AG112" s="70">
        <v>12</v>
      </c>
      <c r="AH112" s="70">
        <v>12</v>
      </c>
      <c r="AI112" s="339">
        <v>12</v>
      </c>
      <c r="AJ112" s="339">
        <v>12</v>
      </c>
      <c r="AK112" s="339">
        <v>12</v>
      </c>
      <c r="AL112" s="339">
        <v>12</v>
      </c>
      <c r="AM112" s="339">
        <v>12</v>
      </c>
      <c r="AN112" s="339">
        <v>12</v>
      </c>
      <c r="AO112" s="339">
        <v>12</v>
      </c>
      <c r="AP112" s="339">
        <v>12</v>
      </c>
      <c r="AQ112" s="339">
        <v>12</v>
      </c>
    </row>
    <row r="113" spans="2:43" x14ac:dyDescent="0.25">
      <c r="B113" s="339"/>
      <c r="C113" s="339"/>
      <c r="D113" s="339"/>
      <c r="E113" s="339"/>
      <c r="F113" s="339"/>
      <c r="G113" s="339"/>
      <c r="H113" s="339"/>
      <c r="I113" s="339"/>
      <c r="J113" s="339"/>
      <c r="K113" s="339"/>
      <c r="L113" s="339"/>
      <c r="X113" s="70">
        <v>13</v>
      </c>
      <c r="Y113" s="70">
        <v>13</v>
      </c>
      <c r="Z113" s="70">
        <v>13</v>
      </c>
      <c r="AA113" s="70">
        <v>13</v>
      </c>
      <c r="AB113" s="70">
        <v>13</v>
      </c>
      <c r="AC113" s="70">
        <v>13</v>
      </c>
      <c r="AD113" s="70">
        <v>13</v>
      </c>
      <c r="AE113" s="70">
        <v>13</v>
      </c>
      <c r="AF113" s="70">
        <v>13</v>
      </c>
      <c r="AG113" s="70">
        <v>13</v>
      </c>
      <c r="AH113" s="70">
        <v>13</v>
      </c>
      <c r="AI113" s="339">
        <v>13</v>
      </c>
      <c r="AJ113" s="339">
        <v>13</v>
      </c>
      <c r="AK113" s="339">
        <v>13</v>
      </c>
      <c r="AL113" s="339">
        <v>13</v>
      </c>
      <c r="AM113" s="339">
        <v>13</v>
      </c>
      <c r="AN113" s="339">
        <v>13</v>
      </c>
      <c r="AO113" s="339">
        <v>13</v>
      </c>
      <c r="AP113" s="339">
        <v>13</v>
      </c>
      <c r="AQ113" s="339">
        <v>13</v>
      </c>
    </row>
    <row r="114" spans="2:43" x14ac:dyDescent="0.25">
      <c r="B114" s="339"/>
      <c r="C114" s="339"/>
      <c r="D114" s="339"/>
      <c r="E114" s="339"/>
      <c r="F114" s="339"/>
      <c r="G114" s="339"/>
      <c r="H114" s="339"/>
      <c r="I114" s="339"/>
      <c r="J114" s="339"/>
      <c r="K114" s="339"/>
      <c r="L114" s="339"/>
      <c r="X114" s="70">
        <v>14</v>
      </c>
      <c r="Y114" s="70">
        <v>14</v>
      </c>
      <c r="Z114" s="70">
        <v>14</v>
      </c>
      <c r="AA114" s="70">
        <v>14</v>
      </c>
      <c r="AB114" s="70">
        <v>14</v>
      </c>
      <c r="AC114" s="70">
        <v>14</v>
      </c>
      <c r="AD114" s="70">
        <v>14</v>
      </c>
      <c r="AE114" s="70">
        <v>14</v>
      </c>
      <c r="AF114" s="70">
        <v>14</v>
      </c>
      <c r="AG114" s="70">
        <v>14</v>
      </c>
      <c r="AH114" s="70">
        <v>14</v>
      </c>
      <c r="AI114" s="339">
        <v>14</v>
      </c>
      <c r="AJ114" s="339">
        <v>14</v>
      </c>
      <c r="AK114" s="339">
        <v>14</v>
      </c>
      <c r="AL114" s="339">
        <v>14</v>
      </c>
      <c r="AM114" s="339">
        <v>14</v>
      </c>
      <c r="AN114" s="339">
        <v>14</v>
      </c>
      <c r="AO114" s="339">
        <v>14</v>
      </c>
      <c r="AP114" s="339">
        <v>14</v>
      </c>
      <c r="AQ114" s="339">
        <v>14</v>
      </c>
    </row>
    <row r="115" spans="2:43" x14ac:dyDescent="0.25">
      <c r="B115" s="339"/>
      <c r="C115" s="339"/>
      <c r="D115" s="339"/>
      <c r="E115" s="339"/>
      <c r="F115" s="339"/>
      <c r="G115" s="339"/>
      <c r="H115" s="339"/>
      <c r="I115" s="339"/>
      <c r="J115" s="339"/>
      <c r="K115" s="339"/>
      <c r="L115" s="339"/>
      <c r="X115" s="70">
        <v>15</v>
      </c>
      <c r="Y115" s="70">
        <v>15</v>
      </c>
      <c r="Z115" s="70">
        <v>15</v>
      </c>
      <c r="AA115" s="70">
        <v>15</v>
      </c>
      <c r="AB115" s="70">
        <v>15</v>
      </c>
      <c r="AC115" s="70">
        <v>15</v>
      </c>
      <c r="AD115" s="70">
        <v>15</v>
      </c>
      <c r="AE115" s="70">
        <v>15</v>
      </c>
      <c r="AF115" s="70">
        <v>15</v>
      </c>
      <c r="AG115" s="70">
        <v>15</v>
      </c>
      <c r="AH115" s="70">
        <v>15</v>
      </c>
      <c r="AI115" s="339">
        <v>15</v>
      </c>
      <c r="AJ115" s="339">
        <v>15</v>
      </c>
      <c r="AK115" s="339">
        <v>15</v>
      </c>
      <c r="AL115" s="339">
        <v>15</v>
      </c>
      <c r="AM115" s="339">
        <v>15</v>
      </c>
      <c r="AN115" s="339">
        <v>15</v>
      </c>
      <c r="AO115" s="339">
        <v>15</v>
      </c>
      <c r="AP115" s="339">
        <v>15</v>
      </c>
      <c r="AQ115" s="339">
        <v>15</v>
      </c>
    </row>
    <row r="116" spans="2:43" x14ac:dyDescent="0.25">
      <c r="B116" s="339"/>
      <c r="C116" s="339"/>
      <c r="D116" s="339"/>
      <c r="E116" s="339"/>
      <c r="F116" s="339"/>
      <c r="G116" s="339"/>
      <c r="H116" s="339"/>
      <c r="I116" s="339"/>
      <c r="J116" s="339"/>
      <c r="K116" s="339"/>
      <c r="L116" s="339"/>
      <c r="X116" s="70">
        <v>16</v>
      </c>
      <c r="Y116" s="70">
        <v>16</v>
      </c>
      <c r="Z116" s="70">
        <v>16</v>
      </c>
      <c r="AA116" s="70">
        <v>16</v>
      </c>
      <c r="AB116" s="70">
        <v>16</v>
      </c>
      <c r="AC116" s="70">
        <v>16</v>
      </c>
      <c r="AD116" s="70">
        <v>16</v>
      </c>
      <c r="AE116" s="70">
        <v>16</v>
      </c>
      <c r="AF116" s="70">
        <v>16</v>
      </c>
      <c r="AG116" s="70">
        <v>16</v>
      </c>
      <c r="AH116" s="70">
        <v>16</v>
      </c>
      <c r="AI116" s="339">
        <v>16</v>
      </c>
      <c r="AJ116" s="339">
        <v>16</v>
      </c>
      <c r="AK116" s="339">
        <v>16</v>
      </c>
      <c r="AL116" s="339">
        <v>16</v>
      </c>
      <c r="AM116" s="339">
        <v>16</v>
      </c>
      <c r="AN116" s="339">
        <v>16</v>
      </c>
      <c r="AO116" s="339">
        <v>16</v>
      </c>
      <c r="AP116" s="339">
        <v>16</v>
      </c>
      <c r="AQ116" s="339">
        <v>16</v>
      </c>
    </row>
    <row r="117" spans="2:43" x14ac:dyDescent="0.25">
      <c r="B117" s="339"/>
      <c r="C117" s="339"/>
      <c r="D117" s="339"/>
      <c r="E117" s="339"/>
      <c r="F117" s="339"/>
      <c r="G117" s="339"/>
      <c r="H117" s="339"/>
      <c r="I117" s="339"/>
      <c r="J117" s="339"/>
      <c r="K117" s="339"/>
      <c r="L117" s="339"/>
      <c r="X117" s="70">
        <v>17</v>
      </c>
      <c r="Y117" s="70">
        <v>17</v>
      </c>
      <c r="Z117" s="70">
        <v>17</v>
      </c>
      <c r="AA117" s="70">
        <v>17</v>
      </c>
      <c r="AB117" s="70">
        <v>17</v>
      </c>
      <c r="AC117" s="70">
        <v>17</v>
      </c>
      <c r="AD117" s="70">
        <v>17</v>
      </c>
      <c r="AE117" s="70">
        <v>17</v>
      </c>
      <c r="AF117" s="70">
        <v>17</v>
      </c>
      <c r="AG117" s="70">
        <v>17</v>
      </c>
      <c r="AH117" s="70">
        <v>17</v>
      </c>
      <c r="AI117" s="339">
        <v>17</v>
      </c>
      <c r="AJ117" s="339">
        <v>17</v>
      </c>
      <c r="AK117" s="339">
        <v>17</v>
      </c>
      <c r="AL117" s="339">
        <v>17</v>
      </c>
      <c r="AM117" s="339">
        <v>17</v>
      </c>
      <c r="AN117" s="339">
        <v>17</v>
      </c>
      <c r="AO117" s="339">
        <v>17</v>
      </c>
      <c r="AP117" s="339">
        <v>17</v>
      </c>
      <c r="AQ117" s="339">
        <v>17</v>
      </c>
    </row>
    <row r="118" spans="2:43" x14ac:dyDescent="0.25">
      <c r="B118" s="339"/>
      <c r="C118" s="339"/>
      <c r="D118" s="339"/>
      <c r="E118" s="339"/>
      <c r="F118" s="339"/>
      <c r="G118" s="339"/>
      <c r="H118" s="339"/>
      <c r="I118" s="339"/>
      <c r="J118" s="339"/>
      <c r="K118" s="339"/>
      <c r="L118" s="339"/>
      <c r="X118" s="70">
        <v>18</v>
      </c>
      <c r="Y118" s="70">
        <v>18</v>
      </c>
      <c r="Z118" s="70">
        <v>18</v>
      </c>
      <c r="AA118" s="70">
        <v>18</v>
      </c>
      <c r="AB118" s="70">
        <v>18</v>
      </c>
      <c r="AC118" s="70">
        <v>18</v>
      </c>
      <c r="AD118" s="70">
        <v>18</v>
      </c>
      <c r="AE118" s="70">
        <v>18</v>
      </c>
      <c r="AF118" s="70">
        <v>18</v>
      </c>
      <c r="AG118" s="70">
        <v>18</v>
      </c>
      <c r="AH118" s="70">
        <v>18</v>
      </c>
      <c r="AI118" s="339">
        <v>18</v>
      </c>
      <c r="AJ118" s="339">
        <v>18</v>
      </c>
      <c r="AK118" s="339">
        <v>18</v>
      </c>
      <c r="AL118" s="339">
        <v>18</v>
      </c>
      <c r="AM118" s="339">
        <v>18</v>
      </c>
      <c r="AN118" s="339">
        <v>18</v>
      </c>
      <c r="AO118" s="339">
        <v>18</v>
      </c>
      <c r="AP118" s="339">
        <v>18</v>
      </c>
      <c r="AQ118" s="339">
        <v>18</v>
      </c>
    </row>
    <row r="119" spans="2:43" x14ac:dyDescent="0.25">
      <c r="B119" s="339"/>
      <c r="C119" s="339"/>
      <c r="D119" s="339"/>
      <c r="E119" s="339"/>
      <c r="F119" s="339"/>
      <c r="G119" s="339"/>
      <c r="H119" s="339"/>
      <c r="I119" s="339"/>
      <c r="J119" s="339"/>
      <c r="K119" s="339"/>
      <c r="L119" s="339"/>
      <c r="X119" s="70">
        <v>19</v>
      </c>
      <c r="Y119" s="70">
        <v>19</v>
      </c>
      <c r="Z119" s="70">
        <v>19</v>
      </c>
      <c r="AA119" s="70">
        <v>19</v>
      </c>
      <c r="AB119" s="70">
        <v>19</v>
      </c>
      <c r="AC119" s="70">
        <v>19</v>
      </c>
      <c r="AD119" s="70">
        <v>19</v>
      </c>
      <c r="AE119" s="70">
        <v>19</v>
      </c>
      <c r="AF119" s="70">
        <v>19</v>
      </c>
      <c r="AG119" s="70">
        <v>19</v>
      </c>
      <c r="AH119" s="70">
        <v>19</v>
      </c>
      <c r="AI119" s="339">
        <v>19</v>
      </c>
      <c r="AJ119" s="339">
        <v>19</v>
      </c>
      <c r="AK119" s="339">
        <v>19</v>
      </c>
      <c r="AL119" s="339">
        <v>19</v>
      </c>
      <c r="AM119" s="339">
        <v>19</v>
      </c>
      <c r="AN119" s="339">
        <v>19</v>
      </c>
      <c r="AO119" s="339">
        <v>19</v>
      </c>
      <c r="AP119" s="339">
        <v>19</v>
      </c>
      <c r="AQ119" s="339">
        <v>19</v>
      </c>
    </row>
    <row r="120" spans="2:43" x14ac:dyDescent="0.25">
      <c r="AI120" s="339"/>
      <c r="AJ120" s="339"/>
      <c r="AK120" s="339"/>
      <c r="AL120" s="339"/>
      <c r="AM120" s="339"/>
      <c r="AN120" s="339"/>
      <c r="AO120" s="339"/>
      <c r="AP120" s="339"/>
      <c r="AQ120" s="339"/>
    </row>
  </sheetData>
  <sortState ref="AG14:AH53">
    <sortCondition sortBy="cellColor" ref="AG14:AG53" dxfId="0"/>
  </sortState>
  <mergeCells count="23">
    <mergeCell ref="O2:O3"/>
    <mergeCell ref="W2:W3"/>
    <mergeCell ref="Q2:R2"/>
    <mergeCell ref="S2:S3"/>
    <mergeCell ref="T2:T3"/>
    <mergeCell ref="U2:U3"/>
    <mergeCell ref="V2:V3"/>
    <mergeCell ref="C1:C3"/>
    <mergeCell ref="P2:P3"/>
    <mergeCell ref="A1:A3"/>
    <mergeCell ref="B1:B3"/>
    <mergeCell ref="D1:H1"/>
    <mergeCell ref="I1:M1"/>
    <mergeCell ref="N1:R1"/>
    <mergeCell ref="D2:D3"/>
    <mergeCell ref="E2:E3"/>
    <mergeCell ref="F2:F3"/>
    <mergeCell ref="G2:H2"/>
    <mergeCell ref="I2:I3"/>
    <mergeCell ref="J2:J3"/>
    <mergeCell ref="K2:K3"/>
    <mergeCell ref="L2:M2"/>
    <mergeCell ref="N2:N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2"/>
  <sheetViews>
    <sheetView zoomScale="80" zoomScaleNormal="80" workbookViewId="0">
      <selection sqref="A1:A2"/>
    </sheetView>
  </sheetViews>
  <sheetFormatPr defaultRowHeight="12.75" customHeight="1" x14ac:dyDescent="0.25"/>
  <cols>
    <col min="1" max="1" width="10.5703125" style="105" bestFit="1" customWidth="1"/>
    <col min="2" max="2" width="5.5703125" style="105" bestFit="1" customWidth="1"/>
    <col min="3" max="4" width="9.85546875" style="105" bestFit="1" customWidth="1"/>
    <col min="5" max="5" width="6" style="105" bestFit="1" customWidth="1"/>
    <col min="6" max="6" width="33.85546875" style="105" bestFit="1" customWidth="1"/>
    <col min="7" max="7" width="4.42578125" style="106" bestFit="1" customWidth="1"/>
    <col min="8" max="9" width="9.28515625" style="105" bestFit="1" customWidth="1"/>
    <col min="10" max="10" width="5" style="106" bestFit="1" customWidth="1"/>
    <col min="11" max="11" width="8.140625" style="105" bestFit="1" customWidth="1"/>
    <col min="12" max="12" width="7.140625" style="105" bestFit="1" customWidth="1"/>
    <col min="13" max="13" width="8.140625" style="106" bestFit="1" customWidth="1"/>
    <col min="14" max="14" width="10.140625" style="105" bestFit="1" customWidth="1"/>
    <col min="15" max="15" width="6" style="105" bestFit="1" customWidth="1"/>
    <col min="16" max="16" width="9.140625" style="105"/>
    <col min="17" max="17" width="7.7109375" style="105" bestFit="1" customWidth="1"/>
    <col min="18" max="18" width="8.140625" style="105" bestFit="1" customWidth="1"/>
    <col min="19" max="19" width="9.140625" style="106"/>
    <col min="20" max="16384" width="9.140625" style="105"/>
  </cols>
  <sheetData>
    <row r="1" spans="1:24" ht="12.75" customHeight="1" x14ac:dyDescent="0.25">
      <c r="A1" s="367" t="s">
        <v>2027</v>
      </c>
      <c r="B1" s="367" t="s">
        <v>0</v>
      </c>
      <c r="C1" s="358" t="s">
        <v>1</v>
      </c>
      <c r="D1" s="358" t="s">
        <v>2</v>
      </c>
      <c r="E1" s="367" t="s">
        <v>239</v>
      </c>
      <c r="F1" s="367" t="s">
        <v>240</v>
      </c>
      <c r="G1" s="367" t="s">
        <v>21</v>
      </c>
      <c r="H1" s="367"/>
      <c r="I1" s="367"/>
      <c r="J1" s="367" t="s">
        <v>43</v>
      </c>
      <c r="K1" s="367"/>
      <c r="L1" s="367"/>
      <c r="M1" s="403" t="s">
        <v>9</v>
      </c>
      <c r="N1" s="386" t="s">
        <v>10</v>
      </c>
      <c r="O1" s="388" t="s">
        <v>11</v>
      </c>
      <c r="P1" s="358" t="s">
        <v>241</v>
      </c>
      <c r="Q1" s="371" t="s">
        <v>13</v>
      </c>
      <c r="R1" s="371" t="s">
        <v>14</v>
      </c>
    </row>
    <row r="2" spans="1:24" s="108" customFormat="1" ht="12.75" customHeight="1" x14ac:dyDescent="0.25">
      <c r="A2" s="368"/>
      <c r="B2" s="368"/>
      <c r="C2" s="368"/>
      <c r="D2" s="368"/>
      <c r="E2" s="368"/>
      <c r="F2" s="368"/>
      <c r="G2" s="69" t="s">
        <v>15</v>
      </c>
      <c r="H2" s="116" t="s">
        <v>16</v>
      </c>
      <c r="I2" s="116" t="s">
        <v>17</v>
      </c>
      <c r="J2" s="69" t="s">
        <v>15</v>
      </c>
      <c r="K2" s="116" t="s">
        <v>16</v>
      </c>
      <c r="L2" s="116" t="s">
        <v>17</v>
      </c>
      <c r="M2" s="404"/>
      <c r="N2" s="387"/>
      <c r="O2" s="389"/>
      <c r="P2" s="368"/>
      <c r="Q2" s="383"/>
      <c r="R2" s="383"/>
      <c r="S2" s="111"/>
    </row>
    <row r="3" spans="1:24" ht="12.75" customHeight="1" x14ac:dyDescent="0.25">
      <c r="A3" s="99" t="s">
        <v>87</v>
      </c>
      <c r="E3" s="99" t="s">
        <v>242</v>
      </c>
      <c r="F3" s="99" t="s">
        <v>88</v>
      </c>
      <c r="G3" s="115">
        <v>14</v>
      </c>
      <c r="H3" s="97">
        <v>48.7</v>
      </c>
      <c r="I3" s="97">
        <v>100.3</v>
      </c>
      <c r="M3" s="110"/>
    </row>
    <row r="4" spans="1:24" ht="12.75" customHeight="1" x14ac:dyDescent="0.25">
      <c r="A4" s="99" t="s">
        <v>87</v>
      </c>
      <c r="E4" s="99" t="s">
        <v>242</v>
      </c>
      <c r="F4" s="99" t="s">
        <v>243</v>
      </c>
      <c r="G4" s="115">
        <v>9</v>
      </c>
      <c r="H4" s="97">
        <v>84.11</v>
      </c>
      <c r="I4" s="97">
        <v>12.8</v>
      </c>
      <c r="M4" s="110"/>
    </row>
    <row r="5" spans="1:24" ht="12.75" customHeight="1" x14ac:dyDescent="0.25">
      <c r="A5" s="99" t="s">
        <v>87</v>
      </c>
      <c r="E5" s="99" t="s">
        <v>242</v>
      </c>
      <c r="F5" s="42" t="s">
        <v>122</v>
      </c>
      <c r="G5" s="115">
        <v>7</v>
      </c>
      <c r="H5" s="97">
        <v>140.625</v>
      </c>
      <c r="I5" s="97">
        <v>82.679728470768453</v>
      </c>
      <c r="M5" s="110"/>
    </row>
    <row r="6" spans="1:24" ht="12.75" customHeight="1" x14ac:dyDescent="0.25">
      <c r="A6" s="99" t="s">
        <v>87</v>
      </c>
      <c r="E6" s="99" t="s">
        <v>242</v>
      </c>
      <c r="F6" s="99" t="s">
        <v>244</v>
      </c>
      <c r="J6" s="115">
        <v>30</v>
      </c>
      <c r="K6" s="97">
        <v>22.222222222222221</v>
      </c>
      <c r="L6" s="97">
        <v>25.925925925925924</v>
      </c>
      <c r="M6" s="110"/>
    </row>
    <row r="7" spans="1:24" ht="12.75" customHeight="1" x14ac:dyDescent="0.25">
      <c r="A7" s="99" t="s">
        <v>87</v>
      </c>
      <c r="E7" s="99" t="s">
        <v>242</v>
      </c>
      <c r="F7" s="99" t="s">
        <v>164</v>
      </c>
      <c r="J7" s="115">
        <v>10</v>
      </c>
      <c r="K7" s="97">
        <v>302.3</v>
      </c>
      <c r="L7" s="97">
        <v>69.7</v>
      </c>
      <c r="M7" s="110"/>
    </row>
    <row r="8" spans="1:24" ht="12.75" customHeight="1" x14ac:dyDescent="0.25">
      <c r="A8" s="99" t="s">
        <v>87</v>
      </c>
      <c r="E8" s="99" t="s">
        <v>242</v>
      </c>
      <c r="F8" s="99" t="s">
        <v>21</v>
      </c>
      <c r="G8" s="115">
        <v>30</v>
      </c>
      <c r="H8" s="103">
        <v>84.248999999999995</v>
      </c>
      <c r="I8" s="103">
        <v>4.1760000000000002</v>
      </c>
      <c r="M8" s="110" t="s">
        <v>29</v>
      </c>
      <c r="N8" s="98">
        <v>8.2000000000000003E-2</v>
      </c>
      <c r="O8" s="100">
        <v>60.079000000000001</v>
      </c>
      <c r="Q8" s="103">
        <v>76.064999999999998</v>
      </c>
      <c r="R8" s="103">
        <v>92.433999999999997</v>
      </c>
      <c r="V8" s="97"/>
      <c r="W8" s="273"/>
      <c r="X8" s="97"/>
    </row>
    <row r="9" spans="1:24" ht="12.75" customHeight="1" x14ac:dyDescent="0.25">
      <c r="A9" s="99" t="s">
        <v>87</v>
      </c>
      <c r="E9" s="99" t="s">
        <v>242</v>
      </c>
      <c r="F9" s="99" t="s">
        <v>43</v>
      </c>
      <c r="J9" s="115">
        <v>40</v>
      </c>
      <c r="K9" s="97">
        <v>161.423</v>
      </c>
      <c r="L9" s="97">
        <v>140.048</v>
      </c>
      <c r="M9" s="110" t="s">
        <v>28</v>
      </c>
      <c r="N9" s="98">
        <v>0</v>
      </c>
      <c r="O9" s="100">
        <v>99.352000000000004</v>
      </c>
      <c r="Q9" s="97">
        <v>-113.065</v>
      </c>
      <c r="R9" s="97">
        <v>435.911</v>
      </c>
    </row>
    <row r="10" spans="1:24" ht="12.75" customHeight="1" x14ac:dyDescent="0.25">
      <c r="A10" s="99" t="s">
        <v>87</v>
      </c>
      <c r="B10" s="99">
        <v>70</v>
      </c>
      <c r="C10" s="97">
        <v>-77.174000000000007</v>
      </c>
      <c r="D10" s="97">
        <v>22.156654909981334</v>
      </c>
      <c r="E10" s="99" t="s">
        <v>242</v>
      </c>
      <c r="F10" s="99" t="s">
        <v>245</v>
      </c>
      <c r="M10" s="110"/>
      <c r="P10" s="98">
        <v>0.58176454037563508</v>
      </c>
      <c r="Q10" s="97">
        <v>-120.60104362356341</v>
      </c>
      <c r="R10" s="97">
        <v>-33.746956376436593</v>
      </c>
      <c r="V10" s="98"/>
    </row>
    <row r="11" spans="1:24" s="108" customFormat="1" ht="12.75" customHeight="1" x14ac:dyDescent="0.25">
      <c r="A11" s="109"/>
      <c r="B11" s="109"/>
      <c r="C11" s="109"/>
      <c r="D11" s="109"/>
      <c r="E11" s="109"/>
      <c r="F11" s="109"/>
      <c r="G11" s="69"/>
      <c r="H11" s="116"/>
      <c r="I11" s="116"/>
      <c r="J11" s="48"/>
      <c r="K11" s="116"/>
      <c r="L11" s="116"/>
      <c r="M11" s="48"/>
      <c r="N11" s="120"/>
      <c r="O11" s="118"/>
      <c r="P11" s="120"/>
      <c r="Q11" s="116"/>
      <c r="R11" s="116"/>
      <c r="S11" s="69"/>
      <c r="T11" s="109"/>
      <c r="U11" s="109"/>
      <c r="V11" s="109"/>
      <c r="W11" s="109"/>
      <c r="X11" s="109"/>
    </row>
    <row r="12" spans="1:24" ht="12.75" customHeight="1" x14ac:dyDescent="0.25">
      <c r="M12" s="110"/>
      <c r="P12" s="98"/>
    </row>
    <row r="13" spans="1:24" ht="12.75" customHeight="1" x14ac:dyDescent="0.25">
      <c r="A13" s="99" t="s">
        <v>124</v>
      </c>
      <c r="E13" s="99" t="s">
        <v>242</v>
      </c>
      <c r="F13" s="99" t="s">
        <v>243</v>
      </c>
      <c r="G13" s="115">
        <v>6</v>
      </c>
      <c r="H13" s="97">
        <v>102.49</v>
      </c>
      <c r="I13" s="97">
        <v>12.53</v>
      </c>
      <c r="M13" s="110"/>
      <c r="T13" s="99"/>
      <c r="U13" s="99"/>
      <c r="V13" s="97"/>
      <c r="W13" s="99"/>
      <c r="X13" s="97"/>
    </row>
    <row r="14" spans="1:24" ht="12.75" customHeight="1" x14ac:dyDescent="0.25">
      <c r="A14" s="99" t="s">
        <v>124</v>
      </c>
      <c r="E14" s="99" t="s">
        <v>242</v>
      </c>
      <c r="F14" s="42" t="s">
        <v>122</v>
      </c>
      <c r="G14" s="115">
        <v>7</v>
      </c>
      <c r="H14" s="97">
        <v>0</v>
      </c>
      <c r="I14" s="97">
        <v>0</v>
      </c>
      <c r="M14" s="110"/>
      <c r="T14" s="99"/>
      <c r="U14" s="99"/>
      <c r="V14" s="98"/>
    </row>
    <row r="15" spans="1:24" s="108" customFormat="1" ht="12.75" customHeight="1" x14ac:dyDescent="0.25">
      <c r="A15" s="109"/>
      <c r="B15" s="109"/>
      <c r="C15" s="109"/>
      <c r="D15" s="109"/>
      <c r="E15" s="109"/>
      <c r="F15" s="44"/>
      <c r="G15" s="69"/>
      <c r="H15" s="116"/>
      <c r="I15" s="116"/>
      <c r="J15" s="48"/>
      <c r="K15" s="116"/>
      <c r="L15" s="116"/>
      <c r="M15" s="48"/>
      <c r="N15" s="120"/>
      <c r="O15" s="118"/>
      <c r="P15" s="109"/>
      <c r="Q15" s="116"/>
      <c r="R15" s="116"/>
      <c r="S15" s="69"/>
      <c r="T15" s="109"/>
      <c r="U15" s="109"/>
      <c r="V15" s="109"/>
      <c r="W15" s="109"/>
      <c r="X15" s="109"/>
    </row>
    <row r="16" spans="1:24" ht="12.75" customHeight="1" x14ac:dyDescent="0.25">
      <c r="F16" s="42"/>
      <c r="M16" s="110"/>
    </row>
    <row r="17" spans="1:24" ht="12.75" customHeight="1" x14ac:dyDescent="0.25">
      <c r="A17" s="99" t="s">
        <v>68</v>
      </c>
      <c r="E17" s="99" t="s">
        <v>242</v>
      </c>
      <c r="F17" s="99" t="s">
        <v>70</v>
      </c>
      <c r="G17" s="115">
        <v>10</v>
      </c>
      <c r="H17" s="97">
        <v>45.737843551797042</v>
      </c>
      <c r="I17" s="97">
        <v>22.860302388198836</v>
      </c>
      <c r="M17" s="110"/>
      <c r="T17" s="99"/>
      <c r="U17" s="99"/>
      <c r="V17" s="97"/>
      <c r="W17" s="99"/>
      <c r="X17" s="97"/>
    </row>
    <row r="18" spans="1:24" ht="12.75" customHeight="1" x14ac:dyDescent="0.25">
      <c r="A18" s="99" t="s">
        <v>68</v>
      </c>
      <c r="E18" s="99" t="s">
        <v>242</v>
      </c>
      <c r="F18" s="99" t="s">
        <v>164</v>
      </c>
      <c r="J18" s="115">
        <v>9</v>
      </c>
      <c r="K18" s="97">
        <v>430.5</v>
      </c>
      <c r="L18" s="97">
        <v>207.5</v>
      </c>
      <c r="M18" s="110"/>
    </row>
    <row r="19" spans="1:24" ht="12.75" customHeight="1" x14ac:dyDescent="0.25">
      <c r="A19" s="99" t="s">
        <v>68</v>
      </c>
      <c r="B19" s="99">
        <v>19</v>
      </c>
      <c r="C19" s="97">
        <v>-384.76215644820297</v>
      </c>
      <c r="D19" s="97">
        <v>69.543418957553172</v>
      </c>
      <c r="E19" s="99" t="s">
        <v>242</v>
      </c>
      <c r="F19" s="99" t="s">
        <v>245</v>
      </c>
      <c r="M19" s="110"/>
      <c r="P19" s="98">
        <v>6.5310941486446339E-2</v>
      </c>
      <c r="Q19" s="97">
        <v>-521.06725760500717</v>
      </c>
      <c r="R19" s="97">
        <v>-248.45705529139875</v>
      </c>
      <c r="T19" s="99"/>
      <c r="U19" s="99"/>
      <c r="V19" s="98"/>
    </row>
    <row r="20" spans="1:24" s="108" customFormat="1" ht="12.75" customHeight="1" x14ac:dyDescent="0.25">
      <c r="A20" s="109"/>
      <c r="B20" s="109"/>
      <c r="C20" s="116"/>
      <c r="D20" s="116"/>
      <c r="E20" s="109"/>
      <c r="F20" s="109"/>
      <c r="G20" s="69"/>
      <c r="H20" s="116"/>
      <c r="I20" s="116"/>
      <c r="J20" s="48"/>
      <c r="K20" s="116"/>
      <c r="L20" s="116"/>
      <c r="M20" s="48"/>
      <c r="N20" s="120"/>
      <c r="O20" s="118"/>
      <c r="P20" s="109"/>
      <c r="Q20" s="116"/>
      <c r="R20" s="116"/>
      <c r="S20" s="69"/>
      <c r="T20" s="109"/>
      <c r="U20" s="109"/>
      <c r="V20" s="109"/>
      <c r="W20" s="109"/>
      <c r="X20" s="109"/>
    </row>
    <row r="21" spans="1:24" ht="12.75" customHeight="1" x14ac:dyDescent="0.25">
      <c r="M21" s="110"/>
      <c r="T21" s="99"/>
      <c r="U21" s="99"/>
      <c r="V21" s="97"/>
      <c r="W21" s="99"/>
      <c r="X21" s="97"/>
    </row>
    <row r="22" spans="1:24" ht="12.75" customHeight="1" x14ac:dyDescent="0.25">
      <c r="A22" s="99" t="s">
        <v>246</v>
      </c>
      <c r="E22" s="99" t="s">
        <v>242</v>
      </c>
      <c r="F22" s="99" t="s">
        <v>244</v>
      </c>
      <c r="J22" s="115">
        <v>30</v>
      </c>
      <c r="K22" s="97">
        <v>350.00000000000006</v>
      </c>
      <c r="L22" s="97">
        <v>357.14285714285717</v>
      </c>
      <c r="M22" s="110"/>
    </row>
    <row r="23" spans="1:24" ht="12.75" customHeight="1" x14ac:dyDescent="0.25">
      <c r="A23" s="99" t="s">
        <v>246</v>
      </c>
      <c r="E23" s="99" t="s">
        <v>242</v>
      </c>
      <c r="F23" s="99" t="s">
        <v>164</v>
      </c>
      <c r="J23" s="115">
        <v>10</v>
      </c>
      <c r="K23" s="97">
        <v>104.7</v>
      </c>
      <c r="M23" s="110"/>
      <c r="T23" s="99"/>
      <c r="U23" s="99"/>
      <c r="V23" s="98"/>
    </row>
    <row r="24" spans="1:24" s="108" customFormat="1" ht="12.75" customHeight="1" x14ac:dyDescent="0.25">
      <c r="A24" s="109"/>
      <c r="B24" s="109"/>
      <c r="C24" s="109"/>
      <c r="D24" s="109"/>
      <c r="E24" s="109"/>
      <c r="F24" s="109"/>
      <c r="G24" s="69"/>
      <c r="H24" s="116"/>
      <c r="I24" s="116"/>
      <c r="J24" s="48"/>
      <c r="K24" s="116"/>
      <c r="L24" s="116"/>
      <c r="M24" s="48"/>
      <c r="N24" s="120"/>
      <c r="O24" s="118"/>
      <c r="P24" s="109"/>
      <c r="Q24" s="116"/>
      <c r="R24" s="116"/>
      <c r="S24" s="69"/>
      <c r="T24" s="109"/>
      <c r="U24" s="109"/>
      <c r="V24" s="109"/>
      <c r="W24" s="109"/>
      <c r="X24" s="109"/>
    </row>
    <row r="25" spans="1:24" ht="12.75" customHeight="1" x14ac:dyDescent="0.25">
      <c r="M25" s="110"/>
      <c r="T25" s="99"/>
      <c r="U25" s="99"/>
      <c r="V25" s="97"/>
      <c r="W25" s="99"/>
      <c r="X25" s="97"/>
    </row>
    <row r="26" spans="1:24" ht="12.75" customHeight="1" x14ac:dyDescent="0.25">
      <c r="A26" s="99" t="s">
        <v>195</v>
      </c>
      <c r="E26" s="99" t="s">
        <v>242</v>
      </c>
      <c r="F26" s="99" t="s">
        <v>244</v>
      </c>
      <c r="J26" s="115">
        <v>30</v>
      </c>
      <c r="K26" s="97">
        <v>2437.5</v>
      </c>
      <c r="L26" s="97">
        <v>968.75</v>
      </c>
      <c r="M26" s="110"/>
      <c r="T26" s="99"/>
      <c r="U26" s="99"/>
      <c r="V26" s="98"/>
    </row>
    <row r="27" spans="1:24" s="108" customFormat="1" ht="12.75" customHeight="1" x14ac:dyDescent="0.25">
      <c r="A27" s="109"/>
      <c r="B27" s="109"/>
      <c r="C27" s="109"/>
      <c r="D27" s="109"/>
      <c r="E27" s="109"/>
      <c r="F27" s="109"/>
      <c r="G27" s="69"/>
      <c r="H27" s="116"/>
      <c r="I27" s="116"/>
      <c r="J27" s="48"/>
      <c r="K27" s="116"/>
      <c r="L27" s="116"/>
      <c r="M27" s="48"/>
      <c r="N27" s="120"/>
      <c r="O27" s="118"/>
      <c r="P27" s="109"/>
      <c r="Q27" s="116"/>
      <c r="R27" s="116"/>
      <c r="S27" s="69"/>
      <c r="T27" s="109"/>
      <c r="U27" s="109"/>
      <c r="V27" s="109"/>
      <c r="W27" s="109"/>
      <c r="X27" s="109"/>
    </row>
    <row r="28" spans="1:24" ht="12.75" customHeight="1" x14ac:dyDescent="0.25">
      <c r="M28" s="110"/>
    </row>
    <row r="29" spans="1:24" ht="12.75" customHeight="1" x14ac:dyDescent="0.25">
      <c r="A29" s="99" t="s">
        <v>98</v>
      </c>
      <c r="E29" s="99" t="s">
        <v>242</v>
      </c>
      <c r="F29" s="42" t="s">
        <v>122</v>
      </c>
      <c r="G29" s="115">
        <v>7</v>
      </c>
      <c r="H29" s="97">
        <v>1517.8571428571429</v>
      </c>
      <c r="I29" s="97">
        <v>334.07655239053031</v>
      </c>
      <c r="M29" s="110"/>
    </row>
    <row r="30" spans="1:24" ht="12.75" customHeight="1" x14ac:dyDescent="0.25">
      <c r="A30" s="99" t="s">
        <v>98</v>
      </c>
      <c r="E30" s="99" t="s">
        <v>242</v>
      </c>
      <c r="F30" s="99" t="s">
        <v>243</v>
      </c>
      <c r="G30" s="115">
        <v>9</v>
      </c>
      <c r="H30" s="97">
        <v>1114.69</v>
      </c>
      <c r="I30" s="97">
        <v>250.45</v>
      </c>
      <c r="M30" s="110"/>
    </row>
    <row r="31" spans="1:24" ht="12.75" customHeight="1" x14ac:dyDescent="0.25">
      <c r="A31" s="99" t="s">
        <v>98</v>
      </c>
      <c r="E31" s="99" t="s">
        <v>242</v>
      </c>
      <c r="F31" s="99" t="s">
        <v>244</v>
      </c>
      <c r="J31" s="115">
        <v>30</v>
      </c>
      <c r="K31" s="97">
        <v>5454.545454545454</v>
      </c>
      <c r="L31" s="97">
        <v>5227.2727272727261</v>
      </c>
      <c r="M31" s="110"/>
    </row>
    <row r="32" spans="1:24" ht="12.75" customHeight="1" x14ac:dyDescent="0.25">
      <c r="A32" s="99" t="s">
        <v>98</v>
      </c>
      <c r="E32" s="99" t="s">
        <v>242</v>
      </c>
      <c r="F32" s="99" t="s">
        <v>164</v>
      </c>
      <c r="J32" s="115">
        <v>10</v>
      </c>
      <c r="K32" s="97">
        <v>344</v>
      </c>
      <c r="L32" s="97">
        <v>148.80000000000001</v>
      </c>
      <c r="M32" s="110"/>
    </row>
    <row r="33" spans="1:24" ht="12.75" customHeight="1" x14ac:dyDescent="0.25">
      <c r="A33" s="99" t="s">
        <v>98</v>
      </c>
      <c r="E33" s="99" t="s">
        <v>242</v>
      </c>
      <c r="F33" s="99" t="s">
        <v>21</v>
      </c>
      <c r="G33" s="115">
        <v>16</v>
      </c>
      <c r="H33" s="97">
        <v>1305.172</v>
      </c>
      <c r="I33" s="97">
        <v>201.29300000000001</v>
      </c>
      <c r="M33" s="110" t="s">
        <v>28</v>
      </c>
      <c r="N33" s="98">
        <v>8.0000000000000002E-3</v>
      </c>
      <c r="O33" s="100">
        <v>85.902000000000001</v>
      </c>
      <c r="Q33" s="97">
        <v>910.64499999999998</v>
      </c>
      <c r="R33" s="97">
        <v>1699.6980000000001</v>
      </c>
      <c r="T33" s="99"/>
      <c r="U33" s="347"/>
      <c r="V33" s="356"/>
      <c r="W33" s="273"/>
      <c r="X33" s="97"/>
    </row>
    <row r="34" spans="1:24" ht="12.75" customHeight="1" x14ac:dyDescent="0.25">
      <c r="A34" s="99" t="s">
        <v>98</v>
      </c>
      <c r="E34" s="99" t="s">
        <v>242</v>
      </c>
      <c r="F34" s="99" t="s">
        <v>43</v>
      </c>
      <c r="J34" s="115">
        <v>40</v>
      </c>
      <c r="K34" s="97">
        <v>2810.3539999999998</v>
      </c>
      <c r="L34" s="97">
        <v>2553.703</v>
      </c>
      <c r="M34" s="110" t="s">
        <v>28</v>
      </c>
      <c r="N34" s="98">
        <v>0</v>
      </c>
      <c r="O34" s="100">
        <v>96.504000000000005</v>
      </c>
      <c r="Q34" s="97">
        <v>-2194.8119999999999</v>
      </c>
      <c r="R34" s="97">
        <v>7815.52</v>
      </c>
    </row>
    <row r="35" spans="1:24" ht="12.75" customHeight="1" x14ac:dyDescent="0.25">
      <c r="A35" s="99" t="s">
        <v>98</v>
      </c>
      <c r="B35" s="99">
        <v>56</v>
      </c>
      <c r="C35" s="97">
        <v>-1505.1819999999998</v>
      </c>
      <c r="D35" s="97">
        <v>406.89974784434003</v>
      </c>
      <c r="E35" s="99" t="s">
        <v>242</v>
      </c>
      <c r="F35" s="99" t="s">
        <v>245</v>
      </c>
      <c r="M35" s="110"/>
      <c r="P35" s="98">
        <v>0.55680822936591223</v>
      </c>
      <c r="Q35" s="97">
        <v>-2302.7055057749062</v>
      </c>
      <c r="R35" s="97">
        <v>-707.65849422509336</v>
      </c>
      <c r="T35" s="99"/>
      <c r="U35" s="99"/>
      <c r="V35" s="98"/>
    </row>
    <row r="36" spans="1:24" s="108" customFormat="1" ht="12.75" customHeight="1" x14ac:dyDescent="0.25">
      <c r="A36" s="109"/>
      <c r="B36" s="109"/>
      <c r="C36" s="116"/>
      <c r="D36" s="116"/>
      <c r="E36" s="109"/>
      <c r="F36" s="109"/>
      <c r="G36" s="69"/>
      <c r="H36" s="116"/>
      <c r="I36" s="116"/>
      <c r="J36" s="48"/>
      <c r="K36" s="116"/>
      <c r="L36" s="116"/>
      <c r="M36" s="48"/>
      <c r="N36" s="120"/>
      <c r="O36" s="118"/>
      <c r="P36" s="120"/>
      <c r="Q36" s="116"/>
      <c r="R36" s="116"/>
      <c r="S36" s="69"/>
      <c r="T36" s="109"/>
      <c r="U36" s="109"/>
      <c r="V36" s="109"/>
      <c r="W36" s="109"/>
      <c r="X36" s="109"/>
    </row>
    <row r="37" spans="1:24" ht="12.75" customHeight="1" x14ac:dyDescent="0.25">
      <c r="M37" s="110"/>
      <c r="T37" s="99"/>
      <c r="U37" s="99"/>
      <c r="V37" s="97"/>
      <c r="W37" s="99"/>
      <c r="X37" s="97"/>
    </row>
    <row r="38" spans="1:24" ht="12.75" customHeight="1" x14ac:dyDescent="0.25">
      <c r="A38" s="99" t="s">
        <v>247</v>
      </c>
      <c r="E38" s="99" t="s">
        <v>242</v>
      </c>
      <c r="F38" s="99" t="s">
        <v>244</v>
      </c>
      <c r="J38" s="115">
        <v>30</v>
      </c>
      <c r="K38" s="97">
        <v>616.27906976744191</v>
      </c>
      <c r="L38" s="97">
        <v>162.7906976744186</v>
      </c>
      <c r="M38" s="110"/>
      <c r="T38" s="99"/>
      <c r="U38" s="99"/>
      <c r="V38" s="98"/>
    </row>
    <row r="39" spans="1:24" s="108" customFormat="1" ht="12.75" customHeight="1" x14ac:dyDescent="0.25">
      <c r="A39" s="109"/>
      <c r="B39" s="109"/>
      <c r="C39" s="109"/>
      <c r="D39" s="109"/>
      <c r="E39" s="109"/>
      <c r="F39" s="109"/>
      <c r="G39" s="69"/>
      <c r="H39" s="116"/>
      <c r="I39" s="116"/>
      <c r="J39" s="48"/>
      <c r="K39" s="116"/>
      <c r="L39" s="116"/>
      <c r="M39" s="48"/>
      <c r="N39" s="120"/>
      <c r="O39" s="118"/>
      <c r="P39" s="109"/>
      <c r="Q39" s="116"/>
      <c r="R39" s="116"/>
      <c r="S39" s="69"/>
      <c r="T39" s="109"/>
      <c r="U39" s="109"/>
      <c r="V39" s="109"/>
      <c r="W39" s="109"/>
      <c r="X39" s="109"/>
    </row>
    <row r="40" spans="1:24" ht="12.75" customHeight="1" x14ac:dyDescent="0.25">
      <c r="M40" s="110"/>
    </row>
    <row r="41" spans="1:24" ht="12.75" customHeight="1" x14ac:dyDescent="0.25">
      <c r="A41" s="99" t="s">
        <v>168</v>
      </c>
      <c r="E41" s="99" t="s">
        <v>242</v>
      </c>
      <c r="F41" s="99" t="s">
        <v>244</v>
      </c>
      <c r="J41" s="115">
        <v>30</v>
      </c>
      <c r="K41" s="97">
        <v>59.375</v>
      </c>
      <c r="L41" s="97">
        <v>30.46875</v>
      </c>
      <c r="M41" s="110"/>
    </row>
    <row r="42" spans="1:24" ht="12.75" customHeight="1" x14ac:dyDescent="0.25">
      <c r="A42" s="99" t="s">
        <v>168</v>
      </c>
      <c r="E42" s="99" t="s">
        <v>242</v>
      </c>
      <c r="F42" s="99" t="s">
        <v>164</v>
      </c>
      <c r="J42" s="115">
        <v>10</v>
      </c>
      <c r="K42" s="97">
        <v>6.0954737128966059</v>
      </c>
      <c r="L42" s="97">
        <v>2.5570299346008447</v>
      </c>
      <c r="M42" s="110"/>
      <c r="U42" s="347"/>
      <c r="V42" s="273"/>
      <c r="W42" s="273"/>
    </row>
    <row r="43" spans="1:24" s="220" customFormat="1" ht="12.75" customHeight="1" x14ac:dyDescent="0.25">
      <c r="A43" s="220" t="s">
        <v>168</v>
      </c>
      <c r="E43" s="220" t="s">
        <v>242</v>
      </c>
      <c r="F43" s="220" t="s">
        <v>43</v>
      </c>
      <c r="G43" s="221"/>
      <c r="J43" s="221">
        <f>SUM(J41:J42)</f>
        <v>40</v>
      </c>
      <c r="K43" s="200">
        <v>32.465000000000003</v>
      </c>
      <c r="L43" s="200">
        <v>26.648</v>
      </c>
      <c r="M43" s="209" t="s">
        <v>28</v>
      </c>
      <c r="N43" s="179">
        <v>0</v>
      </c>
      <c r="O43" s="107">
        <v>98.885000000000005</v>
      </c>
      <c r="Q43" s="200">
        <v>-19.765000000000001</v>
      </c>
      <c r="R43" s="200">
        <v>84.695999999999998</v>
      </c>
      <c r="S43" s="221"/>
    </row>
    <row r="44" spans="1:24" s="108" customFormat="1" ht="12.75" customHeight="1" x14ac:dyDescent="0.25">
      <c r="G44" s="111"/>
      <c r="J44" s="111"/>
      <c r="M44" s="210"/>
      <c r="S44" s="111"/>
    </row>
    <row r="45" spans="1:24" s="220" customFormat="1" ht="12.75" customHeight="1" x14ac:dyDescent="0.25">
      <c r="G45" s="221"/>
      <c r="J45" s="221"/>
      <c r="M45" s="209"/>
      <c r="S45" s="221"/>
    </row>
    <row r="46" spans="1:24" ht="12.75" customHeight="1" x14ac:dyDescent="0.25">
      <c r="A46" s="99" t="s">
        <v>120</v>
      </c>
      <c r="E46" s="99" t="s">
        <v>242</v>
      </c>
      <c r="F46" s="99" t="s">
        <v>248</v>
      </c>
      <c r="G46" s="115">
        <v>9</v>
      </c>
      <c r="H46" s="97">
        <v>0.33</v>
      </c>
      <c r="I46" s="97">
        <v>0.1</v>
      </c>
      <c r="M46" s="110"/>
    </row>
    <row r="47" spans="1:24" ht="12.75" customHeight="1" x14ac:dyDescent="0.25">
      <c r="A47" s="99" t="s">
        <v>120</v>
      </c>
      <c r="E47" s="99" t="s">
        <v>242</v>
      </c>
      <c r="F47" s="99" t="s">
        <v>172</v>
      </c>
      <c r="G47" s="115">
        <v>10</v>
      </c>
      <c r="H47" s="97">
        <v>5.18</v>
      </c>
      <c r="I47" s="97">
        <v>0.45</v>
      </c>
      <c r="M47" s="110"/>
    </row>
    <row r="48" spans="1:24" ht="12.75" customHeight="1" x14ac:dyDescent="0.25">
      <c r="A48" s="99" t="s">
        <v>120</v>
      </c>
      <c r="B48" s="99"/>
      <c r="C48" s="99"/>
      <c r="D48" s="99"/>
      <c r="E48" s="99" t="s">
        <v>242</v>
      </c>
      <c r="F48" s="99" t="s">
        <v>125</v>
      </c>
      <c r="G48" s="115"/>
      <c r="H48" s="97"/>
      <c r="I48" s="97"/>
      <c r="J48" s="115">
        <v>7</v>
      </c>
      <c r="K48" s="97">
        <v>4.2</v>
      </c>
      <c r="L48" s="97">
        <v>1.5</v>
      </c>
      <c r="M48" s="110"/>
      <c r="N48" s="98"/>
      <c r="O48" s="100"/>
      <c r="P48" s="99"/>
      <c r="Q48" s="97"/>
      <c r="R48" s="97"/>
      <c r="S48" s="115"/>
      <c r="T48" s="99"/>
      <c r="U48" s="99"/>
      <c r="V48" s="99"/>
      <c r="W48" s="99"/>
      <c r="X48" s="99"/>
    </row>
    <row r="49" spans="1:24" ht="12.75" customHeight="1" x14ac:dyDescent="0.25">
      <c r="A49" s="99" t="s">
        <v>120</v>
      </c>
      <c r="E49" s="99" t="s">
        <v>242</v>
      </c>
      <c r="F49" s="99" t="s">
        <v>21</v>
      </c>
      <c r="G49" s="115">
        <v>19</v>
      </c>
      <c r="H49" s="97">
        <v>2.7480000000000002</v>
      </c>
      <c r="I49" s="97">
        <v>2.4500000000000002</v>
      </c>
      <c r="M49" s="110" t="s">
        <v>28</v>
      </c>
      <c r="N49" s="98">
        <v>0</v>
      </c>
      <c r="O49" s="100">
        <v>99.891000000000005</v>
      </c>
      <c r="Q49" s="97">
        <v>-2.0539999999999998</v>
      </c>
      <c r="R49" s="97">
        <v>7.5490000000000004</v>
      </c>
      <c r="T49" s="99"/>
      <c r="U49" s="347"/>
      <c r="V49" s="356"/>
      <c r="W49" s="273"/>
      <c r="X49" s="97"/>
    </row>
    <row r="50" spans="1:24" ht="12.75" customHeight="1" x14ac:dyDescent="0.25">
      <c r="A50" s="99" t="s">
        <v>168</v>
      </c>
      <c r="E50" s="99" t="s">
        <v>242</v>
      </c>
      <c r="F50" s="99" t="s">
        <v>43</v>
      </c>
      <c r="J50" s="115">
        <v>7</v>
      </c>
      <c r="K50" s="97">
        <v>4.2</v>
      </c>
      <c r="L50" s="97">
        <v>1.5</v>
      </c>
      <c r="M50" s="110"/>
      <c r="N50" s="98"/>
      <c r="O50" s="100"/>
      <c r="Q50" s="97"/>
      <c r="R50" s="97"/>
    </row>
    <row r="51" spans="1:24" ht="12.75" customHeight="1" x14ac:dyDescent="0.25">
      <c r="A51" s="99" t="s">
        <v>168</v>
      </c>
      <c r="B51" s="99">
        <v>66</v>
      </c>
      <c r="C51" s="97">
        <v>-15.077999999999999</v>
      </c>
      <c r="D51" s="97">
        <v>0.83961066805286289</v>
      </c>
      <c r="E51" s="99" t="s">
        <v>242</v>
      </c>
      <c r="F51" s="99" t="s">
        <v>245</v>
      </c>
      <c r="M51" s="110"/>
      <c r="P51" s="181">
        <f>2*(1-_xlfn.NORM.S.DIST((K50-H49)/SQRT((L50^2)+(I49^2)),TRUE))</f>
        <v>0.61324636408741662</v>
      </c>
      <c r="Q51" s="97">
        <v>-16.723636909383611</v>
      </c>
      <c r="R51" s="97">
        <v>-13.432363090616388</v>
      </c>
      <c r="T51" s="99"/>
      <c r="U51" s="99"/>
      <c r="V51" s="98"/>
    </row>
    <row r="52" spans="1:24" s="108" customFormat="1" ht="12.75" customHeight="1" x14ac:dyDescent="0.25">
      <c r="A52" s="109"/>
      <c r="B52" s="109"/>
      <c r="C52" s="109"/>
      <c r="D52" s="109"/>
      <c r="E52" s="109"/>
      <c r="F52" s="109"/>
      <c r="G52" s="69"/>
      <c r="H52" s="116"/>
      <c r="I52" s="116"/>
      <c r="J52" s="48"/>
      <c r="K52" s="116"/>
      <c r="L52" s="116"/>
      <c r="M52" s="48"/>
      <c r="N52" s="120"/>
      <c r="O52" s="118"/>
      <c r="P52" s="120"/>
      <c r="Q52" s="116"/>
      <c r="R52" s="116"/>
      <c r="S52" s="69"/>
      <c r="T52" s="109"/>
      <c r="U52" s="109"/>
      <c r="V52" s="109"/>
      <c r="W52" s="109"/>
      <c r="X52" s="109"/>
    </row>
    <row r="53" spans="1:24" ht="12.75" customHeight="1" x14ac:dyDescent="0.25">
      <c r="M53" s="110"/>
      <c r="P53" s="98"/>
    </row>
    <row r="54" spans="1:24" ht="12.75" customHeight="1" x14ac:dyDescent="0.25">
      <c r="A54" s="99" t="s">
        <v>169</v>
      </c>
      <c r="E54" s="99" t="s">
        <v>242</v>
      </c>
      <c r="F54" s="99" t="s">
        <v>248</v>
      </c>
      <c r="G54" s="115">
        <v>9</v>
      </c>
      <c r="H54" s="97">
        <v>439</v>
      </c>
      <c r="I54" s="97">
        <v>226</v>
      </c>
      <c r="M54" s="110"/>
    </row>
    <row r="55" spans="1:24" ht="12.75" customHeight="1" x14ac:dyDescent="0.25">
      <c r="A55" s="99" t="s">
        <v>169</v>
      </c>
      <c r="E55" s="99" t="s">
        <v>242</v>
      </c>
      <c r="F55" s="42" t="s">
        <v>122</v>
      </c>
      <c r="G55" s="115">
        <v>7</v>
      </c>
      <c r="H55" s="97">
        <v>285.71428571428572</v>
      </c>
      <c r="I55" s="97">
        <v>377.96447300922711</v>
      </c>
      <c r="M55" s="110"/>
    </row>
    <row r="56" spans="1:24" ht="12.75" customHeight="1" x14ac:dyDescent="0.25">
      <c r="A56" s="99" t="s">
        <v>169</v>
      </c>
      <c r="E56" s="99" t="s">
        <v>242</v>
      </c>
      <c r="F56" s="99" t="s">
        <v>244</v>
      </c>
      <c r="J56" s="115">
        <v>30</v>
      </c>
      <c r="K56" s="97">
        <v>437.5</v>
      </c>
      <c r="L56" s="97">
        <v>343.75</v>
      </c>
      <c r="M56" s="110"/>
    </row>
    <row r="57" spans="1:24" ht="12.75" customHeight="1" x14ac:dyDescent="0.25">
      <c r="A57" s="99" t="s">
        <v>169</v>
      </c>
      <c r="E57" s="99" t="s">
        <v>242</v>
      </c>
      <c r="F57" s="99" t="s">
        <v>249</v>
      </c>
      <c r="J57" s="115">
        <v>9</v>
      </c>
      <c r="K57" s="97">
        <v>3.8157191583692622</v>
      </c>
      <c r="L57" s="97">
        <v>4.2164618143201977</v>
      </c>
      <c r="M57" s="110"/>
      <c r="Q57" s="97"/>
      <c r="R57" s="97"/>
      <c r="S57" s="67"/>
    </row>
    <row r="58" spans="1:24" ht="12.75" customHeight="1" x14ac:dyDescent="0.25">
      <c r="A58" s="99" t="s">
        <v>169</v>
      </c>
      <c r="E58" s="99" t="s">
        <v>242</v>
      </c>
      <c r="F58" s="99" t="s">
        <v>164</v>
      </c>
      <c r="J58" s="115">
        <v>10</v>
      </c>
      <c r="K58" s="97">
        <v>74.5</v>
      </c>
      <c r="M58" s="110"/>
      <c r="Q58" s="97"/>
      <c r="R58" s="97"/>
      <c r="S58" s="67"/>
    </row>
    <row r="59" spans="1:24" ht="12.75" customHeight="1" x14ac:dyDescent="0.25">
      <c r="A59" s="99" t="s">
        <v>169</v>
      </c>
      <c r="E59" s="99" t="s">
        <v>242</v>
      </c>
      <c r="F59" s="99" t="s">
        <v>21</v>
      </c>
      <c r="G59" s="115">
        <v>16</v>
      </c>
      <c r="H59" s="97">
        <v>405.65</v>
      </c>
      <c r="I59" s="97">
        <v>66.637</v>
      </c>
      <c r="M59" s="110" t="s">
        <v>29</v>
      </c>
      <c r="N59" s="98">
        <v>0.34300000000000003</v>
      </c>
      <c r="O59" s="100">
        <v>0</v>
      </c>
      <c r="Q59" s="97">
        <v>275.04147999999998</v>
      </c>
      <c r="R59" s="97">
        <v>536.25851999999998</v>
      </c>
      <c r="S59" s="43"/>
      <c r="T59" s="99"/>
      <c r="U59" s="347"/>
      <c r="V59" s="356"/>
      <c r="W59" s="273"/>
      <c r="X59" s="97"/>
    </row>
    <row r="60" spans="1:24" ht="12.75" customHeight="1" x14ac:dyDescent="0.25">
      <c r="A60" s="99" t="s">
        <v>169</v>
      </c>
      <c r="E60" s="99" t="s">
        <v>242</v>
      </c>
      <c r="F60" s="99" t="s">
        <v>43</v>
      </c>
      <c r="J60" s="115">
        <v>49</v>
      </c>
      <c r="K60" s="97">
        <v>216.11</v>
      </c>
      <c r="L60" s="97">
        <v>216.80199999999999</v>
      </c>
      <c r="M60" s="110" t="s">
        <v>28</v>
      </c>
      <c r="N60" s="98">
        <v>0</v>
      </c>
      <c r="O60" s="100">
        <v>97.903999999999996</v>
      </c>
      <c r="Q60" s="97">
        <v>-208.82191999999998</v>
      </c>
      <c r="R60" s="97">
        <v>536.25851999999998</v>
      </c>
      <c r="S60" s="67"/>
    </row>
    <row r="61" spans="1:24" ht="12.75" customHeight="1" x14ac:dyDescent="0.25">
      <c r="A61" s="99" t="s">
        <v>169</v>
      </c>
      <c r="B61" s="99">
        <v>65</v>
      </c>
      <c r="C61" s="97">
        <v>189.53999999999996</v>
      </c>
      <c r="D61" s="97">
        <v>35.167850323248622</v>
      </c>
      <c r="E61" s="99" t="s">
        <v>242</v>
      </c>
      <c r="F61" s="99" t="s">
        <v>245</v>
      </c>
      <c r="M61" s="110"/>
      <c r="P61" s="98">
        <v>0.40334014246829875</v>
      </c>
      <c r="Q61" s="97">
        <v>120.61101336643267</v>
      </c>
      <c r="R61" s="97">
        <v>258.46898663356728</v>
      </c>
      <c r="T61" s="99"/>
      <c r="U61" s="99"/>
      <c r="V61" s="98"/>
    </row>
    <row r="62" spans="1:24" s="108" customFormat="1" ht="12.75" customHeight="1" x14ac:dyDescent="0.25">
      <c r="A62" s="109"/>
      <c r="B62" s="109"/>
      <c r="C62" s="109"/>
      <c r="D62" s="109"/>
      <c r="E62" s="109"/>
      <c r="F62" s="109"/>
      <c r="G62" s="69"/>
      <c r="H62" s="116"/>
      <c r="I62" s="116"/>
      <c r="J62" s="48"/>
      <c r="K62" s="116"/>
      <c r="L62" s="116"/>
      <c r="M62" s="48"/>
      <c r="N62" s="120"/>
      <c r="O62" s="118"/>
      <c r="P62" s="120"/>
      <c r="Q62" s="116"/>
      <c r="R62" s="116"/>
      <c r="S62" s="69"/>
      <c r="T62" s="109"/>
      <c r="U62" s="109"/>
      <c r="V62" s="109"/>
      <c r="W62" s="109"/>
      <c r="X62" s="109"/>
    </row>
    <row r="63" spans="1:24" ht="12.75" customHeight="1" x14ac:dyDescent="0.25">
      <c r="M63" s="110"/>
      <c r="P63" s="98"/>
      <c r="Q63" s="97"/>
    </row>
    <row r="64" spans="1:24" ht="12.75" customHeight="1" x14ac:dyDescent="0.25">
      <c r="A64" s="99" t="s">
        <v>18</v>
      </c>
      <c r="E64" s="99" t="s">
        <v>250</v>
      </c>
      <c r="F64" s="99" t="s">
        <v>20</v>
      </c>
      <c r="G64" s="115">
        <v>27</v>
      </c>
      <c r="H64" s="97">
        <v>3.1872573903762778</v>
      </c>
      <c r="I64" s="97">
        <v>4.8036230824772401</v>
      </c>
      <c r="M64" s="110"/>
      <c r="Q64" s="97"/>
      <c r="R64" s="97"/>
    </row>
    <row r="65" spans="1:24" ht="12.75" customHeight="1" x14ac:dyDescent="0.25">
      <c r="A65" s="99" t="s">
        <v>18</v>
      </c>
      <c r="E65" s="99" t="s">
        <v>251</v>
      </c>
      <c r="F65" s="99" t="s">
        <v>252</v>
      </c>
      <c r="G65" s="115">
        <v>5</v>
      </c>
      <c r="H65" s="97">
        <v>7.2000000000000008E-2</v>
      </c>
      <c r="I65" s="97">
        <v>3.1144823004794864E-2</v>
      </c>
      <c r="M65" s="110"/>
      <c r="Q65" s="97"/>
      <c r="R65" s="97"/>
    </row>
    <row r="66" spans="1:24" ht="12.75" customHeight="1" x14ac:dyDescent="0.25">
      <c r="A66" s="99" t="s">
        <v>18</v>
      </c>
      <c r="E66" s="99" t="s">
        <v>242</v>
      </c>
      <c r="F66" s="99" t="s">
        <v>253</v>
      </c>
      <c r="G66" s="115">
        <v>6</v>
      </c>
      <c r="H66" s="97">
        <v>1.8</v>
      </c>
      <c r="I66" s="97">
        <v>2.4</v>
      </c>
      <c r="M66" s="110"/>
      <c r="Q66" s="97"/>
      <c r="R66" s="97"/>
    </row>
    <row r="67" spans="1:24" ht="12.75" customHeight="1" x14ac:dyDescent="0.25">
      <c r="A67" s="99" t="s">
        <v>18</v>
      </c>
      <c r="E67" s="99" t="s">
        <v>242</v>
      </c>
      <c r="F67" s="99" t="s">
        <v>156</v>
      </c>
      <c r="J67" s="115">
        <v>15</v>
      </c>
      <c r="K67" s="97">
        <v>27.49</v>
      </c>
      <c r="L67" s="97">
        <v>38.76</v>
      </c>
      <c r="M67" s="110"/>
      <c r="Q67" s="97"/>
      <c r="R67" s="97"/>
    </row>
    <row r="68" spans="1:24" ht="12.75" customHeight="1" x14ac:dyDescent="0.25">
      <c r="A68" s="99" t="s">
        <v>18</v>
      </c>
      <c r="E68" s="99" t="s">
        <v>242</v>
      </c>
      <c r="F68" s="99" t="s">
        <v>21</v>
      </c>
      <c r="G68" s="115">
        <v>38</v>
      </c>
      <c r="H68" s="103">
        <v>2.5409999999999999</v>
      </c>
      <c r="I68" s="103">
        <v>0.67200000000000004</v>
      </c>
      <c r="M68" s="110" t="s">
        <v>29</v>
      </c>
      <c r="N68" s="96">
        <v>0.29899999999999999</v>
      </c>
      <c r="O68" s="107">
        <v>7.4829999999999997</v>
      </c>
      <c r="Q68" s="103">
        <v>1.224</v>
      </c>
      <c r="R68" s="103">
        <v>3.859</v>
      </c>
      <c r="T68" s="99"/>
      <c r="U68" s="347"/>
      <c r="V68" s="356"/>
      <c r="W68" s="273"/>
      <c r="X68" s="97"/>
    </row>
    <row r="69" spans="1:24" ht="12.75" customHeight="1" x14ac:dyDescent="0.25">
      <c r="A69" s="99" t="s">
        <v>18</v>
      </c>
      <c r="E69" s="99" t="s">
        <v>242</v>
      </c>
      <c r="F69" s="99" t="s">
        <v>43</v>
      </c>
      <c r="J69" s="115">
        <v>15</v>
      </c>
      <c r="K69" s="97">
        <v>27.49</v>
      </c>
      <c r="L69" s="97">
        <v>38.76</v>
      </c>
      <c r="M69" s="110"/>
    </row>
    <row r="70" spans="1:24" ht="12.75" customHeight="1" x14ac:dyDescent="0.25">
      <c r="A70" s="99" t="s">
        <v>18</v>
      </c>
      <c r="B70" s="99">
        <v>53</v>
      </c>
      <c r="C70" s="97">
        <v>-24.948999999999998</v>
      </c>
      <c r="D70" s="97">
        <v>10.008382676010829</v>
      </c>
      <c r="E70" s="99" t="s">
        <v>242</v>
      </c>
      <c r="F70" s="99" t="s">
        <v>245</v>
      </c>
      <c r="J70" s="115"/>
      <c r="M70" s="110"/>
      <c r="P70" s="98">
        <v>0.51984631059585418</v>
      </c>
      <c r="Q70" s="97">
        <v>-44.565430044981227</v>
      </c>
      <c r="R70" s="97">
        <v>-5.3325699550187728</v>
      </c>
      <c r="T70" s="99"/>
      <c r="U70" s="99"/>
      <c r="V70" s="98"/>
    </row>
    <row r="71" spans="1:24" s="108" customFormat="1" ht="12.75" customHeight="1" x14ac:dyDescent="0.25">
      <c r="A71" s="109"/>
      <c r="B71" s="109"/>
      <c r="C71" s="109"/>
      <c r="D71" s="109"/>
      <c r="E71" s="109"/>
      <c r="F71" s="109"/>
      <c r="G71" s="69"/>
      <c r="H71" s="116"/>
      <c r="I71" s="116"/>
      <c r="J71" s="69"/>
      <c r="K71" s="116"/>
      <c r="L71" s="116"/>
      <c r="M71" s="48"/>
      <c r="N71" s="120"/>
      <c r="O71" s="118"/>
      <c r="P71" s="109"/>
      <c r="Q71" s="116"/>
      <c r="R71" s="116"/>
      <c r="S71" s="69"/>
      <c r="T71" s="109"/>
      <c r="U71" s="109"/>
      <c r="V71" s="109"/>
      <c r="W71" s="109"/>
      <c r="X71" s="109"/>
    </row>
    <row r="72" spans="1:24" ht="12.75" customHeight="1" x14ac:dyDescent="0.25">
      <c r="M72" s="110"/>
      <c r="Q72" s="97"/>
      <c r="R72" s="97"/>
    </row>
    <row r="73" spans="1:24" ht="12.75" customHeight="1" x14ac:dyDescent="0.25">
      <c r="A73" s="99" t="s">
        <v>24</v>
      </c>
      <c r="E73" s="99" t="s">
        <v>250</v>
      </c>
      <c r="F73" s="99" t="s">
        <v>20</v>
      </c>
      <c r="G73" s="115">
        <v>28</v>
      </c>
      <c r="H73" s="97">
        <v>672.90249433106567</v>
      </c>
      <c r="I73" s="97">
        <v>343.88384839406245</v>
      </c>
      <c r="M73" s="110"/>
    </row>
    <row r="74" spans="1:24" ht="12.75" customHeight="1" x14ac:dyDescent="0.25">
      <c r="A74" s="99" t="s">
        <v>24</v>
      </c>
      <c r="E74" s="99" t="s">
        <v>242</v>
      </c>
      <c r="F74" s="99" t="s">
        <v>254</v>
      </c>
      <c r="G74" s="115">
        <v>12</v>
      </c>
      <c r="H74" s="97">
        <v>89.8</v>
      </c>
      <c r="I74" s="97">
        <v>16.8</v>
      </c>
      <c r="M74" s="110"/>
    </row>
    <row r="75" spans="1:24" ht="12.75" customHeight="1" x14ac:dyDescent="0.25">
      <c r="A75" s="99" t="s">
        <v>24</v>
      </c>
      <c r="E75" s="99" t="s">
        <v>242</v>
      </c>
      <c r="F75" s="99" t="s">
        <v>244</v>
      </c>
      <c r="J75" s="115">
        <v>30</v>
      </c>
      <c r="K75" s="97">
        <v>375</v>
      </c>
      <c r="L75" s="97">
        <v>78.125</v>
      </c>
      <c r="M75" s="110"/>
    </row>
    <row r="76" spans="1:24" ht="12.75" customHeight="1" x14ac:dyDescent="0.25">
      <c r="A76" s="99" t="s">
        <v>24</v>
      </c>
      <c r="E76" s="99" t="s">
        <v>242</v>
      </c>
      <c r="F76" s="99" t="s">
        <v>21</v>
      </c>
      <c r="G76" s="115">
        <v>40</v>
      </c>
      <c r="H76" s="97">
        <v>377.74799999999999</v>
      </c>
      <c r="I76" s="97">
        <v>291.52800000000002</v>
      </c>
      <c r="M76" s="110" t="s">
        <v>28</v>
      </c>
      <c r="N76" s="98">
        <v>0</v>
      </c>
      <c r="O76" s="100">
        <v>98.751000000000005</v>
      </c>
      <c r="Q76" s="97">
        <v>-193.636</v>
      </c>
      <c r="R76" s="97">
        <v>949.13199999999995</v>
      </c>
      <c r="T76" s="99"/>
      <c r="U76" s="347"/>
      <c r="V76" s="356"/>
      <c r="W76" s="273"/>
      <c r="X76" s="97"/>
    </row>
    <row r="77" spans="1:24" ht="12.75" customHeight="1" x14ac:dyDescent="0.25">
      <c r="A77" s="99" t="s">
        <v>24</v>
      </c>
      <c r="E77" s="99" t="s">
        <v>242</v>
      </c>
      <c r="F77" s="99" t="s">
        <v>43</v>
      </c>
      <c r="J77" s="115">
        <v>30</v>
      </c>
      <c r="K77" s="97">
        <v>375</v>
      </c>
      <c r="L77" s="97">
        <v>78.125</v>
      </c>
      <c r="M77" s="110"/>
    </row>
    <row r="78" spans="1:24" ht="12.75" customHeight="1" x14ac:dyDescent="0.25">
      <c r="A78" s="99" t="s">
        <v>24</v>
      </c>
      <c r="B78" s="99">
        <v>70</v>
      </c>
      <c r="C78" s="97">
        <v>2.7479999999999905</v>
      </c>
      <c r="D78" s="97">
        <v>48.25106102909379</v>
      </c>
      <c r="E78" s="99" t="s">
        <v>242</v>
      </c>
      <c r="F78" s="99" t="s">
        <v>245</v>
      </c>
      <c r="M78" s="110"/>
      <c r="P78" s="98">
        <v>0.99273542092926337</v>
      </c>
      <c r="Q78" s="97">
        <v>-91.824079617023841</v>
      </c>
      <c r="R78" s="97">
        <v>97.320079617023822</v>
      </c>
      <c r="T78" s="99"/>
      <c r="U78" s="99"/>
      <c r="V78" s="98"/>
    </row>
    <row r="79" spans="1:24" s="108" customFormat="1" ht="12.75" customHeight="1" x14ac:dyDescent="0.25">
      <c r="A79" s="109"/>
      <c r="B79" s="109"/>
      <c r="C79" s="116"/>
      <c r="D79" s="116"/>
      <c r="E79" s="109"/>
      <c r="F79" s="109"/>
      <c r="G79" s="69"/>
      <c r="H79" s="116"/>
      <c r="I79" s="116"/>
      <c r="J79" s="48"/>
      <c r="K79" s="116"/>
      <c r="L79" s="116"/>
      <c r="M79" s="48"/>
      <c r="N79" s="120"/>
      <c r="O79" s="118"/>
      <c r="P79" s="109"/>
      <c r="Q79" s="116"/>
      <c r="R79" s="116"/>
      <c r="S79" s="69"/>
      <c r="T79" s="109"/>
      <c r="U79" s="109"/>
      <c r="V79" s="109"/>
      <c r="W79" s="109"/>
      <c r="X79" s="109"/>
    </row>
    <row r="80" spans="1:24" ht="12.75" customHeight="1" x14ac:dyDescent="0.25">
      <c r="M80" s="110"/>
      <c r="T80" s="99"/>
      <c r="U80" s="99"/>
      <c r="V80" s="97"/>
      <c r="W80" s="99"/>
      <c r="X80" s="97"/>
    </row>
    <row r="81" spans="1:24" ht="12.75" customHeight="1" x14ac:dyDescent="0.25">
      <c r="A81" s="99" t="s">
        <v>197</v>
      </c>
      <c r="E81" s="99" t="s">
        <v>242</v>
      </c>
      <c r="F81" s="99" t="s">
        <v>244</v>
      </c>
      <c r="J81" s="115">
        <v>30</v>
      </c>
      <c r="K81" s="97">
        <v>2500</v>
      </c>
      <c r="L81" s="97">
        <v>531.25</v>
      </c>
      <c r="M81" s="110"/>
      <c r="T81" s="99"/>
      <c r="U81" s="99"/>
      <c r="V81" s="98"/>
    </row>
    <row r="82" spans="1:24" s="108" customFormat="1" ht="12.75" customHeight="1" x14ac:dyDescent="0.25">
      <c r="A82" s="109"/>
      <c r="B82" s="109"/>
      <c r="C82" s="109"/>
      <c r="D82" s="109"/>
      <c r="E82" s="109"/>
      <c r="F82" s="109"/>
      <c r="G82" s="69"/>
      <c r="H82" s="116"/>
      <c r="I82" s="116"/>
      <c r="J82" s="48"/>
      <c r="K82" s="116"/>
      <c r="L82" s="116"/>
      <c r="M82" s="48"/>
      <c r="N82" s="120"/>
      <c r="O82" s="118"/>
      <c r="P82" s="109"/>
      <c r="Q82" s="116"/>
      <c r="R82" s="116"/>
      <c r="S82" s="69"/>
      <c r="T82" s="109"/>
      <c r="U82" s="109"/>
      <c r="V82" s="109"/>
      <c r="W82" s="109"/>
      <c r="X82" s="109"/>
    </row>
    <row r="83" spans="1:24" ht="12.75" customHeight="1" x14ac:dyDescent="0.25">
      <c r="M83" s="110"/>
    </row>
    <row r="84" spans="1:24" ht="12.75" customHeight="1" x14ac:dyDescent="0.25">
      <c r="A84" s="99" t="s">
        <v>114</v>
      </c>
      <c r="E84" s="99" t="s">
        <v>242</v>
      </c>
      <c r="F84" s="99" t="s">
        <v>253</v>
      </c>
      <c r="G84" s="115">
        <v>6</v>
      </c>
      <c r="H84" s="97">
        <v>0.2</v>
      </c>
      <c r="I84" s="97">
        <v>0.5</v>
      </c>
      <c r="M84" s="110"/>
      <c r="T84" s="99"/>
      <c r="U84" s="99"/>
      <c r="V84" s="97"/>
      <c r="W84" s="99"/>
      <c r="X84" s="97"/>
    </row>
    <row r="85" spans="1:24" ht="12.75" customHeight="1" x14ac:dyDescent="0.25">
      <c r="A85" s="99" t="s">
        <v>114</v>
      </c>
      <c r="B85" s="99"/>
      <c r="C85" s="99"/>
      <c r="D85" s="99"/>
      <c r="E85" s="99" t="s">
        <v>242</v>
      </c>
      <c r="F85" s="57" t="s">
        <v>115</v>
      </c>
      <c r="G85" s="115"/>
      <c r="H85" s="97"/>
      <c r="I85" s="97"/>
      <c r="J85" s="110">
        <v>18</v>
      </c>
      <c r="K85" s="97">
        <v>5.9</v>
      </c>
      <c r="L85" s="97">
        <v>1.4</v>
      </c>
      <c r="M85" s="110"/>
      <c r="N85" s="98"/>
      <c r="O85" s="100"/>
      <c r="P85" s="99"/>
      <c r="Q85" s="97"/>
      <c r="R85" s="97"/>
      <c r="S85" s="115"/>
      <c r="T85" s="99"/>
      <c r="U85" s="99"/>
      <c r="V85" s="99"/>
      <c r="W85" s="99"/>
      <c r="X85" s="99"/>
    </row>
    <row r="86" spans="1:24" ht="12.75" customHeight="1" x14ac:dyDescent="0.25">
      <c r="A86" s="99" t="s">
        <v>114</v>
      </c>
      <c r="B86" s="99">
        <v>24</v>
      </c>
      <c r="C86" s="97">
        <v>-5.7</v>
      </c>
      <c r="D86" s="97">
        <v>0.3880148908940938</v>
      </c>
      <c r="E86" s="99" t="s">
        <v>242</v>
      </c>
      <c r="F86" s="57" t="s">
        <v>245</v>
      </c>
      <c r="G86" s="115"/>
      <c r="H86" s="97"/>
      <c r="I86" s="97"/>
      <c r="J86" s="110"/>
      <c r="K86" s="97"/>
      <c r="L86" s="97"/>
      <c r="M86" s="110"/>
      <c r="N86" s="98"/>
      <c r="O86" s="100"/>
      <c r="P86" s="98">
        <v>1.2595571852780374E-4</v>
      </c>
      <c r="Q86" s="97">
        <v>-6.4605091861524242</v>
      </c>
      <c r="R86" s="97">
        <v>-4.9394908138475762</v>
      </c>
      <c r="S86" s="115"/>
      <c r="T86" s="99"/>
      <c r="U86" s="99"/>
      <c r="V86" s="98"/>
      <c r="W86" s="99"/>
      <c r="X86" s="99"/>
    </row>
    <row r="87" spans="1:24" s="108" customFormat="1" ht="12.75" customHeight="1" x14ac:dyDescent="0.25">
      <c r="A87" s="109"/>
      <c r="B87" s="109"/>
      <c r="C87" s="109"/>
      <c r="D87" s="109"/>
      <c r="E87" s="109"/>
      <c r="F87" s="109"/>
      <c r="G87" s="69"/>
      <c r="H87" s="116"/>
      <c r="I87" s="116"/>
      <c r="J87" s="48"/>
      <c r="K87" s="116"/>
      <c r="L87" s="116"/>
      <c r="M87" s="48"/>
      <c r="N87" s="120"/>
      <c r="O87" s="118"/>
      <c r="P87" s="109"/>
      <c r="Q87" s="116"/>
      <c r="R87" s="116"/>
      <c r="S87" s="69"/>
      <c r="T87" s="109"/>
      <c r="U87" s="109"/>
      <c r="V87" s="109"/>
      <c r="W87" s="109"/>
      <c r="X87" s="109"/>
    </row>
    <row r="88" spans="1:24" ht="12.75" customHeight="1" x14ac:dyDescent="0.25">
      <c r="M88" s="110"/>
    </row>
    <row r="89" spans="1:24" ht="12.75" customHeight="1" x14ac:dyDescent="0.25">
      <c r="A89" s="99" t="s">
        <v>79</v>
      </c>
      <c r="E89" s="99" t="s">
        <v>242</v>
      </c>
      <c r="F89" s="99" t="s">
        <v>248</v>
      </c>
      <c r="G89" s="115">
        <v>9</v>
      </c>
      <c r="H89" s="97">
        <v>0.66</v>
      </c>
      <c r="I89" s="97">
        <v>0.22</v>
      </c>
      <c r="M89" s="110"/>
    </row>
    <row r="90" spans="1:24" ht="12.75" customHeight="1" x14ac:dyDescent="0.25">
      <c r="A90" s="99" t="s">
        <v>79</v>
      </c>
      <c r="E90" s="99" t="s">
        <v>242</v>
      </c>
      <c r="F90" s="99" t="s">
        <v>253</v>
      </c>
      <c r="G90" s="115">
        <v>6</v>
      </c>
      <c r="H90" s="97">
        <v>1.4</v>
      </c>
      <c r="I90" s="97">
        <v>2.2000000000000002</v>
      </c>
      <c r="M90" s="110"/>
    </row>
    <row r="91" spans="1:24" ht="12.75" customHeight="1" x14ac:dyDescent="0.25">
      <c r="A91" s="99" t="s">
        <v>79</v>
      </c>
      <c r="E91" s="99" t="s">
        <v>242</v>
      </c>
      <c r="F91" s="45" t="s">
        <v>83</v>
      </c>
      <c r="G91" s="115">
        <v>17</v>
      </c>
      <c r="H91" s="97">
        <v>6.9</v>
      </c>
      <c r="I91" s="97">
        <v>1.6</v>
      </c>
      <c r="M91" s="110"/>
    </row>
    <row r="92" spans="1:24" ht="12.75" customHeight="1" x14ac:dyDescent="0.25">
      <c r="A92" s="99" t="s">
        <v>79</v>
      </c>
      <c r="E92" s="99" t="s">
        <v>242</v>
      </c>
      <c r="F92" s="114" t="s">
        <v>100</v>
      </c>
      <c r="G92" s="115">
        <v>7</v>
      </c>
      <c r="H92" s="97">
        <v>1.9</v>
      </c>
      <c r="I92" s="97">
        <v>1.1000000000000001</v>
      </c>
      <c r="M92" s="110"/>
    </row>
    <row r="93" spans="1:24" ht="12.75" customHeight="1" x14ac:dyDescent="0.25">
      <c r="A93" s="99" t="s">
        <v>79</v>
      </c>
      <c r="E93" s="99" t="s">
        <v>242</v>
      </c>
      <c r="F93" s="99" t="s">
        <v>105</v>
      </c>
      <c r="G93" s="115">
        <v>10</v>
      </c>
      <c r="H93" s="97">
        <v>0.57692307692307687</v>
      </c>
      <c r="I93" s="97">
        <v>0.15384615384615385</v>
      </c>
      <c r="M93" s="110"/>
    </row>
    <row r="94" spans="1:24" ht="12.75" customHeight="1" x14ac:dyDescent="0.25">
      <c r="A94" s="99" t="s">
        <v>79</v>
      </c>
      <c r="E94" s="99" t="s">
        <v>242</v>
      </c>
      <c r="F94" s="99" t="s">
        <v>172</v>
      </c>
      <c r="G94" s="115">
        <v>10</v>
      </c>
      <c r="H94" s="97">
        <v>2.21</v>
      </c>
      <c r="I94" s="97">
        <v>1.03</v>
      </c>
      <c r="M94" s="110"/>
    </row>
    <row r="95" spans="1:24" ht="12.75" customHeight="1" x14ac:dyDescent="0.25">
      <c r="A95" s="99" t="s">
        <v>79</v>
      </c>
      <c r="E95" s="99" t="s">
        <v>242</v>
      </c>
      <c r="F95" s="99" t="s">
        <v>255</v>
      </c>
      <c r="G95" s="115">
        <v>99</v>
      </c>
      <c r="H95" s="97">
        <v>15.5</v>
      </c>
      <c r="I95" s="97">
        <v>10.3</v>
      </c>
      <c r="M95" s="110"/>
    </row>
    <row r="96" spans="1:24" ht="12.75" customHeight="1" x14ac:dyDescent="0.25">
      <c r="A96" s="99" t="s">
        <v>79</v>
      </c>
      <c r="E96" s="99" t="s">
        <v>242</v>
      </c>
      <c r="F96" s="99" t="s">
        <v>244</v>
      </c>
      <c r="J96" s="115">
        <v>30</v>
      </c>
      <c r="K96" s="97">
        <v>10.606060606060606</v>
      </c>
      <c r="L96" s="97">
        <v>7.5757575757575761</v>
      </c>
      <c r="M96" s="110"/>
    </row>
    <row r="97" spans="1:24" ht="12.75" customHeight="1" x14ac:dyDescent="0.25">
      <c r="A97" s="99" t="s">
        <v>79</v>
      </c>
      <c r="E97" s="99" t="s">
        <v>242</v>
      </c>
      <c r="F97" s="99" t="s">
        <v>107</v>
      </c>
      <c r="J97" s="115">
        <v>45</v>
      </c>
      <c r="K97" s="97">
        <v>3.1666666666666665</v>
      </c>
      <c r="L97" s="97">
        <v>0.33333333333333337</v>
      </c>
      <c r="M97" s="110"/>
    </row>
    <row r="98" spans="1:24" ht="12.75" customHeight="1" x14ac:dyDescent="0.25">
      <c r="A98" s="99" t="s">
        <v>79</v>
      </c>
      <c r="B98" s="99"/>
      <c r="C98" s="99"/>
      <c r="D98" s="99"/>
      <c r="E98" s="99" t="s">
        <v>242</v>
      </c>
      <c r="F98" s="99" t="s">
        <v>125</v>
      </c>
      <c r="G98" s="115"/>
      <c r="H98" s="97"/>
      <c r="I98" s="97"/>
      <c r="J98" s="115">
        <v>19</v>
      </c>
      <c r="K98" s="97">
        <v>3.9</v>
      </c>
      <c r="L98" s="97">
        <v>2.1</v>
      </c>
      <c r="M98" s="110"/>
      <c r="N98" s="98"/>
      <c r="O98" s="100"/>
      <c r="P98" s="99"/>
      <c r="Q98" s="97"/>
      <c r="R98" s="97"/>
      <c r="S98" s="115"/>
      <c r="T98" s="99"/>
      <c r="U98" s="99"/>
      <c r="V98" s="99"/>
      <c r="W98" s="99"/>
      <c r="X98" s="99"/>
    </row>
    <row r="99" spans="1:24" ht="12.75" customHeight="1" x14ac:dyDescent="0.25">
      <c r="A99" s="99" t="s">
        <v>79</v>
      </c>
      <c r="E99" s="99" t="s">
        <v>242</v>
      </c>
      <c r="F99" s="99" t="s">
        <v>249</v>
      </c>
      <c r="J99" s="115">
        <v>6</v>
      </c>
      <c r="K99" s="97">
        <v>2.3638851566381898</v>
      </c>
      <c r="L99" s="97">
        <v>0</v>
      </c>
      <c r="M99" s="110"/>
    </row>
    <row r="100" spans="1:24" ht="12.75" customHeight="1" x14ac:dyDescent="0.25">
      <c r="A100" s="99" t="s">
        <v>79</v>
      </c>
      <c r="E100" s="99" t="s">
        <v>242</v>
      </c>
      <c r="F100" s="99" t="s">
        <v>164</v>
      </c>
      <c r="J100" s="115">
        <v>10</v>
      </c>
      <c r="K100" s="97">
        <v>1.6</v>
      </c>
      <c r="M100" s="110"/>
    </row>
    <row r="101" spans="1:24" ht="12.75" customHeight="1" x14ac:dyDescent="0.25">
      <c r="A101" s="99" t="s">
        <v>79</v>
      </c>
      <c r="E101" s="99" t="s">
        <v>242</v>
      </c>
      <c r="F101" s="99" t="s">
        <v>21</v>
      </c>
      <c r="G101" s="115">
        <v>158</v>
      </c>
      <c r="H101" s="103">
        <v>3.629</v>
      </c>
      <c r="I101" s="103">
        <v>0.53900000000000003</v>
      </c>
      <c r="M101" s="110" t="s">
        <v>28</v>
      </c>
      <c r="N101" s="98">
        <v>0</v>
      </c>
      <c r="O101" s="107">
        <v>98.771000000000001</v>
      </c>
      <c r="Q101" s="103">
        <v>2.573</v>
      </c>
      <c r="R101" s="103">
        <v>4.6859999999999999</v>
      </c>
      <c r="T101" s="99"/>
      <c r="U101" s="347"/>
      <c r="V101" s="356"/>
      <c r="W101" s="273"/>
      <c r="X101" s="97"/>
    </row>
    <row r="102" spans="1:24" ht="12.75" customHeight="1" x14ac:dyDescent="0.25">
      <c r="A102" s="99" t="s">
        <v>79</v>
      </c>
      <c r="E102" s="99" t="s">
        <v>242</v>
      </c>
      <c r="F102" s="99" t="s">
        <v>43</v>
      </c>
      <c r="J102" s="115">
        <v>110</v>
      </c>
      <c r="K102" s="97">
        <v>5.2290000000000001</v>
      </c>
      <c r="L102" s="97">
        <v>1.083</v>
      </c>
      <c r="M102" s="110" t="s">
        <v>28</v>
      </c>
      <c r="N102" s="98">
        <v>0</v>
      </c>
      <c r="O102" s="100">
        <v>93.433999999999997</v>
      </c>
      <c r="Q102" s="97">
        <v>3.1059999999999999</v>
      </c>
      <c r="R102" s="97">
        <v>7.3520000000000003</v>
      </c>
    </row>
    <row r="103" spans="1:24" ht="12.75" customHeight="1" x14ac:dyDescent="0.25">
      <c r="A103" s="99" t="s">
        <v>79</v>
      </c>
      <c r="B103" s="99">
        <v>268</v>
      </c>
      <c r="C103" s="97">
        <v>-1.6</v>
      </c>
      <c r="D103" s="97">
        <v>0.11180951560156401</v>
      </c>
      <c r="E103" s="99" t="s">
        <v>242</v>
      </c>
      <c r="F103" s="99" t="s">
        <v>245</v>
      </c>
      <c r="M103" s="110"/>
      <c r="P103" s="98">
        <v>0.18595986683614418</v>
      </c>
      <c r="Q103" s="97">
        <v>-1.8191466505790654</v>
      </c>
      <c r="R103" s="97">
        <v>-1.3808533494209347</v>
      </c>
      <c r="T103" s="99"/>
      <c r="U103" s="99"/>
      <c r="V103" s="98"/>
    </row>
    <row r="104" spans="1:24" s="108" customFormat="1" ht="12.75" customHeight="1" x14ac:dyDescent="0.25">
      <c r="A104" s="109"/>
      <c r="B104" s="109"/>
      <c r="C104" s="109"/>
      <c r="D104" s="109"/>
      <c r="E104" s="109"/>
      <c r="F104" s="109"/>
      <c r="G104" s="69"/>
      <c r="H104" s="116"/>
      <c r="I104" s="116"/>
      <c r="J104" s="48"/>
      <c r="K104" s="116"/>
      <c r="L104" s="116"/>
      <c r="M104" s="48"/>
      <c r="N104" s="120"/>
      <c r="O104" s="118"/>
      <c r="P104" s="120"/>
      <c r="Q104" s="116"/>
      <c r="R104" s="116"/>
      <c r="S104" s="69"/>
      <c r="T104" s="109"/>
      <c r="U104" s="109"/>
      <c r="V104" s="109"/>
      <c r="W104" s="109"/>
      <c r="X104" s="109"/>
    </row>
    <row r="105" spans="1:24" ht="12.75" customHeight="1" x14ac:dyDescent="0.25">
      <c r="M105" s="110"/>
      <c r="T105" s="99"/>
      <c r="U105" s="99"/>
      <c r="V105" s="97"/>
      <c r="W105" s="99"/>
      <c r="X105" s="97"/>
    </row>
    <row r="106" spans="1:24" ht="12.75" customHeight="1" x14ac:dyDescent="0.25">
      <c r="A106" s="99" t="s">
        <v>160</v>
      </c>
      <c r="E106" s="99" t="s">
        <v>242</v>
      </c>
      <c r="F106" s="99" t="s">
        <v>244</v>
      </c>
      <c r="J106" s="115">
        <v>30</v>
      </c>
      <c r="K106" s="97">
        <v>22.093023255813954</v>
      </c>
      <c r="L106" s="97">
        <v>22.093023255813954</v>
      </c>
      <c r="M106" s="110"/>
      <c r="T106" s="99"/>
      <c r="U106" s="99"/>
      <c r="V106" s="98"/>
    </row>
    <row r="107" spans="1:24" s="108" customFormat="1" ht="12.75" customHeight="1" x14ac:dyDescent="0.25">
      <c r="A107" s="109"/>
      <c r="B107" s="109"/>
      <c r="C107" s="109"/>
      <c r="D107" s="109"/>
      <c r="E107" s="109"/>
      <c r="F107" s="109"/>
      <c r="G107" s="69"/>
      <c r="H107" s="116"/>
      <c r="I107" s="116"/>
      <c r="J107" s="48"/>
      <c r="K107" s="116"/>
      <c r="L107" s="116"/>
      <c r="M107" s="48"/>
      <c r="N107" s="120"/>
      <c r="O107" s="118"/>
      <c r="P107" s="109"/>
      <c r="Q107" s="116"/>
      <c r="R107" s="116"/>
      <c r="S107" s="69"/>
      <c r="T107" s="109"/>
      <c r="U107" s="109"/>
      <c r="V107" s="109"/>
      <c r="W107" s="109"/>
      <c r="X107" s="109"/>
    </row>
    <row r="108" spans="1:24" ht="12.75" customHeight="1" x14ac:dyDescent="0.25">
      <c r="M108" s="110"/>
    </row>
    <row r="109" spans="1:24" ht="12.75" customHeight="1" x14ac:dyDescent="0.25">
      <c r="A109" s="99" t="s">
        <v>109</v>
      </c>
      <c r="E109" s="99" t="s">
        <v>242</v>
      </c>
      <c r="F109" s="99" t="s">
        <v>144</v>
      </c>
      <c r="G109" s="115">
        <v>70</v>
      </c>
      <c r="H109" s="97">
        <v>220</v>
      </c>
      <c r="I109" s="97">
        <v>46.666666666666664</v>
      </c>
      <c r="M109" s="110"/>
    </row>
    <row r="110" spans="1:24" ht="12.75" customHeight="1" x14ac:dyDescent="0.25">
      <c r="A110" s="99" t="s">
        <v>109</v>
      </c>
      <c r="E110" s="99" t="s">
        <v>242</v>
      </c>
      <c r="F110" s="99" t="s">
        <v>145</v>
      </c>
      <c r="G110" s="115">
        <v>49</v>
      </c>
      <c r="H110" s="97">
        <v>23.45</v>
      </c>
      <c r="I110" s="97">
        <v>1.56</v>
      </c>
      <c r="M110" s="110"/>
    </row>
    <row r="111" spans="1:24" ht="12.75" customHeight="1" x14ac:dyDescent="0.25">
      <c r="A111" s="99" t="s">
        <v>109</v>
      </c>
      <c r="E111" s="99" t="s">
        <v>242</v>
      </c>
      <c r="F111" s="99" t="s">
        <v>255</v>
      </c>
      <c r="G111" s="115">
        <v>99</v>
      </c>
      <c r="H111" s="97">
        <v>16.8</v>
      </c>
      <c r="I111" s="97">
        <v>7.4</v>
      </c>
      <c r="M111" s="110"/>
    </row>
    <row r="112" spans="1:24" ht="12.75" customHeight="1" x14ac:dyDescent="0.25">
      <c r="A112" s="99" t="s">
        <v>109</v>
      </c>
      <c r="E112" s="99" t="s">
        <v>242</v>
      </c>
      <c r="F112" s="99" t="s">
        <v>107</v>
      </c>
      <c r="J112" s="115">
        <v>45</v>
      </c>
      <c r="K112" s="97">
        <v>3.3333333333333335</v>
      </c>
      <c r="L112" s="97">
        <v>0.66666666666666674</v>
      </c>
      <c r="M112" s="110"/>
    </row>
    <row r="113" spans="1:24" ht="12.75" customHeight="1" x14ac:dyDescent="0.25">
      <c r="A113" s="99" t="s">
        <v>109</v>
      </c>
      <c r="B113" s="99"/>
      <c r="C113" s="99"/>
      <c r="D113" s="99"/>
      <c r="E113" s="99" t="s">
        <v>242</v>
      </c>
      <c r="F113" s="99" t="s">
        <v>125</v>
      </c>
      <c r="G113" s="115"/>
      <c r="H113" s="97"/>
      <c r="I113" s="97"/>
      <c r="J113" s="115">
        <v>20</v>
      </c>
      <c r="K113" s="97">
        <v>12.1</v>
      </c>
      <c r="L113" s="97">
        <v>14.4</v>
      </c>
      <c r="M113" s="110"/>
      <c r="N113" s="98"/>
      <c r="O113" s="100"/>
      <c r="P113" s="99"/>
      <c r="Q113" s="97"/>
      <c r="R113" s="97"/>
      <c r="S113" s="115"/>
      <c r="T113" s="99"/>
      <c r="U113" s="99"/>
      <c r="V113" s="99"/>
      <c r="W113" s="99"/>
      <c r="X113" s="99"/>
    </row>
    <row r="114" spans="1:24" ht="12.75" customHeight="1" x14ac:dyDescent="0.25">
      <c r="A114" s="99" t="s">
        <v>109</v>
      </c>
      <c r="E114" s="99" t="s">
        <v>242</v>
      </c>
      <c r="F114" s="99" t="s">
        <v>164</v>
      </c>
      <c r="J114" s="115">
        <v>10</v>
      </c>
      <c r="K114" s="97">
        <v>4</v>
      </c>
      <c r="L114" s="97">
        <v>1.8</v>
      </c>
      <c r="M114" s="110"/>
    </row>
    <row r="115" spans="1:24" ht="12.75" customHeight="1" x14ac:dyDescent="0.25">
      <c r="A115" s="99" t="s">
        <v>109</v>
      </c>
      <c r="E115" s="99" t="s">
        <v>242</v>
      </c>
      <c r="F115" s="99" t="s">
        <v>21</v>
      </c>
      <c r="G115" s="115">
        <v>218</v>
      </c>
      <c r="H115" s="97">
        <v>83.445999999999998</v>
      </c>
      <c r="I115" s="97">
        <v>11.571</v>
      </c>
      <c r="M115" s="110" t="s">
        <v>28</v>
      </c>
      <c r="N115" s="98">
        <v>0</v>
      </c>
      <c r="O115" s="100">
        <v>99.847999999999999</v>
      </c>
      <c r="Q115" s="97">
        <v>60.767000000000003</v>
      </c>
      <c r="R115" s="97">
        <v>106.125</v>
      </c>
      <c r="T115" s="99"/>
      <c r="U115" s="347"/>
      <c r="V115" s="356"/>
      <c r="W115" s="273"/>
      <c r="X115" s="97"/>
    </row>
    <row r="116" spans="1:24" ht="12.75" customHeight="1" x14ac:dyDescent="0.25">
      <c r="A116" s="99" t="s">
        <v>109</v>
      </c>
      <c r="E116" s="99" t="s">
        <v>242</v>
      </c>
      <c r="F116" s="99" t="s">
        <v>43</v>
      </c>
      <c r="J116" s="115">
        <v>75</v>
      </c>
      <c r="K116" s="103">
        <v>4.0510000000000002</v>
      </c>
      <c r="L116" s="103">
        <v>0.77500000000000002</v>
      </c>
      <c r="M116" s="110" t="s">
        <v>28</v>
      </c>
      <c r="N116" s="98">
        <v>1.2E-2</v>
      </c>
      <c r="O116" s="100">
        <v>77.492999999999995</v>
      </c>
      <c r="Q116" s="103">
        <v>2.5329999999999999</v>
      </c>
      <c r="R116" s="103">
        <v>5.57</v>
      </c>
    </row>
    <row r="117" spans="1:24" ht="12.75" customHeight="1" x14ac:dyDescent="0.25">
      <c r="A117" s="99" t="s">
        <v>109</v>
      </c>
      <c r="B117" s="99">
        <v>293</v>
      </c>
      <c r="C117" s="97">
        <v>79.394999999999996</v>
      </c>
      <c r="D117" s="97">
        <v>0.78877985459911859</v>
      </c>
      <c r="E117" s="99" t="s">
        <v>242</v>
      </c>
      <c r="F117" s="99" t="s">
        <v>245</v>
      </c>
      <c r="M117" s="110"/>
      <c r="P117" s="98">
        <v>7.5830453027947442E-12</v>
      </c>
      <c r="Q117" s="97">
        <v>77.848991484985717</v>
      </c>
      <c r="R117" s="97">
        <v>80.941008515014275</v>
      </c>
      <c r="T117" s="99"/>
      <c r="U117" s="99"/>
      <c r="V117" s="98"/>
    </row>
    <row r="118" spans="1:24" s="108" customFormat="1" ht="12.75" customHeight="1" x14ac:dyDescent="0.25">
      <c r="A118" s="109"/>
      <c r="B118" s="109"/>
      <c r="C118" s="109"/>
      <c r="D118" s="109"/>
      <c r="E118" s="109"/>
      <c r="F118" s="109"/>
      <c r="G118" s="69"/>
      <c r="H118" s="116"/>
      <c r="I118" s="116"/>
      <c r="J118" s="48"/>
      <c r="K118" s="116"/>
      <c r="L118" s="116"/>
      <c r="M118" s="48"/>
      <c r="N118" s="120"/>
      <c r="O118" s="118"/>
      <c r="P118" s="120"/>
      <c r="Q118" s="116"/>
      <c r="R118" s="116"/>
      <c r="S118" s="69"/>
      <c r="T118" s="109"/>
      <c r="U118" s="109"/>
      <c r="V118" s="109"/>
      <c r="W118" s="109"/>
      <c r="X118" s="109"/>
    </row>
    <row r="119" spans="1:24" ht="12.75" customHeight="1" x14ac:dyDescent="0.25">
      <c r="A119" s="99"/>
      <c r="B119" s="99"/>
      <c r="C119" s="99"/>
      <c r="D119" s="99"/>
      <c r="E119" s="99"/>
      <c r="F119" s="99"/>
      <c r="G119" s="115"/>
      <c r="H119" s="97"/>
      <c r="I119" s="97"/>
      <c r="J119" s="110"/>
      <c r="K119" s="97"/>
      <c r="L119" s="97"/>
      <c r="M119" s="110"/>
      <c r="N119" s="98"/>
      <c r="O119" s="100"/>
      <c r="P119" s="98"/>
      <c r="Q119" s="97"/>
      <c r="R119" s="97"/>
      <c r="S119" s="115"/>
      <c r="T119" s="99"/>
      <c r="U119" s="99"/>
      <c r="V119" s="97"/>
      <c r="W119" s="99"/>
      <c r="X119" s="97"/>
    </row>
    <row r="120" spans="1:24" ht="12.75" customHeight="1" x14ac:dyDescent="0.25">
      <c r="A120" s="99" t="s">
        <v>116</v>
      </c>
      <c r="B120" s="99"/>
      <c r="C120" s="99"/>
      <c r="D120" s="99"/>
      <c r="E120" s="99" t="s">
        <v>242</v>
      </c>
      <c r="F120" s="99" t="s">
        <v>115</v>
      </c>
      <c r="G120" s="115"/>
      <c r="H120" s="97"/>
      <c r="I120" s="97"/>
      <c r="J120" s="110">
        <v>18</v>
      </c>
      <c r="K120" s="97">
        <v>145.1</v>
      </c>
      <c r="L120" s="97">
        <v>28.4</v>
      </c>
      <c r="M120" s="110"/>
      <c r="N120" s="98"/>
      <c r="O120" s="100"/>
      <c r="P120" s="98"/>
      <c r="Q120" s="97"/>
      <c r="R120" s="97"/>
      <c r="S120" s="115"/>
      <c r="T120" s="99"/>
      <c r="U120" s="99"/>
      <c r="V120" s="98"/>
      <c r="W120" s="99"/>
      <c r="X120" s="99"/>
    </row>
    <row r="121" spans="1:24" s="108" customFormat="1" ht="12.75" customHeight="1" x14ac:dyDescent="0.25">
      <c r="A121" s="109"/>
      <c r="B121" s="109"/>
      <c r="C121" s="109"/>
      <c r="D121" s="109"/>
      <c r="E121" s="109"/>
      <c r="F121" s="109"/>
      <c r="G121" s="69"/>
      <c r="H121" s="116"/>
      <c r="I121" s="116"/>
      <c r="J121" s="48"/>
      <c r="K121" s="116"/>
      <c r="L121" s="116"/>
      <c r="M121" s="48"/>
      <c r="N121" s="120"/>
      <c r="O121" s="118"/>
      <c r="P121" s="120"/>
      <c r="Q121" s="116"/>
      <c r="R121" s="116"/>
      <c r="S121" s="69"/>
      <c r="T121" s="109"/>
      <c r="U121" s="109"/>
      <c r="V121" s="109"/>
      <c r="W121" s="109"/>
      <c r="X121" s="109"/>
    </row>
    <row r="122" spans="1:24" ht="12.75" customHeight="1" x14ac:dyDescent="0.25">
      <c r="M122" s="110"/>
    </row>
    <row r="123" spans="1:24" ht="12.75" customHeight="1" x14ac:dyDescent="0.25">
      <c r="A123" s="99" t="s">
        <v>46</v>
      </c>
      <c r="E123" s="99" t="s">
        <v>242</v>
      </c>
      <c r="F123" s="99" t="s">
        <v>253</v>
      </c>
      <c r="G123" s="115">
        <v>6</v>
      </c>
      <c r="H123" s="97">
        <v>0.3</v>
      </c>
      <c r="I123" s="97">
        <v>0.9</v>
      </c>
      <c r="M123" s="110"/>
    </row>
    <row r="124" spans="1:24" ht="12.75" customHeight="1" x14ac:dyDescent="0.25">
      <c r="A124" s="99" t="s">
        <v>46</v>
      </c>
      <c r="E124" s="99" t="s">
        <v>242</v>
      </c>
      <c r="F124" s="99" t="s">
        <v>70</v>
      </c>
      <c r="G124" s="115">
        <v>11</v>
      </c>
      <c r="H124" s="97">
        <v>1.3303769401330379</v>
      </c>
      <c r="I124" s="97">
        <v>2.2680661737512011</v>
      </c>
      <c r="M124" s="110"/>
      <c r="S124" s="110"/>
    </row>
    <row r="125" spans="1:24" ht="12.75" customHeight="1" x14ac:dyDescent="0.25">
      <c r="A125" s="99" t="s">
        <v>46</v>
      </c>
      <c r="E125" s="99" t="s">
        <v>242</v>
      </c>
      <c r="F125" s="45" t="s">
        <v>83</v>
      </c>
      <c r="G125" s="115">
        <v>17</v>
      </c>
      <c r="H125" s="97">
        <v>6.7</v>
      </c>
      <c r="I125" s="97">
        <v>2.4</v>
      </c>
      <c r="M125" s="110"/>
    </row>
    <row r="126" spans="1:24" ht="12.75" customHeight="1" x14ac:dyDescent="0.25">
      <c r="A126" s="99" t="s">
        <v>46</v>
      </c>
      <c r="E126" s="99" t="s">
        <v>242</v>
      </c>
      <c r="F126" s="99" t="s">
        <v>144</v>
      </c>
      <c r="G126" s="115">
        <v>70</v>
      </c>
      <c r="H126" s="97">
        <v>24.242424242424246</v>
      </c>
      <c r="I126" s="97">
        <v>6.0606060606060614</v>
      </c>
      <c r="M126" s="110"/>
    </row>
    <row r="127" spans="1:24" ht="12.75" customHeight="1" x14ac:dyDescent="0.25">
      <c r="A127" s="99" t="s">
        <v>46</v>
      </c>
      <c r="E127" s="99" t="s">
        <v>242</v>
      </c>
      <c r="F127" s="99" t="s">
        <v>255</v>
      </c>
      <c r="G127" s="115">
        <v>99</v>
      </c>
      <c r="H127" s="97">
        <v>37.1</v>
      </c>
      <c r="I127" s="97">
        <v>14.5</v>
      </c>
      <c r="M127" s="110"/>
    </row>
    <row r="128" spans="1:24" ht="12.75" customHeight="1" x14ac:dyDescent="0.25">
      <c r="A128" s="99" t="s">
        <v>46</v>
      </c>
      <c r="E128" s="99" t="s">
        <v>242</v>
      </c>
      <c r="F128" s="99" t="s">
        <v>256</v>
      </c>
      <c r="J128" s="115">
        <v>15</v>
      </c>
      <c r="K128" s="97">
        <v>5.115376978269361</v>
      </c>
      <c r="L128" s="97">
        <v>2.5507441865751543</v>
      </c>
      <c r="M128" s="110"/>
    </row>
    <row r="129" spans="1:24" ht="12.75" customHeight="1" x14ac:dyDescent="0.25">
      <c r="A129" s="99" t="s">
        <v>46</v>
      </c>
      <c r="E129" s="99" t="s">
        <v>242</v>
      </c>
      <c r="F129" s="99" t="s">
        <v>164</v>
      </c>
      <c r="J129" s="115">
        <v>10</v>
      </c>
      <c r="K129" s="97">
        <v>2.4</v>
      </c>
      <c r="L129" s="97">
        <v>1.4</v>
      </c>
      <c r="M129" s="110"/>
    </row>
    <row r="130" spans="1:24" ht="12.75" customHeight="1" x14ac:dyDescent="0.25">
      <c r="A130" s="99" t="s">
        <v>46</v>
      </c>
      <c r="E130" s="99" t="s">
        <v>242</v>
      </c>
      <c r="F130" s="99" t="s">
        <v>21</v>
      </c>
      <c r="G130" s="115">
        <v>203</v>
      </c>
      <c r="H130" s="97">
        <v>13.856</v>
      </c>
      <c r="I130" s="97">
        <v>5.2480000000000002</v>
      </c>
      <c r="M130" s="110" t="s">
        <v>28</v>
      </c>
      <c r="N130" s="98">
        <v>0</v>
      </c>
      <c r="O130" s="100">
        <v>99.706999999999994</v>
      </c>
      <c r="Q130" s="97">
        <v>3.569</v>
      </c>
      <c r="R130" s="97">
        <v>24.143000000000001</v>
      </c>
      <c r="T130" s="99"/>
      <c r="U130" s="347"/>
      <c r="V130" s="356"/>
      <c r="W130" s="273"/>
      <c r="X130" s="97"/>
    </row>
    <row r="131" spans="1:24" ht="12.75" customHeight="1" x14ac:dyDescent="0.25">
      <c r="A131" s="99" t="s">
        <v>46</v>
      </c>
      <c r="E131" s="99" t="s">
        <v>242</v>
      </c>
      <c r="F131" s="99" t="s">
        <v>43</v>
      </c>
      <c r="J131" s="115">
        <v>25</v>
      </c>
      <c r="K131" s="97">
        <v>3.7029999999999998</v>
      </c>
      <c r="L131" s="97">
        <v>1.349</v>
      </c>
      <c r="M131" s="110" t="s">
        <v>28</v>
      </c>
      <c r="N131" s="98">
        <v>0</v>
      </c>
      <c r="O131" s="100">
        <v>91.129000000000005</v>
      </c>
      <c r="Q131" s="97">
        <v>1.0589999999999999</v>
      </c>
      <c r="R131" s="97">
        <v>6.3470000000000004</v>
      </c>
    </row>
    <row r="132" spans="1:24" ht="12.75" customHeight="1" x14ac:dyDescent="0.25">
      <c r="A132" s="99" t="s">
        <v>46</v>
      </c>
      <c r="B132" s="99">
        <v>228</v>
      </c>
      <c r="C132" s="97">
        <v>10.153</v>
      </c>
      <c r="D132" s="97">
        <v>0.45657909883998959</v>
      </c>
      <c r="E132" s="99" t="s">
        <v>242</v>
      </c>
      <c r="F132" s="99" t="s">
        <v>245</v>
      </c>
      <c r="M132" s="110"/>
      <c r="P132" s="98">
        <v>6.0967828073944741E-2</v>
      </c>
      <c r="Q132" s="97">
        <v>9.2581049662736206</v>
      </c>
      <c r="R132" s="97">
        <v>11.04789503372638</v>
      </c>
      <c r="T132" s="99"/>
      <c r="U132" s="99"/>
      <c r="V132" s="98"/>
    </row>
    <row r="133" spans="1:24" s="108" customFormat="1" ht="12.75" customHeight="1" x14ac:dyDescent="0.25">
      <c r="A133" s="109"/>
      <c r="B133" s="109"/>
      <c r="C133" s="109"/>
      <c r="D133" s="109"/>
      <c r="E133" s="109"/>
      <c r="F133" s="109"/>
      <c r="G133" s="69"/>
      <c r="H133" s="116"/>
      <c r="I133" s="116"/>
      <c r="J133" s="48"/>
      <c r="K133" s="116"/>
      <c r="L133" s="116"/>
      <c r="M133" s="48"/>
      <c r="N133" s="120"/>
      <c r="O133" s="118"/>
      <c r="P133" s="120"/>
      <c r="Q133" s="116"/>
      <c r="R133" s="116"/>
      <c r="S133" s="69"/>
      <c r="T133" s="109"/>
      <c r="U133" s="109"/>
      <c r="V133" s="109"/>
      <c r="W133" s="109"/>
      <c r="X133" s="109"/>
    </row>
    <row r="134" spans="1:24" ht="12.75" customHeight="1" x14ac:dyDescent="0.25">
      <c r="M134" s="110"/>
    </row>
    <row r="135" spans="1:24" ht="12.75" customHeight="1" x14ac:dyDescent="0.25">
      <c r="A135" s="99" t="s">
        <v>52</v>
      </c>
      <c r="E135" s="99" t="s">
        <v>242</v>
      </c>
      <c r="F135" s="99" t="s">
        <v>257</v>
      </c>
      <c r="G135" s="115">
        <v>21</v>
      </c>
      <c r="H135" s="97">
        <v>2.6</v>
      </c>
      <c r="I135" s="97">
        <v>2.4</v>
      </c>
      <c r="M135" s="110"/>
    </row>
    <row r="136" spans="1:24" ht="12.75" customHeight="1" x14ac:dyDescent="0.25">
      <c r="A136" s="99" t="s">
        <v>52</v>
      </c>
      <c r="E136" s="99" t="s">
        <v>242</v>
      </c>
      <c r="F136" s="99" t="s">
        <v>59</v>
      </c>
      <c r="G136" s="115">
        <v>9</v>
      </c>
      <c r="H136" s="97">
        <v>2.1516838772126241</v>
      </c>
      <c r="I136" s="97">
        <v>2.0003653801728025</v>
      </c>
      <c r="M136" s="110"/>
    </row>
    <row r="137" spans="1:24" ht="12.75" customHeight="1" x14ac:dyDescent="0.25">
      <c r="A137" s="99" t="s">
        <v>52</v>
      </c>
      <c r="E137" s="99" t="s">
        <v>242</v>
      </c>
      <c r="F137" s="99" t="s">
        <v>70</v>
      </c>
      <c r="G137" s="115">
        <v>11</v>
      </c>
      <c r="H137" s="97">
        <v>70.53872053872054</v>
      </c>
      <c r="I137" s="97">
        <v>74.168710590297167</v>
      </c>
      <c r="M137" s="110"/>
    </row>
    <row r="138" spans="1:24" ht="12.75" customHeight="1" x14ac:dyDescent="0.25">
      <c r="A138" s="99" t="s">
        <v>52</v>
      </c>
      <c r="E138" s="99" t="s">
        <v>242</v>
      </c>
      <c r="F138" s="99" t="s">
        <v>172</v>
      </c>
      <c r="G138" s="115">
        <v>10</v>
      </c>
      <c r="H138" s="97">
        <v>42.72</v>
      </c>
      <c r="I138" s="97">
        <v>9.85</v>
      </c>
      <c r="M138" s="110"/>
    </row>
    <row r="139" spans="1:24" ht="12.75" customHeight="1" x14ac:dyDescent="0.25">
      <c r="A139" s="99" t="s">
        <v>52</v>
      </c>
      <c r="E139" s="99" t="s">
        <v>242</v>
      </c>
      <c r="F139" s="99" t="s">
        <v>244</v>
      </c>
      <c r="J139" s="115">
        <v>30</v>
      </c>
      <c r="K139" s="97">
        <v>2250</v>
      </c>
      <c r="L139" s="97">
        <v>625</v>
      </c>
      <c r="M139" s="110"/>
    </row>
    <row r="140" spans="1:24" ht="12.75" customHeight="1" x14ac:dyDescent="0.25">
      <c r="A140" s="99" t="s">
        <v>52</v>
      </c>
      <c r="E140" s="99" t="s">
        <v>242</v>
      </c>
      <c r="F140" s="99" t="s">
        <v>258</v>
      </c>
      <c r="J140" s="115">
        <v>15</v>
      </c>
      <c r="K140" s="97">
        <v>164</v>
      </c>
      <c r="L140" s="97">
        <v>80.781893303600441</v>
      </c>
      <c r="M140" s="110"/>
    </row>
    <row r="141" spans="1:24" ht="12.75" customHeight="1" x14ac:dyDescent="0.25">
      <c r="A141" s="99" t="s">
        <v>52</v>
      </c>
      <c r="E141" s="99" t="s">
        <v>242</v>
      </c>
      <c r="F141" s="99" t="s">
        <v>21</v>
      </c>
      <c r="G141" s="115">
        <v>51</v>
      </c>
      <c r="H141" s="97">
        <v>16.471</v>
      </c>
      <c r="I141" s="97">
        <v>4.4160000000000004</v>
      </c>
      <c r="M141" s="110" t="s">
        <v>28</v>
      </c>
      <c r="N141" s="98">
        <v>0</v>
      </c>
      <c r="O141" s="100">
        <v>98.254000000000005</v>
      </c>
      <c r="Q141" s="97">
        <v>7.8150000000000004</v>
      </c>
      <c r="R141" s="97">
        <v>25.126999999999999</v>
      </c>
      <c r="T141" s="99"/>
      <c r="U141" s="347"/>
      <c r="V141" s="356"/>
      <c r="W141" s="273"/>
      <c r="X141" s="97"/>
    </row>
    <row r="142" spans="1:24" ht="12.75" customHeight="1" x14ac:dyDescent="0.25">
      <c r="A142" s="99" t="s">
        <v>52</v>
      </c>
      <c r="E142" s="99" t="s">
        <v>242</v>
      </c>
      <c r="F142" s="99" t="s">
        <v>43</v>
      </c>
      <c r="J142" s="115">
        <v>45</v>
      </c>
      <c r="K142" s="97">
        <v>1203.9829999999999</v>
      </c>
      <c r="L142" s="97">
        <v>1042.9960000000001</v>
      </c>
      <c r="M142" s="110" t="s">
        <v>28</v>
      </c>
      <c r="N142" s="98">
        <v>0</v>
      </c>
      <c r="O142" s="100">
        <v>99.691000000000003</v>
      </c>
      <c r="Q142" s="97">
        <v>-840.25099999999998</v>
      </c>
      <c r="R142" s="97">
        <v>3248.2170000000001</v>
      </c>
    </row>
    <row r="143" spans="1:24" ht="12.75" customHeight="1" x14ac:dyDescent="0.25">
      <c r="A143" s="99" t="s">
        <v>52</v>
      </c>
      <c r="B143" s="99">
        <v>96</v>
      </c>
      <c r="C143" s="97">
        <v>-1187.5119999999999</v>
      </c>
      <c r="D143" s="97">
        <v>155.48189339599199</v>
      </c>
      <c r="E143" s="99" t="s">
        <v>242</v>
      </c>
      <c r="F143" s="99" t="s">
        <v>245</v>
      </c>
      <c r="M143" s="110"/>
      <c r="P143" s="98">
        <v>0.25489158906338316</v>
      </c>
      <c r="Q143" s="97">
        <v>-1492.2565110561443</v>
      </c>
      <c r="R143" s="97">
        <v>-882.7674889438556</v>
      </c>
      <c r="T143" s="99"/>
      <c r="U143" s="99"/>
      <c r="V143" s="98"/>
    </row>
    <row r="144" spans="1:24" s="108" customFormat="1" ht="12.75" customHeight="1" x14ac:dyDescent="0.25">
      <c r="A144" s="109"/>
      <c r="B144" s="109"/>
      <c r="C144" s="109"/>
      <c r="D144" s="109"/>
      <c r="E144" s="109"/>
      <c r="F144" s="109"/>
      <c r="G144" s="69"/>
      <c r="H144" s="116"/>
      <c r="I144" s="116"/>
      <c r="J144" s="48"/>
      <c r="K144" s="116"/>
      <c r="L144" s="116"/>
      <c r="M144" s="48"/>
      <c r="N144" s="120"/>
      <c r="O144" s="118"/>
      <c r="P144" s="120"/>
      <c r="Q144" s="116"/>
      <c r="R144" s="116"/>
      <c r="S144" s="69"/>
      <c r="T144" s="109"/>
      <c r="U144" s="109"/>
      <c r="V144" s="109"/>
      <c r="W144" s="109"/>
      <c r="X144" s="109"/>
    </row>
    <row r="145" spans="1:24" ht="12.75" customHeight="1" x14ac:dyDescent="0.25">
      <c r="M145" s="110"/>
    </row>
    <row r="146" spans="1:24" ht="12.75" customHeight="1" x14ac:dyDescent="0.25">
      <c r="A146" s="99" t="s">
        <v>74</v>
      </c>
      <c r="E146" s="99" t="s">
        <v>242</v>
      </c>
      <c r="F146" s="99" t="s">
        <v>259</v>
      </c>
      <c r="G146" s="115">
        <v>21</v>
      </c>
      <c r="H146" s="97">
        <v>4</v>
      </c>
      <c r="I146" s="97">
        <v>3</v>
      </c>
      <c r="M146" s="110"/>
      <c r="T146" s="99"/>
      <c r="U146" s="99"/>
      <c r="V146" s="97"/>
      <c r="W146" s="99"/>
      <c r="X146" s="97"/>
    </row>
    <row r="147" spans="1:24" ht="12.75" customHeight="1" x14ac:dyDescent="0.25">
      <c r="A147" s="99" t="s">
        <v>74</v>
      </c>
      <c r="E147" s="99" t="s">
        <v>242</v>
      </c>
      <c r="F147" s="99" t="s">
        <v>244</v>
      </c>
      <c r="J147" s="115">
        <v>30</v>
      </c>
      <c r="K147" s="97">
        <v>6.8750000000000009</v>
      </c>
      <c r="L147" s="97">
        <v>15</v>
      </c>
      <c r="M147" s="110"/>
    </row>
    <row r="148" spans="1:24" ht="12.75" customHeight="1" x14ac:dyDescent="0.25">
      <c r="A148" s="99" t="s">
        <v>74</v>
      </c>
      <c r="B148" s="99">
        <v>51</v>
      </c>
      <c r="C148" s="97">
        <v>-2.8750000000000009</v>
      </c>
      <c r="D148" s="97">
        <v>2.8157719063467179</v>
      </c>
      <c r="E148" s="99" t="s">
        <v>242</v>
      </c>
      <c r="F148" s="99" t="s">
        <v>245</v>
      </c>
      <c r="M148" s="110"/>
      <c r="P148" s="98">
        <v>0.85092005678954963</v>
      </c>
      <c r="Q148" s="97">
        <v>-8.3939129364395679</v>
      </c>
      <c r="R148" s="97">
        <v>2.6439129364395662</v>
      </c>
      <c r="T148" s="99"/>
      <c r="U148" s="99"/>
      <c r="V148" s="98"/>
    </row>
    <row r="149" spans="1:24" s="108" customFormat="1" ht="12.75" customHeight="1" x14ac:dyDescent="0.25">
      <c r="A149" s="109"/>
      <c r="B149" s="109"/>
      <c r="C149" s="109"/>
      <c r="D149" s="109"/>
      <c r="E149" s="109"/>
      <c r="F149" s="109"/>
      <c r="G149" s="69"/>
      <c r="H149" s="116"/>
      <c r="I149" s="116"/>
      <c r="J149" s="48"/>
      <c r="K149" s="116"/>
      <c r="L149" s="116"/>
      <c r="M149" s="48"/>
      <c r="N149" s="120"/>
      <c r="O149" s="118"/>
      <c r="P149" s="109"/>
      <c r="Q149" s="116"/>
      <c r="R149" s="116"/>
      <c r="S149" s="69"/>
      <c r="T149" s="109"/>
      <c r="U149" s="109"/>
      <c r="V149" s="109"/>
      <c r="W149" s="109"/>
      <c r="X149" s="109"/>
    </row>
    <row r="150" spans="1:24" ht="12.75" customHeight="1" x14ac:dyDescent="0.25">
      <c r="M150" s="110"/>
      <c r="T150" s="99"/>
      <c r="U150" s="99"/>
      <c r="V150" s="97"/>
      <c r="W150" s="99"/>
      <c r="X150" s="97"/>
    </row>
    <row r="151" spans="1:24" ht="12.75" customHeight="1" x14ac:dyDescent="0.25">
      <c r="A151" s="99" t="s">
        <v>198</v>
      </c>
      <c r="E151" s="99" t="s">
        <v>242</v>
      </c>
      <c r="F151" s="99" t="s">
        <v>260</v>
      </c>
      <c r="J151" s="115">
        <v>14</v>
      </c>
      <c r="K151" s="97">
        <v>4.8920265780730903</v>
      </c>
      <c r="L151" s="97">
        <v>1.0940925437211251</v>
      </c>
      <c r="M151" s="110"/>
      <c r="T151" s="99"/>
      <c r="U151" s="99"/>
      <c r="V151" s="98"/>
    </row>
    <row r="152" spans="1:24" s="108" customFormat="1" ht="12.75" customHeight="1" x14ac:dyDescent="0.25">
      <c r="A152" s="109"/>
      <c r="B152" s="109"/>
      <c r="C152" s="109"/>
      <c r="D152" s="109"/>
      <c r="E152" s="109"/>
      <c r="F152" s="109"/>
      <c r="G152" s="69"/>
      <c r="H152" s="116"/>
      <c r="I152" s="116"/>
      <c r="J152" s="48"/>
      <c r="K152" s="116"/>
      <c r="L152" s="116"/>
      <c r="M152" s="48"/>
      <c r="N152" s="120"/>
      <c r="O152" s="118"/>
      <c r="P152" s="109"/>
      <c r="Q152" s="116"/>
      <c r="R152" s="116"/>
      <c r="S152" s="69"/>
      <c r="T152" s="109"/>
      <c r="U152" s="109"/>
      <c r="V152" s="109"/>
      <c r="W152" s="109"/>
      <c r="X152" s="109"/>
    </row>
    <row r="153" spans="1:24" ht="12.75" customHeight="1" x14ac:dyDescent="0.25">
      <c r="M153" s="110"/>
      <c r="T153" s="99"/>
      <c r="U153" s="99"/>
      <c r="V153" s="97"/>
      <c r="W153" s="99"/>
      <c r="X153" s="97"/>
    </row>
    <row r="154" spans="1:24" ht="12.75" customHeight="1" x14ac:dyDescent="0.25">
      <c r="A154" s="99" t="s">
        <v>199</v>
      </c>
      <c r="E154" s="99" t="s">
        <v>242</v>
      </c>
      <c r="F154" s="99" t="s">
        <v>244</v>
      </c>
      <c r="J154" s="115">
        <v>30</v>
      </c>
      <c r="K154" s="97">
        <v>909.09090909090901</v>
      </c>
      <c r="L154" s="97">
        <v>0</v>
      </c>
      <c r="M154" s="110"/>
      <c r="T154" s="99"/>
      <c r="U154" s="99"/>
      <c r="V154" s="98"/>
    </row>
    <row r="155" spans="1:24" s="108" customFormat="1" ht="12.75" customHeight="1" x14ac:dyDescent="0.25">
      <c r="A155" s="109"/>
      <c r="B155" s="109"/>
      <c r="C155" s="109"/>
      <c r="D155" s="109"/>
      <c r="E155" s="109"/>
      <c r="F155" s="109"/>
      <c r="G155" s="69"/>
      <c r="H155" s="116"/>
      <c r="I155" s="116"/>
      <c r="J155" s="48"/>
      <c r="K155" s="116"/>
      <c r="L155" s="116"/>
      <c r="M155" s="48"/>
      <c r="N155" s="120"/>
      <c r="O155" s="118"/>
      <c r="P155" s="109"/>
      <c r="Q155" s="116"/>
      <c r="R155" s="116"/>
      <c r="S155" s="69"/>
      <c r="T155" s="109"/>
      <c r="U155" s="109"/>
      <c r="V155" s="109"/>
      <c r="W155" s="109"/>
      <c r="X155" s="109"/>
    </row>
    <row r="156" spans="1:24" ht="12.75" customHeight="1" x14ac:dyDescent="0.25">
      <c r="M156" s="110"/>
    </row>
    <row r="157" spans="1:24" ht="12.75" customHeight="1" x14ac:dyDescent="0.25">
      <c r="A157" s="99" t="s">
        <v>117</v>
      </c>
      <c r="E157" s="99" t="s">
        <v>242</v>
      </c>
      <c r="F157" s="99" t="s">
        <v>128</v>
      </c>
      <c r="G157" s="115">
        <v>70</v>
      </c>
      <c r="H157" s="97">
        <v>1.48</v>
      </c>
      <c r="I157" s="97">
        <v>0.4</v>
      </c>
      <c r="M157" s="110"/>
    </row>
    <row r="158" spans="1:24" ht="12.75" customHeight="1" x14ac:dyDescent="0.25">
      <c r="A158" s="99" t="s">
        <v>117</v>
      </c>
      <c r="E158" s="99" t="s">
        <v>242</v>
      </c>
      <c r="F158" s="99" t="s">
        <v>172</v>
      </c>
      <c r="G158" s="115">
        <v>10</v>
      </c>
      <c r="H158" s="97">
        <v>3.27</v>
      </c>
      <c r="I158" s="97">
        <v>2.19</v>
      </c>
      <c r="M158" s="110"/>
    </row>
    <row r="159" spans="1:24" ht="12.75" customHeight="1" x14ac:dyDescent="0.25">
      <c r="A159" s="99" t="s">
        <v>117</v>
      </c>
      <c r="E159" s="99" t="s">
        <v>242</v>
      </c>
      <c r="F159" s="99" t="s">
        <v>244</v>
      </c>
      <c r="J159" s="115">
        <v>30</v>
      </c>
      <c r="K159" s="97">
        <v>32.558139534883722</v>
      </c>
      <c r="L159" s="97">
        <v>44.186046511627907</v>
      </c>
      <c r="M159" s="110"/>
    </row>
    <row r="160" spans="1:24" ht="12.75" customHeight="1" x14ac:dyDescent="0.25">
      <c r="A160" s="99" t="s">
        <v>117</v>
      </c>
      <c r="B160" s="99"/>
      <c r="C160" s="99"/>
      <c r="D160" s="99"/>
      <c r="E160" s="99" t="s">
        <v>242</v>
      </c>
      <c r="F160" s="99" t="s">
        <v>115</v>
      </c>
      <c r="G160" s="115"/>
      <c r="H160" s="97"/>
      <c r="I160" s="97"/>
      <c r="J160" s="115">
        <v>18</v>
      </c>
      <c r="K160" s="97">
        <v>48.2</v>
      </c>
      <c r="L160" s="97">
        <v>15.8</v>
      </c>
      <c r="M160" s="110"/>
      <c r="N160" s="98"/>
      <c r="O160" s="100"/>
      <c r="P160" s="99"/>
      <c r="Q160" s="97"/>
      <c r="R160" s="97"/>
      <c r="S160" s="115"/>
      <c r="T160" s="99"/>
      <c r="U160" s="99"/>
      <c r="V160" s="99"/>
      <c r="W160" s="99"/>
      <c r="X160" s="99"/>
    </row>
    <row r="161" spans="1:24" ht="12.75" customHeight="1" x14ac:dyDescent="0.25">
      <c r="A161" s="99" t="s">
        <v>117</v>
      </c>
      <c r="E161" s="99" t="s">
        <v>242</v>
      </c>
      <c r="F161" s="99" t="s">
        <v>21</v>
      </c>
      <c r="G161" s="115">
        <v>80</v>
      </c>
      <c r="H161" s="97">
        <v>2.266</v>
      </c>
      <c r="I161" s="97">
        <v>0.89</v>
      </c>
      <c r="M161" s="110" t="s">
        <v>28</v>
      </c>
      <c r="N161" s="98">
        <v>0.01</v>
      </c>
      <c r="O161" s="100">
        <v>84.991</v>
      </c>
      <c r="Q161" s="97">
        <v>0.52200000000000002</v>
      </c>
      <c r="R161" s="97">
        <v>4.0110000000000001</v>
      </c>
      <c r="T161" s="99"/>
      <c r="U161" s="347"/>
      <c r="V161" s="356"/>
      <c r="W161" s="273"/>
      <c r="X161" s="97"/>
    </row>
    <row r="162" spans="1:24" ht="12.75" customHeight="1" x14ac:dyDescent="0.25">
      <c r="A162" s="99" t="s">
        <v>117</v>
      </c>
      <c r="E162" s="99" t="s">
        <v>242</v>
      </c>
      <c r="F162" s="99" t="s">
        <v>43</v>
      </c>
      <c r="J162" s="115">
        <v>30</v>
      </c>
      <c r="K162" s="97">
        <v>45.460999999999999</v>
      </c>
      <c r="L162" s="97">
        <v>3.3809999999999998</v>
      </c>
      <c r="M162" s="110" t="s">
        <v>29</v>
      </c>
      <c r="N162" s="98">
        <v>7.9000000000000001E-2</v>
      </c>
      <c r="O162" s="100">
        <v>67.542000000000002</v>
      </c>
      <c r="Q162" s="97">
        <v>38.834000000000003</v>
      </c>
      <c r="R162" s="97">
        <v>52.088000000000001</v>
      </c>
    </row>
    <row r="163" spans="1:24" ht="12.75" customHeight="1" x14ac:dyDescent="0.25">
      <c r="A163" s="99" t="s">
        <v>117</v>
      </c>
      <c r="B163" s="99">
        <v>110</v>
      </c>
      <c r="C163" s="97">
        <v>-43.195</v>
      </c>
      <c r="D163" s="97">
        <v>0.62525190923339047</v>
      </c>
      <c r="E163" s="99" t="s">
        <v>242</v>
      </c>
      <c r="F163" s="99" t="s">
        <v>245</v>
      </c>
      <c r="M163" s="110"/>
      <c r="P163" s="98">
        <v>0</v>
      </c>
      <c r="Q163" s="97">
        <v>-44.420493742097449</v>
      </c>
      <c r="R163" s="97">
        <v>-41.969506257902552</v>
      </c>
      <c r="T163" s="99"/>
      <c r="U163" s="99"/>
      <c r="V163" s="98"/>
    </row>
    <row r="164" spans="1:24" s="108" customFormat="1" ht="12.75" customHeight="1" x14ac:dyDescent="0.25">
      <c r="A164" s="109"/>
      <c r="B164" s="109"/>
      <c r="C164" s="116"/>
      <c r="D164" s="116"/>
      <c r="E164" s="109"/>
      <c r="F164" s="109"/>
      <c r="G164" s="69"/>
      <c r="H164" s="116"/>
      <c r="I164" s="116"/>
      <c r="J164" s="48"/>
      <c r="K164" s="116"/>
      <c r="L164" s="116"/>
      <c r="M164" s="48"/>
      <c r="N164" s="120"/>
      <c r="O164" s="118"/>
      <c r="P164" s="109"/>
      <c r="Q164" s="116"/>
      <c r="R164" s="116"/>
      <c r="S164" s="69"/>
      <c r="T164" s="109"/>
      <c r="U164" s="109"/>
      <c r="V164" s="109"/>
      <c r="W164" s="109"/>
      <c r="X164" s="109"/>
    </row>
    <row r="165" spans="1:24" ht="12.75" customHeight="1" x14ac:dyDescent="0.25">
      <c r="M165" s="110"/>
    </row>
    <row r="166" spans="1:24" ht="12.75" customHeight="1" x14ac:dyDescent="0.25">
      <c r="A166" s="99" t="s">
        <v>200</v>
      </c>
      <c r="E166" s="99" t="s">
        <v>242</v>
      </c>
      <c r="F166" s="99" t="s">
        <v>259</v>
      </c>
      <c r="G166" s="115">
        <v>21</v>
      </c>
      <c r="H166" s="97">
        <v>15</v>
      </c>
      <c r="I166" s="97">
        <v>4</v>
      </c>
      <c r="M166" s="110"/>
      <c r="T166" s="99"/>
      <c r="U166" s="99"/>
      <c r="V166" s="97"/>
      <c r="W166" s="99"/>
      <c r="X166" s="97"/>
    </row>
    <row r="167" spans="1:24" ht="12.75" customHeight="1" x14ac:dyDescent="0.25">
      <c r="A167" s="99" t="s">
        <v>200</v>
      </c>
      <c r="E167" s="99" t="s">
        <v>242</v>
      </c>
      <c r="F167" s="99" t="s">
        <v>249</v>
      </c>
      <c r="J167" s="115">
        <v>11</v>
      </c>
      <c r="K167" s="97">
        <v>66.942148760330582</v>
      </c>
      <c r="L167" s="97">
        <v>35.272897673610693</v>
      </c>
      <c r="M167" s="110"/>
    </row>
    <row r="168" spans="1:24" ht="12.75" customHeight="1" x14ac:dyDescent="0.25">
      <c r="A168" s="99" t="s">
        <v>200</v>
      </c>
      <c r="B168" s="99">
        <v>32</v>
      </c>
      <c r="C168" s="97">
        <v>-51.942148760330582</v>
      </c>
      <c r="D168" s="97">
        <v>10.670938710833282</v>
      </c>
      <c r="E168" s="99" t="s">
        <v>242</v>
      </c>
      <c r="F168" s="99" t="s">
        <v>245</v>
      </c>
      <c r="M168" s="110"/>
      <c r="P168" s="98">
        <v>0.14341230014586026</v>
      </c>
      <c r="Q168" s="97">
        <v>-72.857188633563808</v>
      </c>
      <c r="R168" s="97">
        <v>-31.027108887097352</v>
      </c>
      <c r="T168" s="99"/>
      <c r="U168" s="99"/>
      <c r="V168" s="98"/>
    </row>
    <row r="169" spans="1:24" s="108" customFormat="1" ht="12.75" customHeight="1" x14ac:dyDescent="0.25">
      <c r="A169" s="109"/>
      <c r="B169" s="109"/>
      <c r="C169" s="109"/>
      <c r="D169" s="109"/>
      <c r="E169" s="109"/>
      <c r="F169" s="109"/>
      <c r="G169" s="69"/>
      <c r="H169" s="116"/>
      <c r="I169" s="116"/>
      <c r="J169" s="48"/>
      <c r="K169" s="116"/>
      <c r="L169" s="116"/>
      <c r="M169" s="48"/>
      <c r="N169" s="120"/>
      <c r="O169" s="118"/>
      <c r="P169" s="109"/>
      <c r="Q169" s="116"/>
      <c r="R169" s="116"/>
      <c r="S169" s="69"/>
      <c r="T169" s="109"/>
      <c r="U169" s="109"/>
      <c r="V169" s="109"/>
      <c r="W169" s="109"/>
      <c r="X169" s="109"/>
    </row>
    <row r="170" spans="1:24" ht="12.75" customHeight="1" x14ac:dyDescent="0.25">
      <c r="M170" s="110"/>
      <c r="T170" s="99"/>
      <c r="U170" s="99"/>
      <c r="V170" s="97"/>
      <c r="W170" s="99"/>
      <c r="X170" s="97"/>
    </row>
    <row r="171" spans="1:24" ht="12.75" customHeight="1" x14ac:dyDescent="0.25">
      <c r="A171" s="99" t="s">
        <v>372</v>
      </c>
      <c r="E171" s="99" t="s">
        <v>265</v>
      </c>
      <c r="F171" s="99" t="s">
        <v>249</v>
      </c>
      <c r="J171" s="106">
        <v>10</v>
      </c>
      <c r="K171" s="103">
        <v>4.422106994856418</v>
      </c>
      <c r="L171" s="103">
        <v>2.4008832706899099</v>
      </c>
      <c r="M171" s="110"/>
      <c r="T171" s="99"/>
      <c r="U171" s="99"/>
      <c r="V171" s="97"/>
      <c r="W171" s="99"/>
      <c r="X171" s="97"/>
    </row>
    <row r="172" spans="1:24" s="108" customFormat="1" ht="12.75" customHeight="1" x14ac:dyDescent="0.25">
      <c r="G172" s="111"/>
      <c r="J172" s="111"/>
      <c r="K172" s="112"/>
      <c r="L172" s="112"/>
      <c r="M172" s="48"/>
      <c r="S172" s="111"/>
      <c r="T172" s="109"/>
      <c r="U172" s="109"/>
      <c r="V172" s="116"/>
      <c r="W172" s="109"/>
      <c r="X172" s="116"/>
    </row>
    <row r="173" spans="1:24" ht="12.75" customHeight="1" x14ac:dyDescent="0.25">
      <c r="K173" s="103"/>
      <c r="L173" s="103"/>
      <c r="M173" s="110"/>
      <c r="T173" s="99"/>
      <c r="U173" s="99"/>
      <c r="V173" s="97"/>
      <c r="W173" s="99"/>
      <c r="X173" s="97"/>
    </row>
    <row r="174" spans="1:24" ht="12.75" customHeight="1" x14ac:dyDescent="0.25">
      <c r="A174" s="105" t="s">
        <v>373</v>
      </c>
      <c r="E174" s="105" t="s">
        <v>242</v>
      </c>
      <c r="F174" s="99" t="s">
        <v>249</v>
      </c>
      <c r="J174" s="106">
        <v>14</v>
      </c>
      <c r="K174" s="103">
        <v>48.571547633930429</v>
      </c>
      <c r="L174" s="103">
        <v>27.377882291042884</v>
      </c>
      <c r="M174" s="110"/>
      <c r="T174" s="99"/>
      <c r="U174" s="99"/>
      <c r="V174" s="97"/>
      <c r="W174" s="99"/>
      <c r="X174" s="97"/>
    </row>
    <row r="175" spans="1:24" s="108" customFormat="1" ht="12.75" customHeight="1" x14ac:dyDescent="0.25">
      <c r="G175" s="111"/>
      <c r="J175" s="111"/>
      <c r="M175" s="48"/>
      <c r="S175" s="111"/>
      <c r="T175" s="109"/>
      <c r="U175" s="109"/>
      <c r="V175" s="116"/>
      <c r="W175" s="109"/>
      <c r="X175" s="116"/>
    </row>
    <row r="176" spans="1:24" ht="12.75" customHeight="1" x14ac:dyDescent="0.25">
      <c r="M176" s="110"/>
      <c r="T176" s="99"/>
      <c r="U176" s="99"/>
      <c r="V176" s="97"/>
      <c r="W176" s="99"/>
      <c r="X176" s="97"/>
    </row>
    <row r="177" spans="1:24" ht="12.75" customHeight="1" x14ac:dyDescent="0.25">
      <c r="A177" s="99" t="s">
        <v>138</v>
      </c>
      <c r="E177" s="99" t="s">
        <v>242</v>
      </c>
      <c r="F177" s="99" t="s">
        <v>139</v>
      </c>
      <c r="G177" s="115">
        <v>78</v>
      </c>
      <c r="H177" s="97">
        <v>14.5</v>
      </c>
      <c r="I177" s="97">
        <v>59.4</v>
      </c>
      <c r="T177" s="99"/>
      <c r="U177" s="99"/>
      <c r="V177" s="97"/>
      <c r="W177" s="99"/>
      <c r="X177" s="97"/>
    </row>
    <row r="178" spans="1:24" s="108" customFormat="1" ht="12.75" customHeight="1" x14ac:dyDescent="0.25">
      <c r="A178" s="109"/>
      <c r="B178" s="109"/>
      <c r="C178" s="109"/>
      <c r="D178" s="109"/>
      <c r="E178" s="109"/>
      <c r="F178" s="109"/>
      <c r="G178" s="69"/>
      <c r="H178" s="116"/>
      <c r="I178" s="116"/>
      <c r="J178" s="48"/>
      <c r="K178" s="116"/>
      <c r="L178" s="116"/>
      <c r="M178" s="69"/>
      <c r="N178" s="120"/>
      <c r="O178" s="118"/>
      <c r="P178" s="109"/>
      <c r="Q178" s="116"/>
      <c r="R178" s="116"/>
      <c r="S178" s="69"/>
      <c r="T178" s="109"/>
      <c r="U178" s="109"/>
      <c r="V178" s="109"/>
      <c r="W178" s="109"/>
      <c r="X178" s="109"/>
    </row>
    <row r="179" spans="1:24" ht="12.75" customHeight="1" x14ac:dyDescent="0.25">
      <c r="T179" s="99"/>
      <c r="U179" s="99"/>
      <c r="V179" s="97"/>
      <c r="W179" s="99"/>
      <c r="X179" s="97"/>
    </row>
    <row r="180" spans="1:24" ht="12.75" customHeight="1" x14ac:dyDescent="0.25">
      <c r="A180" s="99" t="s">
        <v>127</v>
      </c>
      <c r="B180" s="99"/>
      <c r="C180" s="99"/>
      <c r="D180" s="99"/>
      <c r="E180" s="99" t="s">
        <v>242</v>
      </c>
      <c r="F180" s="57" t="s">
        <v>125</v>
      </c>
      <c r="G180" s="115"/>
      <c r="H180" s="97"/>
      <c r="I180" s="97"/>
      <c r="J180" s="110">
        <v>10</v>
      </c>
      <c r="K180" s="97">
        <v>38.799999999999997</v>
      </c>
      <c r="L180" s="97">
        <v>79.400000000000006</v>
      </c>
      <c r="M180" s="115"/>
      <c r="N180" s="98"/>
      <c r="O180" s="100"/>
      <c r="P180" s="99"/>
      <c r="Q180" s="97"/>
      <c r="R180" s="97"/>
      <c r="S180" s="115"/>
      <c r="T180" s="99"/>
      <c r="U180" s="99"/>
      <c r="V180" s="98"/>
      <c r="W180" s="99"/>
      <c r="X180" s="99"/>
    </row>
    <row r="181" spans="1:24" s="108" customFormat="1" ht="12.75" customHeight="1" x14ac:dyDescent="0.25">
      <c r="A181" s="109"/>
      <c r="B181" s="109"/>
      <c r="C181" s="109"/>
      <c r="D181" s="109"/>
      <c r="E181" s="109"/>
      <c r="F181" s="60"/>
      <c r="G181" s="69"/>
      <c r="H181" s="116"/>
      <c r="I181" s="116"/>
      <c r="J181" s="48"/>
      <c r="K181" s="116"/>
      <c r="L181" s="116"/>
      <c r="M181" s="69"/>
      <c r="N181" s="120"/>
      <c r="O181" s="118"/>
      <c r="P181" s="109"/>
      <c r="Q181" s="116"/>
      <c r="R181" s="116"/>
      <c r="S181" s="69"/>
      <c r="T181" s="109"/>
      <c r="U181" s="109"/>
      <c r="V181" s="109"/>
      <c r="W181" s="109"/>
      <c r="X181" s="109"/>
    </row>
    <row r="182" spans="1:24" ht="12.75" customHeight="1" x14ac:dyDescent="0.25">
      <c r="A182" s="99"/>
      <c r="B182" s="99"/>
      <c r="C182" s="99"/>
      <c r="D182" s="99"/>
      <c r="E182" s="99"/>
      <c r="F182" s="99"/>
      <c r="G182" s="115"/>
      <c r="H182" s="97"/>
      <c r="I182" s="97"/>
      <c r="J182" s="110"/>
      <c r="K182" s="97"/>
      <c r="L182" s="97"/>
      <c r="M182" s="115"/>
      <c r="N182" s="98"/>
      <c r="O182" s="100"/>
      <c r="P182" s="99"/>
      <c r="Q182" s="97"/>
      <c r="R182" s="97"/>
      <c r="S182" s="115"/>
      <c r="T182" s="99"/>
      <c r="U182" s="99"/>
      <c r="V182" s="99"/>
      <c r="W182" s="99"/>
      <c r="X182" s="99"/>
    </row>
    <row r="183" spans="1:24" ht="12.75" customHeight="1" x14ac:dyDescent="0.25">
      <c r="A183" s="99" t="s">
        <v>30</v>
      </c>
      <c r="E183" s="99" t="s">
        <v>242</v>
      </c>
      <c r="F183" s="99" t="s">
        <v>32</v>
      </c>
      <c r="G183" s="115">
        <v>12</v>
      </c>
      <c r="H183" s="97">
        <v>6189.6581889126055</v>
      </c>
      <c r="I183" s="97">
        <v>9.2767210423100281E-13</v>
      </c>
      <c r="M183" s="110"/>
    </row>
    <row r="184" spans="1:24" ht="12.75" customHeight="1" x14ac:dyDescent="0.25">
      <c r="A184" s="99" t="s">
        <v>30</v>
      </c>
      <c r="E184" s="99" t="s">
        <v>242</v>
      </c>
      <c r="F184" s="99" t="s">
        <v>248</v>
      </c>
      <c r="G184" s="115">
        <v>9</v>
      </c>
      <c r="H184" s="97">
        <v>2.69</v>
      </c>
      <c r="I184" s="97">
        <v>0.62</v>
      </c>
      <c r="M184" s="110"/>
    </row>
    <row r="185" spans="1:24" ht="12.75" customHeight="1" x14ac:dyDescent="0.25">
      <c r="A185" s="99" t="s">
        <v>30</v>
      </c>
      <c r="E185" s="99" t="s">
        <v>242</v>
      </c>
      <c r="F185" s="99" t="s">
        <v>56</v>
      </c>
      <c r="G185" s="115">
        <v>41</v>
      </c>
      <c r="H185" s="97">
        <v>4.2</v>
      </c>
      <c r="I185" s="97">
        <v>15.6</v>
      </c>
      <c r="M185" s="110"/>
    </row>
    <row r="186" spans="1:24" ht="12.75" customHeight="1" x14ac:dyDescent="0.25">
      <c r="A186" s="99" t="s">
        <v>30</v>
      </c>
      <c r="E186" s="99" t="s">
        <v>242</v>
      </c>
      <c r="F186" s="99" t="s">
        <v>59</v>
      </c>
      <c r="G186" s="115">
        <v>15</v>
      </c>
      <c r="H186" s="97">
        <v>17.919639071588165</v>
      </c>
      <c r="I186" s="97">
        <v>10.489798205508388</v>
      </c>
      <c r="M186" s="110"/>
    </row>
    <row r="187" spans="1:24" ht="12.75" customHeight="1" x14ac:dyDescent="0.25">
      <c r="A187" s="99" t="s">
        <v>30</v>
      </c>
      <c r="E187" s="99" t="s">
        <v>242</v>
      </c>
      <c r="F187" s="99" t="s">
        <v>253</v>
      </c>
      <c r="G187" s="115">
        <v>6</v>
      </c>
      <c r="H187" s="97">
        <v>0.8</v>
      </c>
      <c r="I187" s="97">
        <v>1.2</v>
      </c>
      <c r="M187" s="110"/>
    </row>
    <row r="188" spans="1:24" ht="12.75" customHeight="1" x14ac:dyDescent="0.25">
      <c r="A188" s="99" t="s">
        <v>30</v>
      </c>
      <c r="E188" s="99" t="s">
        <v>242</v>
      </c>
      <c r="F188" s="45" t="s">
        <v>83</v>
      </c>
      <c r="G188" s="115">
        <v>17</v>
      </c>
      <c r="H188" s="97">
        <v>1</v>
      </c>
      <c r="I188" s="97">
        <v>0.3</v>
      </c>
      <c r="M188" s="110"/>
    </row>
    <row r="189" spans="1:24" ht="12.75" customHeight="1" x14ac:dyDescent="0.25">
      <c r="A189" s="99" t="s">
        <v>30</v>
      </c>
      <c r="E189" s="99" t="s">
        <v>242</v>
      </c>
      <c r="F189" s="45" t="s">
        <v>100</v>
      </c>
      <c r="G189" s="115">
        <v>7</v>
      </c>
      <c r="H189" s="97">
        <v>0.76</v>
      </c>
      <c r="I189" s="97">
        <v>1.01</v>
      </c>
      <c r="M189" s="110"/>
    </row>
    <row r="190" spans="1:24" ht="12.75" customHeight="1" x14ac:dyDescent="0.25">
      <c r="A190" s="99" t="s">
        <v>30</v>
      </c>
      <c r="E190" s="99" t="s">
        <v>242</v>
      </c>
      <c r="F190" s="99" t="s">
        <v>105</v>
      </c>
      <c r="G190" s="115">
        <v>10</v>
      </c>
      <c r="H190" s="97">
        <v>12.8</v>
      </c>
      <c r="I190" s="97">
        <v>1.6</v>
      </c>
    </row>
    <row r="191" spans="1:24" ht="12.75" customHeight="1" x14ac:dyDescent="0.25">
      <c r="A191" s="99" t="s">
        <v>30</v>
      </c>
      <c r="E191" s="99" t="s">
        <v>242</v>
      </c>
      <c r="F191" s="99" t="s">
        <v>131</v>
      </c>
      <c r="G191" s="115">
        <v>10</v>
      </c>
      <c r="H191" s="97">
        <v>20.38</v>
      </c>
      <c r="I191" s="97">
        <v>3.24</v>
      </c>
      <c r="M191" s="110"/>
    </row>
    <row r="192" spans="1:24" ht="12.75" customHeight="1" x14ac:dyDescent="0.25">
      <c r="A192" s="99" t="s">
        <v>30</v>
      </c>
      <c r="E192" s="99" t="s">
        <v>242</v>
      </c>
      <c r="F192" s="99" t="s">
        <v>255</v>
      </c>
      <c r="G192" s="115">
        <v>99</v>
      </c>
      <c r="H192" s="97">
        <v>14.3</v>
      </c>
      <c r="I192" s="97">
        <v>4.9000000000000004</v>
      </c>
      <c r="M192" s="110"/>
    </row>
    <row r="193" spans="1:24" ht="12.75" customHeight="1" x14ac:dyDescent="0.25">
      <c r="A193" s="99" t="s">
        <v>261</v>
      </c>
      <c r="E193" s="99" t="s">
        <v>242</v>
      </c>
      <c r="F193" s="99" t="s">
        <v>255</v>
      </c>
      <c r="G193" s="115">
        <v>99</v>
      </c>
      <c r="H193" s="97">
        <v>73.8</v>
      </c>
      <c r="I193" s="97">
        <v>14.8</v>
      </c>
      <c r="M193" s="110"/>
    </row>
    <row r="194" spans="1:24" ht="12.75" customHeight="1" x14ac:dyDescent="0.25">
      <c r="A194" s="99" t="s">
        <v>30</v>
      </c>
      <c r="E194" s="99" t="s">
        <v>242</v>
      </c>
      <c r="F194" s="99" t="s">
        <v>262</v>
      </c>
      <c r="J194" s="115">
        <v>12</v>
      </c>
      <c r="K194" s="97">
        <v>30.75</v>
      </c>
      <c r="L194" s="97">
        <v>1.1000000000000001</v>
      </c>
      <c r="M194" s="110"/>
    </row>
    <row r="195" spans="1:24" ht="12.75" customHeight="1" x14ac:dyDescent="0.25">
      <c r="A195" s="99" t="s">
        <v>30</v>
      </c>
      <c r="E195" s="99" t="s">
        <v>242</v>
      </c>
      <c r="F195" s="99" t="s">
        <v>256</v>
      </c>
      <c r="J195" s="115">
        <v>17</v>
      </c>
      <c r="K195" s="97">
        <v>0.72602582190467435</v>
      </c>
      <c r="L195" s="97">
        <v>0.607330850445995</v>
      </c>
      <c r="M195" s="110"/>
    </row>
    <row r="196" spans="1:24" ht="12.75" customHeight="1" x14ac:dyDescent="0.25">
      <c r="A196" s="99" t="s">
        <v>261</v>
      </c>
      <c r="E196" s="99" t="s">
        <v>242</v>
      </c>
      <c r="F196" s="99" t="s">
        <v>244</v>
      </c>
      <c r="J196" s="115">
        <v>30</v>
      </c>
      <c r="K196" s="97">
        <v>204.54545454545453</v>
      </c>
      <c r="L196" s="97">
        <v>52.272727272727266</v>
      </c>
      <c r="M196" s="110"/>
    </row>
    <row r="197" spans="1:24" ht="12.75" customHeight="1" x14ac:dyDescent="0.25">
      <c r="A197" s="99" t="s">
        <v>30</v>
      </c>
      <c r="E197" s="99" t="s">
        <v>242</v>
      </c>
      <c r="F197" s="99" t="s">
        <v>107</v>
      </c>
      <c r="J197" s="115">
        <v>45</v>
      </c>
      <c r="K197" s="97">
        <v>3.5000000000000004</v>
      </c>
      <c r="L197" s="97">
        <v>0.66666666666666674</v>
      </c>
      <c r="M197" s="110"/>
    </row>
    <row r="198" spans="1:24" ht="12.75" customHeight="1" x14ac:dyDescent="0.25">
      <c r="A198" s="99" t="s">
        <v>30</v>
      </c>
      <c r="B198" s="99"/>
      <c r="C198" s="99"/>
      <c r="D198" s="99"/>
      <c r="E198" s="99" t="s">
        <v>242</v>
      </c>
      <c r="F198" s="57" t="s">
        <v>125</v>
      </c>
      <c r="G198" s="115"/>
      <c r="H198" s="97"/>
      <c r="I198" s="97"/>
      <c r="J198" s="115">
        <v>12</v>
      </c>
      <c r="K198" s="97">
        <v>2.1</v>
      </c>
      <c r="L198" s="97">
        <v>0.6</v>
      </c>
      <c r="M198" s="110"/>
      <c r="N198" s="98"/>
      <c r="O198" s="100"/>
      <c r="P198" s="99"/>
      <c r="Q198" s="97"/>
      <c r="R198" s="97"/>
      <c r="S198" s="115"/>
    </row>
    <row r="199" spans="1:24" ht="12.75" customHeight="1" x14ac:dyDescent="0.25">
      <c r="A199" s="99" t="s">
        <v>30</v>
      </c>
      <c r="E199" s="99" t="s">
        <v>242</v>
      </c>
      <c r="F199" s="99" t="s">
        <v>134</v>
      </c>
      <c r="J199" s="115">
        <v>10</v>
      </c>
      <c r="K199" s="97">
        <v>22.045454545454547</v>
      </c>
      <c r="L199" s="97">
        <v>47.03136225767517</v>
      </c>
      <c r="M199" s="110"/>
    </row>
    <row r="200" spans="1:24" ht="12.75" customHeight="1" x14ac:dyDescent="0.25">
      <c r="A200" s="99" t="s">
        <v>30</v>
      </c>
      <c r="E200" s="99" t="s">
        <v>242</v>
      </c>
      <c r="F200" s="99" t="s">
        <v>174</v>
      </c>
      <c r="J200" s="115">
        <v>30</v>
      </c>
      <c r="K200" s="97">
        <v>6.2</v>
      </c>
      <c r="L200" s="97">
        <v>1.8</v>
      </c>
    </row>
    <row r="201" spans="1:24" ht="12.75" customHeight="1" x14ac:dyDescent="0.25">
      <c r="A201" s="99" t="s">
        <v>30</v>
      </c>
      <c r="E201" s="99" t="s">
        <v>242</v>
      </c>
      <c r="F201" s="99" t="s">
        <v>249</v>
      </c>
      <c r="J201" s="115">
        <v>14</v>
      </c>
      <c r="K201" s="97">
        <v>3.3006710612391172</v>
      </c>
      <c r="L201" s="97">
        <v>1.3617784592081357</v>
      </c>
      <c r="M201" s="110"/>
    </row>
    <row r="202" spans="1:24" ht="12.75" customHeight="1" x14ac:dyDescent="0.25">
      <c r="A202" s="99" t="s">
        <v>30</v>
      </c>
      <c r="E202" s="99" t="s">
        <v>242</v>
      </c>
      <c r="F202" s="99" t="s">
        <v>156</v>
      </c>
      <c r="J202" s="115">
        <v>15</v>
      </c>
      <c r="K202" s="97">
        <v>20.72</v>
      </c>
      <c r="L202" s="97">
        <v>25.98</v>
      </c>
      <c r="M202" s="110"/>
    </row>
    <row r="203" spans="1:24" ht="12.75" customHeight="1" x14ac:dyDescent="0.25">
      <c r="A203" s="99" t="s">
        <v>30</v>
      </c>
      <c r="E203" s="99" t="s">
        <v>242</v>
      </c>
      <c r="F203" s="99" t="s">
        <v>164</v>
      </c>
      <c r="J203" s="115">
        <v>10</v>
      </c>
      <c r="K203" s="97">
        <v>10.772276312540697</v>
      </c>
      <c r="L203" s="97">
        <v>2.9213252190889367</v>
      </c>
      <c r="M203" s="110"/>
    </row>
    <row r="204" spans="1:24" ht="12.75" customHeight="1" x14ac:dyDescent="0.25">
      <c r="A204" s="99" t="s">
        <v>30</v>
      </c>
      <c r="E204" s="99" t="s">
        <v>242</v>
      </c>
      <c r="F204" s="99" t="s">
        <v>21</v>
      </c>
      <c r="G204" s="115">
        <v>325</v>
      </c>
      <c r="H204" s="97">
        <v>14.691000000000001</v>
      </c>
      <c r="I204" s="97">
        <v>2.2690000000000001</v>
      </c>
      <c r="M204" s="110" t="s">
        <v>28</v>
      </c>
      <c r="N204" s="98">
        <v>0</v>
      </c>
      <c r="O204" s="100">
        <v>99.774000000000001</v>
      </c>
      <c r="Q204" s="97">
        <v>10.244</v>
      </c>
      <c r="R204" s="97">
        <v>19.137</v>
      </c>
      <c r="T204" s="99"/>
      <c r="U204" s="347"/>
      <c r="V204" s="356"/>
      <c r="W204" s="273"/>
      <c r="X204" s="97"/>
    </row>
    <row r="205" spans="1:24" ht="12.75" customHeight="1" x14ac:dyDescent="0.25">
      <c r="A205" s="99" t="s">
        <v>30</v>
      </c>
      <c r="E205" s="99" t="s">
        <v>242</v>
      </c>
      <c r="F205" s="99" t="s">
        <v>43</v>
      </c>
      <c r="J205" s="115">
        <v>195</v>
      </c>
      <c r="K205" s="97">
        <v>18.928999999999998</v>
      </c>
      <c r="L205" s="97">
        <v>2.7010000000000001</v>
      </c>
      <c r="M205" s="110" t="s">
        <v>28</v>
      </c>
      <c r="N205" s="98">
        <v>0</v>
      </c>
      <c r="O205" s="100">
        <v>99.891999999999996</v>
      </c>
      <c r="Q205" s="97">
        <v>13.635</v>
      </c>
      <c r="R205" s="97">
        <v>24.222000000000001</v>
      </c>
    </row>
    <row r="206" spans="1:24" ht="12.75" customHeight="1" x14ac:dyDescent="0.25">
      <c r="A206" s="99" t="s">
        <v>30</v>
      </c>
      <c r="B206" s="99">
        <v>520</v>
      </c>
      <c r="C206" s="97">
        <v>-4.2379999999999978</v>
      </c>
      <c r="D206" s="97">
        <v>0.2307670331519292</v>
      </c>
      <c r="E206" s="99" t="s">
        <v>242</v>
      </c>
      <c r="F206" s="99" t="s">
        <v>263</v>
      </c>
      <c r="M206" s="110"/>
      <c r="P206" s="98">
        <v>0.22959878255689725</v>
      </c>
      <c r="Q206" s="97">
        <v>-4.6903033849777787</v>
      </c>
      <c r="R206" s="97">
        <v>-3.7856966150222164</v>
      </c>
      <c r="T206" s="99"/>
      <c r="U206" s="99"/>
      <c r="V206" s="98"/>
    </row>
    <row r="207" spans="1:24" s="108" customFormat="1" ht="12.75" customHeight="1" x14ac:dyDescent="0.25">
      <c r="A207" s="109"/>
      <c r="B207" s="109"/>
      <c r="C207" s="116"/>
      <c r="D207" s="116"/>
      <c r="E207" s="109"/>
      <c r="F207" s="109"/>
      <c r="G207" s="69"/>
      <c r="H207" s="116"/>
      <c r="I207" s="116"/>
      <c r="J207" s="48"/>
      <c r="K207" s="116"/>
      <c r="L207" s="116"/>
      <c r="M207" s="48"/>
      <c r="N207" s="120"/>
      <c r="O207" s="118"/>
      <c r="P207" s="120"/>
      <c r="Q207" s="116"/>
      <c r="R207" s="116"/>
      <c r="S207" s="69"/>
      <c r="T207" s="109"/>
      <c r="U207" s="109"/>
      <c r="V207" s="109"/>
      <c r="W207" s="109"/>
      <c r="X207" s="109"/>
    </row>
    <row r="208" spans="1:24" ht="12.75" customHeight="1" x14ac:dyDescent="0.25">
      <c r="M208" s="110"/>
    </row>
    <row r="209" spans="1:24" ht="12.75" customHeight="1" x14ac:dyDescent="0.25">
      <c r="A209" s="99" t="s">
        <v>53</v>
      </c>
      <c r="E209" s="99" t="s">
        <v>242</v>
      </c>
      <c r="F209" s="99" t="s">
        <v>248</v>
      </c>
      <c r="G209" s="115">
        <v>9</v>
      </c>
      <c r="H209" s="97">
        <v>4512</v>
      </c>
      <c r="I209" s="97">
        <v>96</v>
      </c>
      <c r="M209" s="110"/>
    </row>
    <row r="210" spans="1:24" ht="12.75" customHeight="1" x14ac:dyDescent="0.25">
      <c r="A210" s="99" t="s">
        <v>53</v>
      </c>
      <c r="E210" s="99" t="s">
        <v>242</v>
      </c>
      <c r="F210" s="99" t="s">
        <v>172</v>
      </c>
      <c r="G210" s="115">
        <v>10</v>
      </c>
      <c r="H210" s="97">
        <v>1583</v>
      </c>
      <c r="I210" s="97">
        <v>458.3</v>
      </c>
      <c r="M210" s="110"/>
      <c r="U210" s="347"/>
      <c r="V210" s="273"/>
      <c r="W210" s="273"/>
    </row>
    <row r="211" spans="1:24" ht="12.75" customHeight="1" x14ac:dyDescent="0.25">
      <c r="A211" s="99" t="s">
        <v>53</v>
      </c>
      <c r="E211" s="99" t="s">
        <v>242</v>
      </c>
      <c r="F211" s="99" t="s">
        <v>21</v>
      </c>
      <c r="G211" s="115">
        <v>19</v>
      </c>
      <c r="H211" s="97">
        <v>3050.9110000000001</v>
      </c>
      <c r="I211" s="97">
        <v>1464.4960000000001</v>
      </c>
      <c r="M211" s="110" t="s">
        <v>28</v>
      </c>
      <c r="N211" s="98">
        <v>0</v>
      </c>
      <c r="O211" s="100">
        <v>99.742999999999995</v>
      </c>
      <c r="Q211" s="97">
        <v>180.55099999999999</v>
      </c>
      <c r="R211" s="97">
        <v>5921.27</v>
      </c>
      <c r="T211" s="99"/>
      <c r="U211" s="347"/>
      <c r="V211" s="356"/>
      <c r="W211" s="273"/>
      <c r="X211" s="97"/>
    </row>
    <row r="212" spans="1:24" s="108" customFormat="1" ht="12.75" customHeight="1" x14ac:dyDescent="0.25">
      <c r="A212" s="109"/>
      <c r="B212" s="109"/>
      <c r="C212" s="109"/>
      <c r="D212" s="109"/>
      <c r="E212" s="109"/>
      <c r="F212" s="109"/>
      <c r="G212" s="69"/>
      <c r="H212" s="116"/>
      <c r="I212" s="116"/>
      <c r="J212" s="48"/>
      <c r="K212" s="116"/>
      <c r="L212" s="116"/>
      <c r="M212" s="48"/>
      <c r="N212" s="120"/>
      <c r="O212" s="118"/>
      <c r="P212" s="109"/>
      <c r="Q212" s="116"/>
      <c r="R212" s="116"/>
      <c r="S212" s="69"/>
      <c r="T212" s="109"/>
      <c r="U212" s="109"/>
      <c r="V212" s="109"/>
      <c r="W212" s="109"/>
      <c r="X212" s="109"/>
    </row>
    <row r="213" spans="1:24" ht="12.75" customHeight="1" x14ac:dyDescent="0.25">
      <c r="M213" s="110"/>
    </row>
    <row r="214" spans="1:24" ht="12.75" customHeight="1" x14ac:dyDescent="0.25">
      <c r="A214" s="99" t="s">
        <v>54</v>
      </c>
      <c r="E214" s="99" t="s">
        <v>242</v>
      </c>
      <c r="F214" s="99" t="s">
        <v>248</v>
      </c>
      <c r="G214" s="115">
        <v>9</v>
      </c>
      <c r="H214" s="97">
        <v>1416</v>
      </c>
      <c r="I214" s="97">
        <v>176</v>
      </c>
      <c r="M214" s="110"/>
    </row>
    <row r="215" spans="1:24" ht="12.75" customHeight="1" x14ac:dyDescent="0.25">
      <c r="A215" s="99" t="s">
        <v>54</v>
      </c>
      <c r="E215" s="99" t="s">
        <v>242</v>
      </c>
      <c r="F215" s="99" t="s">
        <v>59</v>
      </c>
      <c r="G215" s="115">
        <v>10</v>
      </c>
      <c r="H215" s="97">
        <v>1574.7368421052629</v>
      </c>
      <c r="I215" s="97">
        <v>511.41960794376132</v>
      </c>
      <c r="M215" s="110"/>
    </row>
    <row r="216" spans="1:24" ht="12.75" customHeight="1" x14ac:dyDescent="0.25">
      <c r="A216" s="99" t="s">
        <v>54</v>
      </c>
      <c r="E216" s="99" t="s">
        <v>242</v>
      </c>
      <c r="F216" s="99" t="s">
        <v>172</v>
      </c>
      <c r="G216" s="115">
        <v>10</v>
      </c>
      <c r="H216" s="97">
        <v>2547</v>
      </c>
      <c r="I216" s="97">
        <v>697.2</v>
      </c>
      <c r="M216" s="110"/>
    </row>
    <row r="217" spans="1:24" ht="12.75" customHeight="1" x14ac:dyDescent="0.25">
      <c r="A217" s="99" t="s">
        <v>54</v>
      </c>
      <c r="E217" s="99" t="s">
        <v>242</v>
      </c>
      <c r="F217" s="99" t="s">
        <v>256</v>
      </c>
      <c r="J217" s="115">
        <v>16</v>
      </c>
      <c r="K217" s="97">
        <v>1448.7918700908749</v>
      </c>
      <c r="L217" s="97">
        <v>467.44808068413226</v>
      </c>
      <c r="M217" s="110"/>
    </row>
    <row r="218" spans="1:24" ht="12.75" customHeight="1" x14ac:dyDescent="0.25">
      <c r="A218" s="99" t="s">
        <v>54</v>
      </c>
      <c r="E218" s="99" t="s">
        <v>242</v>
      </c>
      <c r="F218" s="99" t="s">
        <v>21</v>
      </c>
      <c r="G218" s="115">
        <v>29</v>
      </c>
      <c r="H218" s="97">
        <v>1812.3989999999999</v>
      </c>
      <c r="I218" s="97">
        <v>287.32799999999997</v>
      </c>
      <c r="M218" s="110" t="s">
        <v>28</v>
      </c>
      <c r="N218" s="98">
        <v>0</v>
      </c>
      <c r="O218" s="100">
        <v>91.94</v>
      </c>
      <c r="Q218" s="97">
        <v>1249.2470000000001</v>
      </c>
      <c r="R218" s="97">
        <v>2375.5520000000001</v>
      </c>
      <c r="T218" s="99"/>
      <c r="U218" s="347"/>
      <c r="V218" s="356"/>
      <c r="W218" s="273"/>
      <c r="X218" s="97"/>
    </row>
    <row r="219" spans="1:24" ht="12.75" customHeight="1" x14ac:dyDescent="0.25">
      <c r="A219" s="99" t="s">
        <v>54</v>
      </c>
      <c r="E219" s="99" t="s">
        <v>242</v>
      </c>
      <c r="F219" s="99" t="s">
        <v>43</v>
      </c>
      <c r="J219" s="115">
        <v>16</v>
      </c>
      <c r="K219" s="97">
        <v>1448.7918700908749</v>
      </c>
      <c r="L219" s="97">
        <v>467.44808068413226</v>
      </c>
      <c r="M219" s="110"/>
    </row>
    <row r="220" spans="1:24" ht="12.75" customHeight="1" x14ac:dyDescent="0.25">
      <c r="A220" s="99" t="s">
        <v>54</v>
      </c>
      <c r="B220" s="99">
        <v>45</v>
      </c>
      <c r="C220" s="97">
        <v>363.60712990912498</v>
      </c>
      <c r="D220" s="97">
        <v>128.46609650412307</v>
      </c>
      <c r="E220" s="99" t="s">
        <v>242</v>
      </c>
      <c r="F220" s="99" t="s">
        <v>245</v>
      </c>
      <c r="M220" s="110"/>
      <c r="P220" s="98">
        <v>0.50753715506622132</v>
      </c>
      <c r="Q220" s="97">
        <v>180.55099999999999</v>
      </c>
      <c r="R220" s="97">
        <v>5921.27</v>
      </c>
      <c r="T220" s="99"/>
      <c r="U220" s="99"/>
      <c r="V220" s="98"/>
    </row>
    <row r="221" spans="1:24" s="108" customFormat="1" ht="12.75" customHeight="1" x14ac:dyDescent="0.25">
      <c r="A221" s="109"/>
      <c r="B221" s="109"/>
      <c r="C221" s="116"/>
      <c r="D221" s="116"/>
      <c r="E221" s="109"/>
      <c r="F221" s="109"/>
      <c r="G221" s="69"/>
      <c r="H221" s="116"/>
      <c r="I221" s="116"/>
      <c r="J221" s="48"/>
      <c r="K221" s="116"/>
      <c r="L221" s="116"/>
      <c r="M221" s="48"/>
      <c r="N221" s="120"/>
      <c r="O221" s="118"/>
      <c r="P221" s="109"/>
      <c r="Q221" s="116"/>
      <c r="R221" s="116"/>
      <c r="S221" s="69"/>
      <c r="T221" s="109"/>
      <c r="U221" s="109"/>
      <c r="V221" s="109"/>
      <c r="W221" s="109"/>
      <c r="X221" s="109"/>
    </row>
    <row r="222" spans="1:24" ht="12.75" customHeight="1" x14ac:dyDescent="0.25">
      <c r="M222" s="110"/>
    </row>
    <row r="223" spans="1:24" ht="12.75" customHeight="1" x14ac:dyDescent="0.25">
      <c r="A223" s="99" t="s">
        <v>82</v>
      </c>
      <c r="E223" s="99" t="s">
        <v>242</v>
      </c>
      <c r="F223" s="45" t="s">
        <v>83</v>
      </c>
      <c r="G223" s="115">
        <v>17</v>
      </c>
      <c r="H223" s="97">
        <v>800</v>
      </c>
      <c r="I223" s="97">
        <v>100</v>
      </c>
      <c r="M223" s="110"/>
      <c r="T223" s="99"/>
      <c r="U223" s="99"/>
      <c r="V223" s="97"/>
      <c r="W223" s="99"/>
      <c r="X223" s="97"/>
    </row>
    <row r="224" spans="1:24" ht="12.75" customHeight="1" x14ac:dyDescent="0.25">
      <c r="A224" s="99" t="s">
        <v>82</v>
      </c>
      <c r="E224" s="99" t="s">
        <v>242</v>
      </c>
      <c r="F224" s="99" t="s">
        <v>244</v>
      </c>
      <c r="J224" s="115">
        <v>30</v>
      </c>
      <c r="K224" s="97">
        <v>1395.3488372093022</v>
      </c>
      <c r="L224" s="97">
        <v>0</v>
      </c>
      <c r="M224" s="110"/>
    </row>
    <row r="225" spans="1:24" ht="12.75" customHeight="1" x14ac:dyDescent="0.25">
      <c r="A225" s="99" t="s">
        <v>82</v>
      </c>
      <c r="E225" s="99" t="s">
        <v>242</v>
      </c>
      <c r="F225" s="99" t="s">
        <v>164</v>
      </c>
      <c r="J225" s="115">
        <v>10</v>
      </c>
      <c r="K225" s="97">
        <v>135.6</v>
      </c>
      <c r="M225" s="110"/>
      <c r="T225" s="99"/>
      <c r="U225" s="99"/>
      <c r="V225" s="97"/>
      <c r="W225" s="99"/>
      <c r="X225" s="97"/>
    </row>
    <row r="226" spans="1:24" ht="12.75" customHeight="1" x14ac:dyDescent="0.25">
      <c r="A226" s="99" t="s">
        <v>82</v>
      </c>
      <c r="B226" s="99"/>
      <c r="C226" s="99"/>
      <c r="D226" s="99"/>
      <c r="E226" s="99" t="s">
        <v>242</v>
      </c>
      <c r="F226" s="99" t="s">
        <v>264</v>
      </c>
      <c r="G226" s="115"/>
      <c r="H226" s="97"/>
      <c r="I226" s="97"/>
      <c r="J226" s="115">
        <v>11</v>
      </c>
      <c r="K226" s="97">
        <v>690.2</v>
      </c>
      <c r="L226" s="97">
        <v>490</v>
      </c>
      <c r="M226" s="110"/>
      <c r="N226" s="98"/>
      <c r="O226" s="100"/>
      <c r="P226" s="99"/>
      <c r="Q226" s="97"/>
      <c r="R226" s="97"/>
      <c r="S226" s="115"/>
      <c r="T226" s="99"/>
      <c r="U226" s="99"/>
      <c r="V226" s="99"/>
      <c r="W226" s="99"/>
      <c r="X226" s="99"/>
    </row>
    <row r="227" spans="1:24" ht="12.75" customHeight="1" x14ac:dyDescent="0.25">
      <c r="A227" s="99" t="s">
        <v>82</v>
      </c>
      <c r="B227" s="99">
        <v>47</v>
      </c>
      <c r="C227" s="97">
        <v>-595.34883720930225</v>
      </c>
      <c r="D227" s="97">
        <v>24.253562503633297</v>
      </c>
      <c r="E227" s="99" t="s">
        <v>242</v>
      </c>
      <c r="F227" s="99" t="s">
        <v>245</v>
      </c>
      <c r="J227" s="115"/>
      <c r="M227" s="110"/>
      <c r="P227" s="98">
        <v>0.8262168895491826</v>
      </c>
      <c r="Q227" s="97">
        <v>180.55099999999999</v>
      </c>
      <c r="R227" s="97">
        <v>5921.27</v>
      </c>
      <c r="T227" s="99"/>
      <c r="U227" s="99"/>
      <c r="V227" s="98"/>
    </row>
    <row r="228" spans="1:24" s="108" customFormat="1" ht="12.75" customHeight="1" x14ac:dyDescent="0.25">
      <c r="A228" s="109"/>
      <c r="B228" s="109"/>
      <c r="C228" s="109"/>
      <c r="D228" s="109"/>
      <c r="E228" s="109"/>
      <c r="F228" s="109"/>
      <c r="G228" s="69"/>
      <c r="H228" s="116"/>
      <c r="I228" s="116"/>
      <c r="J228" s="69"/>
      <c r="K228" s="116"/>
      <c r="L228" s="116"/>
      <c r="M228" s="48"/>
      <c r="N228" s="120"/>
      <c r="O228" s="118"/>
      <c r="P228" s="109"/>
      <c r="Q228" s="116"/>
      <c r="R228" s="116"/>
      <c r="S228" s="69"/>
      <c r="T228" s="109"/>
      <c r="U228" s="109"/>
      <c r="V228" s="109"/>
      <c r="W228" s="109"/>
      <c r="X228" s="109"/>
    </row>
    <row r="229" spans="1:24" ht="12.75" customHeight="1" x14ac:dyDescent="0.25">
      <c r="M229" s="110"/>
      <c r="T229" s="99"/>
      <c r="U229" s="99"/>
      <c r="V229" s="97"/>
      <c r="W229" s="99"/>
      <c r="X229" s="97"/>
    </row>
    <row r="230" spans="1:24" ht="12.75" customHeight="1" x14ac:dyDescent="0.25">
      <c r="A230" s="99" t="s">
        <v>37</v>
      </c>
      <c r="E230" s="99" t="s">
        <v>265</v>
      </c>
      <c r="F230" s="99" t="s">
        <v>144</v>
      </c>
      <c r="G230" s="115">
        <v>70</v>
      </c>
      <c r="H230" s="97">
        <v>35.714285714285715</v>
      </c>
      <c r="I230" s="97">
        <v>16.666666666666668</v>
      </c>
      <c r="M230" s="110"/>
      <c r="T230" s="99"/>
      <c r="U230" s="99"/>
      <c r="V230" s="98"/>
    </row>
    <row r="231" spans="1:24" s="108" customFormat="1" ht="12.75" customHeight="1" x14ac:dyDescent="0.25">
      <c r="A231" s="109"/>
      <c r="B231" s="109"/>
      <c r="C231" s="109"/>
      <c r="D231" s="109"/>
      <c r="E231" s="109"/>
      <c r="F231" s="109"/>
      <c r="G231" s="69"/>
      <c r="H231" s="116"/>
      <c r="I231" s="116"/>
      <c r="J231" s="48"/>
      <c r="K231" s="116"/>
      <c r="L231" s="116"/>
      <c r="M231" s="48"/>
      <c r="N231" s="120"/>
      <c r="O231" s="118"/>
      <c r="P231" s="109"/>
      <c r="Q231" s="116"/>
      <c r="R231" s="116"/>
      <c r="S231" s="69"/>
      <c r="T231" s="109"/>
      <c r="U231" s="109"/>
      <c r="V231" s="109"/>
      <c r="W231" s="109"/>
      <c r="X231" s="109"/>
    </row>
    <row r="232" spans="1:24" ht="12.75" customHeight="1" x14ac:dyDescent="0.25">
      <c r="M232" s="110"/>
    </row>
    <row r="233" spans="1:24" ht="12.75" customHeight="1" x14ac:dyDescent="0.25">
      <c r="A233" s="99" t="s">
        <v>75</v>
      </c>
      <c r="E233" s="99" t="s">
        <v>242</v>
      </c>
      <c r="F233" s="99" t="s">
        <v>103</v>
      </c>
      <c r="G233" s="115">
        <v>7</v>
      </c>
      <c r="H233" s="97">
        <v>589.28571428571433</v>
      </c>
      <c r="I233" s="97">
        <v>504.8540833772127</v>
      </c>
      <c r="M233" s="110"/>
    </row>
    <row r="234" spans="1:24" ht="12.75" customHeight="1" x14ac:dyDescent="0.25">
      <c r="A234" s="99" t="s">
        <v>75</v>
      </c>
      <c r="E234" s="99" t="s">
        <v>242</v>
      </c>
      <c r="F234" s="99" t="s">
        <v>172</v>
      </c>
      <c r="G234" s="115">
        <v>10</v>
      </c>
      <c r="H234" s="97">
        <v>22.08</v>
      </c>
      <c r="I234" s="97">
        <v>5.16</v>
      </c>
      <c r="M234" s="110"/>
    </row>
    <row r="235" spans="1:24" ht="12.75" customHeight="1" x14ac:dyDescent="0.25">
      <c r="A235" s="99" t="s">
        <v>75</v>
      </c>
      <c r="B235" s="99"/>
      <c r="C235" s="99"/>
      <c r="D235" s="99"/>
      <c r="E235" s="99" t="s">
        <v>242</v>
      </c>
      <c r="F235" s="99" t="s">
        <v>125</v>
      </c>
      <c r="G235" s="115"/>
      <c r="H235" s="97"/>
      <c r="I235" s="97"/>
      <c r="J235" s="110">
        <v>24</v>
      </c>
      <c r="K235" s="97">
        <v>150.69999999999999</v>
      </c>
      <c r="L235" s="97">
        <v>168.6</v>
      </c>
      <c r="M235" s="110"/>
      <c r="N235" s="98"/>
      <c r="O235" s="100"/>
      <c r="P235" s="99"/>
      <c r="Q235" s="97"/>
      <c r="R235" s="97"/>
      <c r="S235" s="115"/>
      <c r="T235" s="99"/>
      <c r="U235" s="99"/>
      <c r="V235" s="99"/>
      <c r="W235" s="99"/>
      <c r="X235" s="99"/>
    </row>
    <row r="236" spans="1:24" ht="12.75" customHeight="1" x14ac:dyDescent="0.25">
      <c r="A236" s="99" t="s">
        <v>75</v>
      </c>
      <c r="E236" s="99" t="s">
        <v>242</v>
      </c>
      <c r="F236" s="99" t="s">
        <v>21</v>
      </c>
      <c r="G236" s="115">
        <v>17</v>
      </c>
      <c r="H236" s="97">
        <v>273.59899999999999</v>
      </c>
      <c r="I236" s="97">
        <v>281.77699999999999</v>
      </c>
      <c r="M236" s="110" t="s">
        <v>28</v>
      </c>
      <c r="N236" s="98">
        <v>3.0000000000000001E-3</v>
      </c>
      <c r="O236" s="100">
        <v>88.679000000000002</v>
      </c>
      <c r="Q236" s="97">
        <v>-278.67399999999998</v>
      </c>
      <c r="R236" s="97">
        <v>825.87300000000005</v>
      </c>
      <c r="T236" s="99"/>
      <c r="U236" s="347"/>
      <c r="V236" s="356"/>
      <c r="W236" s="273"/>
      <c r="X236" s="97"/>
    </row>
    <row r="237" spans="1:24" ht="12.75" customHeight="1" x14ac:dyDescent="0.25">
      <c r="A237" s="99" t="s">
        <v>75</v>
      </c>
      <c r="B237" s="99"/>
      <c r="C237" s="99"/>
      <c r="D237" s="99"/>
      <c r="E237" s="99" t="s">
        <v>242</v>
      </c>
      <c r="F237" s="99" t="s">
        <v>43</v>
      </c>
      <c r="G237" s="115"/>
      <c r="H237" s="97"/>
      <c r="I237" s="97"/>
      <c r="J237" s="110">
        <v>24</v>
      </c>
      <c r="K237" s="97">
        <v>150.69999999999999</v>
      </c>
      <c r="L237" s="97">
        <v>168.6</v>
      </c>
      <c r="M237" s="110"/>
      <c r="N237" s="98"/>
      <c r="O237" s="100"/>
      <c r="P237" s="99"/>
      <c r="Q237" s="97"/>
      <c r="R237" s="97"/>
      <c r="S237" s="115"/>
      <c r="T237" s="99"/>
      <c r="U237" s="99"/>
      <c r="V237" s="99"/>
      <c r="W237" s="99"/>
      <c r="X237" s="99"/>
    </row>
    <row r="238" spans="1:24" ht="12.75" customHeight="1" x14ac:dyDescent="0.25">
      <c r="A238" s="99" t="s">
        <v>75</v>
      </c>
      <c r="B238" s="97">
        <v>41</v>
      </c>
      <c r="C238" s="97">
        <v>122.899</v>
      </c>
      <c r="D238" s="97">
        <v>76.517330881541426</v>
      </c>
      <c r="E238" s="99" t="s">
        <v>242</v>
      </c>
      <c r="F238" s="99" t="s">
        <v>263</v>
      </c>
      <c r="G238" s="115"/>
      <c r="H238" s="97"/>
      <c r="I238" s="97"/>
      <c r="J238" s="110"/>
      <c r="K238" s="97"/>
      <c r="L238" s="97"/>
      <c r="M238" s="110"/>
      <c r="N238" s="98"/>
      <c r="O238" s="100"/>
      <c r="P238" s="98">
        <v>0.70820015815611903</v>
      </c>
      <c r="Q238" s="97">
        <v>180.55099999999999</v>
      </c>
      <c r="R238" s="97">
        <v>5921.27</v>
      </c>
      <c r="S238" s="115"/>
      <c r="T238" s="99"/>
      <c r="U238" s="99"/>
      <c r="V238" s="98"/>
      <c r="W238" s="99"/>
      <c r="X238" s="99"/>
    </row>
    <row r="239" spans="1:24" s="108" customFormat="1" ht="12.75" customHeight="1" x14ac:dyDescent="0.25">
      <c r="A239" s="109"/>
      <c r="B239" s="109"/>
      <c r="C239" s="109"/>
      <c r="D239" s="109"/>
      <c r="E239" s="109"/>
      <c r="F239" s="109"/>
      <c r="G239" s="69"/>
      <c r="H239" s="116"/>
      <c r="I239" s="116"/>
      <c r="J239" s="48"/>
      <c r="K239" s="116"/>
      <c r="L239" s="116"/>
      <c r="M239" s="48"/>
      <c r="N239" s="120"/>
      <c r="O239" s="118"/>
      <c r="P239" s="109"/>
      <c r="Q239" s="116"/>
      <c r="R239" s="116"/>
      <c r="S239" s="69"/>
      <c r="T239" s="109"/>
      <c r="U239" s="109"/>
      <c r="V239" s="109"/>
      <c r="W239" s="109"/>
      <c r="X239" s="109"/>
    </row>
    <row r="240" spans="1:24" ht="12.75" customHeight="1" x14ac:dyDescent="0.25">
      <c r="M240" s="110"/>
    </row>
    <row r="241" spans="1:24" ht="12.75" customHeight="1" x14ac:dyDescent="0.25">
      <c r="A241" s="99" t="s">
        <v>84</v>
      </c>
      <c r="E241" s="99" t="s">
        <v>265</v>
      </c>
      <c r="F241" s="57" t="s">
        <v>266</v>
      </c>
      <c r="G241" s="115">
        <v>7</v>
      </c>
      <c r="H241" s="97">
        <v>94.217687074829925</v>
      </c>
      <c r="I241" s="97">
        <v>18.014965630566909</v>
      </c>
      <c r="M241" s="110"/>
    </row>
    <row r="242" spans="1:24" ht="12.75" customHeight="1" x14ac:dyDescent="0.25">
      <c r="A242" s="99" t="s">
        <v>84</v>
      </c>
      <c r="E242" s="99" t="s">
        <v>265</v>
      </c>
      <c r="F242" s="99" t="s">
        <v>267</v>
      </c>
      <c r="G242" s="115">
        <v>5</v>
      </c>
      <c r="H242" s="97">
        <v>45</v>
      </c>
      <c r="I242" s="97">
        <v>17.34304615688951</v>
      </c>
      <c r="M242" s="110"/>
    </row>
    <row r="243" spans="1:24" ht="12.75" customHeight="1" x14ac:dyDescent="0.25">
      <c r="A243" s="99" t="s">
        <v>84</v>
      </c>
      <c r="E243" s="99" t="s">
        <v>265</v>
      </c>
      <c r="F243" s="99" t="s">
        <v>21</v>
      </c>
      <c r="G243" s="115">
        <v>12</v>
      </c>
      <c r="H243" s="97">
        <v>69.738</v>
      </c>
      <c r="I243" s="97">
        <v>24.6</v>
      </c>
      <c r="M243" s="110" t="s">
        <v>28</v>
      </c>
      <c r="N243" s="98">
        <v>0</v>
      </c>
      <c r="O243" s="100">
        <v>95.614999999999995</v>
      </c>
      <c r="Q243" s="97">
        <v>21.524000000000001</v>
      </c>
      <c r="R243" s="97">
        <v>117.952</v>
      </c>
      <c r="T243" s="99"/>
      <c r="U243" s="347"/>
      <c r="V243" s="356"/>
      <c r="W243" s="273"/>
      <c r="X243" s="97"/>
    </row>
    <row r="244" spans="1:24" s="108" customFormat="1" ht="12.75" customHeight="1" x14ac:dyDescent="0.25">
      <c r="A244" s="109"/>
      <c r="B244" s="109"/>
      <c r="C244" s="109"/>
      <c r="D244" s="109"/>
      <c r="E244" s="109"/>
      <c r="F244" s="109"/>
      <c r="G244" s="69"/>
      <c r="H244" s="116"/>
      <c r="I244" s="116"/>
      <c r="J244" s="48"/>
      <c r="K244" s="116"/>
      <c r="L244" s="116"/>
      <c r="M244" s="48"/>
      <c r="N244" s="120"/>
      <c r="O244" s="118"/>
      <c r="P244" s="109"/>
      <c r="Q244" s="116"/>
      <c r="R244" s="116"/>
      <c r="S244" s="69"/>
      <c r="T244" s="109"/>
      <c r="U244" s="109"/>
      <c r="V244" s="109"/>
      <c r="W244" s="109"/>
      <c r="X244" s="109"/>
    </row>
    <row r="245" spans="1:24" ht="12.75" customHeight="1" x14ac:dyDescent="0.25">
      <c r="M245" s="110"/>
    </row>
    <row r="246" spans="1:24" ht="12.75" customHeight="1" x14ac:dyDescent="0.25">
      <c r="A246" s="99" t="s">
        <v>268</v>
      </c>
      <c r="E246" s="99" t="s">
        <v>265</v>
      </c>
      <c r="F246" s="99" t="s">
        <v>267</v>
      </c>
      <c r="G246" s="115">
        <v>11</v>
      </c>
      <c r="H246" s="97">
        <v>748.25174825174827</v>
      </c>
      <c r="I246" s="97">
        <v>259.99245976477994</v>
      </c>
      <c r="M246" s="110"/>
      <c r="T246" s="99"/>
      <c r="U246" s="99"/>
      <c r="V246" s="97"/>
      <c r="W246" s="99"/>
      <c r="X246" s="97"/>
    </row>
    <row r="247" spans="1:24" ht="12.75" customHeight="1" x14ac:dyDescent="0.25">
      <c r="A247" s="99" t="s">
        <v>268</v>
      </c>
      <c r="E247" s="99" t="s">
        <v>265</v>
      </c>
      <c r="F247" s="99" t="s">
        <v>61</v>
      </c>
      <c r="J247" s="115">
        <v>8</v>
      </c>
      <c r="K247" s="97">
        <v>964</v>
      </c>
      <c r="L247" s="97">
        <v>71</v>
      </c>
      <c r="M247" s="110"/>
    </row>
    <row r="248" spans="1:24" ht="12.75" customHeight="1" x14ac:dyDescent="0.25">
      <c r="A248" s="99" t="s">
        <v>268</v>
      </c>
      <c r="B248" s="99">
        <v>19</v>
      </c>
      <c r="C248" s="97">
        <v>-215.74825174825173</v>
      </c>
      <c r="D248" s="97">
        <v>82.311743409674321</v>
      </c>
      <c r="E248" s="99" t="s">
        <v>265</v>
      </c>
      <c r="F248" s="99" t="s">
        <v>245</v>
      </c>
      <c r="M248" s="110"/>
      <c r="P248" s="98">
        <v>0.42341394410723154</v>
      </c>
      <c r="Q248" s="97">
        <v>180.55099999999999</v>
      </c>
      <c r="R248" s="97">
        <v>5921.27</v>
      </c>
      <c r="T248" s="99"/>
      <c r="U248" s="99"/>
      <c r="V248" s="98"/>
    </row>
    <row r="249" spans="1:24" s="108" customFormat="1" ht="12.75" customHeight="1" x14ac:dyDescent="0.25">
      <c r="A249" s="109"/>
      <c r="B249" s="109"/>
      <c r="C249" s="109"/>
      <c r="D249" s="109"/>
      <c r="E249" s="109"/>
      <c r="F249" s="109"/>
      <c r="G249" s="69"/>
      <c r="H249" s="116"/>
      <c r="I249" s="116"/>
      <c r="J249" s="48"/>
      <c r="K249" s="116"/>
      <c r="L249" s="116"/>
      <c r="M249" s="48"/>
      <c r="N249" s="120"/>
      <c r="O249" s="118"/>
      <c r="P249" s="109"/>
      <c r="Q249" s="116"/>
      <c r="R249" s="116"/>
      <c r="S249" s="69"/>
      <c r="T249" s="109"/>
      <c r="U249" s="109"/>
      <c r="V249" s="109"/>
      <c r="W249" s="109"/>
      <c r="X249" s="109"/>
    </row>
    <row r="250" spans="1:24" ht="12.75" customHeight="1" x14ac:dyDescent="0.25">
      <c r="M250" s="110"/>
    </row>
    <row r="251" spans="1:24" ht="12.75" customHeight="1" x14ac:dyDescent="0.25">
      <c r="A251" s="99" t="s">
        <v>269</v>
      </c>
      <c r="E251" s="99" t="s">
        <v>265</v>
      </c>
      <c r="F251" s="99" t="s">
        <v>267</v>
      </c>
      <c r="G251" s="115">
        <v>11</v>
      </c>
      <c r="H251" s="97">
        <v>623.86363636363637</v>
      </c>
      <c r="I251" s="97">
        <v>265.60394301563861</v>
      </c>
      <c r="M251" s="110"/>
      <c r="T251" s="99"/>
      <c r="U251" s="99"/>
      <c r="V251" s="97"/>
      <c r="W251" s="99"/>
      <c r="X251" s="97"/>
    </row>
    <row r="252" spans="1:24" ht="12.75" customHeight="1" x14ac:dyDescent="0.25">
      <c r="A252" s="99" t="s">
        <v>269</v>
      </c>
      <c r="E252" s="99" t="s">
        <v>265</v>
      </c>
      <c r="F252" s="99" t="s">
        <v>61</v>
      </c>
      <c r="J252" s="115">
        <v>8</v>
      </c>
      <c r="K252" s="97">
        <v>36</v>
      </c>
      <c r="L252" s="97">
        <v>12</v>
      </c>
      <c r="M252" s="110"/>
    </row>
    <row r="253" spans="1:24" ht="12.75" customHeight="1" x14ac:dyDescent="0.25">
      <c r="A253" s="99" t="s">
        <v>269</v>
      </c>
      <c r="B253" s="99">
        <v>19</v>
      </c>
      <c r="C253" s="97">
        <v>587.86363636363637</v>
      </c>
      <c r="D253" s="97">
        <v>80.194907198000251</v>
      </c>
      <c r="E253" s="99" t="s">
        <v>265</v>
      </c>
      <c r="F253" s="99" t="s">
        <v>245</v>
      </c>
      <c r="M253" s="110"/>
      <c r="P253" s="98">
        <v>2.7032121792538E-2</v>
      </c>
      <c r="Q253" s="97">
        <v>180.55099999999999</v>
      </c>
      <c r="R253" s="97">
        <v>5921.27</v>
      </c>
      <c r="T253" s="99"/>
      <c r="U253" s="99"/>
      <c r="V253" s="98"/>
    </row>
    <row r="254" spans="1:24" s="108" customFormat="1" ht="12.75" customHeight="1" x14ac:dyDescent="0.25">
      <c r="A254" s="109"/>
      <c r="B254" s="109"/>
      <c r="C254" s="109"/>
      <c r="D254" s="109"/>
      <c r="E254" s="109"/>
      <c r="F254" s="109"/>
      <c r="G254" s="69"/>
      <c r="H254" s="116"/>
      <c r="I254" s="116"/>
      <c r="J254" s="48"/>
      <c r="K254" s="116"/>
      <c r="L254" s="116"/>
      <c r="M254" s="48"/>
      <c r="N254" s="120"/>
      <c r="O254" s="118"/>
      <c r="P254" s="109"/>
      <c r="Q254" s="116"/>
      <c r="R254" s="116"/>
      <c r="S254" s="69"/>
      <c r="T254" s="109"/>
      <c r="U254" s="109"/>
      <c r="V254" s="109"/>
      <c r="W254" s="109"/>
      <c r="X254" s="109"/>
    </row>
    <row r="255" spans="1:24" ht="12.75" customHeight="1" x14ac:dyDescent="0.25">
      <c r="M255" s="110"/>
    </row>
    <row r="256" spans="1:24" ht="12.75" customHeight="1" x14ac:dyDescent="0.25">
      <c r="A256" s="99" t="s">
        <v>89</v>
      </c>
      <c r="B256" s="99"/>
      <c r="C256" s="99"/>
      <c r="D256" s="99"/>
      <c r="E256" s="99" t="s">
        <v>242</v>
      </c>
      <c r="F256" s="99" t="s">
        <v>270</v>
      </c>
      <c r="G256" s="115">
        <v>31</v>
      </c>
      <c r="H256" s="97">
        <v>365</v>
      </c>
      <c r="I256" s="97">
        <v>190</v>
      </c>
      <c r="M256" s="110"/>
    </row>
    <row r="257" spans="1:24" ht="12.75" customHeight="1" x14ac:dyDescent="0.25">
      <c r="A257" s="99" t="s">
        <v>89</v>
      </c>
      <c r="E257" s="99" t="s">
        <v>242</v>
      </c>
      <c r="F257" s="99" t="s">
        <v>173</v>
      </c>
      <c r="G257" s="115">
        <v>14</v>
      </c>
      <c r="H257" s="97">
        <v>61.250000000000007</v>
      </c>
      <c r="I257" s="97">
        <v>5</v>
      </c>
    </row>
    <row r="258" spans="1:24" ht="12.75" customHeight="1" x14ac:dyDescent="0.25">
      <c r="A258" s="99" t="s">
        <v>89</v>
      </c>
      <c r="B258" s="99"/>
      <c r="C258" s="99"/>
      <c r="D258" s="99"/>
      <c r="E258" s="99" t="s">
        <v>242</v>
      </c>
      <c r="F258" s="99" t="s">
        <v>136</v>
      </c>
      <c r="G258" s="115">
        <v>13</v>
      </c>
      <c r="H258" s="97">
        <v>67</v>
      </c>
      <c r="I258" s="97">
        <v>73.5</v>
      </c>
      <c r="J258" s="110"/>
      <c r="K258" s="97"/>
      <c r="L258" s="97"/>
      <c r="M258" s="115"/>
      <c r="N258" s="98"/>
      <c r="O258" s="100"/>
      <c r="P258" s="99"/>
      <c r="Q258" s="97"/>
      <c r="R258" s="97"/>
      <c r="S258" s="115"/>
      <c r="T258" s="99"/>
      <c r="U258" s="99"/>
      <c r="V258" s="99"/>
      <c r="W258" s="99"/>
      <c r="X258" s="99"/>
    </row>
    <row r="259" spans="1:24" ht="12.75" customHeight="1" x14ac:dyDescent="0.25">
      <c r="A259" s="99" t="s">
        <v>89</v>
      </c>
      <c r="E259" s="99" t="s">
        <v>242</v>
      </c>
      <c r="F259" s="99" t="s">
        <v>163</v>
      </c>
      <c r="G259" s="115">
        <v>40</v>
      </c>
      <c r="H259" s="97">
        <v>3.4929999999999999</v>
      </c>
      <c r="I259" s="97">
        <v>1.982</v>
      </c>
    </row>
    <row r="260" spans="1:24" ht="12.75" customHeight="1" x14ac:dyDescent="0.25">
      <c r="A260" s="99" t="s">
        <v>89</v>
      </c>
      <c r="E260" s="99" t="s">
        <v>242</v>
      </c>
      <c r="F260" s="99" t="s">
        <v>244</v>
      </c>
      <c r="J260" s="115">
        <v>30</v>
      </c>
      <c r="K260" s="97">
        <v>34.090909090909086</v>
      </c>
      <c r="L260" s="97">
        <v>45.454545454545453</v>
      </c>
      <c r="M260" s="110"/>
    </row>
    <row r="261" spans="1:24" ht="12.75" customHeight="1" x14ac:dyDescent="0.25">
      <c r="A261" s="99" t="s">
        <v>89</v>
      </c>
      <c r="B261" s="99"/>
      <c r="C261" s="99"/>
      <c r="D261" s="99"/>
      <c r="E261" s="99" t="s">
        <v>242</v>
      </c>
      <c r="F261" s="99" t="s">
        <v>115</v>
      </c>
      <c r="G261" s="115"/>
      <c r="H261" s="97"/>
      <c r="I261" s="97"/>
      <c r="J261" s="115">
        <v>18</v>
      </c>
      <c r="K261" s="97">
        <v>547.6</v>
      </c>
      <c r="L261" s="97">
        <v>53.6</v>
      </c>
      <c r="M261" s="110"/>
      <c r="N261" s="98"/>
      <c r="O261" s="100"/>
      <c r="P261" s="99"/>
      <c r="Q261" s="97"/>
      <c r="R261" s="97"/>
      <c r="S261" s="115"/>
      <c r="T261" s="99"/>
      <c r="U261" s="99"/>
      <c r="V261" s="99"/>
      <c r="W261" s="99"/>
      <c r="X261" s="99"/>
    </row>
    <row r="262" spans="1:24" ht="12.75" customHeight="1" x14ac:dyDescent="0.25">
      <c r="A262" s="99" t="s">
        <v>89</v>
      </c>
      <c r="E262" s="99" t="s">
        <v>242</v>
      </c>
      <c r="F262" s="99" t="s">
        <v>21</v>
      </c>
      <c r="G262" s="115">
        <v>98</v>
      </c>
      <c r="H262" s="97">
        <v>99.397000000000006</v>
      </c>
      <c r="I262" s="97">
        <v>22.774000000000001</v>
      </c>
      <c r="M262" s="110" t="s">
        <v>28</v>
      </c>
      <c r="N262" s="98">
        <v>0</v>
      </c>
      <c r="O262" s="100">
        <v>99.840999999999994</v>
      </c>
      <c r="Q262" s="97">
        <v>54.761000000000003</v>
      </c>
      <c r="R262" s="97">
        <v>144.03299999999999</v>
      </c>
      <c r="T262" s="99"/>
      <c r="U262" s="347"/>
      <c r="V262" s="356"/>
      <c r="W262" s="273"/>
      <c r="X262" s="97"/>
    </row>
    <row r="263" spans="1:24" ht="12.75" customHeight="1" x14ac:dyDescent="0.25">
      <c r="A263" s="99" t="s">
        <v>89</v>
      </c>
      <c r="E263" s="99" t="s">
        <v>242</v>
      </c>
      <c r="F263" s="99" t="s">
        <v>43</v>
      </c>
      <c r="J263" s="115">
        <v>48</v>
      </c>
      <c r="K263" s="97">
        <v>290.762</v>
      </c>
      <c r="L263" s="97">
        <v>256.75</v>
      </c>
      <c r="M263" s="110" t="s">
        <v>28</v>
      </c>
      <c r="N263" s="98">
        <v>0</v>
      </c>
      <c r="O263" s="100">
        <v>99.912999999999997</v>
      </c>
      <c r="Q263" s="97">
        <v>-212.459</v>
      </c>
      <c r="R263" s="97">
        <v>793.98299999999995</v>
      </c>
    </row>
    <row r="264" spans="1:24" ht="12.75" customHeight="1" x14ac:dyDescent="0.25">
      <c r="A264" s="99" t="s">
        <v>89</v>
      </c>
      <c r="B264" s="99">
        <v>146</v>
      </c>
      <c r="C264" s="97">
        <v>-191.36500000000001</v>
      </c>
      <c r="D264" s="97">
        <v>37.130007417424885</v>
      </c>
      <c r="E264" s="99" t="s">
        <v>242</v>
      </c>
      <c r="F264" s="99" t="s">
        <v>245</v>
      </c>
      <c r="M264" s="110"/>
      <c r="P264" s="98">
        <v>0.45783229239459855</v>
      </c>
      <c r="Q264" s="97">
        <v>180.55099999999999</v>
      </c>
      <c r="R264" s="97">
        <v>5921.27</v>
      </c>
      <c r="T264" s="99"/>
      <c r="U264" s="99"/>
      <c r="V264" s="98"/>
    </row>
    <row r="265" spans="1:24" s="108" customFormat="1" ht="12.75" customHeight="1" x14ac:dyDescent="0.25">
      <c r="A265" s="109"/>
      <c r="B265" s="109"/>
      <c r="C265" s="116"/>
      <c r="D265" s="116"/>
      <c r="E265" s="109"/>
      <c r="F265" s="109"/>
      <c r="G265" s="69"/>
      <c r="H265" s="116"/>
      <c r="I265" s="116"/>
      <c r="J265" s="48"/>
      <c r="K265" s="116"/>
      <c r="L265" s="116"/>
      <c r="M265" s="48"/>
      <c r="N265" s="120"/>
      <c r="O265" s="118"/>
      <c r="P265" s="109"/>
      <c r="Q265" s="116"/>
      <c r="R265" s="116"/>
      <c r="S265" s="69"/>
      <c r="T265" s="109"/>
      <c r="U265" s="109"/>
      <c r="V265" s="109"/>
      <c r="W265" s="109"/>
      <c r="X265" s="109"/>
    </row>
    <row r="266" spans="1:24" ht="12.75" customHeight="1" x14ac:dyDescent="0.25">
      <c r="M266" s="110"/>
    </row>
    <row r="267" spans="1:24" ht="12.75" customHeight="1" x14ac:dyDescent="0.25">
      <c r="A267" s="99" t="s">
        <v>91</v>
      </c>
      <c r="B267" s="99"/>
      <c r="C267" s="99"/>
      <c r="D267" s="99"/>
      <c r="E267" s="99" t="s">
        <v>242</v>
      </c>
      <c r="F267" s="99" t="s">
        <v>270</v>
      </c>
      <c r="G267" s="115">
        <v>31</v>
      </c>
      <c r="H267" s="97">
        <v>219</v>
      </c>
      <c r="I267" s="97">
        <v>208</v>
      </c>
      <c r="M267" s="110"/>
      <c r="T267" s="99"/>
      <c r="U267" s="99"/>
      <c r="V267" s="97"/>
      <c r="W267" s="99"/>
      <c r="X267" s="97"/>
    </row>
    <row r="268" spans="1:24" ht="12.75" customHeight="1" x14ac:dyDescent="0.25">
      <c r="A268" s="99" t="s">
        <v>91</v>
      </c>
      <c r="B268" s="99"/>
      <c r="C268" s="99"/>
      <c r="D268" s="99"/>
      <c r="E268" s="99" t="s">
        <v>242</v>
      </c>
      <c r="F268" s="99" t="s">
        <v>115</v>
      </c>
      <c r="G268" s="115"/>
      <c r="H268" s="97"/>
      <c r="I268" s="97"/>
      <c r="J268" s="110">
        <v>18</v>
      </c>
      <c r="K268" s="97">
        <v>257.89999999999998</v>
      </c>
      <c r="L268" s="97">
        <v>47.6</v>
      </c>
      <c r="M268" s="110"/>
      <c r="N268" s="98"/>
      <c r="O268" s="100"/>
      <c r="P268" s="99"/>
      <c r="Q268" s="97"/>
      <c r="R268" s="97"/>
      <c r="S268" s="115"/>
      <c r="T268" s="99"/>
      <c r="U268" s="99"/>
      <c r="V268" s="99"/>
      <c r="W268" s="99"/>
      <c r="X268" s="99"/>
    </row>
    <row r="269" spans="1:24" ht="12.75" customHeight="1" x14ac:dyDescent="0.25">
      <c r="A269" s="99" t="s">
        <v>91</v>
      </c>
      <c r="B269" s="99">
        <v>49</v>
      </c>
      <c r="C269" s="97">
        <v>-38.899999999999977</v>
      </c>
      <c r="D269" s="97">
        <v>39.006261789376353</v>
      </c>
      <c r="E269" s="99" t="s">
        <v>242</v>
      </c>
      <c r="F269" s="99" t="s">
        <v>245</v>
      </c>
      <c r="G269" s="115"/>
      <c r="H269" s="97"/>
      <c r="I269" s="97"/>
      <c r="J269" s="110"/>
      <c r="K269" s="97"/>
      <c r="L269" s="97"/>
      <c r="M269" s="110"/>
      <c r="N269" s="98"/>
      <c r="O269" s="100"/>
      <c r="P269" s="98">
        <v>0.85534227451174161</v>
      </c>
      <c r="Q269" s="97">
        <v>180.55099999999999</v>
      </c>
      <c r="R269" s="97">
        <v>5921.27</v>
      </c>
      <c r="S269" s="115"/>
      <c r="T269" s="99"/>
      <c r="U269" s="99"/>
      <c r="V269" s="98"/>
      <c r="W269" s="99"/>
      <c r="X269" s="99"/>
    </row>
    <row r="270" spans="1:24" s="108" customFormat="1" ht="12.75" customHeight="1" x14ac:dyDescent="0.25">
      <c r="A270" s="109"/>
      <c r="B270" s="109"/>
      <c r="C270" s="109"/>
      <c r="D270" s="109"/>
      <c r="E270" s="109"/>
      <c r="F270" s="109"/>
      <c r="G270" s="69"/>
      <c r="H270" s="116"/>
      <c r="I270" s="116"/>
      <c r="J270" s="48"/>
      <c r="K270" s="116"/>
      <c r="L270" s="116"/>
      <c r="M270" s="48"/>
      <c r="N270" s="120"/>
      <c r="O270" s="118"/>
      <c r="P270" s="109"/>
      <c r="Q270" s="116"/>
      <c r="R270" s="116"/>
      <c r="S270" s="69"/>
      <c r="T270" s="109"/>
      <c r="U270" s="109"/>
      <c r="V270" s="109"/>
      <c r="W270" s="109"/>
      <c r="X270" s="109"/>
    </row>
    <row r="271" spans="1:24" ht="12.75" customHeight="1" x14ac:dyDescent="0.25">
      <c r="A271" s="99"/>
      <c r="B271" s="99"/>
      <c r="C271" s="99"/>
      <c r="D271" s="99"/>
      <c r="F271" s="99"/>
      <c r="M271" s="110"/>
    </row>
    <row r="272" spans="1:24" ht="12.75" customHeight="1" x14ac:dyDescent="0.25">
      <c r="A272" s="99" t="s">
        <v>92</v>
      </c>
      <c r="B272" s="99"/>
      <c r="C272" s="99"/>
      <c r="D272" s="99"/>
      <c r="E272" s="99" t="s">
        <v>242</v>
      </c>
      <c r="F272" s="99" t="s">
        <v>270</v>
      </c>
      <c r="G272" s="115">
        <v>31</v>
      </c>
      <c r="H272" s="97">
        <v>6559</v>
      </c>
      <c r="I272" s="97">
        <v>1569</v>
      </c>
      <c r="M272" s="110"/>
    </row>
    <row r="273" spans="1:24" ht="12.75" customHeight="1" x14ac:dyDescent="0.25">
      <c r="A273" s="99" t="s">
        <v>92</v>
      </c>
      <c r="B273" s="99"/>
      <c r="C273" s="99"/>
      <c r="D273" s="99"/>
      <c r="E273" s="99" t="s">
        <v>242</v>
      </c>
      <c r="F273" s="99" t="s">
        <v>115</v>
      </c>
      <c r="G273" s="115"/>
      <c r="H273" s="97"/>
      <c r="I273" s="97"/>
      <c r="J273" s="110">
        <v>18</v>
      </c>
      <c r="K273" s="97">
        <v>17577.2</v>
      </c>
      <c r="L273" s="97">
        <v>2253.5</v>
      </c>
      <c r="M273" s="110"/>
      <c r="N273" s="98"/>
      <c r="O273" s="100"/>
      <c r="P273" s="99"/>
      <c r="Q273" s="97"/>
      <c r="R273" s="97"/>
      <c r="S273" s="115"/>
      <c r="T273" s="99"/>
      <c r="U273" s="99"/>
      <c r="V273" s="99"/>
      <c r="W273" s="99"/>
      <c r="X273" s="99"/>
    </row>
    <row r="274" spans="1:24" ht="12.75" customHeight="1" x14ac:dyDescent="0.25">
      <c r="A274" s="99" t="s">
        <v>92</v>
      </c>
      <c r="B274" s="99"/>
      <c r="C274" s="99"/>
      <c r="D274" s="99"/>
      <c r="E274" s="99" t="s">
        <v>242</v>
      </c>
      <c r="F274" s="57" t="s">
        <v>136</v>
      </c>
      <c r="G274" s="115"/>
      <c r="H274" s="97"/>
      <c r="I274" s="97"/>
      <c r="J274" s="110">
        <v>15</v>
      </c>
      <c r="K274" s="97">
        <v>10796.3</v>
      </c>
      <c r="L274" s="97">
        <v>3029.9</v>
      </c>
      <c r="M274" s="110"/>
      <c r="N274" s="98"/>
      <c r="O274" s="100"/>
      <c r="P274" s="99"/>
      <c r="Q274" s="97"/>
      <c r="R274" s="97"/>
      <c r="S274" s="115"/>
      <c r="T274" s="99"/>
      <c r="U274" s="99"/>
      <c r="V274" s="99"/>
      <c r="W274" s="99"/>
      <c r="X274" s="99"/>
    </row>
    <row r="275" spans="1:24" ht="12.75" customHeight="1" x14ac:dyDescent="0.25">
      <c r="A275" s="99" t="s">
        <v>92</v>
      </c>
      <c r="B275" s="99"/>
      <c r="C275" s="99"/>
      <c r="D275" s="99"/>
      <c r="E275" s="99" t="s">
        <v>242</v>
      </c>
      <c r="F275" s="99" t="s">
        <v>21</v>
      </c>
      <c r="G275" s="115">
        <v>31</v>
      </c>
      <c r="H275" s="97">
        <v>6559</v>
      </c>
      <c r="I275" s="97">
        <v>1569</v>
      </c>
      <c r="J275" s="110"/>
      <c r="K275" s="97"/>
      <c r="L275" s="97"/>
      <c r="M275" s="110"/>
      <c r="N275" s="98"/>
      <c r="O275" s="100"/>
      <c r="P275" s="99"/>
      <c r="Q275" s="97"/>
      <c r="R275" s="97"/>
      <c r="S275" s="115"/>
      <c r="T275" s="99"/>
      <c r="U275" s="347"/>
      <c r="V275" s="273"/>
      <c r="W275" s="273"/>
      <c r="X275" s="97"/>
    </row>
    <row r="276" spans="1:24" ht="12.75" customHeight="1" x14ac:dyDescent="0.25">
      <c r="A276" s="99" t="s">
        <v>92</v>
      </c>
      <c r="B276" s="99"/>
      <c r="C276" s="99"/>
      <c r="D276" s="99"/>
      <c r="E276" s="99" t="s">
        <v>242</v>
      </c>
      <c r="F276" s="99" t="s">
        <v>43</v>
      </c>
      <c r="G276" s="115"/>
      <c r="H276" s="97"/>
      <c r="I276" s="97"/>
      <c r="J276" s="110">
        <v>33</v>
      </c>
      <c r="K276" s="97">
        <v>14211.075000000001</v>
      </c>
      <c r="L276" s="97">
        <v>3390.3629999999998</v>
      </c>
      <c r="M276" s="110" t="s">
        <v>28</v>
      </c>
      <c r="N276" s="98">
        <v>0</v>
      </c>
      <c r="O276" s="100">
        <v>98.055000000000007</v>
      </c>
      <c r="P276" s="99"/>
      <c r="Q276" s="97">
        <v>7566.0860000000002</v>
      </c>
      <c r="R276" s="97">
        <v>20856.063999999998</v>
      </c>
      <c r="S276" s="115"/>
      <c r="T276" s="99"/>
      <c r="U276" s="99"/>
      <c r="V276" s="356"/>
      <c r="W276" s="99"/>
      <c r="X276" s="99"/>
    </row>
    <row r="277" spans="1:24" ht="12.75" customHeight="1" x14ac:dyDescent="0.25">
      <c r="A277" s="99" t="s">
        <v>92</v>
      </c>
      <c r="B277" s="99">
        <v>64</v>
      </c>
      <c r="C277" s="97">
        <v>-7652.0750000000007</v>
      </c>
      <c r="D277" s="97">
        <v>654.01199048621788</v>
      </c>
      <c r="E277" s="99" t="s">
        <v>242</v>
      </c>
      <c r="F277" s="99" t="s">
        <v>245</v>
      </c>
      <c r="G277" s="115"/>
      <c r="H277" s="97"/>
      <c r="I277" s="97"/>
      <c r="J277" s="110"/>
      <c r="K277" s="97"/>
      <c r="L277" s="97"/>
      <c r="M277" s="110"/>
      <c r="N277" s="98"/>
      <c r="O277" s="100"/>
      <c r="P277" s="98">
        <v>4.0530539879437999E-2</v>
      </c>
      <c r="Q277" s="97">
        <v>180.55099999999999</v>
      </c>
      <c r="R277" s="97">
        <v>5921.27</v>
      </c>
      <c r="S277" s="115"/>
      <c r="T277" s="99"/>
      <c r="U277" s="99"/>
      <c r="V277" s="98"/>
      <c r="W277" s="99"/>
      <c r="X277" s="99"/>
    </row>
    <row r="278" spans="1:24" s="108" customFormat="1" ht="12.75" customHeight="1" x14ac:dyDescent="0.25">
      <c r="A278" s="109"/>
      <c r="B278" s="109"/>
      <c r="C278" s="109"/>
      <c r="D278" s="109"/>
      <c r="E278" s="109"/>
      <c r="F278" s="109"/>
      <c r="G278" s="69"/>
      <c r="H278" s="116"/>
      <c r="I278" s="116"/>
      <c r="J278" s="48"/>
      <c r="K278" s="116"/>
      <c r="L278" s="116"/>
      <c r="M278" s="48"/>
      <c r="N278" s="120"/>
      <c r="O278" s="118"/>
      <c r="P278" s="109"/>
      <c r="Q278" s="116"/>
      <c r="R278" s="116"/>
      <c r="S278" s="69"/>
      <c r="T278" s="109"/>
      <c r="U278" s="109"/>
      <c r="V278" s="109"/>
      <c r="W278" s="109"/>
      <c r="X278" s="109"/>
    </row>
    <row r="279" spans="1:24" ht="12.75" customHeight="1" x14ac:dyDescent="0.25">
      <c r="A279" s="99"/>
      <c r="B279" s="99"/>
      <c r="C279" s="99"/>
      <c r="D279" s="99"/>
      <c r="F279" s="99"/>
      <c r="M279" s="110"/>
    </row>
    <row r="280" spans="1:24" ht="12.75" customHeight="1" x14ac:dyDescent="0.25">
      <c r="A280" s="99" t="s">
        <v>63</v>
      </c>
      <c r="E280" s="99" t="s">
        <v>265</v>
      </c>
      <c r="F280" s="99" t="s">
        <v>61</v>
      </c>
      <c r="J280" s="115">
        <v>8</v>
      </c>
      <c r="K280" s="97">
        <v>453</v>
      </c>
      <c r="L280" s="97">
        <v>172</v>
      </c>
      <c r="M280" s="110"/>
    </row>
    <row r="281" spans="1:24" ht="12.75" customHeight="1" x14ac:dyDescent="0.25">
      <c r="A281" s="99" t="s">
        <v>63</v>
      </c>
      <c r="E281" s="99" t="s">
        <v>265</v>
      </c>
      <c r="F281" s="99" t="s">
        <v>164</v>
      </c>
      <c r="J281" s="115">
        <v>9</v>
      </c>
      <c r="K281" s="97">
        <v>39.700000000000003</v>
      </c>
      <c r="L281" s="97">
        <v>8.8000000000000007</v>
      </c>
      <c r="M281" s="110"/>
      <c r="T281" s="99"/>
      <c r="U281" s="347"/>
      <c r="V281" s="273"/>
      <c r="W281" s="273"/>
      <c r="X281" s="97"/>
    </row>
    <row r="282" spans="1:24" ht="12.75" customHeight="1" x14ac:dyDescent="0.25">
      <c r="A282" s="99" t="s">
        <v>63</v>
      </c>
      <c r="E282" s="99" t="s">
        <v>265</v>
      </c>
      <c r="F282" s="99" t="s">
        <v>43</v>
      </c>
      <c r="J282" s="115">
        <v>17</v>
      </c>
      <c r="K282" s="97">
        <v>241.887</v>
      </c>
      <c r="L282" s="97">
        <v>206.602</v>
      </c>
      <c r="M282" s="110" t="s">
        <v>28</v>
      </c>
      <c r="N282" s="98">
        <v>0</v>
      </c>
      <c r="O282" s="100">
        <v>97.83</v>
      </c>
      <c r="Q282" s="97">
        <v>-163.04499999999999</v>
      </c>
      <c r="R282" s="97">
        <v>646.81899999999996</v>
      </c>
      <c r="T282" s="99"/>
      <c r="U282" s="99"/>
      <c r="V282" s="98"/>
    </row>
    <row r="283" spans="1:24" s="108" customFormat="1" ht="12.75" customHeight="1" x14ac:dyDescent="0.25">
      <c r="A283" s="109"/>
      <c r="B283" s="109"/>
      <c r="C283" s="109"/>
      <c r="D283" s="109"/>
      <c r="E283" s="109"/>
      <c r="F283" s="109"/>
      <c r="G283" s="69"/>
      <c r="H283" s="116"/>
      <c r="I283" s="116"/>
      <c r="J283" s="48"/>
      <c r="K283" s="116"/>
      <c r="L283" s="116"/>
      <c r="M283" s="48"/>
      <c r="N283" s="120"/>
      <c r="O283" s="118"/>
      <c r="P283" s="109"/>
      <c r="Q283" s="116"/>
      <c r="R283" s="116"/>
      <c r="S283" s="69"/>
      <c r="T283" s="109"/>
      <c r="U283" s="109"/>
      <c r="V283" s="109"/>
      <c r="W283" s="109"/>
      <c r="X283" s="109"/>
    </row>
    <row r="284" spans="1:24" ht="12.75" customHeight="1" x14ac:dyDescent="0.25">
      <c r="M284" s="110"/>
    </row>
    <row r="285" spans="1:24" ht="12.75" customHeight="1" x14ac:dyDescent="0.25">
      <c r="A285" s="99" t="s">
        <v>271</v>
      </c>
      <c r="E285" s="99" t="s">
        <v>265</v>
      </c>
      <c r="F285" s="57" t="s">
        <v>266</v>
      </c>
      <c r="G285" s="115">
        <v>25</v>
      </c>
      <c r="H285" s="97">
        <v>392.69841269841271</v>
      </c>
      <c r="I285" s="97">
        <v>111.88482504680319</v>
      </c>
      <c r="M285" s="110"/>
    </row>
    <row r="286" spans="1:24" ht="12.75" customHeight="1" x14ac:dyDescent="0.25">
      <c r="A286" s="99" t="s">
        <v>271</v>
      </c>
      <c r="E286" s="99" t="s">
        <v>265</v>
      </c>
      <c r="F286" s="99" t="s">
        <v>254</v>
      </c>
      <c r="G286" s="115">
        <v>12</v>
      </c>
      <c r="H286" s="97">
        <v>40.22</v>
      </c>
      <c r="I286" s="97">
        <v>2.08</v>
      </c>
      <c r="M286" s="110"/>
    </row>
    <row r="287" spans="1:24" ht="12.75" customHeight="1" x14ac:dyDescent="0.25">
      <c r="A287" s="99" t="s">
        <v>271</v>
      </c>
      <c r="E287" s="99" t="s">
        <v>265</v>
      </c>
      <c r="F287" s="99" t="s">
        <v>164</v>
      </c>
      <c r="J287" s="115">
        <v>9</v>
      </c>
      <c r="K287" s="97">
        <v>16.7</v>
      </c>
      <c r="L287" s="97" t="s">
        <v>272</v>
      </c>
      <c r="M287" s="110"/>
    </row>
    <row r="288" spans="1:24" ht="12.75" customHeight="1" x14ac:dyDescent="0.25">
      <c r="A288" s="99" t="s">
        <v>271</v>
      </c>
      <c r="E288" s="99" t="s">
        <v>265</v>
      </c>
      <c r="F288" s="99" t="s">
        <v>21</v>
      </c>
      <c r="G288" s="115">
        <v>37</v>
      </c>
      <c r="H288" s="97">
        <v>215.74</v>
      </c>
      <c r="I288" s="97">
        <v>176.249</v>
      </c>
      <c r="M288" s="110" t="s">
        <v>28</v>
      </c>
      <c r="N288" s="98">
        <v>0</v>
      </c>
      <c r="O288" s="100">
        <v>99.596999999999994</v>
      </c>
      <c r="Q288" s="97">
        <v>-129.70099999999999</v>
      </c>
      <c r="R288" s="97">
        <v>561.18100000000004</v>
      </c>
      <c r="T288" s="99"/>
      <c r="U288" s="347"/>
      <c r="V288" s="356"/>
      <c r="W288" s="273"/>
      <c r="X288" s="97"/>
    </row>
    <row r="289" spans="1:24" ht="12.75" customHeight="1" x14ac:dyDescent="0.25">
      <c r="A289" s="99" t="s">
        <v>271</v>
      </c>
      <c r="E289" s="99" t="s">
        <v>265</v>
      </c>
      <c r="F289" s="99" t="s">
        <v>43</v>
      </c>
      <c r="J289" s="115">
        <v>9</v>
      </c>
      <c r="K289" s="97">
        <v>16.7</v>
      </c>
      <c r="L289" s="97" t="s">
        <v>272</v>
      </c>
      <c r="M289" s="110"/>
    </row>
    <row r="290" spans="1:24" ht="12.75" customHeight="1" x14ac:dyDescent="0.25">
      <c r="A290" s="99" t="s">
        <v>271</v>
      </c>
      <c r="B290" s="99">
        <v>46</v>
      </c>
      <c r="C290" s="97">
        <v>199.04000000000002</v>
      </c>
      <c r="D290" s="97">
        <v>29.053585680047615</v>
      </c>
      <c r="E290" s="99" t="s">
        <v>265</v>
      </c>
      <c r="F290" s="99" t="s">
        <v>245</v>
      </c>
      <c r="M290" s="110"/>
      <c r="P290" s="98">
        <v>0.25908030036750596</v>
      </c>
      <c r="Q290" s="97">
        <v>180.55099999999999</v>
      </c>
      <c r="R290" s="97">
        <v>5921.27</v>
      </c>
      <c r="T290" s="99"/>
      <c r="U290" s="99"/>
      <c r="V290" s="98"/>
    </row>
    <row r="291" spans="1:24" s="108" customFormat="1" ht="12.75" customHeight="1" x14ac:dyDescent="0.25">
      <c r="A291" s="109"/>
      <c r="B291" s="109"/>
      <c r="C291" s="116"/>
      <c r="D291" s="116"/>
      <c r="E291" s="109"/>
      <c r="F291" s="109"/>
      <c r="G291" s="69"/>
      <c r="H291" s="116"/>
      <c r="I291" s="116"/>
      <c r="J291" s="48"/>
      <c r="K291" s="116"/>
      <c r="L291" s="116"/>
      <c r="M291" s="48"/>
      <c r="N291" s="120"/>
      <c r="O291" s="118"/>
      <c r="P291" s="109"/>
      <c r="Q291" s="116"/>
      <c r="R291" s="116"/>
      <c r="S291" s="69"/>
      <c r="T291" s="109"/>
      <c r="U291" s="109"/>
      <c r="V291" s="109"/>
      <c r="W291" s="109"/>
      <c r="X291" s="109"/>
    </row>
    <row r="292" spans="1:24" ht="12.75" customHeight="1" x14ac:dyDescent="0.25">
      <c r="M292" s="110"/>
    </row>
    <row r="293" spans="1:24" ht="12.75" customHeight="1" x14ac:dyDescent="0.25">
      <c r="A293" s="99" t="s">
        <v>35</v>
      </c>
      <c r="E293" s="99" t="s">
        <v>250</v>
      </c>
      <c r="F293" s="99" t="s">
        <v>36</v>
      </c>
      <c r="G293" s="115">
        <v>28</v>
      </c>
      <c r="H293" s="97">
        <v>1.0181091313609414</v>
      </c>
      <c r="I293" s="97">
        <v>0.16666485636773487</v>
      </c>
      <c r="M293" s="110"/>
    </row>
    <row r="294" spans="1:24" ht="12.75" customHeight="1" x14ac:dyDescent="0.25">
      <c r="A294" s="99" t="s">
        <v>35</v>
      </c>
      <c r="E294" s="99" t="s">
        <v>242</v>
      </c>
      <c r="F294" s="99" t="s">
        <v>244</v>
      </c>
      <c r="J294" s="115">
        <v>30</v>
      </c>
      <c r="K294" s="97">
        <v>219.69696969696972</v>
      </c>
      <c r="L294" s="97">
        <v>30.303030303030308</v>
      </c>
      <c r="M294" s="110"/>
    </row>
    <row r="295" spans="1:24" ht="12.75" customHeight="1" x14ac:dyDescent="0.25">
      <c r="A295" s="99" t="s">
        <v>35</v>
      </c>
      <c r="E295" s="99" t="s">
        <v>242</v>
      </c>
      <c r="F295" s="99" t="s">
        <v>249</v>
      </c>
      <c r="J295" s="115">
        <v>20</v>
      </c>
      <c r="K295" s="97">
        <v>20.614357512268704</v>
      </c>
      <c r="L295" s="97">
        <v>20.007073288586067</v>
      </c>
      <c r="M295" s="110"/>
    </row>
    <row r="296" spans="1:24" ht="12.75" customHeight="1" x14ac:dyDescent="0.25">
      <c r="A296" s="99" t="s">
        <v>35</v>
      </c>
      <c r="E296" s="99" t="s">
        <v>242</v>
      </c>
      <c r="F296" s="99" t="s">
        <v>164</v>
      </c>
      <c r="J296" s="115">
        <v>10</v>
      </c>
      <c r="K296" s="97">
        <v>74.453493019576911</v>
      </c>
      <c r="M296" s="110"/>
    </row>
    <row r="297" spans="1:24" ht="12.75" customHeight="1" x14ac:dyDescent="0.25">
      <c r="A297" s="99" t="s">
        <v>35</v>
      </c>
      <c r="E297" s="99" t="s">
        <v>242</v>
      </c>
      <c r="F297" s="99" t="s">
        <v>21</v>
      </c>
      <c r="G297" s="115">
        <v>28</v>
      </c>
      <c r="H297" s="97">
        <v>1.0181091313609414</v>
      </c>
      <c r="I297" s="97">
        <v>0.16666485636773487</v>
      </c>
      <c r="M297" s="115"/>
      <c r="T297" s="99"/>
      <c r="U297" s="347"/>
      <c r="V297" s="273"/>
      <c r="W297" s="273"/>
      <c r="X297" s="97"/>
    </row>
    <row r="298" spans="1:24" ht="12.75" customHeight="1" x14ac:dyDescent="0.25">
      <c r="A298" s="99" t="s">
        <v>35</v>
      </c>
      <c r="E298" s="99" t="s">
        <v>242</v>
      </c>
      <c r="F298" s="99" t="s">
        <v>43</v>
      </c>
      <c r="J298" s="115">
        <v>60</v>
      </c>
      <c r="K298" s="97">
        <v>120.123</v>
      </c>
      <c r="L298" s="97">
        <v>99.55</v>
      </c>
      <c r="M298" s="110" t="s">
        <v>28</v>
      </c>
      <c r="N298" s="98">
        <v>0</v>
      </c>
      <c r="O298" s="100">
        <v>99.872</v>
      </c>
      <c r="Q298" s="97">
        <v>-74.991</v>
      </c>
      <c r="R298" s="97">
        <v>315.238</v>
      </c>
    </row>
    <row r="299" spans="1:24" ht="12.75" customHeight="1" x14ac:dyDescent="0.25">
      <c r="A299" s="99" t="s">
        <v>35</v>
      </c>
      <c r="B299" s="99">
        <v>88</v>
      </c>
      <c r="C299" s="97">
        <v>-119.10489086863906</v>
      </c>
      <c r="D299" s="97">
        <v>12.851888332404997</v>
      </c>
      <c r="E299" s="99" t="s">
        <v>242</v>
      </c>
      <c r="F299" s="99" t="s">
        <v>245</v>
      </c>
      <c r="M299" s="110"/>
      <c r="P299" s="98">
        <v>0.23152833985534915</v>
      </c>
      <c r="Q299" s="97">
        <v>180.55099999999999</v>
      </c>
      <c r="R299" s="97">
        <v>5921.27</v>
      </c>
      <c r="T299" s="99"/>
      <c r="U299" s="99"/>
      <c r="V299" s="98"/>
    </row>
    <row r="300" spans="1:24" s="108" customFormat="1" ht="12.75" customHeight="1" x14ac:dyDescent="0.25">
      <c r="A300" s="109"/>
      <c r="B300" s="109"/>
      <c r="C300" s="116"/>
      <c r="D300" s="116"/>
      <c r="E300" s="109"/>
      <c r="F300" s="109"/>
      <c r="G300" s="69"/>
      <c r="H300" s="116"/>
      <c r="I300" s="116"/>
      <c r="J300" s="48"/>
      <c r="K300" s="116"/>
      <c r="L300" s="116"/>
      <c r="M300" s="48"/>
      <c r="N300" s="120"/>
      <c r="O300" s="118"/>
      <c r="P300" s="109"/>
      <c r="Q300" s="116"/>
      <c r="R300" s="116"/>
      <c r="S300" s="69"/>
      <c r="T300" s="109"/>
      <c r="U300" s="109"/>
      <c r="V300" s="109"/>
    </row>
    <row r="301" spans="1:24" ht="12.75" customHeight="1" x14ac:dyDescent="0.25">
      <c r="M301" s="110"/>
    </row>
    <row r="302" spans="1:24" ht="12.75" customHeight="1" x14ac:dyDescent="0.25">
      <c r="A302" s="99" t="s">
        <v>25</v>
      </c>
      <c r="E302" s="99" t="s">
        <v>250</v>
      </c>
      <c r="F302" s="99" t="s">
        <v>20</v>
      </c>
      <c r="G302" s="115">
        <v>29</v>
      </c>
      <c r="H302" s="97">
        <v>8.5414869042332309E-2</v>
      </c>
      <c r="I302" s="97">
        <v>0.11074093437671458</v>
      </c>
      <c r="M302" s="110"/>
    </row>
    <row r="303" spans="1:24" ht="12.75" customHeight="1" x14ac:dyDescent="0.25">
      <c r="A303" s="99" t="s">
        <v>25</v>
      </c>
      <c r="E303" s="99" t="s">
        <v>242</v>
      </c>
      <c r="F303" s="99" t="s">
        <v>59</v>
      </c>
      <c r="G303" s="115">
        <v>9</v>
      </c>
      <c r="H303" s="97">
        <v>42.954772157719852</v>
      </c>
      <c r="I303" s="97">
        <v>6.5924143928956198</v>
      </c>
      <c r="M303" s="110"/>
    </row>
    <row r="304" spans="1:24" ht="12.75" customHeight="1" x14ac:dyDescent="0.25">
      <c r="A304" s="99" t="s">
        <v>25</v>
      </c>
      <c r="E304" s="99" t="s">
        <v>242</v>
      </c>
      <c r="F304" s="99" t="s">
        <v>253</v>
      </c>
      <c r="G304" s="115">
        <v>6</v>
      </c>
      <c r="H304" s="97">
        <v>4.0999999999999996</v>
      </c>
      <c r="I304" s="97">
        <v>5.8</v>
      </c>
      <c r="M304" s="110"/>
    </row>
    <row r="305" spans="1:24" ht="12.75" customHeight="1" x14ac:dyDescent="0.25">
      <c r="A305" s="99" t="s">
        <v>25</v>
      </c>
      <c r="E305" s="99" t="s">
        <v>242</v>
      </c>
      <c r="F305" s="45" t="s">
        <v>83</v>
      </c>
      <c r="G305" s="115">
        <v>17</v>
      </c>
      <c r="H305" s="97">
        <v>3.1</v>
      </c>
      <c r="I305" s="97">
        <v>1.6</v>
      </c>
      <c r="M305" s="110"/>
    </row>
    <row r="306" spans="1:24" ht="12.75" customHeight="1" x14ac:dyDescent="0.25">
      <c r="A306" s="99" t="s">
        <v>25</v>
      </c>
      <c r="E306" s="99" t="s">
        <v>242</v>
      </c>
      <c r="F306" s="99" t="s">
        <v>144</v>
      </c>
      <c r="G306" s="115">
        <v>70</v>
      </c>
      <c r="H306" s="97">
        <v>36.111111111111114</v>
      </c>
      <c r="I306" s="97">
        <v>8.3333333333333339</v>
      </c>
      <c r="M306" s="110"/>
    </row>
    <row r="307" spans="1:24" ht="12.75" customHeight="1" x14ac:dyDescent="0.25">
      <c r="A307" s="99" t="s">
        <v>25</v>
      </c>
      <c r="E307" s="99" t="s">
        <v>242</v>
      </c>
      <c r="F307" s="99" t="s">
        <v>255</v>
      </c>
      <c r="G307" s="115">
        <v>99</v>
      </c>
      <c r="H307" s="97">
        <v>123.6</v>
      </c>
      <c r="I307" s="97">
        <v>39.299999999999997</v>
      </c>
      <c r="M307" s="110"/>
    </row>
    <row r="308" spans="1:24" ht="12.75" customHeight="1" x14ac:dyDescent="0.25">
      <c r="A308" s="99" t="s">
        <v>25</v>
      </c>
      <c r="E308" s="99" t="s">
        <v>242</v>
      </c>
      <c r="F308" s="99" t="s">
        <v>256</v>
      </c>
      <c r="J308" s="115">
        <v>17</v>
      </c>
      <c r="K308" s="97">
        <v>6.5651126698655808</v>
      </c>
      <c r="L308" s="97">
        <v>0.40351542085228337</v>
      </c>
      <c r="M308" s="110"/>
    </row>
    <row r="309" spans="1:24" ht="12.75" customHeight="1" x14ac:dyDescent="0.25">
      <c r="A309" s="99" t="s">
        <v>25</v>
      </c>
      <c r="E309" s="99" t="s">
        <v>242</v>
      </c>
      <c r="F309" s="99" t="s">
        <v>258</v>
      </c>
      <c r="J309" s="115">
        <v>15</v>
      </c>
      <c r="K309" s="97">
        <v>4.0625</v>
      </c>
      <c r="L309" s="97">
        <v>3.4838594669869067</v>
      </c>
      <c r="M309" s="110"/>
    </row>
    <row r="310" spans="1:24" ht="12.75" customHeight="1" x14ac:dyDescent="0.25">
      <c r="A310" s="99" t="s">
        <v>25</v>
      </c>
      <c r="E310" s="99" t="s">
        <v>242</v>
      </c>
      <c r="F310" s="99" t="s">
        <v>244</v>
      </c>
      <c r="J310" s="115">
        <v>30</v>
      </c>
      <c r="K310" s="97">
        <v>140.90909090909091</v>
      </c>
      <c r="L310" s="97">
        <v>95.454545454545453</v>
      </c>
      <c r="M310" s="110"/>
    </row>
    <row r="311" spans="1:24" ht="12.75" customHeight="1" x14ac:dyDescent="0.25">
      <c r="A311" s="99" t="s">
        <v>25</v>
      </c>
      <c r="E311" s="99" t="s">
        <v>242</v>
      </c>
      <c r="F311" s="99" t="s">
        <v>107</v>
      </c>
      <c r="J311" s="115">
        <v>45</v>
      </c>
      <c r="K311" s="97">
        <v>2</v>
      </c>
      <c r="L311" s="97">
        <v>0</v>
      </c>
      <c r="M311" s="110"/>
    </row>
    <row r="312" spans="1:24" ht="12.75" customHeight="1" x14ac:dyDescent="0.25">
      <c r="A312" s="99" t="s">
        <v>25</v>
      </c>
      <c r="E312" s="99" t="s">
        <v>242</v>
      </c>
      <c r="F312" s="99" t="s">
        <v>174</v>
      </c>
      <c r="J312" s="115">
        <v>30</v>
      </c>
      <c r="K312" s="97">
        <v>3.5</v>
      </c>
      <c r="L312" s="97">
        <v>1.4</v>
      </c>
    </row>
    <row r="313" spans="1:24" ht="12.75" customHeight="1" x14ac:dyDescent="0.25">
      <c r="A313" s="99" t="s">
        <v>25</v>
      </c>
      <c r="E313" s="99" t="s">
        <v>242</v>
      </c>
      <c r="F313" s="99" t="s">
        <v>249</v>
      </c>
      <c r="J313" s="115">
        <v>21</v>
      </c>
      <c r="K313" s="97">
        <v>9.8463150840547016</v>
      </c>
      <c r="L313" s="97">
        <v>13.471878083170214</v>
      </c>
      <c r="M313" s="110"/>
    </row>
    <row r="314" spans="1:24" ht="12.75" customHeight="1" x14ac:dyDescent="0.25">
      <c r="A314" s="99" t="s">
        <v>25</v>
      </c>
      <c r="E314" s="99" t="s">
        <v>242</v>
      </c>
      <c r="F314" s="99" t="s">
        <v>164</v>
      </c>
      <c r="J314" s="115">
        <v>10</v>
      </c>
      <c r="K314" s="97">
        <v>10.934361376124508</v>
      </c>
      <c r="L314" s="97">
        <v>6.9314420736519127</v>
      </c>
      <c r="M314" s="110"/>
    </row>
    <row r="315" spans="1:24" ht="12.75" customHeight="1" x14ac:dyDescent="0.25">
      <c r="A315" s="99" t="s">
        <v>25</v>
      </c>
      <c r="E315" s="99" t="s">
        <v>242</v>
      </c>
      <c r="F315" s="99" t="s">
        <v>21</v>
      </c>
      <c r="G315" s="115">
        <v>230</v>
      </c>
      <c r="H315" s="97">
        <v>33.853999999999999</v>
      </c>
      <c r="I315" s="97">
        <v>5.3730000000000002</v>
      </c>
      <c r="M315" s="110" t="s">
        <v>28</v>
      </c>
      <c r="N315" s="98">
        <v>0</v>
      </c>
      <c r="O315" s="100">
        <v>99.816999999999993</v>
      </c>
      <c r="Q315" s="97">
        <v>23.324000000000002</v>
      </c>
      <c r="R315" s="97">
        <v>44.384</v>
      </c>
      <c r="T315" s="99"/>
      <c r="U315" s="347"/>
      <c r="V315" s="356"/>
      <c r="W315" s="273"/>
      <c r="X315" s="97"/>
    </row>
    <row r="316" spans="1:24" ht="12.75" customHeight="1" x14ac:dyDescent="0.25">
      <c r="A316" s="99" t="s">
        <v>25</v>
      </c>
      <c r="E316" s="99" t="s">
        <v>242</v>
      </c>
      <c r="F316" s="99" t="s">
        <v>43</v>
      </c>
      <c r="J316" s="115">
        <v>168</v>
      </c>
      <c r="K316" s="97">
        <v>6.9690000000000003</v>
      </c>
      <c r="L316" s="97">
        <v>1.2989999999999999</v>
      </c>
      <c r="M316" s="110" t="s">
        <v>28</v>
      </c>
      <c r="N316" s="98">
        <v>0</v>
      </c>
      <c r="O316" s="100">
        <v>97.497</v>
      </c>
      <c r="Q316" s="97">
        <v>4.4219999999999997</v>
      </c>
      <c r="R316" s="97">
        <v>9.5150000000000006</v>
      </c>
    </row>
    <row r="317" spans="1:24" ht="12.75" customHeight="1" x14ac:dyDescent="0.25">
      <c r="A317" s="99" t="s">
        <v>25</v>
      </c>
      <c r="B317" s="99">
        <v>398</v>
      </c>
      <c r="C317" s="97">
        <v>26.884999999999998</v>
      </c>
      <c r="D317" s="97">
        <v>0.36818746005987441</v>
      </c>
      <c r="E317" s="99" t="s">
        <v>242</v>
      </c>
      <c r="F317" s="99" t="s">
        <v>245</v>
      </c>
      <c r="M317" s="110"/>
      <c r="P317" s="98">
        <v>1.1526861165567226E-6</v>
      </c>
      <c r="Q317" s="97">
        <v>180.55099999999999</v>
      </c>
      <c r="R317" s="97">
        <v>5921.27</v>
      </c>
      <c r="T317" s="99"/>
      <c r="U317" s="99"/>
      <c r="V317" s="98"/>
    </row>
    <row r="318" spans="1:24" s="108" customFormat="1" ht="12.75" customHeight="1" x14ac:dyDescent="0.25">
      <c r="A318" s="109"/>
      <c r="B318" s="109"/>
      <c r="C318" s="109"/>
      <c r="D318" s="109"/>
      <c r="E318" s="109"/>
      <c r="F318" s="109"/>
      <c r="G318" s="69"/>
      <c r="H318" s="116"/>
      <c r="I318" s="116"/>
      <c r="J318" s="48"/>
      <c r="K318" s="116"/>
      <c r="L318" s="116"/>
      <c r="M318" s="48"/>
      <c r="N318" s="120"/>
      <c r="O318" s="118"/>
      <c r="P318" s="120"/>
      <c r="Q318" s="116"/>
      <c r="R318" s="116"/>
      <c r="S318" s="69"/>
      <c r="T318" s="109"/>
      <c r="U318" s="109"/>
      <c r="V318" s="109"/>
      <c r="W318" s="109"/>
      <c r="X318" s="109"/>
    </row>
    <row r="319" spans="1:24" ht="12.75" customHeight="1" x14ac:dyDescent="0.25">
      <c r="M319" s="110"/>
    </row>
    <row r="320" spans="1:24" ht="12.75" customHeight="1" x14ac:dyDescent="0.25">
      <c r="A320" s="99" t="s">
        <v>132</v>
      </c>
      <c r="E320" s="99" t="s">
        <v>242</v>
      </c>
      <c r="F320" s="99" t="s">
        <v>172</v>
      </c>
      <c r="G320" s="115">
        <v>10</v>
      </c>
      <c r="H320" s="97">
        <v>51.71</v>
      </c>
      <c r="I320" s="97">
        <v>8.02</v>
      </c>
      <c r="M320" s="110"/>
      <c r="T320" s="99"/>
      <c r="U320" s="99"/>
      <c r="V320" s="97"/>
      <c r="W320" s="99"/>
      <c r="X320" s="97"/>
    </row>
    <row r="321" spans="1:24" ht="12.75" customHeight="1" x14ac:dyDescent="0.25">
      <c r="A321" s="99" t="s">
        <v>132</v>
      </c>
      <c r="E321" s="99" t="s">
        <v>242</v>
      </c>
      <c r="F321" s="99" t="s">
        <v>134</v>
      </c>
      <c r="J321" s="115">
        <v>10</v>
      </c>
      <c r="K321" s="97">
        <v>302.63157894736844</v>
      </c>
      <c r="L321" s="97">
        <v>72.068757566469174</v>
      </c>
      <c r="M321" s="110"/>
    </row>
    <row r="322" spans="1:24" ht="12.75" customHeight="1" x14ac:dyDescent="0.25">
      <c r="A322" s="99" t="s">
        <v>132</v>
      </c>
      <c r="B322" s="99">
        <v>20</v>
      </c>
      <c r="C322" s="97">
        <v>-250.92157894736843</v>
      </c>
      <c r="D322" s="97">
        <v>22.930822525968203</v>
      </c>
      <c r="E322" s="99" t="s">
        <v>242</v>
      </c>
      <c r="F322" s="99" t="s">
        <v>245</v>
      </c>
      <c r="M322" s="110"/>
      <c r="P322" s="98">
        <v>5.3950003139568992E-4</v>
      </c>
      <c r="Q322" s="97">
        <v>180.55099999999999</v>
      </c>
      <c r="R322" s="97">
        <v>5921.27</v>
      </c>
      <c r="T322" s="99"/>
      <c r="U322" s="99"/>
      <c r="V322" s="98"/>
    </row>
    <row r="323" spans="1:24" s="108" customFormat="1" ht="12.75" customHeight="1" x14ac:dyDescent="0.25">
      <c r="A323" s="109"/>
      <c r="B323" s="109"/>
      <c r="C323" s="109"/>
      <c r="D323" s="109"/>
      <c r="E323" s="109"/>
      <c r="F323" s="109"/>
      <c r="G323" s="69"/>
      <c r="H323" s="116"/>
      <c r="I323" s="116"/>
      <c r="J323" s="48"/>
      <c r="K323" s="116"/>
      <c r="L323" s="116"/>
      <c r="M323" s="48"/>
      <c r="N323" s="120"/>
      <c r="O323" s="118"/>
      <c r="P323" s="109"/>
      <c r="Q323" s="116"/>
      <c r="R323" s="116"/>
      <c r="S323" s="69"/>
      <c r="T323" s="109"/>
      <c r="U323" s="109"/>
      <c r="V323" s="109"/>
      <c r="W323" s="109"/>
      <c r="X323" s="109"/>
    </row>
    <row r="324" spans="1:24" ht="12.75" customHeight="1" x14ac:dyDescent="0.25">
      <c r="M324" s="110"/>
    </row>
    <row r="325" spans="1:24" ht="12.75" customHeight="1" x14ac:dyDescent="0.25">
      <c r="A325" s="99" t="s">
        <v>137</v>
      </c>
      <c r="B325" s="99"/>
      <c r="C325" s="99"/>
      <c r="D325" s="99"/>
      <c r="E325" s="99" t="s">
        <v>242</v>
      </c>
      <c r="F325" s="99" t="s">
        <v>136</v>
      </c>
      <c r="G325" s="115">
        <v>15</v>
      </c>
      <c r="H325" s="97">
        <v>571815.69999999995</v>
      </c>
      <c r="I325" s="97">
        <v>115506.5</v>
      </c>
      <c r="J325" s="110"/>
      <c r="K325" s="97"/>
      <c r="L325" s="97"/>
      <c r="M325" s="110"/>
      <c r="N325" s="98"/>
      <c r="O325" s="100"/>
      <c r="P325" s="99"/>
      <c r="Q325" s="97"/>
      <c r="R325" s="97"/>
      <c r="S325" s="115"/>
      <c r="T325" s="99"/>
      <c r="U325" s="99"/>
      <c r="V325" s="97"/>
      <c r="W325" s="99"/>
      <c r="X325" s="97"/>
    </row>
    <row r="326" spans="1:24" s="108" customFormat="1" ht="12.75" customHeight="1" x14ac:dyDescent="0.25">
      <c r="A326" s="109"/>
      <c r="B326" s="109"/>
      <c r="C326" s="109"/>
      <c r="D326" s="109"/>
      <c r="E326" s="109"/>
      <c r="F326" s="109"/>
      <c r="G326" s="69"/>
      <c r="H326" s="116"/>
      <c r="I326" s="116"/>
      <c r="J326" s="48"/>
      <c r="K326" s="116"/>
      <c r="L326" s="116"/>
      <c r="M326" s="48"/>
      <c r="N326" s="120"/>
      <c r="O326" s="118"/>
      <c r="P326" s="109"/>
      <c r="Q326" s="116"/>
      <c r="R326" s="116"/>
      <c r="S326" s="69"/>
      <c r="T326" s="109"/>
      <c r="U326" s="109"/>
      <c r="V326" s="109"/>
      <c r="W326" s="109"/>
      <c r="X326" s="109"/>
    </row>
    <row r="327" spans="1:24" ht="12.75" customHeight="1" x14ac:dyDescent="0.25">
      <c r="A327" s="99"/>
      <c r="B327" s="99"/>
      <c r="C327" s="99"/>
      <c r="D327" s="99"/>
      <c r="E327" s="99"/>
      <c r="F327" s="99"/>
      <c r="G327" s="115"/>
      <c r="H327" s="97"/>
      <c r="I327" s="97"/>
      <c r="J327" s="110"/>
      <c r="K327" s="97"/>
      <c r="L327" s="97"/>
      <c r="M327" s="110"/>
      <c r="N327" s="98"/>
      <c r="O327" s="100"/>
      <c r="P327" s="99"/>
      <c r="Q327" s="97"/>
      <c r="R327" s="97"/>
      <c r="S327" s="115"/>
      <c r="T327" s="99"/>
      <c r="U327" s="99"/>
      <c r="V327" s="99"/>
      <c r="W327" s="99"/>
      <c r="X327" s="99"/>
    </row>
    <row r="328" spans="1:24" ht="12.75" customHeight="1" x14ac:dyDescent="0.25">
      <c r="A328" s="99" t="s">
        <v>112</v>
      </c>
      <c r="E328" s="99" t="s">
        <v>265</v>
      </c>
      <c r="F328" s="99" t="s">
        <v>113</v>
      </c>
      <c r="G328" s="115">
        <v>7</v>
      </c>
      <c r="H328" s="97">
        <v>371.24060150375948</v>
      </c>
      <c r="I328" s="97">
        <v>91.858782264798123</v>
      </c>
      <c r="M328" s="110"/>
      <c r="T328" s="99"/>
      <c r="U328" s="99"/>
      <c r="V328" s="98"/>
    </row>
    <row r="329" spans="1:24" ht="12.75" customHeight="1" x14ac:dyDescent="0.25">
      <c r="A329" s="99" t="s">
        <v>112</v>
      </c>
      <c r="B329" s="99"/>
      <c r="C329" s="99"/>
      <c r="D329" s="99"/>
      <c r="E329" s="99" t="s">
        <v>265</v>
      </c>
      <c r="F329" s="99" t="s">
        <v>136</v>
      </c>
      <c r="G329" s="115">
        <v>13</v>
      </c>
      <c r="H329" s="97">
        <v>114.3</v>
      </c>
      <c r="I329" s="97">
        <v>57.9</v>
      </c>
      <c r="J329" s="110"/>
      <c r="K329" s="97"/>
      <c r="L329" s="97"/>
      <c r="M329" s="110"/>
      <c r="N329" s="98"/>
      <c r="O329" s="100"/>
      <c r="P329" s="99"/>
      <c r="Q329" s="97"/>
      <c r="R329" s="97"/>
      <c r="S329" s="115"/>
      <c r="T329" s="99"/>
      <c r="U329" s="99"/>
      <c r="V329" s="98"/>
      <c r="W329" s="99"/>
      <c r="X329" s="99"/>
    </row>
    <row r="330" spans="1:24" ht="12.75" customHeight="1" x14ac:dyDescent="0.25">
      <c r="A330" s="99" t="s">
        <v>112</v>
      </c>
      <c r="B330" s="99"/>
      <c r="C330" s="99"/>
      <c r="D330" s="99"/>
      <c r="E330" s="99" t="s">
        <v>265</v>
      </c>
      <c r="F330" s="99" t="s">
        <v>21</v>
      </c>
      <c r="G330" s="115">
        <v>20</v>
      </c>
      <c r="H330" s="97">
        <v>240.904</v>
      </c>
      <c r="I330" s="97">
        <v>128.43700000000001</v>
      </c>
      <c r="J330" s="110"/>
      <c r="K330" s="97"/>
      <c r="L330" s="97"/>
      <c r="M330" s="110" t="s">
        <v>28</v>
      </c>
      <c r="N330" s="98">
        <v>0</v>
      </c>
      <c r="O330" s="100">
        <v>97.781000000000006</v>
      </c>
      <c r="P330" s="99"/>
      <c r="Q330" s="97">
        <v>-10.827999999999999</v>
      </c>
      <c r="R330" s="97">
        <v>492.63499999999999</v>
      </c>
      <c r="S330" s="115"/>
      <c r="T330" s="99"/>
      <c r="U330" s="347"/>
      <c r="V330" s="356"/>
      <c r="W330" s="273"/>
      <c r="X330" s="97"/>
    </row>
    <row r="331" spans="1:24" s="108" customFormat="1" ht="12.75" customHeight="1" x14ac:dyDescent="0.25">
      <c r="A331" s="109"/>
      <c r="B331" s="109"/>
      <c r="C331" s="109"/>
      <c r="D331" s="109"/>
      <c r="E331" s="109"/>
      <c r="F331" s="109"/>
      <c r="G331" s="69"/>
      <c r="H331" s="116"/>
      <c r="I331" s="116"/>
      <c r="J331" s="48"/>
      <c r="K331" s="116"/>
      <c r="L331" s="116"/>
      <c r="M331" s="48"/>
      <c r="N331" s="120"/>
      <c r="O331" s="118"/>
      <c r="P331" s="109"/>
      <c r="Q331" s="116"/>
      <c r="R331" s="116"/>
      <c r="S331" s="69"/>
      <c r="T331" s="109"/>
      <c r="U331" s="109"/>
      <c r="V331" s="109"/>
      <c r="W331" s="109"/>
      <c r="X331" s="109"/>
    </row>
    <row r="332" spans="1:24" ht="12.75" customHeight="1" x14ac:dyDescent="0.25">
      <c r="M332" s="110"/>
    </row>
  </sheetData>
  <mergeCells count="14">
    <mergeCell ref="A1:A2"/>
    <mergeCell ref="F1:F2"/>
    <mergeCell ref="E1:E2"/>
    <mergeCell ref="M1:M2"/>
    <mergeCell ref="N1:N2"/>
    <mergeCell ref="J1:L1"/>
    <mergeCell ref="B1:B2"/>
    <mergeCell ref="C1:C2"/>
    <mergeCell ref="D1:D2"/>
    <mergeCell ref="R1:R2"/>
    <mergeCell ref="G1:I1"/>
    <mergeCell ref="O1:O2"/>
    <mergeCell ref="P1:P2"/>
    <mergeCell ref="Q1:Q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2"/>
  <sheetViews>
    <sheetView zoomScale="80" zoomScaleNormal="80" workbookViewId="0">
      <selection sqref="A1:A2"/>
    </sheetView>
  </sheetViews>
  <sheetFormatPr defaultRowHeight="12.75" customHeight="1" x14ac:dyDescent="0.25"/>
  <cols>
    <col min="1" max="1" width="10.5703125" style="87" bestFit="1" customWidth="1"/>
    <col min="2" max="2" width="5.5703125" style="87" bestFit="1" customWidth="1"/>
    <col min="3" max="4" width="9.85546875" style="87" bestFit="1" customWidth="1"/>
    <col min="5" max="5" width="6.7109375" style="87" bestFit="1" customWidth="1"/>
    <col min="6" max="6" width="31.7109375" style="87" bestFit="1" customWidth="1"/>
    <col min="7" max="7" width="4.42578125" style="106" bestFit="1" customWidth="1"/>
    <col min="8" max="9" width="9.28515625" style="87" bestFit="1" customWidth="1"/>
    <col min="10" max="10" width="4.42578125" style="106" bestFit="1" customWidth="1"/>
    <col min="11" max="11" width="9.140625" style="87" customWidth="1"/>
    <col min="12" max="12" width="8.140625" style="87" bestFit="1" customWidth="1"/>
    <col min="13" max="13" width="8.140625" style="106" bestFit="1" customWidth="1"/>
    <col min="14" max="14" width="10.140625" style="87" bestFit="1" customWidth="1"/>
    <col min="15" max="15" width="6" style="87" bestFit="1" customWidth="1"/>
    <col min="16" max="16" width="9.140625" style="87"/>
    <col min="17" max="17" width="7.7109375" style="87" bestFit="1" customWidth="1"/>
    <col min="18" max="18" width="8.140625" style="87" bestFit="1" customWidth="1"/>
    <col min="19" max="19" width="9.140625" style="106"/>
    <col min="20" max="16384" width="9.140625" style="87"/>
  </cols>
  <sheetData>
    <row r="1" spans="1:22" ht="12.75" customHeight="1" x14ac:dyDescent="0.25">
      <c r="A1" s="367" t="s">
        <v>2027</v>
      </c>
      <c r="B1" s="369" t="s">
        <v>0</v>
      </c>
      <c r="C1" s="371" t="s">
        <v>1</v>
      </c>
      <c r="D1" s="371" t="s">
        <v>2</v>
      </c>
      <c r="E1" s="365" t="s">
        <v>3</v>
      </c>
      <c r="F1" s="358" t="s">
        <v>4</v>
      </c>
      <c r="G1" s="360" t="s">
        <v>273</v>
      </c>
      <c r="H1" s="360"/>
      <c r="I1" s="360"/>
      <c r="J1" s="360" t="s">
        <v>274</v>
      </c>
      <c r="K1" s="360"/>
      <c r="L1" s="360"/>
      <c r="M1" s="403" t="s">
        <v>9</v>
      </c>
      <c r="N1" s="386" t="s">
        <v>10</v>
      </c>
      <c r="O1" s="388" t="s">
        <v>11</v>
      </c>
      <c r="P1" s="390" t="s">
        <v>241</v>
      </c>
      <c r="Q1" s="371" t="s">
        <v>13</v>
      </c>
      <c r="R1" s="371" t="s">
        <v>14</v>
      </c>
    </row>
    <row r="2" spans="1:22" s="58" customFormat="1" ht="12.75" customHeight="1" x14ac:dyDescent="0.25">
      <c r="A2" s="368"/>
      <c r="B2" s="370"/>
      <c r="C2" s="372"/>
      <c r="D2" s="372"/>
      <c r="E2" s="366"/>
      <c r="F2" s="359"/>
      <c r="G2" s="121" t="s">
        <v>15</v>
      </c>
      <c r="H2" s="63" t="s">
        <v>16</v>
      </c>
      <c r="I2" s="63" t="s">
        <v>17</v>
      </c>
      <c r="J2" s="121" t="s">
        <v>15</v>
      </c>
      <c r="K2" s="63" t="s">
        <v>16</v>
      </c>
      <c r="L2" s="63" t="s">
        <v>17</v>
      </c>
      <c r="M2" s="404"/>
      <c r="N2" s="387"/>
      <c r="O2" s="389"/>
      <c r="P2" s="405"/>
      <c r="Q2" s="372"/>
      <c r="R2" s="372"/>
      <c r="S2" s="111"/>
    </row>
    <row r="3" spans="1:22" ht="12.75" customHeight="1" x14ac:dyDescent="0.25">
      <c r="A3" s="81" t="s">
        <v>87</v>
      </c>
      <c r="B3" s="83">
        <v>51</v>
      </c>
      <c r="C3" s="79">
        <v>-212.97621447397432</v>
      </c>
      <c r="D3" s="79">
        <v>139.06390999092744</v>
      </c>
      <c r="E3" s="84" t="s">
        <v>214</v>
      </c>
      <c r="F3" s="81" t="s">
        <v>275</v>
      </c>
      <c r="G3" s="104">
        <v>27</v>
      </c>
      <c r="H3" s="79">
        <v>765.4581114461721</v>
      </c>
      <c r="I3" s="79">
        <v>575.21702415338837</v>
      </c>
      <c r="J3" s="104">
        <v>24</v>
      </c>
      <c r="K3" s="79">
        <v>552.48189697219777</v>
      </c>
      <c r="L3" s="79">
        <v>412.33448536316456</v>
      </c>
      <c r="P3" s="80">
        <v>0.76347180947884175</v>
      </c>
    </row>
    <row r="4" spans="1:22" ht="12.75" customHeight="1" x14ac:dyDescent="0.25">
      <c r="A4" s="81" t="s">
        <v>87</v>
      </c>
      <c r="B4" s="83">
        <v>43</v>
      </c>
      <c r="C4" s="79">
        <v>-757.75267530382382</v>
      </c>
      <c r="D4" s="79">
        <v>790.85586819958996</v>
      </c>
      <c r="E4" s="84" t="s">
        <v>214</v>
      </c>
      <c r="F4" s="81" t="s">
        <v>276</v>
      </c>
      <c r="G4" s="104">
        <v>12</v>
      </c>
      <c r="H4" s="79">
        <v>1512.6909817245512</v>
      </c>
      <c r="I4" s="79">
        <v>2573.4047386516982</v>
      </c>
      <c r="J4" s="104">
        <v>31</v>
      </c>
      <c r="K4" s="79">
        <v>754.93830642072737</v>
      </c>
      <c r="L4" s="79">
        <v>1510.3461846677469</v>
      </c>
      <c r="P4" s="80">
        <v>0.79953532633962077</v>
      </c>
    </row>
    <row r="5" spans="1:22" ht="12.75" customHeight="1" x14ac:dyDescent="0.25">
      <c r="A5" s="81" t="s">
        <v>87</v>
      </c>
      <c r="E5" s="84"/>
      <c r="F5" s="81" t="s">
        <v>277</v>
      </c>
      <c r="G5" s="104">
        <v>39</v>
      </c>
      <c r="H5" s="79">
        <v>781.73099999999999</v>
      </c>
      <c r="I5" s="79">
        <v>109.488</v>
      </c>
      <c r="M5" s="115" t="s">
        <v>29</v>
      </c>
      <c r="N5" s="80">
        <v>0.32</v>
      </c>
      <c r="O5" s="82">
        <v>0</v>
      </c>
      <c r="Q5" s="79">
        <v>567.13699999999994</v>
      </c>
      <c r="R5" s="79">
        <v>996.32399999999996</v>
      </c>
      <c r="U5" s="273"/>
      <c r="V5" s="273"/>
    </row>
    <row r="6" spans="1:22" ht="12.75" customHeight="1" x14ac:dyDescent="0.25">
      <c r="A6" s="81" t="s">
        <v>87</v>
      </c>
      <c r="E6" s="84"/>
      <c r="F6" s="81" t="s">
        <v>278</v>
      </c>
      <c r="J6" s="104">
        <v>55</v>
      </c>
      <c r="K6" s="79">
        <v>570.27200000000005</v>
      </c>
      <c r="L6" s="79">
        <v>80.381</v>
      </c>
      <c r="M6" s="115" t="s">
        <v>29</v>
      </c>
      <c r="N6" s="80">
        <v>0.47599999999999998</v>
      </c>
      <c r="O6" s="82">
        <v>0</v>
      </c>
      <c r="Q6" s="79">
        <v>412.73</v>
      </c>
      <c r="R6" s="79">
        <v>727.81500000000005</v>
      </c>
    </row>
    <row r="7" spans="1:22" ht="12.75" customHeight="1" x14ac:dyDescent="0.25">
      <c r="A7" s="81" t="s">
        <v>87</v>
      </c>
      <c r="B7" s="83">
        <v>94</v>
      </c>
      <c r="C7" s="79">
        <v>-472.39699999999999</v>
      </c>
      <c r="D7" s="79">
        <v>272.089</v>
      </c>
      <c r="E7" s="84"/>
      <c r="F7" s="81" t="s">
        <v>279</v>
      </c>
      <c r="M7" s="115" t="s">
        <v>28</v>
      </c>
      <c r="N7" s="80">
        <v>0</v>
      </c>
      <c r="O7" s="82">
        <v>94.971000000000004</v>
      </c>
      <c r="P7" s="80">
        <v>0.11950934014072034</v>
      </c>
      <c r="Q7" s="79">
        <v>-1005.683</v>
      </c>
      <c r="R7" s="79">
        <v>60.887999999999998</v>
      </c>
      <c r="U7" s="83"/>
      <c r="V7" s="80"/>
    </row>
    <row r="8" spans="1:22" s="58" customFormat="1" ht="12.75" customHeight="1" x14ac:dyDescent="0.25">
      <c r="A8" s="61"/>
      <c r="B8" s="66"/>
      <c r="C8" s="63"/>
      <c r="D8" s="63"/>
      <c r="E8" s="46"/>
      <c r="F8" s="61"/>
      <c r="G8" s="121"/>
      <c r="H8" s="63"/>
      <c r="I8" s="63"/>
      <c r="J8" s="121"/>
      <c r="K8" s="63"/>
      <c r="L8" s="63"/>
      <c r="M8" s="69"/>
      <c r="N8" s="64"/>
      <c r="O8" s="65"/>
      <c r="P8" s="64"/>
      <c r="Q8" s="63"/>
      <c r="R8" s="63"/>
      <c r="S8" s="69"/>
      <c r="T8" s="61"/>
      <c r="U8" s="61"/>
      <c r="V8" s="61"/>
    </row>
    <row r="9" spans="1:22" ht="12.75" customHeight="1" x14ac:dyDescent="0.25">
      <c r="A9" s="81"/>
      <c r="B9" s="83"/>
      <c r="C9" s="79"/>
      <c r="D9" s="79"/>
      <c r="E9" s="84"/>
      <c r="F9" s="81"/>
      <c r="G9" s="104"/>
      <c r="H9" s="79"/>
      <c r="I9" s="79"/>
      <c r="J9" s="104"/>
      <c r="K9" s="79"/>
      <c r="L9" s="79"/>
      <c r="M9" s="115"/>
      <c r="N9" s="80"/>
      <c r="O9" s="82"/>
      <c r="P9" s="80"/>
      <c r="Q9" s="79"/>
      <c r="R9" s="79"/>
      <c r="S9" s="115"/>
      <c r="T9" s="81"/>
      <c r="U9" s="81"/>
      <c r="V9" s="81"/>
    </row>
    <row r="10" spans="1:22" ht="12.75" customHeight="1" x14ac:dyDescent="0.25">
      <c r="A10" s="81" t="s">
        <v>68</v>
      </c>
      <c r="B10" s="83">
        <v>21</v>
      </c>
      <c r="C10" s="79">
        <v>-5.8397683397683267</v>
      </c>
      <c r="D10" s="79">
        <v>13.697107678256554</v>
      </c>
      <c r="E10" s="4" t="s">
        <v>69</v>
      </c>
      <c r="F10" s="81" t="s">
        <v>280</v>
      </c>
      <c r="G10" s="104">
        <v>7</v>
      </c>
      <c r="H10" s="79">
        <v>50.884813384813377</v>
      </c>
      <c r="I10" s="79">
        <v>29.850590152338143</v>
      </c>
      <c r="J10" s="104">
        <v>14</v>
      </c>
      <c r="K10" s="79">
        <v>45.04504504504505</v>
      </c>
      <c r="L10" s="79">
        <v>29.059166498900684</v>
      </c>
      <c r="M10" s="115"/>
      <c r="N10" s="80"/>
      <c r="O10" s="82"/>
      <c r="P10" s="80">
        <v>0.8885182468208157</v>
      </c>
      <c r="Q10" s="79"/>
      <c r="R10" s="79"/>
      <c r="S10" s="115"/>
      <c r="T10" s="81"/>
      <c r="U10" s="81"/>
      <c r="V10" s="81"/>
    </row>
    <row r="11" spans="1:22" ht="12.75" customHeight="1" x14ac:dyDescent="0.25">
      <c r="A11" s="81" t="s">
        <v>68</v>
      </c>
      <c r="B11" s="83">
        <v>21</v>
      </c>
      <c r="C11" s="79">
        <v>8.829406329406325</v>
      </c>
      <c r="D11" s="79">
        <v>12.590396273143991</v>
      </c>
      <c r="E11" s="4" t="s">
        <v>71</v>
      </c>
      <c r="F11" s="81" t="s">
        <v>280</v>
      </c>
      <c r="G11" s="104">
        <v>8</v>
      </c>
      <c r="H11" s="79">
        <v>35.810810810810807</v>
      </c>
      <c r="I11" s="79">
        <v>17.354514440036688</v>
      </c>
      <c r="J11" s="104">
        <v>13</v>
      </c>
      <c r="K11" s="79">
        <v>44.640217140217132</v>
      </c>
      <c r="L11" s="79">
        <v>39.639864587142988</v>
      </c>
      <c r="M11" s="115"/>
      <c r="N11" s="80"/>
      <c r="O11" s="82"/>
      <c r="P11" s="80">
        <v>0.83832022042243759</v>
      </c>
      <c r="Q11" s="79"/>
      <c r="R11" s="79"/>
      <c r="S11" s="115"/>
      <c r="T11" s="81"/>
      <c r="U11" s="81"/>
      <c r="V11" s="81"/>
    </row>
    <row r="12" spans="1:22" ht="12.75" customHeight="1" x14ac:dyDescent="0.25">
      <c r="A12" s="81" t="s">
        <v>68</v>
      </c>
      <c r="B12" s="83">
        <v>20</v>
      </c>
      <c r="C12" s="79">
        <v>-16.121879455212785</v>
      </c>
      <c r="D12" s="79">
        <v>12.671152455805521</v>
      </c>
      <c r="E12" s="4" t="s">
        <v>55</v>
      </c>
      <c r="F12" s="81" t="s">
        <v>280</v>
      </c>
      <c r="G12" s="104">
        <v>9</v>
      </c>
      <c r="H12" s="79">
        <v>45.224391057724389</v>
      </c>
      <c r="I12" s="79">
        <v>23.531922845024258</v>
      </c>
      <c r="J12" s="104">
        <v>11</v>
      </c>
      <c r="K12" s="79">
        <v>29.102511602511605</v>
      </c>
      <c r="L12" s="79">
        <v>33.005028288029152</v>
      </c>
      <c r="M12" s="115"/>
      <c r="N12" s="80"/>
      <c r="O12" s="82"/>
      <c r="P12" s="80">
        <v>0.69083088829893158</v>
      </c>
      <c r="Q12" s="79"/>
      <c r="R12" s="79"/>
      <c r="S12" s="115"/>
      <c r="T12" s="81"/>
      <c r="U12" s="81"/>
      <c r="V12" s="81"/>
    </row>
    <row r="13" spans="1:22" s="105" customFormat="1" ht="12.75" customHeight="1" x14ac:dyDescent="0.25">
      <c r="A13" s="99" t="s">
        <v>68</v>
      </c>
      <c r="B13" s="33">
        <f>SUM(G13,J13)</f>
        <v>44</v>
      </c>
      <c r="C13" s="31">
        <f>K13-H13</f>
        <v>-46.979970708708819</v>
      </c>
      <c r="D13" s="97">
        <f>SQRT(I13^2/G13+L13^2/J13)</f>
        <v>8.4724983251694201</v>
      </c>
      <c r="E13" s="4" t="s">
        <v>57</v>
      </c>
      <c r="F13" s="99" t="s">
        <v>243</v>
      </c>
      <c r="G13" s="104">
        <v>16</v>
      </c>
      <c r="H13" s="97">
        <v>57.882713883599173</v>
      </c>
      <c r="I13" s="97">
        <v>33.854353667193855</v>
      </c>
      <c r="J13" s="104">
        <v>28</v>
      </c>
      <c r="K13" s="97">
        <v>10.902743174890356</v>
      </c>
      <c r="L13" s="97">
        <v>2.0555221888703219</v>
      </c>
      <c r="M13" s="115"/>
      <c r="N13" s="98"/>
      <c r="O13" s="100"/>
      <c r="P13" s="98"/>
      <c r="Q13" s="97"/>
      <c r="R13" s="97"/>
      <c r="S13" s="115"/>
      <c r="T13" s="99"/>
      <c r="U13" s="99"/>
      <c r="V13" s="99"/>
    </row>
    <row r="14" spans="1:22" ht="12.75" customHeight="1" x14ac:dyDescent="0.25">
      <c r="A14" s="81" t="s">
        <v>68</v>
      </c>
      <c r="B14" s="83"/>
      <c r="C14" s="79"/>
      <c r="D14" s="79"/>
      <c r="E14" s="84"/>
      <c r="F14" s="81" t="s">
        <v>277</v>
      </c>
      <c r="G14" s="104">
        <f>SUM(G10:G13)</f>
        <v>40</v>
      </c>
      <c r="H14" s="97">
        <v>44.781999999999996</v>
      </c>
      <c r="I14" s="97">
        <v>3.9380000000000002</v>
      </c>
      <c r="J14" s="104"/>
      <c r="K14" s="79"/>
      <c r="L14" s="79"/>
      <c r="M14" s="115" t="s">
        <v>29</v>
      </c>
      <c r="N14" s="80">
        <v>0.185</v>
      </c>
      <c r="O14" s="100">
        <v>37.805</v>
      </c>
      <c r="P14" s="80"/>
      <c r="Q14" s="97">
        <v>37.063000000000002</v>
      </c>
      <c r="R14" s="97">
        <v>52.500999999999998</v>
      </c>
      <c r="S14" s="115"/>
      <c r="T14" s="347"/>
      <c r="U14" s="273"/>
      <c r="V14" s="273"/>
    </row>
    <row r="15" spans="1:22" ht="12.75" customHeight="1" x14ac:dyDescent="0.25">
      <c r="A15" s="81" t="s">
        <v>68</v>
      </c>
      <c r="B15" s="83"/>
      <c r="C15" s="79"/>
      <c r="D15" s="79"/>
      <c r="E15" s="84"/>
      <c r="F15" s="81" t="s">
        <v>278</v>
      </c>
      <c r="G15" s="104"/>
      <c r="H15" s="79"/>
      <c r="I15" s="79"/>
      <c r="J15" s="104">
        <f>SUM(J10:J13)</f>
        <v>66</v>
      </c>
      <c r="K15" s="97">
        <v>31.324999999999999</v>
      </c>
      <c r="L15" s="97">
        <v>10.951000000000001</v>
      </c>
      <c r="M15" s="115" t="s">
        <v>28</v>
      </c>
      <c r="N15" s="80">
        <v>0</v>
      </c>
      <c r="O15" s="100">
        <v>90.572000000000003</v>
      </c>
      <c r="P15" s="80"/>
      <c r="Q15" s="97">
        <v>9.8620000000000001</v>
      </c>
      <c r="R15" s="97">
        <v>52.787999999999997</v>
      </c>
      <c r="S15" s="115"/>
      <c r="T15" s="81"/>
      <c r="U15" s="81"/>
      <c r="V15" s="81"/>
    </row>
    <row r="16" spans="1:22" ht="12.75" customHeight="1" x14ac:dyDescent="0.25">
      <c r="A16" s="81" t="s">
        <v>68</v>
      </c>
      <c r="B16" s="83">
        <f>SUM(B10:B13)</f>
        <v>106</v>
      </c>
      <c r="C16" s="97">
        <v>-15.085000000000001</v>
      </c>
      <c r="D16" s="97">
        <v>14.516999999999999</v>
      </c>
      <c r="E16" s="84"/>
      <c r="F16" s="81" t="s">
        <v>279</v>
      </c>
      <c r="G16" s="104"/>
      <c r="H16" s="79"/>
      <c r="I16" s="79"/>
      <c r="J16" s="104"/>
      <c r="K16" s="79"/>
      <c r="L16" s="79"/>
      <c r="M16" s="115" t="s">
        <v>28</v>
      </c>
      <c r="N16" s="80">
        <v>0</v>
      </c>
      <c r="O16" s="100">
        <v>99.352999999999994</v>
      </c>
      <c r="P16" s="98">
        <f>2*(1-_xlfn.NORM.S.DIST((H14-K15)/SQRT((L15^2)+(I14^2)),TRUE))</f>
        <v>0.24754030089472678</v>
      </c>
      <c r="Q16" s="97">
        <v>-43.536999999999999</v>
      </c>
      <c r="R16" s="97">
        <v>13.367000000000001</v>
      </c>
      <c r="S16" s="115"/>
      <c r="T16" s="81"/>
      <c r="U16" s="83"/>
      <c r="V16" s="80"/>
    </row>
    <row r="17" spans="1:22" s="58" customFormat="1" ht="12.75" customHeight="1" x14ac:dyDescent="0.25">
      <c r="A17" s="61"/>
      <c r="B17" s="66"/>
      <c r="C17" s="63"/>
      <c r="D17" s="63"/>
      <c r="E17" s="46"/>
      <c r="F17" s="61"/>
      <c r="G17" s="121"/>
      <c r="H17" s="63"/>
      <c r="I17" s="63"/>
      <c r="J17" s="121"/>
      <c r="K17" s="63"/>
      <c r="L17" s="63"/>
      <c r="M17" s="69"/>
      <c r="N17" s="64"/>
      <c r="O17" s="65"/>
      <c r="P17" s="64"/>
      <c r="Q17" s="63"/>
      <c r="R17" s="63"/>
      <c r="S17" s="69"/>
      <c r="T17" s="61"/>
      <c r="U17" s="61"/>
      <c r="V17" s="61"/>
    </row>
    <row r="18" spans="1:22" s="105" customFormat="1" ht="12.75" customHeight="1" x14ac:dyDescent="0.25">
      <c r="A18" s="99"/>
      <c r="B18" s="101"/>
      <c r="C18" s="97"/>
      <c r="D18" s="97"/>
      <c r="E18" s="102"/>
      <c r="F18" s="99"/>
      <c r="G18" s="104"/>
      <c r="H18" s="97"/>
      <c r="I18" s="97"/>
      <c r="J18" s="104"/>
      <c r="K18" s="97"/>
      <c r="L18" s="97"/>
      <c r="M18" s="115"/>
      <c r="N18" s="98"/>
      <c r="O18" s="100"/>
      <c r="P18" s="98"/>
      <c r="Q18" s="97"/>
      <c r="R18" s="97"/>
      <c r="S18" s="115"/>
      <c r="T18" s="99"/>
      <c r="U18" s="99"/>
      <c r="V18" s="99"/>
    </row>
    <row r="19" spans="1:22" s="105" customFormat="1" ht="12.75" customHeight="1" x14ac:dyDescent="0.25">
      <c r="A19" s="99" t="s">
        <v>246</v>
      </c>
      <c r="B19" s="33">
        <f>SUM(G19,J19)</f>
        <v>44</v>
      </c>
      <c r="C19" s="31">
        <f>K19-H19</f>
        <v>75.509067702867583</v>
      </c>
      <c r="D19" s="97">
        <f>SQRT(I19^2/G19+L19^2/J19)</f>
        <v>12.616857347930504</v>
      </c>
      <c r="E19" s="102" t="s">
        <v>38</v>
      </c>
      <c r="F19" s="99" t="s">
        <v>243</v>
      </c>
      <c r="G19" s="104">
        <v>16</v>
      </c>
      <c r="H19" s="97">
        <v>183.03271691091339</v>
      </c>
      <c r="I19" s="97">
        <v>34.497531042259965</v>
      </c>
      <c r="J19" s="104">
        <v>28</v>
      </c>
      <c r="K19" s="97">
        <v>258.54178461378098</v>
      </c>
      <c r="L19" s="97">
        <v>48.729283982471202</v>
      </c>
      <c r="M19" s="115"/>
      <c r="N19" s="98"/>
      <c r="O19" s="100"/>
      <c r="P19" s="98">
        <f>2*(1-_xlfn.NORM.S.DIST((K19-H19)/SQRT((L19^2)+(I19^2)),TRUE))</f>
        <v>0.20597387591369554</v>
      </c>
      <c r="Q19" s="97"/>
      <c r="R19" s="97"/>
      <c r="S19" s="115"/>
      <c r="T19" s="99"/>
      <c r="U19" s="99"/>
      <c r="V19" s="99"/>
    </row>
    <row r="20" spans="1:22" s="108" customFormat="1" ht="12.75" customHeight="1" x14ac:dyDescent="0.25">
      <c r="A20" s="109"/>
      <c r="B20" s="117"/>
      <c r="C20" s="116"/>
      <c r="D20" s="116"/>
      <c r="E20" s="119"/>
      <c r="F20" s="109"/>
      <c r="G20" s="121"/>
      <c r="H20" s="116"/>
      <c r="I20" s="116"/>
      <c r="J20" s="121"/>
      <c r="K20" s="116"/>
      <c r="L20" s="116"/>
      <c r="M20" s="69"/>
      <c r="N20" s="120"/>
      <c r="O20" s="118"/>
      <c r="P20" s="120"/>
      <c r="Q20" s="116"/>
      <c r="R20" s="116"/>
      <c r="S20" s="69"/>
      <c r="T20" s="109"/>
      <c r="U20" s="109"/>
      <c r="V20" s="109"/>
    </row>
    <row r="21" spans="1:22" s="105" customFormat="1" ht="12.75" customHeight="1" x14ac:dyDescent="0.25">
      <c r="A21" s="99"/>
      <c r="B21" s="101"/>
      <c r="C21" s="97"/>
      <c r="D21" s="97"/>
      <c r="E21" s="102"/>
      <c r="F21" s="99"/>
      <c r="G21" s="104"/>
      <c r="H21" s="97"/>
      <c r="I21" s="97"/>
      <c r="J21" s="104"/>
      <c r="K21" s="97"/>
      <c r="L21" s="97"/>
      <c r="M21" s="115"/>
      <c r="N21" s="98"/>
      <c r="O21" s="100"/>
      <c r="P21" s="98"/>
      <c r="Q21" s="97"/>
      <c r="R21" s="97"/>
      <c r="S21" s="115"/>
      <c r="T21" s="99"/>
      <c r="U21" s="99"/>
      <c r="V21" s="99"/>
    </row>
    <row r="22" spans="1:22" s="105" customFormat="1" ht="12.75" customHeight="1" x14ac:dyDescent="0.25">
      <c r="A22" s="99"/>
      <c r="B22" s="101"/>
      <c r="C22" s="97"/>
      <c r="D22" s="97"/>
      <c r="E22" s="102"/>
      <c r="F22" s="99"/>
      <c r="G22" s="104"/>
      <c r="H22" s="97"/>
      <c r="I22" s="97"/>
      <c r="J22" s="104"/>
      <c r="K22" s="97"/>
      <c r="L22" s="97"/>
      <c r="M22" s="115"/>
      <c r="N22" s="98"/>
      <c r="O22" s="100"/>
      <c r="P22" s="98"/>
      <c r="Q22" s="97"/>
      <c r="R22" s="97"/>
      <c r="S22" s="115"/>
      <c r="T22" s="99"/>
      <c r="U22" s="99"/>
      <c r="V22" s="99"/>
    </row>
    <row r="23" spans="1:22" ht="12.75" customHeight="1" x14ac:dyDescent="0.25">
      <c r="A23" s="99" t="s">
        <v>98</v>
      </c>
      <c r="B23" s="33">
        <f>SUM(G23,J23)</f>
        <v>44</v>
      </c>
      <c r="C23" s="31">
        <f>K23-H23</f>
        <v>30106.647900855663</v>
      </c>
      <c r="D23" s="97">
        <f>SQRT(I23^2/G23+L23^2/J23)</f>
        <v>3054.5480237396578</v>
      </c>
      <c r="E23" s="87" t="s">
        <v>38</v>
      </c>
      <c r="F23" s="87" t="s">
        <v>243</v>
      </c>
      <c r="G23" s="106">
        <v>16</v>
      </c>
      <c r="H23" s="103">
        <v>38685.649540865474</v>
      </c>
      <c r="I23" s="103">
        <v>7291.3707366074013</v>
      </c>
      <c r="J23" s="106">
        <v>28</v>
      </c>
      <c r="K23" s="103">
        <v>68792.297441721137</v>
      </c>
      <c r="L23" s="103">
        <v>12969.588620640439</v>
      </c>
    </row>
    <row r="24" spans="1:22" ht="12.75" customHeight="1" x14ac:dyDescent="0.25">
      <c r="A24" s="81" t="s">
        <v>98</v>
      </c>
      <c r="B24" s="83">
        <v>46</v>
      </c>
      <c r="C24" s="79">
        <v>1172.4773539667403</v>
      </c>
      <c r="D24" s="79">
        <v>874.80335300531408</v>
      </c>
      <c r="E24" s="84" t="s">
        <v>214</v>
      </c>
      <c r="F24" s="81" t="s">
        <v>275</v>
      </c>
      <c r="G24" s="104">
        <v>27</v>
      </c>
      <c r="H24" s="97">
        <v>6746.3477934314224</v>
      </c>
      <c r="I24" s="97">
        <v>2554.2094070353628</v>
      </c>
      <c r="J24" s="104">
        <v>19</v>
      </c>
      <c r="K24" s="97">
        <v>7918.8251473981627</v>
      </c>
      <c r="L24" s="97">
        <v>3154.2644666680167</v>
      </c>
      <c r="P24" s="80">
        <v>0.77267536703113837</v>
      </c>
    </row>
    <row r="25" spans="1:22" ht="12.75" customHeight="1" x14ac:dyDescent="0.25">
      <c r="A25" s="81" t="s">
        <v>98</v>
      </c>
      <c r="B25" s="83">
        <v>27</v>
      </c>
      <c r="C25" s="79">
        <v>-307.64226515154951</v>
      </c>
      <c r="D25" s="79">
        <v>1631.2810462410675</v>
      </c>
      <c r="E25" s="84" t="s">
        <v>214</v>
      </c>
      <c r="F25" s="81" t="s">
        <v>276</v>
      </c>
      <c r="G25" s="104">
        <v>9</v>
      </c>
      <c r="H25" s="97">
        <v>7434.3152580779342</v>
      </c>
      <c r="I25" s="97">
        <v>4267.6393996949191</v>
      </c>
      <c r="J25" s="104">
        <v>18</v>
      </c>
      <c r="K25" s="97">
        <v>7126.6729929263847</v>
      </c>
      <c r="L25" s="97">
        <v>3387.3159346597008</v>
      </c>
      <c r="P25" s="80">
        <v>0.95497282353375068</v>
      </c>
    </row>
    <row r="26" spans="1:22" ht="12.75" customHeight="1" x14ac:dyDescent="0.25">
      <c r="A26" s="81" t="s">
        <v>98</v>
      </c>
      <c r="E26" s="84"/>
      <c r="F26" s="81" t="s">
        <v>277</v>
      </c>
      <c r="G26" s="104">
        <f>SUM(G23:G25)</f>
        <v>52</v>
      </c>
      <c r="H26" s="97">
        <v>17546.695</v>
      </c>
      <c r="I26" s="97">
        <v>8294.2870000000003</v>
      </c>
      <c r="M26" s="115" t="s">
        <v>28</v>
      </c>
      <c r="N26" s="80">
        <v>0</v>
      </c>
      <c r="O26" s="100">
        <v>99.304000000000002</v>
      </c>
      <c r="Q26" s="97">
        <v>1290.192</v>
      </c>
      <c r="R26" s="97">
        <v>33803.197999999997</v>
      </c>
      <c r="T26" s="347"/>
      <c r="U26" s="273"/>
      <c r="V26" s="273"/>
    </row>
    <row r="27" spans="1:22" ht="12.75" customHeight="1" x14ac:dyDescent="0.25">
      <c r="A27" s="81" t="s">
        <v>98</v>
      </c>
      <c r="E27" s="84"/>
      <c r="F27" s="81" t="s">
        <v>278</v>
      </c>
      <c r="J27" s="104">
        <f>SUM(J23:J25)</f>
        <v>65</v>
      </c>
      <c r="K27" s="97">
        <v>27705.361000000001</v>
      </c>
      <c r="L27" s="97">
        <v>10087.16</v>
      </c>
      <c r="M27" s="115" t="s">
        <v>28</v>
      </c>
      <c r="N27" s="80">
        <v>0</v>
      </c>
      <c r="O27" s="100">
        <v>99.664000000000001</v>
      </c>
      <c r="Q27" s="97">
        <v>7934.89</v>
      </c>
      <c r="R27" s="97">
        <v>47475.832000000002</v>
      </c>
    </row>
    <row r="28" spans="1:22" ht="12.75" customHeight="1" x14ac:dyDescent="0.25">
      <c r="A28" s="81" t="s">
        <v>98</v>
      </c>
      <c r="B28" s="83">
        <f>SUM(B23:B25)</f>
        <v>117</v>
      </c>
      <c r="C28" s="97">
        <v>10317.195</v>
      </c>
      <c r="D28" s="97">
        <v>7078.7539999999999</v>
      </c>
      <c r="E28" s="84"/>
      <c r="F28" s="81" t="s">
        <v>279</v>
      </c>
      <c r="M28" s="115" t="s">
        <v>28</v>
      </c>
      <c r="N28" s="80">
        <v>0</v>
      </c>
      <c r="O28" s="100">
        <v>99.947000000000003</v>
      </c>
      <c r="P28" s="98">
        <f>2*(1-_xlfn.NORM.S.DIST((K27-H26)/SQRT((L27^2)+(I26^2)),TRUE))</f>
        <v>0.43663625889635549</v>
      </c>
      <c r="Q28" s="97">
        <v>-3556.9079999999999</v>
      </c>
      <c r="R28" s="97">
        <v>24191.296999999999</v>
      </c>
      <c r="T28" s="81"/>
      <c r="U28" s="83"/>
      <c r="V28" s="80"/>
    </row>
    <row r="29" spans="1:22" s="58" customFormat="1" ht="12.75" customHeight="1" x14ac:dyDescent="0.25">
      <c r="A29" s="61"/>
      <c r="B29" s="66"/>
      <c r="C29" s="63"/>
      <c r="D29" s="63"/>
      <c r="E29" s="46"/>
      <c r="F29" s="61"/>
      <c r="G29" s="121"/>
      <c r="H29" s="63"/>
      <c r="I29" s="63"/>
      <c r="J29" s="121"/>
      <c r="K29" s="63"/>
      <c r="L29" s="63"/>
      <c r="M29" s="69"/>
      <c r="N29" s="64"/>
      <c r="O29" s="65"/>
      <c r="P29" s="64"/>
      <c r="Q29" s="63"/>
      <c r="R29" s="63"/>
      <c r="S29" s="69"/>
      <c r="T29" s="61"/>
      <c r="U29" s="61"/>
      <c r="V29" s="61"/>
    </row>
    <row r="31" spans="1:22" ht="12.75" customHeight="1" x14ac:dyDescent="0.25">
      <c r="A31" s="87" t="s">
        <v>18</v>
      </c>
      <c r="B31" s="33">
        <f>SUM(G31,J31)</f>
        <v>167</v>
      </c>
      <c r="C31" s="31">
        <f>K31-H31</f>
        <v>-191.07300729002876</v>
      </c>
      <c r="D31" s="79">
        <f>SQRT(I31^2/G31+L31^2/J31)</f>
        <v>219.01120171428704</v>
      </c>
      <c r="E31" s="84" t="s">
        <v>356</v>
      </c>
      <c r="F31" s="87" t="s">
        <v>20</v>
      </c>
      <c r="G31" s="106">
        <v>4</v>
      </c>
      <c r="H31" s="87">
        <v>350.87676162898782</v>
      </c>
      <c r="I31" s="87">
        <v>425.59599842332244</v>
      </c>
      <c r="J31" s="106">
        <v>163</v>
      </c>
      <c r="K31" s="87">
        <v>159.80375433895907</v>
      </c>
      <c r="L31" s="87">
        <v>661.29844645178378</v>
      </c>
      <c r="P31" s="80">
        <f>2*(1-_xlfn.NORM.S.DIST((H31-K31)/SQRT((L31^2)+(I31^2)),TRUE))</f>
        <v>0.80803070288578138</v>
      </c>
    </row>
    <row r="32" spans="1:22" s="58" customFormat="1" ht="12.75" customHeight="1" x14ac:dyDescent="0.25">
      <c r="G32" s="111"/>
      <c r="J32" s="111"/>
      <c r="M32" s="111"/>
      <c r="S32" s="111"/>
    </row>
    <row r="34" spans="1:22" ht="12.75" customHeight="1" x14ac:dyDescent="0.25">
      <c r="A34" s="87" t="s">
        <v>24</v>
      </c>
      <c r="B34" s="33">
        <f>SUM(G34,J34)</f>
        <v>150</v>
      </c>
      <c r="C34" s="31">
        <f>K34-H34</f>
        <v>-505.41871921182269</v>
      </c>
      <c r="D34" s="79">
        <f>SQRT(I34^2/G34+L34^2/J34)</f>
        <v>185.12914064892124</v>
      </c>
      <c r="E34" s="84" t="s">
        <v>356</v>
      </c>
      <c r="F34" s="87" t="s">
        <v>20</v>
      </c>
      <c r="G34" s="106">
        <v>5</v>
      </c>
      <c r="H34" s="87">
        <v>2061.9047619047619</v>
      </c>
      <c r="I34" s="87">
        <v>377.43915729600212</v>
      </c>
      <c r="J34" s="106">
        <v>145</v>
      </c>
      <c r="K34" s="87">
        <v>1556.4860426929392</v>
      </c>
      <c r="L34" s="87">
        <v>915.53624050334463</v>
      </c>
      <c r="P34" s="80">
        <f>2*(1-_xlfn.NORM.S.DIST((H34-K34)/SQRT((L34^2)+(I34^2)),TRUE))</f>
        <v>0.60978780832496882</v>
      </c>
    </row>
    <row r="35" spans="1:22" s="58" customFormat="1" ht="12.75" customHeight="1" x14ac:dyDescent="0.25">
      <c r="G35" s="111"/>
      <c r="J35" s="111"/>
      <c r="M35" s="111"/>
      <c r="S35" s="111"/>
    </row>
    <row r="37" spans="1:22" ht="12.75" customHeight="1" x14ac:dyDescent="0.25">
      <c r="A37" s="81" t="s">
        <v>79</v>
      </c>
      <c r="B37" s="83">
        <v>27</v>
      </c>
      <c r="C37" s="79">
        <v>0.46999999999999975</v>
      </c>
      <c r="D37" s="79">
        <v>1.1229008193068524</v>
      </c>
      <c r="E37" s="84" t="s">
        <v>58</v>
      </c>
      <c r="F37" s="59" t="s">
        <v>100</v>
      </c>
      <c r="G37" s="104">
        <v>11</v>
      </c>
      <c r="H37" s="79">
        <v>5.4</v>
      </c>
      <c r="I37" s="79">
        <v>2.97</v>
      </c>
      <c r="J37" s="104">
        <v>16</v>
      </c>
      <c r="K37" s="79">
        <v>5.87</v>
      </c>
      <c r="L37" s="79">
        <v>2.71</v>
      </c>
    </row>
    <row r="38" spans="1:22" ht="12.75" customHeight="1" x14ac:dyDescent="0.25">
      <c r="A38" s="81" t="s">
        <v>79</v>
      </c>
      <c r="B38" s="83">
        <v>36</v>
      </c>
      <c r="C38" s="79">
        <v>0</v>
      </c>
      <c r="D38" s="79">
        <v>0.33541019662496846</v>
      </c>
      <c r="E38" s="84" t="s">
        <v>31</v>
      </c>
      <c r="F38" s="81" t="s">
        <v>283</v>
      </c>
      <c r="G38" s="104">
        <v>20</v>
      </c>
      <c r="H38" s="79">
        <v>3.166666666666667</v>
      </c>
      <c r="I38" s="79">
        <v>1</v>
      </c>
      <c r="J38" s="104">
        <v>16</v>
      </c>
      <c r="K38" s="79">
        <v>3.166666666666667</v>
      </c>
      <c r="L38" s="79">
        <v>1</v>
      </c>
      <c r="P38" s="80">
        <v>1</v>
      </c>
    </row>
    <row r="39" spans="1:22" ht="12.75" customHeight="1" x14ac:dyDescent="0.25">
      <c r="A39" s="81" t="s">
        <v>79</v>
      </c>
      <c r="B39" s="83">
        <v>34</v>
      </c>
      <c r="C39" s="79">
        <v>2.2283950617283943</v>
      </c>
      <c r="D39" s="79">
        <v>0.44251891579149388</v>
      </c>
      <c r="E39" s="84" t="s">
        <v>31</v>
      </c>
      <c r="F39" s="81" t="s">
        <v>284</v>
      </c>
      <c r="G39" s="104">
        <v>18</v>
      </c>
      <c r="H39" s="79">
        <v>3.3827160493827164</v>
      </c>
      <c r="I39" s="79">
        <v>0.76701101588639686</v>
      </c>
      <c r="J39" s="104">
        <v>16</v>
      </c>
      <c r="K39" s="79">
        <v>5.6111111111111107</v>
      </c>
      <c r="L39" s="79">
        <v>1.615620399999935</v>
      </c>
      <c r="P39" s="80">
        <v>0.21276589143237712</v>
      </c>
    </row>
    <row r="40" spans="1:22" ht="12.75" customHeight="1" x14ac:dyDescent="0.25">
      <c r="A40" s="81" t="s">
        <v>79</v>
      </c>
      <c r="B40" s="83">
        <v>122.14</v>
      </c>
      <c r="C40" s="79">
        <v>0.82142857142857129</v>
      </c>
      <c r="D40" s="79">
        <v>0.11501859083711846</v>
      </c>
      <c r="E40" s="84" t="s">
        <v>218</v>
      </c>
      <c r="F40" s="81" t="s">
        <v>107</v>
      </c>
      <c r="G40" s="104">
        <v>98.58</v>
      </c>
      <c r="H40" s="79">
        <v>0.6428571428571429</v>
      </c>
      <c r="I40" s="79">
        <v>0.32142857142857145</v>
      </c>
      <c r="J40" s="104">
        <v>23.56</v>
      </c>
      <c r="K40" s="79">
        <v>1.4642857142857142</v>
      </c>
      <c r="L40" s="79">
        <v>0.5357142857142857</v>
      </c>
    </row>
    <row r="41" spans="1:22" ht="12.75" customHeight="1" x14ac:dyDescent="0.25">
      <c r="A41" s="81" t="s">
        <v>79</v>
      </c>
      <c r="B41" s="83">
        <v>30</v>
      </c>
      <c r="C41" s="79">
        <v>0</v>
      </c>
      <c r="D41" s="79">
        <v>0.81992710685781933</v>
      </c>
      <c r="E41" s="81" t="s">
        <v>31</v>
      </c>
      <c r="F41" s="81" t="s">
        <v>172</v>
      </c>
      <c r="G41" s="104">
        <v>8</v>
      </c>
      <c r="H41" s="79">
        <v>6.2608695652173925</v>
      </c>
      <c r="I41" s="79">
        <v>1.9130434782608698</v>
      </c>
      <c r="J41" s="104">
        <v>22</v>
      </c>
      <c r="K41" s="79">
        <v>6.2608695652173925</v>
      </c>
      <c r="L41" s="79">
        <v>2.1739130434782612</v>
      </c>
    </row>
    <row r="42" spans="1:22" ht="12.75" customHeight="1" x14ac:dyDescent="0.25">
      <c r="A42" s="81" t="s">
        <v>79</v>
      </c>
      <c r="B42" s="83">
        <v>36</v>
      </c>
      <c r="C42" s="79">
        <v>0.55292222631594612</v>
      </c>
      <c r="D42" s="79">
        <v>2.6535114274794767</v>
      </c>
      <c r="E42" s="84" t="s">
        <v>214</v>
      </c>
      <c r="F42" s="81" t="s">
        <v>275</v>
      </c>
      <c r="G42" s="104">
        <v>21</v>
      </c>
      <c r="H42" s="79">
        <v>4.6868292429470868</v>
      </c>
      <c r="I42" s="79">
        <v>5.1137725701198766</v>
      </c>
      <c r="J42" s="104">
        <v>15</v>
      </c>
      <c r="K42" s="79">
        <v>5.2397514692630329</v>
      </c>
      <c r="L42" s="79">
        <v>9.3240438388431759</v>
      </c>
      <c r="P42" s="80">
        <v>0.95853331526970376</v>
      </c>
    </row>
    <row r="43" spans="1:22" ht="12.75" customHeight="1" x14ac:dyDescent="0.25">
      <c r="A43" s="81" t="s">
        <v>79</v>
      </c>
      <c r="B43" s="83">
        <v>40</v>
      </c>
      <c r="C43" s="79">
        <v>-143.58735985818009</v>
      </c>
      <c r="D43" s="79">
        <v>87.729424858962474</v>
      </c>
      <c r="E43" s="84" t="s">
        <v>214</v>
      </c>
      <c r="F43" s="81" t="s">
        <v>286</v>
      </c>
      <c r="G43" s="104">
        <v>12</v>
      </c>
      <c r="H43" s="79">
        <v>161.35860927187903</v>
      </c>
      <c r="I43" s="79">
        <v>303.33765995394737</v>
      </c>
      <c r="J43" s="104">
        <v>28</v>
      </c>
      <c r="K43" s="79">
        <v>17.771249413698939</v>
      </c>
      <c r="L43" s="79">
        <v>28.318516949919381</v>
      </c>
      <c r="P43" s="80">
        <v>0.63742023290839467</v>
      </c>
    </row>
    <row r="44" spans="1:22" ht="12.75" customHeight="1" x14ac:dyDescent="0.25">
      <c r="A44" s="81" t="s">
        <v>79</v>
      </c>
      <c r="E44" s="84"/>
      <c r="F44" s="81" t="s">
        <v>277</v>
      </c>
      <c r="G44" s="104">
        <v>188.57999999999998</v>
      </c>
      <c r="H44" s="85">
        <v>3.84</v>
      </c>
      <c r="I44" s="85">
        <v>0.89400000000000002</v>
      </c>
      <c r="M44" s="115" t="s">
        <v>28</v>
      </c>
      <c r="N44" s="80">
        <v>0</v>
      </c>
      <c r="O44" s="89">
        <v>98.674000000000007</v>
      </c>
      <c r="Q44" s="85">
        <v>2.0870000000000002</v>
      </c>
      <c r="R44" s="85">
        <v>5.593</v>
      </c>
      <c r="T44" s="347"/>
      <c r="U44" s="273"/>
      <c r="V44" s="273"/>
    </row>
    <row r="45" spans="1:22" ht="12.75" customHeight="1" x14ac:dyDescent="0.25">
      <c r="A45" s="81" t="s">
        <v>79</v>
      </c>
      <c r="E45" s="84"/>
      <c r="F45" s="81" t="s">
        <v>278</v>
      </c>
      <c r="J45" s="104">
        <v>136.56</v>
      </c>
      <c r="K45" s="85">
        <v>4.8869999999999996</v>
      </c>
      <c r="L45" s="85">
        <v>0.96</v>
      </c>
      <c r="M45" s="115" t="s">
        <v>28</v>
      </c>
      <c r="N45" s="80">
        <v>0</v>
      </c>
      <c r="O45" s="89">
        <v>97.617000000000004</v>
      </c>
      <c r="Q45" s="85">
        <v>3.0059999999999998</v>
      </c>
      <c r="R45" s="85">
        <v>6.7679999999999998</v>
      </c>
    </row>
    <row r="46" spans="1:22" ht="12.75" customHeight="1" x14ac:dyDescent="0.25">
      <c r="A46" s="81" t="s">
        <v>79</v>
      </c>
      <c r="B46" s="83">
        <v>325.14</v>
      </c>
      <c r="C46" s="85">
        <v>0.61099999999999999</v>
      </c>
      <c r="D46" s="85">
        <v>0.32900000000000001</v>
      </c>
      <c r="E46" s="84"/>
      <c r="F46" s="81" t="s">
        <v>279</v>
      </c>
      <c r="M46" s="115" t="s">
        <v>28</v>
      </c>
      <c r="N46" s="80">
        <v>0</v>
      </c>
      <c r="O46" s="89">
        <v>99.262</v>
      </c>
      <c r="P46" s="80">
        <v>0.4247915295534872</v>
      </c>
      <c r="Q46" s="85">
        <v>-3.4000000000000002E-2</v>
      </c>
      <c r="R46" s="85">
        <v>1.256</v>
      </c>
      <c r="T46" s="81"/>
      <c r="U46" s="83"/>
      <c r="V46" s="80"/>
    </row>
    <row r="47" spans="1:22" s="58" customFormat="1" ht="12.75" customHeight="1" x14ac:dyDescent="0.25">
      <c r="A47" s="61"/>
      <c r="B47" s="66"/>
      <c r="C47" s="63"/>
      <c r="D47" s="63"/>
      <c r="E47" s="46"/>
      <c r="F47" s="61"/>
      <c r="G47" s="121"/>
      <c r="H47" s="63"/>
      <c r="I47" s="63"/>
      <c r="J47" s="121"/>
      <c r="K47" s="63"/>
      <c r="L47" s="63"/>
      <c r="M47" s="69"/>
      <c r="N47" s="64"/>
      <c r="O47" s="65"/>
      <c r="P47" s="64"/>
      <c r="Q47" s="63"/>
      <c r="R47" s="63"/>
      <c r="S47" s="69"/>
      <c r="T47" s="61"/>
      <c r="U47" s="61"/>
      <c r="V47" s="61"/>
    </row>
    <row r="48" spans="1:22" ht="12.75" customHeight="1" x14ac:dyDescent="0.25">
      <c r="E48" s="84"/>
    </row>
    <row r="49" spans="1:26" ht="12.75" customHeight="1" x14ac:dyDescent="0.25">
      <c r="A49" s="81" t="s">
        <v>160</v>
      </c>
      <c r="B49" s="83">
        <v>47</v>
      </c>
      <c r="C49" s="79">
        <v>-3.9494565647146098</v>
      </c>
      <c r="D49" s="79">
        <v>2.1845929935821728</v>
      </c>
      <c r="E49" s="84" t="s">
        <v>214</v>
      </c>
      <c r="F49" s="81" t="s">
        <v>275</v>
      </c>
      <c r="G49" s="104">
        <v>27</v>
      </c>
      <c r="H49" s="79">
        <v>10.159575831445084</v>
      </c>
      <c r="I49" s="79">
        <v>8.1979526001057259</v>
      </c>
      <c r="J49" s="104">
        <v>20</v>
      </c>
      <c r="K49" s="79">
        <v>6.2101192667304739</v>
      </c>
      <c r="L49" s="79">
        <v>6.7576913629524231</v>
      </c>
      <c r="P49" s="80">
        <v>0.71008429814309748</v>
      </c>
    </row>
    <row r="50" spans="1:26" ht="12.75" customHeight="1" x14ac:dyDescent="0.25">
      <c r="A50" s="81" t="s">
        <v>160</v>
      </c>
      <c r="B50" s="83">
        <v>28</v>
      </c>
      <c r="C50" s="79">
        <v>1.0679836724009606</v>
      </c>
      <c r="D50" s="79">
        <v>1.2192940785957833</v>
      </c>
      <c r="E50" s="84" t="s">
        <v>214</v>
      </c>
      <c r="F50" s="81" t="s">
        <v>286</v>
      </c>
      <c r="G50" s="104">
        <v>10</v>
      </c>
      <c r="H50" s="79">
        <v>3.2287270853272467</v>
      </c>
      <c r="I50" s="79">
        <v>2.9812620101716361</v>
      </c>
      <c r="J50" s="104">
        <v>18</v>
      </c>
      <c r="K50" s="79">
        <v>4.2967107577282073</v>
      </c>
      <c r="L50" s="79">
        <v>3.280540075940332</v>
      </c>
      <c r="P50" s="80">
        <v>0.80961197934151707</v>
      </c>
    </row>
    <row r="51" spans="1:26" ht="12.75" customHeight="1" x14ac:dyDescent="0.25">
      <c r="A51" s="81" t="s">
        <v>160</v>
      </c>
      <c r="E51" s="84"/>
      <c r="F51" s="81" t="s">
        <v>277</v>
      </c>
      <c r="G51" s="104">
        <v>37</v>
      </c>
      <c r="H51" s="79">
        <v>6.5860000000000003</v>
      </c>
      <c r="I51" s="79">
        <v>3.4980000000000002</v>
      </c>
      <c r="M51" s="115" t="s">
        <v>28</v>
      </c>
      <c r="N51" s="80">
        <v>0</v>
      </c>
      <c r="O51" s="82">
        <v>93.081000000000003</v>
      </c>
      <c r="Q51" s="79">
        <v>-0.27</v>
      </c>
      <c r="R51" s="79">
        <v>13.443</v>
      </c>
      <c r="T51" s="347"/>
      <c r="U51" s="273"/>
      <c r="V51" s="273"/>
    </row>
    <row r="52" spans="1:26" ht="12.75" customHeight="1" x14ac:dyDescent="0.25">
      <c r="A52" s="81" t="s">
        <v>160</v>
      </c>
      <c r="E52" s="84"/>
      <c r="F52" s="81" t="s">
        <v>278</v>
      </c>
      <c r="J52" s="104">
        <v>38</v>
      </c>
      <c r="K52" s="85">
        <v>4.694</v>
      </c>
      <c r="L52" s="85">
        <v>0.69199999999999995</v>
      </c>
      <c r="M52" s="115" t="s">
        <v>29</v>
      </c>
      <c r="N52" s="80">
        <v>0.26600000000000001</v>
      </c>
      <c r="O52" s="82">
        <v>19.196999999999999</v>
      </c>
      <c r="Q52" s="85">
        <v>3.3370000000000002</v>
      </c>
      <c r="R52" s="85">
        <v>6.0510000000000002</v>
      </c>
    </row>
    <row r="53" spans="1:26" ht="12.75" customHeight="1" x14ac:dyDescent="0.25">
      <c r="A53" s="81" t="s">
        <v>160</v>
      </c>
      <c r="B53" s="83">
        <v>75</v>
      </c>
      <c r="C53" s="79">
        <v>-1.395</v>
      </c>
      <c r="D53" s="79">
        <v>2.5</v>
      </c>
      <c r="E53" s="84"/>
      <c r="F53" s="81" t="s">
        <v>279</v>
      </c>
      <c r="M53" s="115" t="s">
        <v>28</v>
      </c>
      <c r="N53" s="80">
        <v>0</v>
      </c>
      <c r="O53" s="82">
        <v>99.382000000000005</v>
      </c>
      <c r="P53" s="80">
        <v>0.59569772447480651</v>
      </c>
      <c r="Q53" s="79">
        <v>-6.2949999999999999</v>
      </c>
      <c r="R53" s="79">
        <v>3.5049999999999999</v>
      </c>
      <c r="T53" s="81"/>
      <c r="U53" s="83"/>
      <c r="V53" s="80"/>
    </row>
    <row r="54" spans="1:26" s="58" customFormat="1" ht="12.75" customHeight="1" x14ac:dyDescent="0.25">
      <c r="A54" s="61"/>
      <c r="B54" s="66"/>
      <c r="C54" s="63"/>
      <c r="D54" s="63"/>
      <c r="E54" s="46"/>
      <c r="F54" s="61"/>
      <c r="G54" s="121"/>
      <c r="H54" s="63"/>
      <c r="I54" s="63"/>
      <c r="J54" s="121"/>
      <c r="K54" s="63"/>
      <c r="L54" s="63"/>
      <c r="M54" s="69"/>
      <c r="N54" s="64"/>
      <c r="O54" s="65"/>
      <c r="P54" s="64"/>
      <c r="Q54" s="63"/>
      <c r="R54" s="63"/>
      <c r="S54" s="69"/>
      <c r="T54" s="61"/>
      <c r="U54" s="61"/>
      <c r="V54" s="61"/>
    </row>
    <row r="55" spans="1:26" ht="12.75" customHeight="1" x14ac:dyDescent="0.25">
      <c r="E55" s="84"/>
    </row>
    <row r="56" spans="1:26" ht="12.75" customHeight="1" x14ac:dyDescent="0.25">
      <c r="A56" s="81" t="s">
        <v>109</v>
      </c>
      <c r="B56" s="83">
        <v>122.14</v>
      </c>
      <c r="C56" s="79">
        <v>0.32142857142857162</v>
      </c>
      <c r="D56" s="79">
        <v>6.430909557541499E-2</v>
      </c>
      <c r="E56" s="84" t="s">
        <v>218</v>
      </c>
      <c r="F56" s="81" t="s">
        <v>107</v>
      </c>
      <c r="G56" s="104">
        <v>99</v>
      </c>
      <c r="H56" s="79">
        <v>1.6071428571428572</v>
      </c>
      <c r="I56" s="79">
        <v>0.4642857142857143</v>
      </c>
      <c r="J56" s="104">
        <v>24</v>
      </c>
      <c r="K56" s="79">
        <v>1.9285714285714288</v>
      </c>
      <c r="L56" s="79">
        <v>0.21428571428571427</v>
      </c>
      <c r="T56" s="105"/>
      <c r="Z56" s="105"/>
    </row>
    <row r="57" spans="1:26" s="105" customFormat="1" ht="12.75" customHeight="1" x14ac:dyDescent="0.25">
      <c r="A57" s="99" t="s">
        <v>109</v>
      </c>
      <c r="B57" s="33">
        <f>SUM(G57,J57)</f>
        <v>51</v>
      </c>
      <c r="C57" s="31">
        <f>K57-H57</f>
        <v>108.20999999999998</v>
      </c>
      <c r="D57" s="97">
        <f>SQRT(I57^2/G57+L57^2/J57)</f>
        <v>68.288879148691663</v>
      </c>
      <c r="E57" s="102" t="s">
        <v>47</v>
      </c>
      <c r="F57" s="99" t="s">
        <v>144</v>
      </c>
      <c r="G57" s="104">
        <v>25</v>
      </c>
      <c r="H57" s="97">
        <v>256.31</v>
      </c>
      <c r="I57" s="97">
        <v>234.6</v>
      </c>
      <c r="J57" s="104">
        <v>26</v>
      </c>
      <c r="K57" s="97">
        <v>364.52</v>
      </c>
      <c r="L57" s="97">
        <v>253</v>
      </c>
      <c r="M57" s="106"/>
      <c r="S57" s="106"/>
    </row>
    <row r="58" spans="1:26" s="105" customFormat="1" ht="12.75" customHeight="1" x14ac:dyDescent="0.25">
      <c r="A58" s="99" t="s">
        <v>109</v>
      </c>
      <c r="B58" s="33">
        <f t="shared" ref="B58:B60" si="0">SUM(G58,J58)</f>
        <v>71</v>
      </c>
      <c r="C58" s="31">
        <f t="shared" ref="C58:C60" si="1">K58-H58</f>
        <v>219.74</v>
      </c>
      <c r="D58" s="97">
        <f t="shared" ref="D58:D60" si="2">SQRT(I58^2/G58+L58^2/J58)</f>
        <v>47.594608582580364</v>
      </c>
      <c r="E58" s="102" t="s">
        <v>48</v>
      </c>
      <c r="F58" s="99" t="s">
        <v>144</v>
      </c>
      <c r="G58" s="104">
        <v>31</v>
      </c>
      <c r="H58" s="97">
        <v>236.12</v>
      </c>
      <c r="I58" s="97">
        <v>172.3</v>
      </c>
      <c r="J58" s="104">
        <v>40</v>
      </c>
      <c r="K58" s="97">
        <v>455.86</v>
      </c>
      <c r="L58" s="97">
        <v>228.7</v>
      </c>
      <c r="M58" s="106"/>
      <c r="S58" s="106"/>
    </row>
    <row r="59" spans="1:26" s="105" customFormat="1" ht="12.75" customHeight="1" x14ac:dyDescent="0.25">
      <c r="A59" s="99" t="s">
        <v>109</v>
      </c>
      <c r="B59" s="33">
        <f t="shared" si="0"/>
        <v>62</v>
      </c>
      <c r="C59" s="31">
        <f>K59-H59</f>
        <v>169.70999999999998</v>
      </c>
      <c r="D59" s="97">
        <f t="shared" si="2"/>
        <v>41.428418639476725</v>
      </c>
      <c r="E59" s="102" t="s">
        <v>49</v>
      </c>
      <c r="F59" s="99" t="s">
        <v>144</v>
      </c>
      <c r="G59" s="104">
        <v>31</v>
      </c>
      <c r="H59" s="97">
        <v>207.24</v>
      </c>
      <c r="I59" s="97">
        <v>131.80000000000001</v>
      </c>
      <c r="J59" s="104">
        <v>31</v>
      </c>
      <c r="K59" s="97">
        <v>376.95</v>
      </c>
      <c r="L59" s="97">
        <v>189.3</v>
      </c>
      <c r="M59" s="106"/>
      <c r="S59" s="106"/>
    </row>
    <row r="60" spans="1:26" s="105" customFormat="1" ht="12.75" customHeight="1" x14ac:dyDescent="0.25">
      <c r="A60" s="99" t="s">
        <v>109</v>
      </c>
      <c r="B60" s="33">
        <f t="shared" si="0"/>
        <v>27</v>
      </c>
      <c r="C60" s="31">
        <f t="shared" si="1"/>
        <v>11.399999999999977</v>
      </c>
      <c r="D60" s="97">
        <f t="shared" si="2"/>
        <v>52.204376474362022</v>
      </c>
      <c r="E60" s="102" t="s">
        <v>50</v>
      </c>
      <c r="F60" s="99" t="s">
        <v>144</v>
      </c>
      <c r="G60" s="104">
        <v>13</v>
      </c>
      <c r="H60" s="97">
        <v>254.06</v>
      </c>
      <c r="I60" s="97">
        <v>175.2</v>
      </c>
      <c r="J60" s="104">
        <v>14</v>
      </c>
      <c r="K60" s="97">
        <v>265.45999999999998</v>
      </c>
      <c r="L60" s="97">
        <v>71.400000000000006</v>
      </c>
      <c r="M60" s="106"/>
      <c r="S60" s="106"/>
    </row>
    <row r="61" spans="1:26" ht="12.75" customHeight="1" x14ac:dyDescent="0.25">
      <c r="A61" s="81" t="s">
        <v>109</v>
      </c>
      <c r="B61" s="83">
        <v>50</v>
      </c>
      <c r="C61" s="79">
        <v>6.2879111180082035</v>
      </c>
      <c r="D61" s="79">
        <v>3.9232008480361951</v>
      </c>
      <c r="E61" s="84" t="s">
        <v>214</v>
      </c>
      <c r="F61" s="81" t="s">
        <v>275</v>
      </c>
      <c r="G61" s="104">
        <v>28</v>
      </c>
      <c r="H61" s="79">
        <v>12.812476918152797</v>
      </c>
      <c r="I61" s="79">
        <v>11.197300174027806</v>
      </c>
      <c r="J61" s="104">
        <v>22</v>
      </c>
      <c r="K61" s="79">
        <v>19.100388036161</v>
      </c>
      <c r="L61" s="79">
        <v>15.495180504876156</v>
      </c>
      <c r="P61" s="80">
        <v>0.74222519299473455</v>
      </c>
      <c r="T61" s="105"/>
      <c r="Z61" s="105"/>
    </row>
    <row r="62" spans="1:26" ht="12.75" customHeight="1" x14ac:dyDescent="0.25">
      <c r="A62" s="81" t="s">
        <v>109</v>
      </c>
      <c r="B62" s="83">
        <v>44</v>
      </c>
      <c r="C62" s="79">
        <v>-50.689442013555315</v>
      </c>
      <c r="D62" s="79">
        <v>29.89392895788686</v>
      </c>
      <c r="E62" s="84" t="s">
        <v>214</v>
      </c>
      <c r="F62" s="81" t="s">
        <v>286</v>
      </c>
      <c r="G62" s="104">
        <v>12</v>
      </c>
      <c r="H62" s="79">
        <v>92.723056776619771</v>
      </c>
      <c r="I62" s="79">
        <v>99.476031504667688</v>
      </c>
      <c r="J62" s="104">
        <v>32</v>
      </c>
      <c r="K62" s="79">
        <v>42.033614763064456</v>
      </c>
      <c r="L62" s="79">
        <v>46.997390524796913</v>
      </c>
      <c r="P62" s="80">
        <v>0.64499055104071501</v>
      </c>
      <c r="T62" s="105"/>
    </row>
    <row r="63" spans="1:26" ht="12.75" customHeight="1" x14ac:dyDescent="0.25">
      <c r="A63" s="81" t="s">
        <v>109</v>
      </c>
      <c r="E63" s="84"/>
      <c r="F63" s="81" t="s">
        <v>277</v>
      </c>
      <c r="G63" s="104">
        <f>SUM(G56:G62)</f>
        <v>239</v>
      </c>
      <c r="H63" s="97">
        <v>89.34</v>
      </c>
      <c r="I63" s="97">
        <v>11.755000000000001</v>
      </c>
      <c r="M63" s="115" t="s">
        <v>28</v>
      </c>
      <c r="N63" s="80">
        <v>0</v>
      </c>
      <c r="O63" s="100">
        <v>97.361000000000004</v>
      </c>
      <c r="Q63" s="97">
        <v>66.3</v>
      </c>
      <c r="R63" s="97">
        <v>112.379</v>
      </c>
      <c r="T63" s="347"/>
      <c r="U63" s="273"/>
      <c r="V63" s="273"/>
    </row>
    <row r="64" spans="1:26" ht="12.75" customHeight="1" x14ac:dyDescent="0.25">
      <c r="A64" s="81" t="s">
        <v>109</v>
      </c>
      <c r="E64" s="84"/>
      <c r="F64" s="81" t="s">
        <v>278</v>
      </c>
      <c r="J64" s="104">
        <f>SUM(J56:J62)</f>
        <v>189</v>
      </c>
      <c r="K64" s="97">
        <v>182.57499999999999</v>
      </c>
      <c r="L64" s="97">
        <v>21.190999999999999</v>
      </c>
      <c r="M64" s="115" t="s">
        <v>28</v>
      </c>
      <c r="N64" s="80">
        <v>0</v>
      </c>
      <c r="O64" s="100">
        <v>98.954999999999998</v>
      </c>
      <c r="Q64" s="97">
        <v>141.042</v>
      </c>
      <c r="R64" s="97">
        <v>224.108</v>
      </c>
      <c r="T64" s="105"/>
    </row>
    <row r="65" spans="1:25" ht="12.75" customHeight="1" x14ac:dyDescent="0.25">
      <c r="A65" s="81" t="s">
        <v>109</v>
      </c>
      <c r="B65" s="83">
        <f>SUM(B56:B62)</f>
        <v>427.14</v>
      </c>
      <c r="C65" s="97">
        <v>65.103999999999999</v>
      </c>
      <c r="D65" s="97">
        <v>8.1210000000000004</v>
      </c>
      <c r="E65" s="84"/>
      <c r="F65" s="81" t="s">
        <v>279</v>
      </c>
      <c r="M65" s="115" t="s">
        <v>28</v>
      </c>
      <c r="N65" s="80">
        <v>0</v>
      </c>
      <c r="O65" s="100">
        <v>99.795000000000002</v>
      </c>
      <c r="P65" s="98">
        <f>2*(1-_xlfn.NORM.S.DIST((K64-H63)/SQRT((L64^2)+(I63^2)),TRUE))</f>
        <v>1.1935911349270079E-4</v>
      </c>
      <c r="Q65" s="97">
        <v>49.186999999999998</v>
      </c>
      <c r="R65" s="97">
        <v>81.021000000000001</v>
      </c>
      <c r="T65" s="99"/>
      <c r="U65" s="83"/>
      <c r="V65" s="80"/>
    </row>
    <row r="66" spans="1:25" s="58" customFormat="1" ht="12.75" customHeight="1" x14ac:dyDescent="0.25">
      <c r="A66" s="61"/>
      <c r="B66" s="66"/>
      <c r="C66" s="63"/>
      <c r="D66" s="63"/>
      <c r="E66" s="46"/>
      <c r="F66" s="61"/>
      <c r="G66" s="121"/>
      <c r="H66" s="63"/>
      <c r="I66" s="63"/>
      <c r="J66" s="121"/>
      <c r="K66" s="63"/>
      <c r="L66" s="63"/>
      <c r="M66" s="69"/>
      <c r="N66" s="64"/>
      <c r="O66" s="65"/>
      <c r="P66" s="64"/>
      <c r="Q66" s="63"/>
      <c r="R66" s="63"/>
      <c r="S66" s="69"/>
      <c r="T66" s="109"/>
      <c r="U66" s="61"/>
      <c r="V66" s="61"/>
    </row>
    <row r="67" spans="1:25" ht="12.75" customHeight="1" x14ac:dyDescent="0.25">
      <c r="T67" s="105"/>
    </row>
    <row r="68" spans="1:25" ht="12.75" customHeight="1" x14ac:dyDescent="0.25">
      <c r="A68" s="81" t="s">
        <v>46</v>
      </c>
      <c r="B68" s="83">
        <v>20</v>
      </c>
      <c r="C68" s="79">
        <v>28.381814264167204</v>
      </c>
      <c r="D68" s="79">
        <v>12.364868621992924</v>
      </c>
      <c r="E68" s="4" t="s">
        <v>69</v>
      </c>
      <c r="F68" s="81" t="s">
        <v>280</v>
      </c>
      <c r="G68" s="115">
        <v>7</v>
      </c>
      <c r="H68" s="79">
        <v>5.2941176470588243</v>
      </c>
      <c r="I68" s="85">
        <v>6.8008412533429912</v>
      </c>
      <c r="J68" s="104">
        <v>13</v>
      </c>
      <c r="K68" s="79">
        <v>33.67593191122603</v>
      </c>
      <c r="L68" s="79">
        <v>43.608189068389734</v>
      </c>
      <c r="M68" s="115"/>
      <c r="N68" s="80"/>
      <c r="O68" s="82"/>
      <c r="P68" s="80">
        <v>0.52018278997904188</v>
      </c>
      <c r="Q68" s="79"/>
      <c r="R68" s="79"/>
      <c r="S68" s="115"/>
      <c r="T68" s="99"/>
      <c r="U68" s="81"/>
      <c r="V68" s="81"/>
    </row>
    <row r="69" spans="1:25" ht="12.75" customHeight="1" x14ac:dyDescent="0.25">
      <c r="A69" s="81" t="s">
        <v>46</v>
      </c>
      <c r="B69" s="83">
        <v>19</v>
      </c>
      <c r="C69" s="79">
        <v>34.146005509641867</v>
      </c>
      <c r="D69" s="79">
        <v>23.955505898719206</v>
      </c>
      <c r="E69" s="4" t="s">
        <v>71</v>
      </c>
      <c r="F69" s="81" t="s">
        <v>280</v>
      </c>
      <c r="G69" s="115">
        <v>8</v>
      </c>
      <c r="H69" s="79">
        <v>19.292929292929294</v>
      </c>
      <c r="I69" s="85">
        <v>43.088432645260475</v>
      </c>
      <c r="J69" s="104">
        <v>11</v>
      </c>
      <c r="K69" s="79">
        <v>53.438934802571161</v>
      </c>
      <c r="L69" s="79">
        <v>61.316278248436589</v>
      </c>
      <c r="M69" s="115"/>
      <c r="N69" s="80"/>
      <c r="O69" s="82"/>
      <c r="P69" s="80">
        <v>0.6486541921910538</v>
      </c>
      <c r="Q69" s="79"/>
      <c r="R69" s="79"/>
      <c r="S69" s="115"/>
      <c r="T69" s="99"/>
      <c r="U69" s="81"/>
      <c r="V69" s="81"/>
    </row>
    <row r="70" spans="1:25" ht="12.75" customHeight="1" x14ac:dyDescent="0.25">
      <c r="A70" s="81" t="s">
        <v>46</v>
      </c>
      <c r="B70" s="83">
        <v>23</v>
      </c>
      <c r="C70" s="79">
        <v>48.603102779573369</v>
      </c>
      <c r="D70" s="79">
        <v>12.966711825747572</v>
      </c>
      <c r="E70" s="4" t="s">
        <v>55</v>
      </c>
      <c r="F70" s="81" t="s">
        <v>280</v>
      </c>
      <c r="G70" s="115">
        <v>10</v>
      </c>
      <c r="H70" s="79">
        <v>1.8235294117647061</v>
      </c>
      <c r="I70" s="85">
        <v>1.5550886320704584</v>
      </c>
      <c r="J70" s="104">
        <v>13</v>
      </c>
      <c r="K70" s="79">
        <v>50.426632191338072</v>
      </c>
      <c r="L70" s="79">
        <v>46.718510374219896</v>
      </c>
      <c r="M70" s="115"/>
      <c r="N70" s="80"/>
      <c r="O70" s="82"/>
      <c r="P70" s="80">
        <v>0.29844981438478269</v>
      </c>
      <c r="Q70" s="79"/>
      <c r="R70" s="79"/>
      <c r="S70" s="115"/>
      <c r="T70" s="99"/>
      <c r="U70" s="81"/>
      <c r="V70" s="81"/>
      <c r="Y70" s="105"/>
    </row>
    <row r="71" spans="1:25" ht="12.75" customHeight="1" x14ac:dyDescent="0.25">
      <c r="A71" s="81" t="s">
        <v>46</v>
      </c>
      <c r="B71" s="83">
        <v>72</v>
      </c>
      <c r="C71" s="79">
        <v>19.31034482758621</v>
      </c>
      <c r="D71" s="79">
        <v>1.3427962858586833</v>
      </c>
      <c r="E71" s="84" t="s">
        <v>72</v>
      </c>
      <c r="F71" s="81" t="s">
        <v>94</v>
      </c>
      <c r="G71" s="104">
        <v>34</v>
      </c>
      <c r="H71" s="79">
        <v>16.551724137931036</v>
      </c>
      <c r="I71" s="79">
        <v>3.7931034482758625</v>
      </c>
      <c r="J71" s="104">
        <v>38</v>
      </c>
      <c r="K71" s="79">
        <v>35.862068965517246</v>
      </c>
      <c r="L71" s="79">
        <v>7.2413793103448283</v>
      </c>
      <c r="T71" s="105"/>
      <c r="Y71" s="105"/>
    </row>
    <row r="72" spans="1:25" s="105" customFormat="1" ht="12.75" customHeight="1" x14ac:dyDescent="0.25">
      <c r="A72" s="99" t="s">
        <v>46</v>
      </c>
      <c r="B72" s="33">
        <f t="shared" ref="B72" si="3">SUM(G72,J72)</f>
        <v>51</v>
      </c>
      <c r="C72" s="31">
        <f t="shared" ref="C72" si="4">K72-H72</f>
        <v>-36.489999999999995</v>
      </c>
      <c r="D72" s="97">
        <f t="shared" ref="D72" si="5">SQRT(I72^2/G72+L72^2/J72)</f>
        <v>46.02161381852595</v>
      </c>
      <c r="E72" s="102" t="s">
        <v>47</v>
      </c>
      <c r="F72" s="99" t="s">
        <v>144</v>
      </c>
      <c r="G72" s="104">
        <v>25</v>
      </c>
      <c r="H72" s="97">
        <v>124.11</v>
      </c>
      <c r="I72" s="97">
        <v>218.4</v>
      </c>
      <c r="J72" s="104">
        <v>26</v>
      </c>
      <c r="K72" s="97">
        <v>87.62</v>
      </c>
      <c r="L72" s="97">
        <v>73.900000000000006</v>
      </c>
      <c r="M72" s="106"/>
      <c r="S72" s="106"/>
    </row>
    <row r="73" spans="1:25" s="105" customFormat="1" ht="12.75" customHeight="1" x14ac:dyDescent="0.25">
      <c r="A73" s="99" t="s">
        <v>46</v>
      </c>
      <c r="B73" s="33">
        <f t="shared" ref="B73:B75" si="6">SUM(G73,J73)</f>
        <v>71</v>
      </c>
      <c r="C73" s="31">
        <f t="shared" ref="C73:C75" si="7">K73-H73</f>
        <v>115.30000000000004</v>
      </c>
      <c r="D73" s="97">
        <f t="shared" ref="D73:D75" si="8">SQRT(I73^2/G73+L73^2/J73)</f>
        <v>62.71739636218657</v>
      </c>
      <c r="E73" s="102" t="s">
        <v>48</v>
      </c>
      <c r="F73" s="99" t="s">
        <v>144</v>
      </c>
      <c r="G73" s="104">
        <v>31</v>
      </c>
      <c r="H73" s="97">
        <v>196.67</v>
      </c>
      <c r="I73" s="97">
        <v>253.5</v>
      </c>
      <c r="J73" s="104">
        <v>40</v>
      </c>
      <c r="K73" s="97">
        <v>311.97000000000003</v>
      </c>
      <c r="L73" s="97">
        <v>272.8</v>
      </c>
      <c r="M73" s="106"/>
      <c r="S73" s="106"/>
    </row>
    <row r="74" spans="1:25" s="105" customFormat="1" ht="12.75" customHeight="1" x14ac:dyDescent="0.25">
      <c r="A74" s="99" t="s">
        <v>46</v>
      </c>
      <c r="B74" s="33">
        <f t="shared" si="6"/>
        <v>62</v>
      </c>
      <c r="C74" s="31">
        <f t="shared" si="7"/>
        <v>-75.22</v>
      </c>
      <c r="D74" s="97">
        <f t="shared" si="8"/>
        <v>63.1590031382649</v>
      </c>
      <c r="E74" s="102" t="s">
        <v>49</v>
      </c>
      <c r="F74" s="99" t="s">
        <v>144</v>
      </c>
      <c r="G74" s="104">
        <v>31</v>
      </c>
      <c r="H74" s="97">
        <v>290.45</v>
      </c>
      <c r="I74" s="97">
        <v>258.60000000000002</v>
      </c>
      <c r="J74" s="104">
        <v>31</v>
      </c>
      <c r="K74" s="97">
        <v>215.23</v>
      </c>
      <c r="L74" s="97">
        <v>238.3</v>
      </c>
      <c r="M74" s="106"/>
      <c r="S74" s="106"/>
    </row>
    <row r="75" spans="1:25" s="105" customFormat="1" ht="12.75" customHeight="1" x14ac:dyDescent="0.25">
      <c r="A75" s="99" t="s">
        <v>46</v>
      </c>
      <c r="B75" s="33">
        <f t="shared" si="6"/>
        <v>27</v>
      </c>
      <c r="C75" s="31">
        <f t="shared" si="7"/>
        <v>-215.2</v>
      </c>
      <c r="D75" s="97">
        <f t="shared" si="8"/>
        <v>113.8974232455591</v>
      </c>
      <c r="E75" s="102" t="s">
        <v>50</v>
      </c>
      <c r="F75" s="99" t="s">
        <v>144</v>
      </c>
      <c r="G75" s="104">
        <v>13</v>
      </c>
      <c r="H75" s="97">
        <v>332.68</v>
      </c>
      <c r="I75" s="97">
        <v>394.3</v>
      </c>
      <c r="J75" s="104">
        <v>14</v>
      </c>
      <c r="K75" s="97">
        <v>117.48</v>
      </c>
      <c r="L75" s="97">
        <v>119.1</v>
      </c>
      <c r="M75" s="106"/>
      <c r="S75" s="106"/>
    </row>
    <row r="76" spans="1:25" ht="12.75" customHeight="1" x14ac:dyDescent="0.25">
      <c r="A76" s="81" t="s">
        <v>46</v>
      </c>
      <c r="B76" s="83">
        <v>51</v>
      </c>
      <c r="C76" s="79">
        <v>192.15606502621358</v>
      </c>
      <c r="D76" s="79">
        <v>72.600627580096415</v>
      </c>
      <c r="E76" s="84" t="s">
        <v>214</v>
      </c>
      <c r="F76" s="81" t="s">
        <v>275</v>
      </c>
      <c r="G76" s="104">
        <v>27</v>
      </c>
      <c r="H76" s="79">
        <v>59.966049382716037</v>
      </c>
      <c r="I76" s="79">
        <v>89.128428355139846</v>
      </c>
      <c r="J76" s="104">
        <v>24</v>
      </c>
      <c r="K76" s="79">
        <v>252.1221144089296</v>
      </c>
      <c r="L76" s="79">
        <v>345.59977319255268</v>
      </c>
      <c r="P76" s="80">
        <v>0.59030676834375928</v>
      </c>
      <c r="T76" s="105"/>
    </row>
    <row r="77" spans="1:25" ht="12.75" customHeight="1" x14ac:dyDescent="0.25">
      <c r="A77" s="81" t="s">
        <v>46</v>
      </c>
      <c r="B77" s="83">
        <v>37</v>
      </c>
      <c r="C77" s="79">
        <v>-101.15007823227006</v>
      </c>
      <c r="D77" s="79">
        <v>113.12257568682014</v>
      </c>
      <c r="E77" s="84" t="s">
        <v>214</v>
      </c>
      <c r="F77" s="81" t="s">
        <v>286</v>
      </c>
      <c r="G77" s="104">
        <v>11</v>
      </c>
      <c r="H77" s="79">
        <v>297.62124671371254</v>
      </c>
      <c r="I77" s="79">
        <v>334.05058627133945</v>
      </c>
      <c r="J77" s="104">
        <v>26</v>
      </c>
      <c r="K77" s="79">
        <v>196.47116848144248</v>
      </c>
      <c r="L77" s="79">
        <v>262.59655372175274</v>
      </c>
      <c r="P77" s="80">
        <v>0.81184095103315013</v>
      </c>
      <c r="T77" s="105"/>
    </row>
    <row r="78" spans="1:25" ht="12.75" customHeight="1" x14ac:dyDescent="0.25">
      <c r="A78" s="81" t="s">
        <v>46</v>
      </c>
      <c r="E78" s="84"/>
      <c r="F78" s="81" t="s">
        <v>277</v>
      </c>
      <c r="G78" s="104">
        <f>SUM(G68:G77)</f>
        <v>197</v>
      </c>
      <c r="H78" s="97">
        <v>23.841999999999999</v>
      </c>
      <c r="I78" s="97">
        <v>5.7729999999999997</v>
      </c>
      <c r="M78" s="115" t="s">
        <v>28</v>
      </c>
      <c r="N78" s="80">
        <v>0</v>
      </c>
      <c r="O78" s="100">
        <v>97.811000000000007</v>
      </c>
      <c r="Q78" s="97">
        <v>12.526999999999999</v>
      </c>
      <c r="R78" s="97">
        <v>35.156999999999996</v>
      </c>
      <c r="T78" s="347"/>
      <c r="U78" s="273"/>
      <c r="V78" s="273"/>
    </row>
    <row r="79" spans="1:25" ht="12.75" customHeight="1" x14ac:dyDescent="0.25">
      <c r="A79" s="81" t="s">
        <v>46</v>
      </c>
      <c r="E79" s="84"/>
      <c r="F79" s="81" t="s">
        <v>278</v>
      </c>
      <c r="J79" s="104">
        <f>SUM(J68:J77)</f>
        <v>236</v>
      </c>
      <c r="K79" s="97">
        <v>105.977</v>
      </c>
      <c r="L79" s="97">
        <v>16.75</v>
      </c>
      <c r="M79" s="115" t="s">
        <v>28</v>
      </c>
      <c r="N79" s="80">
        <v>0</v>
      </c>
      <c r="O79" s="100">
        <v>90.841999999999999</v>
      </c>
      <c r="Q79" s="97">
        <v>73.147999999999996</v>
      </c>
      <c r="R79" s="97">
        <v>138.80600000000001</v>
      </c>
      <c r="T79" s="105"/>
    </row>
    <row r="80" spans="1:25" ht="12.75" customHeight="1" x14ac:dyDescent="0.25">
      <c r="A80" s="81" t="s">
        <v>46</v>
      </c>
      <c r="B80" s="83">
        <f>SUM(B68:B77)</f>
        <v>433</v>
      </c>
      <c r="C80" s="97">
        <v>7.9870000000000001</v>
      </c>
      <c r="D80" s="97">
        <v>11.772</v>
      </c>
      <c r="E80" s="84"/>
      <c r="F80" s="81" t="s">
        <v>279</v>
      </c>
      <c r="M80" s="115" t="s">
        <v>28</v>
      </c>
      <c r="N80" s="80">
        <v>0</v>
      </c>
      <c r="O80" s="100">
        <v>99.061999999999998</v>
      </c>
      <c r="P80" s="98">
        <f>2*(1-_xlfn.NORM.S.DIST((K79-H78)/SQRT((L79^2)+(I78^2)),TRUE))</f>
        <v>3.5528794968264776E-6</v>
      </c>
      <c r="Q80" s="97">
        <v>-15.085000000000001</v>
      </c>
      <c r="R80" s="97">
        <v>31.06</v>
      </c>
      <c r="T80" s="99"/>
      <c r="U80" s="83"/>
      <c r="V80" s="80"/>
    </row>
    <row r="81" spans="1:22" s="58" customFormat="1" ht="12.75" customHeight="1" x14ac:dyDescent="0.25">
      <c r="A81" s="61"/>
      <c r="B81" s="66"/>
      <c r="C81" s="63"/>
      <c r="D81" s="63"/>
      <c r="E81" s="46"/>
      <c r="F81" s="61"/>
      <c r="G81" s="121"/>
      <c r="H81" s="63"/>
      <c r="I81" s="63"/>
      <c r="J81" s="121"/>
      <c r="K81" s="63"/>
      <c r="L81" s="63"/>
      <c r="M81" s="69"/>
      <c r="N81" s="64"/>
      <c r="O81" s="65"/>
      <c r="P81" s="64"/>
      <c r="Q81" s="63"/>
      <c r="R81" s="63"/>
      <c r="S81" s="69"/>
      <c r="T81" s="109"/>
      <c r="U81" s="61"/>
      <c r="V81" s="61"/>
    </row>
    <row r="82" spans="1:22" ht="12.75" customHeight="1" x14ac:dyDescent="0.25">
      <c r="E82" s="84"/>
      <c r="T82" s="105"/>
    </row>
    <row r="83" spans="1:22" ht="12.75" customHeight="1" x14ac:dyDescent="0.25">
      <c r="A83" s="81" t="s">
        <v>52</v>
      </c>
      <c r="B83" s="83">
        <v>30</v>
      </c>
      <c r="C83" s="79">
        <v>-5.1282051282051242</v>
      </c>
      <c r="D83" s="79">
        <v>12.414160465892108</v>
      </c>
      <c r="E83" s="81" t="s">
        <v>31</v>
      </c>
      <c r="F83" s="81" t="s">
        <v>172</v>
      </c>
      <c r="G83" s="104">
        <v>8</v>
      </c>
      <c r="H83" s="79">
        <v>87.179487179487182</v>
      </c>
      <c r="I83" s="79">
        <v>19.230769230769234</v>
      </c>
      <c r="J83" s="104">
        <v>22</v>
      </c>
      <c r="K83" s="79">
        <v>82.051282051282058</v>
      </c>
      <c r="L83" s="79">
        <v>48.717948717948715</v>
      </c>
      <c r="T83" s="105"/>
    </row>
    <row r="84" spans="1:22" ht="12.75" customHeight="1" x14ac:dyDescent="0.25">
      <c r="A84" s="81" t="s">
        <v>52</v>
      </c>
      <c r="B84" s="83">
        <v>44</v>
      </c>
      <c r="C84" s="79">
        <v>-2.6051040354380999</v>
      </c>
      <c r="D84" s="79">
        <v>1.1467771433187206</v>
      </c>
      <c r="E84" s="84" t="s">
        <v>214</v>
      </c>
      <c r="F84" s="81" t="s">
        <v>275</v>
      </c>
      <c r="G84" s="104">
        <v>27</v>
      </c>
      <c r="H84" s="79">
        <v>6.457840856438132</v>
      </c>
      <c r="I84" s="79">
        <v>4.1372333324363924</v>
      </c>
      <c r="J84" s="104">
        <v>17</v>
      </c>
      <c r="K84" s="79">
        <v>3.8527368210000321</v>
      </c>
      <c r="L84" s="79">
        <v>3.4028637381202373</v>
      </c>
      <c r="P84" s="80">
        <v>0.62674753463953525</v>
      </c>
      <c r="T84" s="105"/>
    </row>
    <row r="85" spans="1:22" ht="12.75" customHeight="1" x14ac:dyDescent="0.25">
      <c r="A85" s="81" t="s">
        <v>52</v>
      </c>
      <c r="B85" s="83">
        <v>27</v>
      </c>
      <c r="C85" s="79">
        <v>1.774477488949433E-3</v>
      </c>
      <c r="D85" s="79">
        <v>0.55530709294844349</v>
      </c>
      <c r="E85" s="84" t="s">
        <v>214</v>
      </c>
      <c r="F85" s="81" t="s">
        <v>286</v>
      </c>
      <c r="G85" s="104">
        <v>12</v>
      </c>
      <c r="H85" s="79">
        <v>2.8280130221989173</v>
      </c>
      <c r="I85" s="79">
        <v>1.0457466338881163</v>
      </c>
      <c r="J85" s="104">
        <v>15</v>
      </c>
      <c r="K85" s="79">
        <v>2.8297874996878667</v>
      </c>
      <c r="L85" s="79">
        <v>1.8051335087251472</v>
      </c>
      <c r="P85" s="80">
        <v>0.99932132567538234</v>
      </c>
      <c r="T85" s="105"/>
    </row>
    <row r="86" spans="1:22" ht="12.75" customHeight="1" x14ac:dyDescent="0.25">
      <c r="A86" s="81" t="s">
        <v>52</v>
      </c>
      <c r="B86" s="83">
        <v>21</v>
      </c>
      <c r="C86" s="79">
        <v>71.587301587301596</v>
      </c>
      <c r="D86" s="79">
        <v>38.322708138989199</v>
      </c>
      <c r="E86" s="4" t="s">
        <v>69</v>
      </c>
      <c r="F86" s="81" t="s">
        <v>280</v>
      </c>
      <c r="G86" s="104">
        <v>7</v>
      </c>
      <c r="H86" s="79">
        <v>98.412698412698404</v>
      </c>
      <c r="I86" s="79">
        <v>64.351328458912249</v>
      </c>
      <c r="J86" s="104">
        <v>14</v>
      </c>
      <c r="K86" s="79">
        <v>170</v>
      </c>
      <c r="L86" s="79">
        <v>110.80899096477899</v>
      </c>
      <c r="M86" s="115"/>
      <c r="N86" s="80"/>
      <c r="O86" s="82"/>
      <c r="P86" s="80">
        <v>0.57638898605617128</v>
      </c>
      <c r="Q86" s="79"/>
      <c r="R86" s="79"/>
      <c r="S86" s="115"/>
      <c r="T86" s="99"/>
      <c r="U86" s="81"/>
      <c r="V86" s="81"/>
    </row>
    <row r="87" spans="1:22" ht="12.75" customHeight="1" x14ac:dyDescent="0.25">
      <c r="A87" s="81" t="s">
        <v>52</v>
      </c>
      <c r="B87" s="83">
        <v>21</v>
      </c>
      <c r="C87" s="79">
        <v>46.133814102564131</v>
      </c>
      <c r="D87" s="79">
        <v>31.188171203569507</v>
      </c>
      <c r="E87" s="4" t="s">
        <v>71</v>
      </c>
      <c r="F87" s="81" t="s">
        <v>280</v>
      </c>
      <c r="G87" s="104">
        <v>8</v>
      </c>
      <c r="H87" s="79">
        <v>84.635416666666671</v>
      </c>
      <c r="I87" s="79">
        <v>49.262133657607656</v>
      </c>
      <c r="J87" s="104">
        <v>13</v>
      </c>
      <c r="K87" s="79">
        <v>130.7692307692308</v>
      </c>
      <c r="L87" s="79">
        <v>93.282607457063534</v>
      </c>
      <c r="M87" s="115"/>
      <c r="N87" s="80"/>
      <c r="O87" s="82"/>
      <c r="P87" s="80">
        <v>0.66187665981263644</v>
      </c>
      <c r="Q87" s="79"/>
      <c r="R87" s="79"/>
      <c r="S87" s="115"/>
      <c r="T87" s="99"/>
      <c r="U87" s="81"/>
      <c r="V87" s="81"/>
    </row>
    <row r="88" spans="1:22" ht="12.75" customHeight="1" x14ac:dyDescent="0.25">
      <c r="A88" s="81" t="s">
        <v>52</v>
      </c>
      <c r="B88" s="83">
        <v>21</v>
      </c>
      <c r="C88" s="79">
        <v>-56.202020202020208</v>
      </c>
      <c r="D88" s="79">
        <v>50.220800999833507</v>
      </c>
      <c r="E88" s="4" t="s">
        <v>55</v>
      </c>
      <c r="F88" s="81" t="s">
        <v>280</v>
      </c>
      <c r="G88" s="104">
        <v>10</v>
      </c>
      <c r="H88" s="79">
        <v>138.22222222222223</v>
      </c>
      <c r="I88" s="79">
        <v>146.80053748271021</v>
      </c>
      <c r="J88" s="104">
        <v>11</v>
      </c>
      <c r="K88" s="79">
        <v>82.020202020202021</v>
      </c>
      <c r="L88" s="79">
        <v>63.5451005033417</v>
      </c>
      <c r="M88" s="115"/>
      <c r="N88" s="80"/>
      <c r="O88" s="82"/>
      <c r="P88" s="80">
        <v>0.72533149678798714</v>
      </c>
      <c r="Q88" s="79"/>
      <c r="R88" s="79"/>
      <c r="S88" s="115"/>
      <c r="T88" s="99"/>
      <c r="U88" s="81"/>
      <c r="V88" s="81"/>
    </row>
    <row r="89" spans="1:22" ht="12.75" customHeight="1" x14ac:dyDescent="0.25">
      <c r="A89" s="81" t="s">
        <v>52</v>
      </c>
      <c r="E89" s="84"/>
      <c r="F89" s="81" t="s">
        <v>277</v>
      </c>
      <c r="G89" s="104">
        <v>72</v>
      </c>
      <c r="H89" s="79">
        <v>32.222999999999999</v>
      </c>
      <c r="I89" s="79">
        <v>5.0039999999999996</v>
      </c>
      <c r="M89" s="115" t="s">
        <v>28</v>
      </c>
      <c r="N89" s="80">
        <v>0</v>
      </c>
      <c r="O89" s="82">
        <v>97.700999999999993</v>
      </c>
      <c r="Q89" s="79">
        <v>22.414999999999999</v>
      </c>
      <c r="R89" s="79">
        <v>42.030999999999999</v>
      </c>
      <c r="T89" s="347"/>
      <c r="U89" s="273"/>
      <c r="V89" s="273"/>
    </row>
    <row r="90" spans="1:22" ht="12.75" customHeight="1" x14ac:dyDescent="0.25">
      <c r="A90" s="81" t="s">
        <v>52</v>
      </c>
      <c r="E90" s="84"/>
      <c r="F90" s="81" t="s">
        <v>278</v>
      </c>
      <c r="J90" s="104">
        <v>92</v>
      </c>
      <c r="K90" s="79">
        <v>25.463999999999999</v>
      </c>
      <c r="L90" s="79">
        <v>4.657</v>
      </c>
      <c r="M90" s="115" t="s">
        <v>28</v>
      </c>
      <c r="N90" s="80">
        <v>0</v>
      </c>
      <c r="O90" s="82">
        <v>96.215999999999994</v>
      </c>
      <c r="Q90" s="79">
        <v>16.337</v>
      </c>
      <c r="R90" s="79">
        <v>34.591000000000001</v>
      </c>
      <c r="T90" s="105"/>
    </row>
    <row r="91" spans="1:22" ht="12.75" customHeight="1" x14ac:dyDescent="0.25">
      <c r="A91" s="81" t="s">
        <v>52</v>
      </c>
      <c r="B91" s="83">
        <v>164</v>
      </c>
      <c r="C91" s="79">
        <v>1.1659999999999999</v>
      </c>
      <c r="D91" s="79">
        <v>1.5029999999999999</v>
      </c>
      <c r="E91" s="84"/>
      <c r="F91" s="81" t="s">
        <v>279</v>
      </c>
      <c r="M91" s="115" t="s">
        <v>28</v>
      </c>
      <c r="N91" s="80">
        <v>0</v>
      </c>
      <c r="O91" s="82">
        <v>98.424000000000007</v>
      </c>
      <c r="P91" s="80">
        <v>0.3227755455385668</v>
      </c>
      <c r="Q91" s="79">
        <v>-1.7809999999999999</v>
      </c>
      <c r="R91" s="79">
        <v>4.1120000000000001</v>
      </c>
      <c r="T91" s="99"/>
      <c r="U91" s="83"/>
      <c r="V91" s="80"/>
    </row>
    <row r="92" spans="1:22" s="58" customFormat="1" ht="12.75" customHeight="1" x14ac:dyDescent="0.25">
      <c r="A92" s="61"/>
      <c r="B92" s="66"/>
      <c r="C92" s="63"/>
      <c r="D92" s="63"/>
      <c r="E92" s="46"/>
      <c r="F92" s="61"/>
      <c r="G92" s="121"/>
      <c r="H92" s="63"/>
      <c r="I92" s="63"/>
      <c r="J92" s="121"/>
      <c r="K92" s="63"/>
      <c r="L92" s="63"/>
      <c r="M92" s="69"/>
      <c r="N92" s="64"/>
      <c r="O92" s="65"/>
      <c r="P92" s="64"/>
      <c r="Q92" s="63"/>
      <c r="R92" s="63"/>
      <c r="S92" s="69"/>
      <c r="T92" s="109"/>
      <c r="U92" s="61"/>
      <c r="V92" s="61"/>
    </row>
    <row r="93" spans="1:22" ht="12.75" customHeight="1" x14ac:dyDescent="0.25">
      <c r="T93" s="105"/>
    </row>
    <row r="94" spans="1:22" ht="12.75" customHeight="1" x14ac:dyDescent="0.25">
      <c r="A94" s="81" t="s">
        <v>117</v>
      </c>
      <c r="B94" s="83">
        <v>90</v>
      </c>
      <c r="C94" s="79">
        <v>2.48</v>
      </c>
      <c r="D94" s="79">
        <v>0.72980015265641185</v>
      </c>
      <c r="E94" s="81" t="s">
        <v>31</v>
      </c>
      <c r="F94" s="81" t="s">
        <v>287</v>
      </c>
      <c r="G94" s="104">
        <v>49</v>
      </c>
      <c r="H94" s="79">
        <v>2.23</v>
      </c>
      <c r="I94" s="79">
        <v>2</v>
      </c>
      <c r="J94" s="104">
        <v>41</v>
      </c>
      <c r="K94" s="79">
        <v>4.71</v>
      </c>
      <c r="L94" s="79">
        <v>4.3</v>
      </c>
      <c r="P94" s="80">
        <v>0.60101174190847084</v>
      </c>
      <c r="T94" s="105"/>
    </row>
    <row r="95" spans="1:22" ht="12.75" customHeight="1" x14ac:dyDescent="0.25">
      <c r="A95" s="81" t="s">
        <v>117</v>
      </c>
      <c r="B95" s="83">
        <v>121</v>
      </c>
      <c r="C95" s="79">
        <v>6.91</v>
      </c>
      <c r="D95" s="79">
        <v>0.8047913242762077</v>
      </c>
      <c r="E95" s="81" t="s">
        <v>31</v>
      </c>
      <c r="F95" s="81" t="s">
        <v>288</v>
      </c>
      <c r="G95" s="104">
        <v>51</v>
      </c>
      <c r="H95" s="79">
        <v>1.01</v>
      </c>
      <c r="I95" s="79">
        <v>1.5</v>
      </c>
      <c r="J95" s="104">
        <v>70</v>
      </c>
      <c r="K95" s="79">
        <v>7.92</v>
      </c>
      <c r="L95" s="79">
        <v>6.5</v>
      </c>
      <c r="P95" s="80">
        <v>0.30027082323916998</v>
      </c>
      <c r="T95" s="105"/>
    </row>
    <row r="96" spans="1:22" ht="12.75" customHeight="1" x14ac:dyDescent="0.25">
      <c r="A96" s="81" t="s">
        <v>117</v>
      </c>
      <c r="B96" s="83">
        <v>30</v>
      </c>
      <c r="C96" s="79">
        <v>2.7586206896551744</v>
      </c>
      <c r="D96" s="79">
        <v>8.8220986078183632</v>
      </c>
      <c r="E96" s="81" t="s">
        <v>31</v>
      </c>
      <c r="F96" s="81" t="s">
        <v>172</v>
      </c>
      <c r="G96" s="104">
        <v>8</v>
      </c>
      <c r="H96" s="79">
        <v>44.137931034482762</v>
      </c>
      <c r="I96" s="79">
        <v>19.310344827586206</v>
      </c>
      <c r="J96" s="104">
        <v>22</v>
      </c>
      <c r="K96" s="79">
        <v>46.896551724137936</v>
      </c>
      <c r="L96" s="79">
        <v>26.206896551724139</v>
      </c>
      <c r="T96" s="105"/>
    </row>
    <row r="97" spans="1:22" ht="12.75" customHeight="1" x14ac:dyDescent="0.25">
      <c r="A97" s="81" t="s">
        <v>117</v>
      </c>
      <c r="E97" s="84"/>
      <c r="F97" s="81" t="s">
        <v>277</v>
      </c>
      <c r="G97" s="104">
        <v>108</v>
      </c>
      <c r="H97" s="79">
        <v>2.8879999999999999</v>
      </c>
      <c r="I97" s="79">
        <v>1.228</v>
      </c>
      <c r="M97" s="115" t="s">
        <v>28</v>
      </c>
      <c r="N97" s="80">
        <v>0</v>
      </c>
      <c r="O97" s="82">
        <v>96.043000000000006</v>
      </c>
      <c r="Q97" s="79">
        <v>0.48199999999999998</v>
      </c>
      <c r="R97" s="79">
        <v>5.2939999999999996</v>
      </c>
      <c r="T97" s="347"/>
      <c r="U97" s="273"/>
      <c r="V97" s="273"/>
    </row>
    <row r="98" spans="1:22" ht="12.75" customHeight="1" x14ac:dyDescent="0.25">
      <c r="A98" s="81" t="s">
        <v>117</v>
      </c>
      <c r="E98" s="84"/>
      <c r="F98" s="81" t="s">
        <v>278</v>
      </c>
      <c r="J98" s="104">
        <v>133</v>
      </c>
      <c r="K98" s="79">
        <v>14.528</v>
      </c>
      <c r="L98" s="79">
        <v>3.5550000000000002</v>
      </c>
      <c r="M98" s="115" t="s">
        <v>28</v>
      </c>
      <c r="N98" s="80">
        <v>0</v>
      </c>
      <c r="O98" s="82">
        <v>96.807000000000002</v>
      </c>
      <c r="Q98" s="79">
        <v>7.56</v>
      </c>
      <c r="R98" s="79">
        <v>21.495999999999999</v>
      </c>
    </row>
    <row r="99" spans="1:22" ht="12.75" customHeight="1" x14ac:dyDescent="0.25">
      <c r="A99" s="81" t="s">
        <v>117</v>
      </c>
      <c r="B99" s="83">
        <v>241</v>
      </c>
      <c r="C99" s="79">
        <v>4.1619999999999999</v>
      </c>
      <c r="D99" s="79">
        <v>1.86</v>
      </c>
      <c r="E99" s="84"/>
      <c r="F99" s="81" t="s">
        <v>279</v>
      </c>
      <c r="M99" s="115" t="s">
        <v>28</v>
      </c>
      <c r="N99" s="80">
        <v>0</v>
      </c>
      <c r="O99" s="82">
        <v>99.888999999999996</v>
      </c>
      <c r="P99" s="80">
        <v>1.9692943572500177E-3</v>
      </c>
      <c r="Q99" s="79">
        <v>0.51600000000000001</v>
      </c>
      <c r="R99" s="79">
        <v>7.8079999999999998</v>
      </c>
      <c r="T99" s="81"/>
      <c r="U99" s="83"/>
      <c r="V99" s="80"/>
    </row>
    <row r="100" spans="1:22" s="58" customFormat="1" ht="12.75" customHeight="1" x14ac:dyDescent="0.25">
      <c r="A100" s="61"/>
      <c r="B100" s="66"/>
      <c r="C100" s="63"/>
      <c r="D100" s="63"/>
      <c r="E100" s="46"/>
      <c r="F100" s="61"/>
      <c r="G100" s="121"/>
      <c r="H100" s="63"/>
      <c r="I100" s="63"/>
      <c r="J100" s="121"/>
      <c r="K100" s="63"/>
      <c r="L100" s="63"/>
      <c r="M100" s="69"/>
      <c r="N100" s="64"/>
      <c r="O100" s="65"/>
      <c r="P100" s="64"/>
      <c r="Q100" s="63"/>
      <c r="R100" s="63"/>
      <c r="S100" s="69"/>
      <c r="T100" s="61"/>
      <c r="U100" s="61"/>
      <c r="V100" s="61"/>
    </row>
    <row r="101" spans="1:22" ht="12.75" customHeight="1" x14ac:dyDescent="0.25">
      <c r="G101" s="122"/>
    </row>
    <row r="102" spans="1:22" s="105" customFormat="1" ht="12.75" customHeight="1" x14ac:dyDescent="0.25">
      <c r="A102" s="99" t="s">
        <v>138</v>
      </c>
      <c r="B102" s="101">
        <f>SUM(G102,J102)</f>
        <v>240</v>
      </c>
      <c r="C102" s="97">
        <f>K102-H102</f>
        <v>51.2</v>
      </c>
      <c r="D102" s="97">
        <f>SQRT(I102^2/G102+L102^2/J102)</f>
        <v>24.496658245795459</v>
      </c>
      <c r="E102" s="102" t="s">
        <v>65</v>
      </c>
      <c r="F102" s="99" t="s">
        <v>139</v>
      </c>
      <c r="G102" s="94">
        <v>91</v>
      </c>
      <c r="H102" s="97">
        <v>108.8</v>
      </c>
      <c r="I102" s="103">
        <v>152.19999999999999</v>
      </c>
      <c r="J102" s="106">
        <v>149</v>
      </c>
      <c r="K102" s="103">
        <v>160</v>
      </c>
      <c r="L102" s="103">
        <v>226.9</v>
      </c>
      <c r="M102" s="106"/>
      <c r="S102" s="106"/>
    </row>
    <row r="103" spans="1:22" s="105" customFormat="1" ht="12.75" customHeight="1" x14ac:dyDescent="0.25">
      <c r="A103" s="99" t="s">
        <v>138</v>
      </c>
      <c r="B103" s="101">
        <f>SUM(G103,J103)</f>
        <v>120</v>
      </c>
      <c r="C103" s="97">
        <f>K103-H103</f>
        <v>-94.4</v>
      </c>
      <c r="D103" s="97">
        <f>SQRT(I103^2/G103+L103^2/J103)</f>
        <v>44.710030392380276</v>
      </c>
      <c r="E103" s="20" t="s">
        <v>140</v>
      </c>
      <c r="F103" s="99" t="s">
        <v>139</v>
      </c>
      <c r="G103" s="94">
        <v>31</v>
      </c>
      <c r="H103" s="97">
        <v>230.5</v>
      </c>
      <c r="I103" s="103">
        <v>225.6</v>
      </c>
      <c r="J103" s="106">
        <v>89</v>
      </c>
      <c r="K103" s="103">
        <v>136.1</v>
      </c>
      <c r="L103" s="103">
        <v>178.3</v>
      </c>
      <c r="M103" s="106"/>
      <c r="S103" s="106"/>
    </row>
    <row r="104" spans="1:22" s="105" customFormat="1" ht="12.75" customHeight="1" x14ac:dyDescent="0.25">
      <c r="A104" s="99" t="s">
        <v>138</v>
      </c>
      <c r="F104" s="99" t="s">
        <v>277</v>
      </c>
      <c r="G104" s="93">
        <v>122</v>
      </c>
      <c r="H104" s="103">
        <v>163.95099999999999</v>
      </c>
      <c r="I104" s="103">
        <v>60.582999999999998</v>
      </c>
      <c r="J104" s="106"/>
      <c r="M104" s="106" t="s">
        <v>28</v>
      </c>
      <c r="N104" s="105">
        <v>5.0000000000000001E-3</v>
      </c>
      <c r="O104" s="107">
        <v>87.195999999999998</v>
      </c>
      <c r="Q104" s="103">
        <v>45.210999999999999</v>
      </c>
      <c r="R104" s="103">
        <v>282.69</v>
      </c>
      <c r="S104" s="106"/>
      <c r="T104" s="347"/>
      <c r="U104" s="273"/>
      <c r="V104" s="273"/>
    </row>
    <row r="105" spans="1:22" s="105" customFormat="1" ht="12.75" customHeight="1" x14ac:dyDescent="0.25">
      <c r="A105" s="99" t="s">
        <v>138</v>
      </c>
      <c r="F105" s="99" t="s">
        <v>278</v>
      </c>
      <c r="G105" s="106"/>
      <c r="J105" s="106">
        <f>SUM(J102:J103)</f>
        <v>238</v>
      </c>
      <c r="K105" s="105">
        <v>148.249</v>
      </c>
      <c r="L105" s="105">
        <v>13.253</v>
      </c>
      <c r="M105" s="106" t="s">
        <v>29</v>
      </c>
      <c r="N105" s="105">
        <v>0.36699999999999999</v>
      </c>
      <c r="O105" s="107">
        <v>0</v>
      </c>
      <c r="Q105" s="103">
        <v>122.274</v>
      </c>
      <c r="R105" s="103">
        <v>174.22300000000001</v>
      </c>
      <c r="S105" s="106"/>
    </row>
    <row r="106" spans="1:22" s="105" customFormat="1" ht="12.75" customHeight="1" x14ac:dyDescent="0.25">
      <c r="A106" s="99" t="s">
        <v>138</v>
      </c>
      <c r="B106" s="3">
        <f>SUM(B102:B103)</f>
        <v>360</v>
      </c>
      <c r="C106" s="103">
        <v>-21.550999999999998</v>
      </c>
      <c r="D106" s="103">
        <v>72.8</v>
      </c>
      <c r="F106" s="99" t="s">
        <v>279</v>
      </c>
      <c r="G106" s="106"/>
      <c r="J106" s="106"/>
      <c r="M106" s="106" t="s">
        <v>28</v>
      </c>
      <c r="N106" s="96">
        <v>0</v>
      </c>
      <c r="O106" s="107">
        <v>99.91</v>
      </c>
      <c r="P106" s="98">
        <f>2*(1-_xlfn.NORM.S.DIST((H104-K105)/SQRT((L105^2)+(I104^2)),TRUE))</f>
        <v>0.8001182110430034</v>
      </c>
      <c r="Q106" s="103">
        <v>-164.23699999999999</v>
      </c>
      <c r="R106" s="103">
        <v>121.134</v>
      </c>
      <c r="S106" s="106"/>
    </row>
    <row r="107" spans="1:22" s="108" customFormat="1" ht="12.75" customHeight="1" x14ac:dyDescent="0.25">
      <c r="G107" s="111"/>
      <c r="J107" s="111"/>
      <c r="M107" s="111"/>
      <c r="S107" s="111"/>
    </row>
    <row r="108" spans="1:22" s="105" customFormat="1" ht="12.75" customHeight="1" x14ac:dyDescent="0.25">
      <c r="G108" s="106"/>
      <c r="J108" s="106"/>
      <c r="M108" s="106"/>
      <c r="S108" s="106"/>
    </row>
    <row r="109" spans="1:22" ht="12.75" customHeight="1" x14ac:dyDescent="0.25">
      <c r="A109" s="81" t="s">
        <v>30</v>
      </c>
      <c r="B109" s="83">
        <v>27</v>
      </c>
      <c r="C109" s="79">
        <v>2.8800000000000003</v>
      </c>
      <c r="D109" s="79">
        <v>1.703856588075203</v>
      </c>
      <c r="E109" s="84" t="s">
        <v>58</v>
      </c>
      <c r="F109" s="81" t="s">
        <v>100</v>
      </c>
      <c r="G109" s="104">
        <v>11</v>
      </c>
      <c r="H109" s="79">
        <v>3.53</v>
      </c>
      <c r="I109" s="79">
        <v>2.8</v>
      </c>
      <c r="J109" s="104">
        <v>16</v>
      </c>
      <c r="K109" s="79">
        <v>6.41</v>
      </c>
      <c r="L109" s="79">
        <v>5.92</v>
      </c>
    </row>
    <row r="110" spans="1:22" ht="12.75" customHeight="1" x14ac:dyDescent="0.25">
      <c r="A110" s="81" t="s">
        <v>30</v>
      </c>
      <c r="B110" s="83">
        <v>36</v>
      </c>
      <c r="C110" s="79">
        <v>0.9375</v>
      </c>
      <c r="D110" s="79">
        <v>2.1886157868616412</v>
      </c>
      <c r="E110" s="84" t="s">
        <v>31</v>
      </c>
      <c r="F110" s="81" t="s">
        <v>283</v>
      </c>
      <c r="G110" s="104">
        <v>20</v>
      </c>
      <c r="H110" s="79">
        <v>86.25</v>
      </c>
      <c r="I110" s="79">
        <v>7.5</v>
      </c>
      <c r="J110" s="104">
        <v>16</v>
      </c>
      <c r="K110" s="79">
        <v>87.1875</v>
      </c>
      <c r="L110" s="79">
        <v>5.625</v>
      </c>
      <c r="P110" s="80">
        <v>0.92034432544594202</v>
      </c>
    </row>
    <row r="111" spans="1:22" ht="12.75" customHeight="1" x14ac:dyDescent="0.25">
      <c r="A111" s="81" t="s">
        <v>30</v>
      </c>
      <c r="B111" s="83">
        <v>34</v>
      </c>
      <c r="C111" s="79">
        <v>5.5533854166666714</v>
      </c>
      <c r="D111" s="79">
        <v>3.2887073755600822</v>
      </c>
      <c r="E111" s="84" t="s">
        <v>31</v>
      </c>
      <c r="F111" s="81" t="s">
        <v>284</v>
      </c>
      <c r="G111" s="104">
        <v>18</v>
      </c>
      <c r="H111" s="79">
        <v>92.708333333333329</v>
      </c>
      <c r="I111" s="79">
        <v>5.3945864067601903</v>
      </c>
      <c r="J111" s="104">
        <v>16</v>
      </c>
      <c r="K111" s="79">
        <v>98.26171875</v>
      </c>
      <c r="L111" s="79">
        <v>12.131837605138612</v>
      </c>
      <c r="P111" s="80">
        <v>0.67575266009331769</v>
      </c>
    </row>
    <row r="112" spans="1:22" ht="12.75" customHeight="1" x14ac:dyDescent="0.25">
      <c r="A112" s="81" t="s">
        <v>30</v>
      </c>
      <c r="B112" s="83">
        <v>122.14</v>
      </c>
      <c r="C112" s="79">
        <v>0.1428571428571429</v>
      </c>
      <c r="D112" s="79">
        <v>3.7486336372557078E-2</v>
      </c>
      <c r="E112" s="84" t="s">
        <v>218</v>
      </c>
      <c r="F112" s="81" t="s">
        <v>107</v>
      </c>
      <c r="G112" s="104">
        <v>98.58</v>
      </c>
      <c r="H112" s="79">
        <v>0.25</v>
      </c>
      <c r="I112" s="79">
        <v>7.1428571428571438E-2</v>
      </c>
      <c r="J112" s="104">
        <v>23.56</v>
      </c>
      <c r="K112" s="79">
        <v>0.3928571428571429</v>
      </c>
      <c r="L112" s="79">
        <v>0.17857142857142858</v>
      </c>
    </row>
    <row r="113" spans="1:22" ht="12.75" customHeight="1" x14ac:dyDescent="0.25">
      <c r="A113" s="81" t="s">
        <v>30</v>
      </c>
      <c r="B113" s="83">
        <v>30</v>
      </c>
      <c r="C113" s="79">
        <v>-5.5172413793103487</v>
      </c>
      <c r="D113" s="79">
        <v>9.0363730105152911</v>
      </c>
      <c r="E113" s="81" t="s">
        <v>31</v>
      </c>
      <c r="F113" s="81" t="s">
        <v>172</v>
      </c>
      <c r="G113" s="104">
        <v>8</v>
      </c>
      <c r="H113" s="79">
        <v>51.034482758620697</v>
      </c>
      <c r="I113" s="79">
        <v>22.068965517241381</v>
      </c>
      <c r="J113" s="104">
        <v>22</v>
      </c>
      <c r="K113" s="79">
        <v>45.517241379310349</v>
      </c>
      <c r="L113" s="79">
        <v>21.379310344827587</v>
      </c>
    </row>
    <row r="114" spans="1:22" ht="12.75" customHeight="1" x14ac:dyDescent="0.25">
      <c r="A114" s="81" t="s">
        <v>30</v>
      </c>
      <c r="E114" s="84"/>
      <c r="F114" s="81" t="s">
        <v>277</v>
      </c>
      <c r="G114" s="104">
        <f>SUM(G109:G113)</f>
        <v>155.57999999999998</v>
      </c>
      <c r="H114" s="79">
        <v>46.710999999999999</v>
      </c>
      <c r="I114" s="79">
        <v>18.303999999999998</v>
      </c>
      <c r="M114" s="115" t="s">
        <v>28</v>
      </c>
      <c r="N114" s="80">
        <v>0</v>
      </c>
      <c r="O114" s="82">
        <v>99.95</v>
      </c>
      <c r="Q114" s="79">
        <v>10.837</v>
      </c>
      <c r="R114" s="79">
        <v>82.584999999999994</v>
      </c>
      <c r="T114" s="347"/>
      <c r="U114" s="273"/>
      <c r="V114" s="273"/>
    </row>
    <row r="115" spans="1:22" ht="12.75" customHeight="1" x14ac:dyDescent="0.25">
      <c r="A115" s="81" t="s">
        <v>30</v>
      </c>
      <c r="E115" s="84"/>
      <c r="F115" s="81" t="s">
        <v>278</v>
      </c>
      <c r="J115" s="104">
        <f>SUM(J109:J113)</f>
        <v>93.56</v>
      </c>
      <c r="K115" s="79">
        <v>47.523000000000003</v>
      </c>
      <c r="L115" s="79">
        <v>21.097999999999999</v>
      </c>
      <c r="M115" s="115" t="s">
        <v>28</v>
      </c>
      <c r="N115" s="80">
        <v>0</v>
      </c>
      <c r="O115" s="82">
        <v>99.92</v>
      </c>
      <c r="Q115" s="79">
        <v>6.1710000000000003</v>
      </c>
      <c r="R115" s="79">
        <v>88.875</v>
      </c>
    </row>
    <row r="116" spans="1:22" ht="12.75" customHeight="1" x14ac:dyDescent="0.25">
      <c r="A116" s="81" t="s">
        <v>30</v>
      </c>
      <c r="B116" s="83">
        <f>SUM(B109:B113)</f>
        <v>249.14</v>
      </c>
      <c r="C116" s="79">
        <v>1.4850000000000001</v>
      </c>
      <c r="D116" s="79">
        <v>1.2490000000000001</v>
      </c>
      <c r="E116" s="84"/>
      <c r="F116" s="81" t="s">
        <v>279</v>
      </c>
      <c r="M116" s="115" t="s">
        <v>28</v>
      </c>
      <c r="N116" s="80">
        <v>0</v>
      </c>
      <c r="O116" s="82">
        <v>95.953999999999994</v>
      </c>
      <c r="P116" s="80">
        <f>2*(1-_xlfn.NORM.S.DIST((K115-H114)/SQRT((L115^2)+(I114^2)),TRUE))</f>
        <v>0.97680776947986292</v>
      </c>
      <c r="Q116" s="79">
        <v>-0.96199999999999997</v>
      </c>
      <c r="R116" s="79">
        <v>3.9329999999999998</v>
      </c>
      <c r="T116" s="81"/>
      <c r="U116" s="83"/>
      <c r="V116" s="80"/>
    </row>
    <row r="117" spans="1:22" s="58" customFormat="1" ht="12.75" customHeight="1" x14ac:dyDescent="0.25">
      <c r="A117" s="61"/>
      <c r="B117" s="66"/>
      <c r="C117" s="63"/>
      <c r="D117" s="63"/>
      <c r="E117" s="46"/>
      <c r="F117" s="61"/>
      <c r="G117" s="121"/>
      <c r="H117" s="63"/>
      <c r="I117" s="63"/>
      <c r="J117" s="121"/>
      <c r="K117" s="63"/>
      <c r="L117" s="63"/>
      <c r="M117" s="69"/>
      <c r="N117" s="64"/>
      <c r="O117" s="65"/>
      <c r="P117" s="64"/>
      <c r="Q117" s="63"/>
      <c r="R117" s="63"/>
      <c r="S117" s="69"/>
      <c r="T117" s="61"/>
      <c r="U117" s="61"/>
      <c r="V117" s="61"/>
    </row>
    <row r="118" spans="1:22" ht="12.75" customHeight="1" x14ac:dyDescent="0.25">
      <c r="E118" s="84"/>
    </row>
    <row r="119" spans="1:22" ht="12.75" customHeight="1" x14ac:dyDescent="0.25">
      <c r="A119" s="81" t="s">
        <v>53</v>
      </c>
      <c r="B119" s="83">
        <v>30</v>
      </c>
      <c r="C119" s="79">
        <v>769.23076923076906</v>
      </c>
      <c r="D119" s="79">
        <v>508.57802233821599</v>
      </c>
      <c r="E119" s="81" t="s">
        <v>31</v>
      </c>
      <c r="F119" s="81" t="s">
        <v>172</v>
      </c>
      <c r="G119" s="104">
        <v>8</v>
      </c>
      <c r="H119" s="79">
        <v>2769.2307692307695</v>
      </c>
      <c r="I119" s="79">
        <v>871.79487179487171</v>
      </c>
      <c r="J119" s="104">
        <v>22</v>
      </c>
      <c r="K119" s="79">
        <v>3538.4615384615386</v>
      </c>
      <c r="L119" s="79">
        <v>1897.4358974358975</v>
      </c>
      <c r="P119" s="80">
        <v>0.7125880411844987</v>
      </c>
      <c r="T119" s="81"/>
      <c r="U119" s="83"/>
      <c r="V119" s="80"/>
    </row>
    <row r="120" spans="1:22" s="58" customFormat="1" ht="12.75" customHeight="1" x14ac:dyDescent="0.25">
      <c r="A120" s="61"/>
      <c r="B120" s="66"/>
      <c r="C120" s="63"/>
      <c r="D120" s="63"/>
      <c r="E120" s="61"/>
      <c r="F120" s="61"/>
      <c r="G120" s="121"/>
      <c r="H120" s="63"/>
      <c r="I120" s="63"/>
      <c r="J120" s="121"/>
      <c r="K120" s="63"/>
      <c r="L120" s="63"/>
      <c r="M120" s="69"/>
      <c r="N120" s="64"/>
      <c r="O120" s="65"/>
      <c r="P120" s="64"/>
      <c r="Q120" s="63"/>
      <c r="R120" s="63"/>
      <c r="S120" s="69"/>
      <c r="T120" s="61"/>
      <c r="U120" s="61"/>
      <c r="V120" s="61"/>
    </row>
    <row r="122" spans="1:22" ht="12.75" customHeight="1" x14ac:dyDescent="0.25">
      <c r="A122" s="81" t="s">
        <v>54</v>
      </c>
      <c r="B122" s="83">
        <v>30</v>
      </c>
      <c r="C122" s="79">
        <v>3793.1034482758614</v>
      </c>
      <c r="D122" s="79">
        <v>1854.040511927429</v>
      </c>
      <c r="E122" s="81" t="s">
        <v>31</v>
      </c>
      <c r="F122" s="81" t="s">
        <v>172</v>
      </c>
      <c r="G122" s="104">
        <v>8</v>
      </c>
      <c r="H122" s="79">
        <v>8103.4482758620697</v>
      </c>
      <c r="I122" s="79">
        <v>3448.2758620689656</v>
      </c>
      <c r="J122" s="104">
        <v>22</v>
      </c>
      <c r="K122" s="79">
        <v>11896.551724137931</v>
      </c>
      <c r="L122" s="79">
        <v>6551.7241379310344</v>
      </c>
      <c r="P122" s="80">
        <v>0.60842631710004857</v>
      </c>
      <c r="T122" s="81"/>
      <c r="U122" s="83"/>
      <c r="V122" s="80"/>
    </row>
    <row r="123" spans="1:22" s="58" customFormat="1" ht="12.75" customHeight="1" x14ac:dyDescent="0.25">
      <c r="A123" s="61"/>
      <c r="B123" s="66"/>
      <c r="C123" s="63"/>
      <c r="D123" s="63"/>
      <c r="E123" s="61"/>
      <c r="F123" s="61"/>
      <c r="G123" s="121"/>
      <c r="H123" s="63"/>
      <c r="I123" s="63"/>
      <c r="J123" s="121"/>
      <c r="K123" s="63"/>
      <c r="L123" s="63"/>
      <c r="M123" s="69"/>
      <c r="N123" s="64"/>
      <c r="O123" s="65"/>
      <c r="P123" s="64"/>
      <c r="Q123" s="63"/>
      <c r="R123" s="63"/>
      <c r="S123" s="69"/>
      <c r="T123" s="61"/>
      <c r="U123" s="61"/>
      <c r="V123" s="61"/>
    </row>
    <row r="125" spans="1:22" s="105" customFormat="1" ht="12.75" customHeight="1" x14ac:dyDescent="0.25">
      <c r="A125" s="105" t="s">
        <v>37</v>
      </c>
      <c r="B125" s="33">
        <f t="shared" ref="B125" si="9">SUM(G125,J125)</f>
        <v>51</v>
      </c>
      <c r="C125" s="31">
        <f t="shared" ref="C125" si="10">K125-H125</f>
        <v>20.94</v>
      </c>
      <c r="D125" s="97">
        <f t="shared" ref="D125" si="11">SQRT(I125^2/G125+L125^2/J125)</f>
        <v>9.8517636062710192</v>
      </c>
      <c r="E125" s="105" t="s">
        <v>47</v>
      </c>
      <c r="F125" s="105" t="s">
        <v>144</v>
      </c>
      <c r="G125" s="106">
        <v>25</v>
      </c>
      <c r="H125" s="103">
        <v>31.48</v>
      </c>
      <c r="I125" s="103">
        <v>28.6</v>
      </c>
      <c r="J125" s="106">
        <v>26</v>
      </c>
      <c r="K125" s="103">
        <v>52.42</v>
      </c>
      <c r="L125" s="105">
        <v>40.9</v>
      </c>
      <c r="M125" s="106"/>
      <c r="S125" s="106"/>
    </row>
    <row r="126" spans="1:22" s="105" customFormat="1" ht="12.75" customHeight="1" x14ac:dyDescent="0.25">
      <c r="A126" s="105" t="s">
        <v>37</v>
      </c>
      <c r="B126" s="33">
        <f t="shared" ref="B126:B128" si="12">SUM(G126,J126)</f>
        <v>71</v>
      </c>
      <c r="C126" s="31">
        <f t="shared" ref="C126:C128" si="13">K126-H126</f>
        <v>5.4699999999999989</v>
      </c>
      <c r="D126" s="97">
        <f t="shared" ref="D126:D128" si="14">SQRT(I126^2/G126+L126^2/J126)</f>
        <v>10.750900562428518</v>
      </c>
      <c r="E126" s="105" t="s">
        <v>48</v>
      </c>
      <c r="F126" s="105" t="s">
        <v>144</v>
      </c>
      <c r="G126" s="106">
        <v>31</v>
      </c>
      <c r="H126" s="103">
        <v>46.35</v>
      </c>
      <c r="I126" s="103">
        <v>44</v>
      </c>
      <c r="J126" s="106">
        <v>40</v>
      </c>
      <c r="K126" s="103">
        <v>51.82</v>
      </c>
      <c r="L126" s="105">
        <v>46.1</v>
      </c>
      <c r="M126" s="106"/>
      <c r="S126" s="106"/>
    </row>
    <row r="127" spans="1:22" s="105" customFormat="1" ht="12.75" customHeight="1" x14ac:dyDescent="0.25">
      <c r="A127" s="105" t="s">
        <v>37</v>
      </c>
      <c r="B127" s="33">
        <f t="shared" si="12"/>
        <v>62</v>
      </c>
      <c r="C127" s="31">
        <f t="shared" si="13"/>
        <v>19.189999999999998</v>
      </c>
      <c r="D127" s="97">
        <f t="shared" si="14"/>
        <v>12.625690655014839</v>
      </c>
      <c r="E127" s="105" t="s">
        <v>49</v>
      </c>
      <c r="F127" s="105" t="s">
        <v>144</v>
      </c>
      <c r="G127" s="106">
        <v>31</v>
      </c>
      <c r="H127" s="103">
        <v>58.08</v>
      </c>
      <c r="I127" s="103">
        <v>43.4</v>
      </c>
      <c r="J127" s="106">
        <v>31</v>
      </c>
      <c r="K127" s="103">
        <v>77.27</v>
      </c>
      <c r="L127" s="105">
        <v>55.3</v>
      </c>
      <c r="M127" s="106"/>
      <c r="S127" s="106"/>
    </row>
    <row r="128" spans="1:22" s="105" customFormat="1" ht="12.75" customHeight="1" x14ac:dyDescent="0.25">
      <c r="A128" s="105" t="s">
        <v>37</v>
      </c>
      <c r="B128" s="33">
        <f t="shared" si="12"/>
        <v>27</v>
      </c>
      <c r="C128" s="31">
        <f t="shared" si="13"/>
        <v>25.269999999999996</v>
      </c>
      <c r="D128" s="97">
        <f t="shared" si="14"/>
        <v>12.506178692730467</v>
      </c>
      <c r="E128" s="105" t="s">
        <v>50</v>
      </c>
      <c r="F128" s="105" t="s">
        <v>144</v>
      </c>
      <c r="G128" s="106">
        <v>13</v>
      </c>
      <c r="H128" s="103">
        <v>96.44</v>
      </c>
      <c r="I128" s="103">
        <v>40.1</v>
      </c>
      <c r="J128" s="106">
        <v>14</v>
      </c>
      <c r="K128" s="103">
        <v>121.71</v>
      </c>
      <c r="L128" s="105">
        <v>21.4</v>
      </c>
      <c r="M128" s="106"/>
      <c r="S128" s="106"/>
    </row>
    <row r="129" spans="1:22" s="105" customFormat="1" ht="12.75" customHeight="1" x14ac:dyDescent="0.25">
      <c r="A129" s="105" t="s">
        <v>37</v>
      </c>
      <c r="F129" s="99" t="s">
        <v>277</v>
      </c>
      <c r="G129" s="106">
        <f>SUM(G125:G128)</f>
        <v>100</v>
      </c>
      <c r="H129" s="103">
        <v>56.825000000000003</v>
      </c>
      <c r="I129" s="103">
        <v>12.157</v>
      </c>
      <c r="J129" s="106"/>
      <c r="M129" s="106" t="s">
        <v>28</v>
      </c>
      <c r="N129" s="96">
        <v>0</v>
      </c>
      <c r="O129" s="107">
        <v>89.644000000000005</v>
      </c>
      <c r="Q129" s="103">
        <v>32.999000000000002</v>
      </c>
      <c r="R129" s="103">
        <v>80.652000000000001</v>
      </c>
      <c r="S129" s="106"/>
      <c r="T129" s="347"/>
      <c r="U129" s="273"/>
      <c r="V129" s="273"/>
    </row>
    <row r="130" spans="1:22" s="105" customFormat="1" ht="12.75" customHeight="1" x14ac:dyDescent="0.25">
      <c r="A130" s="105" t="s">
        <v>37</v>
      </c>
      <c r="F130" s="99" t="s">
        <v>278</v>
      </c>
      <c r="G130" s="106"/>
      <c r="J130" s="106">
        <f>SUM(J125:J128)</f>
        <v>111</v>
      </c>
      <c r="K130" s="103">
        <v>75.995000000000005</v>
      </c>
      <c r="L130" s="103">
        <v>19.274999999999999</v>
      </c>
      <c r="M130" s="106" t="s">
        <v>28</v>
      </c>
      <c r="N130" s="96">
        <v>0</v>
      </c>
      <c r="O130" s="107">
        <v>96.2</v>
      </c>
      <c r="Q130" s="103">
        <v>38.216999999999999</v>
      </c>
      <c r="R130" s="103">
        <v>113.773</v>
      </c>
      <c r="S130" s="106"/>
    </row>
    <row r="131" spans="1:22" s="105" customFormat="1" ht="12.75" customHeight="1" x14ac:dyDescent="0.25">
      <c r="A131" s="105" t="s">
        <v>37</v>
      </c>
      <c r="B131" s="105">
        <f>SUM(B125:B128)</f>
        <v>211</v>
      </c>
      <c r="C131" s="103">
        <v>17.623999999999999</v>
      </c>
      <c r="D131" s="103">
        <v>4.5199999999999996</v>
      </c>
      <c r="F131" s="99" t="s">
        <v>279</v>
      </c>
      <c r="G131" s="106"/>
      <c r="J131" s="106"/>
      <c r="M131" s="106" t="s">
        <v>28</v>
      </c>
      <c r="N131" s="96">
        <v>0</v>
      </c>
      <c r="O131" s="107">
        <v>96.938000000000002</v>
      </c>
      <c r="P131" s="98">
        <f>2*(1-_xlfn.NORM.S.DIST((K130-H129)/SQRT((L130^2)+(I129^2)),TRUE))</f>
        <v>0.40022934069504212</v>
      </c>
      <c r="Q131" s="103">
        <v>8.7650000000000006</v>
      </c>
      <c r="R131" s="103">
        <v>26.481999999999999</v>
      </c>
      <c r="S131" s="106"/>
    </row>
    <row r="132" spans="1:22" s="108" customFormat="1" ht="12.75" customHeight="1" x14ac:dyDescent="0.25">
      <c r="G132" s="111"/>
      <c r="J132" s="111"/>
      <c r="M132" s="111"/>
      <c r="S132" s="111"/>
    </row>
    <row r="133" spans="1:22" s="105" customFormat="1" ht="12.75" customHeight="1" x14ac:dyDescent="0.25">
      <c r="G133" s="106"/>
      <c r="J133" s="106"/>
      <c r="M133" s="106"/>
      <c r="S133" s="106"/>
    </row>
    <row r="134" spans="1:22" ht="12.75" customHeight="1" x14ac:dyDescent="0.25">
      <c r="A134" s="81" t="s">
        <v>75</v>
      </c>
      <c r="B134" s="83">
        <v>30</v>
      </c>
      <c r="C134" s="79">
        <v>86.956521739130437</v>
      </c>
      <c r="D134" s="79">
        <v>21.988441948195412</v>
      </c>
      <c r="E134" s="81" t="s">
        <v>31</v>
      </c>
      <c r="F134" s="81" t="s">
        <v>172</v>
      </c>
      <c r="G134" s="104">
        <v>8</v>
      </c>
      <c r="H134" s="79">
        <v>47.826086956521742</v>
      </c>
      <c r="I134" s="79">
        <v>15.217391304347826</v>
      </c>
      <c r="J134" s="104">
        <v>22</v>
      </c>
      <c r="K134" s="79">
        <v>134.78260869565219</v>
      </c>
      <c r="L134" s="79">
        <v>100</v>
      </c>
      <c r="P134" s="80">
        <v>0.38997177355841051</v>
      </c>
      <c r="T134" s="99"/>
      <c r="U134" s="83"/>
      <c r="V134" s="80"/>
    </row>
    <row r="135" spans="1:22" s="58" customFormat="1" ht="12.75" customHeight="1" x14ac:dyDescent="0.25">
      <c r="A135" s="61"/>
      <c r="B135" s="66"/>
      <c r="C135" s="63"/>
      <c r="D135" s="63"/>
      <c r="E135" s="61"/>
      <c r="F135" s="61"/>
      <c r="G135" s="121"/>
      <c r="H135" s="63"/>
      <c r="I135" s="63"/>
      <c r="J135" s="121"/>
      <c r="K135" s="63"/>
      <c r="L135" s="63"/>
      <c r="M135" s="69"/>
      <c r="N135" s="64"/>
      <c r="O135" s="65"/>
      <c r="P135" s="64"/>
      <c r="Q135" s="63"/>
      <c r="R135" s="63"/>
      <c r="S135" s="69"/>
      <c r="T135" s="109"/>
      <c r="U135" s="61"/>
      <c r="V135" s="61"/>
    </row>
    <row r="136" spans="1:22" ht="12.75" customHeight="1" x14ac:dyDescent="0.25">
      <c r="T136" s="105"/>
    </row>
    <row r="137" spans="1:22" ht="12.75" customHeight="1" x14ac:dyDescent="0.25">
      <c r="A137" s="81" t="s">
        <v>289</v>
      </c>
      <c r="B137" s="83">
        <v>12</v>
      </c>
      <c r="C137" s="79">
        <v>-28</v>
      </c>
      <c r="D137" s="79">
        <v>25.419808548977443</v>
      </c>
      <c r="E137" s="81">
        <v>1</v>
      </c>
      <c r="F137" s="81" t="s">
        <v>61</v>
      </c>
      <c r="G137" s="104">
        <v>6</v>
      </c>
      <c r="H137" s="79">
        <v>86</v>
      </c>
      <c r="I137" s="79">
        <v>54</v>
      </c>
      <c r="J137" s="104">
        <v>6</v>
      </c>
      <c r="K137" s="79">
        <v>58</v>
      </c>
      <c r="L137" s="79">
        <v>31</v>
      </c>
      <c r="T137" s="105"/>
    </row>
    <row r="138" spans="1:22" ht="12.75" customHeight="1" x14ac:dyDescent="0.25">
      <c r="A138" s="81" t="s">
        <v>289</v>
      </c>
      <c r="B138" s="83">
        <v>26</v>
      </c>
      <c r="C138" s="79">
        <v>-19</v>
      </c>
      <c r="D138" s="79">
        <v>15.437217764470782</v>
      </c>
      <c r="E138" s="81">
        <v>2</v>
      </c>
      <c r="F138" s="81" t="s">
        <v>61</v>
      </c>
      <c r="G138" s="104">
        <v>13</v>
      </c>
      <c r="H138" s="79">
        <v>65</v>
      </c>
      <c r="I138" s="79">
        <v>53</v>
      </c>
      <c r="J138" s="104">
        <v>13</v>
      </c>
      <c r="K138" s="79">
        <v>46</v>
      </c>
      <c r="L138" s="79">
        <v>17</v>
      </c>
      <c r="T138" s="105"/>
    </row>
    <row r="139" spans="1:22" ht="12.75" customHeight="1" x14ac:dyDescent="0.25">
      <c r="A139" s="81" t="s">
        <v>289</v>
      </c>
      <c r="B139" s="83">
        <v>37</v>
      </c>
      <c r="C139" s="79">
        <v>-20</v>
      </c>
      <c r="D139" s="79">
        <v>12.321704620786232</v>
      </c>
      <c r="E139" s="81">
        <v>3</v>
      </c>
      <c r="F139" s="81" t="s">
        <v>61</v>
      </c>
      <c r="G139" s="104">
        <v>16</v>
      </c>
      <c r="H139" s="79">
        <v>61</v>
      </c>
      <c r="I139" s="79">
        <v>47</v>
      </c>
      <c r="J139" s="104">
        <v>21</v>
      </c>
      <c r="K139" s="79">
        <v>41</v>
      </c>
      <c r="L139" s="79">
        <v>17</v>
      </c>
      <c r="T139" s="105"/>
    </row>
    <row r="140" spans="1:22" ht="12.75" customHeight="1" x14ac:dyDescent="0.25">
      <c r="A140" s="81" t="s">
        <v>289</v>
      </c>
      <c r="B140" s="83">
        <v>45</v>
      </c>
      <c r="C140" s="79">
        <v>-24</v>
      </c>
      <c r="D140" s="79">
        <v>9.1449577418837933</v>
      </c>
      <c r="E140" s="81">
        <v>4</v>
      </c>
      <c r="F140" s="81" t="s">
        <v>61</v>
      </c>
      <c r="G140" s="104">
        <v>17</v>
      </c>
      <c r="H140" s="79">
        <v>57</v>
      </c>
      <c r="I140" s="79">
        <v>35</v>
      </c>
      <c r="J140" s="104">
        <v>28</v>
      </c>
      <c r="K140" s="79">
        <v>33</v>
      </c>
      <c r="L140" s="79">
        <v>18</v>
      </c>
      <c r="T140" s="105"/>
    </row>
    <row r="141" spans="1:22" ht="12.75" customHeight="1" x14ac:dyDescent="0.25">
      <c r="A141" s="81" t="s">
        <v>289</v>
      </c>
      <c r="B141" s="83">
        <v>43</v>
      </c>
      <c r="C141" s="79">
        <v>-23</v>
      </c>
      <c r="D141" s="79">
        <v>9.5678031513434227</v>
      </c>
      <c r="E141" s="81">
        <v>5</v>
      </c>
      <c r="F141" s="81" t="s">
        <v>61</v>
      </c>
      <c r="G141" s="104">
        <v>15</v>
      </c>
      <c r="H141" s="79">
        <v>50</v>
      </c>
      <c r="I141" s="79">
        <v>36</v>
      </c>
      <c r="J141" s="104">
        <v>28</v>
      </c>
      <c r="K141" s="79">
        <v>27</v>
      </c>
      <c r="L141" s="79">
        <v>12</v>
      </c>
      <c r="T141" s="105"/>
    </row>
    <row r="142" spans="1:22" ht="12.75" customHeight="1" x14ac:dyDescent="0.25">
      <c r="A142" s="81" t="s">
        <v>289</v>
      </c>
      <c r="B142" s="83">
        <v>31</v>
      </c>
      <c r="C142" s="79">
        <v>-35</v>
      </c>
      <c r="D142" s="79">
        <v>16.175498110736338</v>
      </c>
      <c r="E142" s="81">
        <v>6</v>
      </c>
      <c r="F142" s="81" t="s">
        <v>61</v>
      </c>
      <c r="G142" s="104">
        <v>8</v>
      </c>
      <c r="H142" s="79">
        <v>63</v>
      </c>
      <c r="I142" s="79">
        <v>45</v>
      </c>
      <c r="J142" s="104">
        <v>23</v>
      </c>
      <c r="K142" s="79">
        <v>28</v>
      </c>
      <c r="L142" s="79">
        <v>14</v>
      </c>
      <c r="T142" s="105"/>
    </row>
    <row r="143" spans="1:22" ht="12.75" customHeight="1" x14ac:dyDescent="0.25">
      <c r="A143" s="81" t="s">
        <v>289</v>
      </c>
      <c r="B143" s="83">
        <v>18</v>
      </c>
      <c r="C143" s="79">
        <v>-46</v>
      </c>
      <c r="D143" s="79">
        <v>21.465087933665682</v>
      </c>
      <c r="E143" s="81">
        <v>7</v>
      </c>
      <c r="F143" s="81" t="s">
        <v>61</v>
      </c>
      <c r="G143" s="104">
        <v>6</v>
      </c>
      <c r="H143" s="79">
        <v>77</v>
      </c>
      <c r="I143" s="79">
        <v>52</v>
      </c>
      <c r="J143" s="104">
        <v>12</v>
      </c>
      <c r="K143" s="79">
        <v>31</v>
      </c>
      <c r="L143" s="79">
        <v>11</v>
      </c>
      <c r="T143" s="105"/>
    </row>
    <row r="144" spans="1:22" ht="12.75" customHeight="1" x14ac:dyDescent="0.25">
      <c r="A144" s="81" t="s">
        <v>289</v>
      </c>
      <c r="B144" s="83">
        <v>15</v>
      </c>
      <c r="C144" s="79">
        <v>-32</v>
      </c>
      <c r="D144" s="79">
        <v>23.217841885459162</v>
      </c>
      <c r="E144" s="81">
        <v>8</v>
      </c>
      <c r="F144" s="81" t="s">
        <v>61</v>
      </c>
      <c r="G144" s="104">
        <v>4</v>
      </c>
      <c r="H144" s="79">
        <v>78</v>
      </c>
      <c r="I144" s="79">
        <v>45</v>
      </c>
      <c r="J144" s="104">
        <v>11</v>
      </c>
      <c r="K144" s="79">
        <v>46</v>
      </c>
      <c r="L144" s="79">
        <v>19</v>
      </c>
      <c r="T144" s="105"/>
    </row>
    <row r="145" spans="1:22" ht="12.75" customHeight="1" x14ac:dyDescent="0.25">
      <c r="A145" s="81" t="s">
        <v>289</v>
      </c>
      <c r="B145" s="83">
        <v>2</v>
      </c>
      <c r="C145" s="79">
        <v>-188</v>
      </c>
      <c r="D145" s="79">
        <v>0</v>
      </c>
      <c r="E145" s="81">
        <v>9</v>
      </c>
      <c r="F145" s="81" t="s">
        <v>61</v>
      </c>
      <c r="G145" s="104">
        <v>1</v>
      </c>
      <c r="H145" s="79">
        <v>263</v>
      </c>
      <c r="J145" s="104">
        <v>1</v>
      </c>
      <c r="K145" s="79">
        <v>75</v>
      </c>
      <c r="T145" s="105"/>
    </row>
    <row r="146" spans="1:22" ht="12.75" customHeight="1" x14ac:dyDescent="0.25">
      <c r="A146" s="81" t="s">
        <v>289</v>
      </c>
      <c r="D146" s="79"/>
      <c r="F146" s="81" t="s">
        <v>277</v>
      </c>
      <c r="G146" s="104">
        <v>86</v>
      </c>
      <c r="H146" s="79">
        <v>60.244999999999997</v>
      </c>
      <c r="I146" s="79">
        <v>4.5869999999999997</v>
      </c>
      <c r="M146" s="115" t="s">
        <v>29</v>
      </c>
      <c r="N146" s="80">
        <v>0.76700000000000002</v>
      </c>
      <c r="O146" s="82">
        <v>0</v>
      </c>
      <c r="Q146" s="79">
        <v>51.253999999999998</v>
      </c>
      <c r="R146" s="79">
        <v>69.234999999999999</v>
      </c>
      <c r="T146" s="347"/>
      <c r="U146" s="273"/>
      <c r="V146" s="273"/>
    </row>
    <row r="147" spans="1:22" ht="12.75" customHeight="1" x14ac:dyDescent="0.25">
      <c r="A147" s="81" t="s">
        <v>289</v>
      </c>
      <c r="D147" s="79"/>
      <c r="F147" s="81" t="s">
        <v>278</v>
      </c>
      <c r="J147" s="104">
        <v>143</v>
      </c>
      <c r="K147" s="79">
        <v>35.999000000000002</v>
      </c>
      <c r="L147" s="79">
        <v>2.863</v>
      </c>
      <c r="M147" s="115" t="s">
        <v>28</v>
      </c>
      <c r="N147" s="80">
        <v>0</v>
      </c>
      <c r="O147" s="82">
        <v>77.813999999999993</v>
      </c>
      <c r="Q147" s="79">
        <v>30.387</v>
      </c>
      <c r="R147" s="79">
        <v>41.612000000000002</v>
      </c>
      <c r="T147" s="105"/>
    </row>
    <row r="148" spans="1:22" ht="12.75" customHeight="1" x14ac:dyDescent="0.25">
      <c r="A148" s="81" t="s">
        <v>289</v>
      </c>
      <c r="B148" s="83">
        <v>229</v>
      </c>
      <c r="C148" s="79">
        <v>-27.038</v>
      </c>
      <c r="D148" s="79">
        <v>2.2949999999999999</v>
      </c>
      <c r="F148" s="81" t="s">
        <v>279</v>
      </c>
      <c r="M148" s="115" t="s">
        <v>28</v>
      </c>
      <c r="N148" s="80">
        <v>0</v>
      </c>
      <c r="O148" s="82">
        <v>83.415000000000006</v>
      </c>
      <c r="P148" s="80">
        <v>7.3236865207881863E-6</v>
      </c>
      <c r="Q148" s="79">
        <v>-31.536000000000001</v>
      </c>
      <c r="R148" s="79">
        <v>-22.539000000000001</v>
      </c>
      <c r="T148" s="99"/>
      <c r="U148" s="83"/>
      <c r="V148" s="80"/>
    </row>
    <row r="149" spans="1:22" s="58" customFormat="1" ht="12.75" customHeight="1" x14ac:dyDescent="0.25">
      <c r="A149" s="61"/>
      <c r="B149" s="66"/>
      <c r="C149" s="63"/>
      <c r="D149" s="63"/>
      <c r="E149" s="61"/>
      <c r="F149" s="61"/>
      <c r="G149" s="121"/>
      <c r="H149" s="63"/>
      <c r="I149" s="63"/>
      <c r="J149" s="121"/>
      <c r="K149" s="63"/>
      <c r="L149" s="63"/>
      <c r="M149" s="69"/>
      <c r="N149" s="64"/>
      <c r="O149" s="65"/>
      <c r="P149" s="64"/>
      <c r="Q149" s="63"/>
      <c r="R149" s="63"/>
      <c r="S149" s="69"/>
      <c r="T149" s="109"/>
      <c r="U149" s="61"/>
      <c r="V149" s="61"/>
    </row>
    <row r="150" spans="1:22" ht="12.75" customHeight="1" x14ac:dyDescent="0.25">
      <c r="D150" s="79"/>
      <c r="T150" s="105"/>
    </row>
    <row r="151" spans="1:22" ht="12.75" customHeight="1" x14ac:dyDescent="0.25">
      <c r="A151" s="81" t="s">
        <v>290</v>
      </c>
      <c r="B151" s="83">
        <v>12</v>
      </c>
      <c r="C151" s="79">
        <v>-203</v>
      </c>
      <c r="D151" s="79">
        <v>252.41665291075125</v>
      </c>
      <c r="E151" s="81">
        <v>1</v>
      </c>
      <c r="F151" s="81" t="s">
        <v>61</v>
      </c>
      <c r="G151" s="104">
        <v>6</v>
      </c>
      <c r="H151" s="79">
        <v>1610</v>
      </c>
      <c r="I151" s="79">
        <v>483</v>
      </c>
      <c r="J151" s="104">
        <v>6</v>
      </c>
      <c r="K151" s="79">
        <v>1407</v>
      </c>
      <c r="L151" s="79">
        <v>386</v>
      </c>
      <c r="T151" s="105"/>
    </row>
    <row r="152" spans="1:22" ht="12.75" customHeight="1" x14ac:dyDescent="0.25">
      <c r="A152" s="81" t="s">
        <v>290</v>
      </c>
      <c r="B152" s="83">
        <v>26</v>
      </c>
      <c r="C152" s="79">
        <v>-621</v>
      </c>
      <c r="D152" s="79">
        <v>163.44112089679268</v>
      </c>
      <c r="E152" s="81">
        <v>2</v>
      </c>
      <c r="F152" s="81" t="s">
        <v>61</v>
      </c>
      <c r="G152" s="104">
        <v>13</v>
      </c>
      <c r="H152" s="79">
        <v>1869</v>
      </c>
      <c r="I152" s="79">
        <v>465</v>
      </c>
      <c r="J152" s="104">
        <v>13</v>
      </c>
      <c r="K152" s="79">
        <v>1248</v>
      </c>
      <c r="L152" s="79">
        <v>362</v>
      </c>
      <c r="T152" s="105"/>
    </row>
    <row r="153" spans="1:22" ht="12.75" customHeight="1" x14ac:dyDescent="0.25">
      <c r="A153" s="81" t="s">
        <v>290</v>
      </c>
      <c r="B153" s="83">
        <v>37</v>
      </c>
      <c r="C153" s="79">
        <v>-513</v>
      </c>
      <c r="D153" s="79">
        <v>149.69672714875105</v>
      </c>
      <c r="E153" s="81">
        <v>3</v>
      </c>
      <c r="F153" s="81" t="s">
        <v>61</v>
      </c>
      <c r="G153" s="104">
        <v>16</v>
      </c>
      <c r="H153" s="79">
        <v>1799</v>
      </c>
      <c r="I153" s="79">
        <v>495</v>
      </c>
      <c r="J153" s="104">
        <v>21</v>
      </c>
      <c r="K153" s="79">
        <v>1286</v>
      </c>
      <c r="L153" s="79">
        <v>386</v>
      </c>
    </row>
    <row r="154" spans="1:22" ht="12.75" customHeight="1" x14ac:dyDescent="0.25">
      <c r="A154" s="81" t="s">
        <v>290</v>
      </c>
      <c r="B154" s="83">
        <v>45</v>
      </c>
      <c r="C154" s="79">
        <v>-415</v>
      </c>
      <c r="D154" s="79">
        <v>147.21002688949798</v>
      </c>
      <c r="E154" s="81">
        <v>4</v>
      </c>
      <c r="F154" s="81" t="s">
        <v>61</v>
      </c>
      <c r="G154" s="104">
        <v>17</v>
      </c>
      <c r="H154" s="79">
        <v>1741</v>
      </c>
      <c r="I154" s="79">
        <v>532</v>
      </c>
      <c r="J154" s="104">
        <v>28</v>
      </c>
      <c r="K154" s="79">
        <v>1326</v>
      </c>
      <c r="L154" s="79">
        <v>375</v>
      </c>
    </row>
    <row r="155" spans="1:22" ht="12.75" customHeight="1" x14ac:dyDescent="0.25">
      <c r="A155" s="81" t="s">
        <v>290</v>
      </c>
      <c r="B155" s="83">
        <v>43</v>
      </c>
      <c r="C155" s="79">
        <v>-362</v>
      </c>
      <c r="D155" s="79">
        <v>121.67826428742316</v>
      </c>
      <c r="E155" s="81">
        <v>5</v>
      </c>
      <c r="F155" s="81" t="s">
        <v>61</v>
      </c>
      <c r="G155" s="104">
        <v>15</v>
      </c>
      <c r="H155" s="79">
        <v>1730</v>
      </c>
      <c r="I155" s="79">
        <v>402</v>
      </c>
      <c r="J155" s="104">
        <v>28</v>
      </c>
      <c r="K155" s="79">
        <v>1368</v>
      </c>
      <c r="L155" s="79">
        <v>336</v>
      </c>
    </row>
    <row r="156" spans="1:22" ht="12.75" customHeight="1" x14ac:dyDescent="0.25">
      <c r="A156" s="81" t="s">
        <v>290</v>
      </c>
      <c r="B156" s="83">
        <v>31</v>
      </c>
      <c r="C156" s="79">
        <v>-131</v>
      </c>
      <c r="D156" s="79">
        <v>122.70705659875652</v>
      </c>
      <c r="E156" s="81">
        <v>6</v>
      </c>
      <c r="F156" s="81" t="s">
        <v>61</v>
      </c>
      <c r="G156" s="104">
        <v>8</v>
      </c>
      <c r="H156" s="79">
        <v>1530</v>
      </c>
      <c r="I156" s="79">
        <v>302</v>
      </c>
      <c r="J156" s="104">
        <v>23</v>
      </c>
      <c r="K156" s="79">
        <v>1399</v>
      </c>
      <c r="L156" s="79">
        <v>290</v>
      </c>
    </row>
    <row r="157" spans="1:22" ht="12.75" customHeight="1" x14ac:dyDescent="0.25">
      <c r="A157" s="81" t="s">
        <v>290</v>
      </c>
      <c r="B157" s="83">
        <v>18</v>
      </c>
      <c r="C157" s="79">
        <v>-274</v>
      </c>
      <c r="D157" s="79">
        <v>261.4354604869049</v>
      </c>
      <c r="E157" s="81">
        <v>7</v>
      </c>
      <c r="F157" s="81" t="s">
        <v>61</v>
      </c>
      <c r="G157" s="104">
        <v>6</v>
      </c>
      <c r="H157" s="79">
        <v>1623</v>
      </c>
      <c r="I157" s="79">
        <v>587</v>
      </c>
      <c r="J157" s="104">
        <v>12</v>
      </c>
      <c r="K157" s="79">
        <v>1349</v>
      </c>
      <c r="L157" s="79">
        <v>362</v>
      </c>
    </row>
    <row r="158" spans="1:22" ht="12.75" customHeight="1" x14ac:dyDescent="0.25">
      <c r="A158" s="81" t="s">
        <v>290</v>
      </c>
      <c r="B158" s="83">
        <v>15</v>
      </c>
      <c r="C158" s="79">
        <v>-410</v>
      </c>
      <c r="D158" s="79">
        <v>95.505830378902189</v>
      </c>
      <c r="E158" s="81">
        <v>8</v>
      </c>
      <c r="F158" s="81" t="s">
        <v>61</v>
      </c>
      <c r="G158" s="104">
        <v>4</v>
      </c>
      <c r="H158" s="79">
        <v>1764</v>
      </c>
      <c r="I158" s="79">
        <v>158</v>
      </c>
      <c r="J158" s="104">
        <v>11</v>
      </c>
      <c r="K158" s="79">
        <v>1354</v>
      </c>
      <c r="L158" s="79">
        <v>178</v>
      </c>
    </row>
    <row r="159" spans="1:22" ht="12.75" customHeight="1" x14ac:dyDescent="0.25">
      <c r="A159" s="81" t="s">
        <v>290</v>
      </c>
      <c r="D159" s="79"/>
      <c r="F159" s="81" t="s">
        <v>277</v>
      </c>
      <c r="G159" s="104">
        <v>85</v>
      </c>
      <c r="H159" s="79">
        <v>1723.816</v>
      </c>
      <c r="I159" s="79">
        <v>41.908000000000001</v>
      </c>
      <c r="M159" s="115" t="s">
        <v>29</v>
      </c>
      <c r="N159" s="80">
        <v>0.57299999999999995</v>
      </c>
      <c r="O159" s="82">
        <v>0</v>
      </c>
      <c r="Q159" s="79">
        <v>1641.6769999999999</v>
      </c>
      <c r="R159" s="79">
        <v>1805.954</v>
      </c>
      <c r="T159" s="347"/>
      <c r="U159" s="273"/>
      <c r="V159" s="273"/>
    </row>
    <row r="160" spans="1:22" ht="12.75" customHeight="1" x14ac:dyDescent="0.25">
      <c r="A160" s="81" t="s">
        <v>290</v>
      </c>
      <c r="D160" s="79"/>
      <c r="F160" s="81" t="s">
        <v>278</v>
      </c>
      <c r="J160" s="104">
        <v>142</v>
      </c>
      <c r="K160" s="79">
        <v>1348.2909999999999</v>
      </c>
      <c r="L160" s="79">
        <v>26.353999999999999</v>
      </c>
      <c r="M160" s="115" t="s">
        <v>29</v>
      </c>
      <c r="N160" s="80">
        <v>0.92</v>
      </c>
      <c r="O160" s="82">
        <v>0</v>
      </c>
      <c r="Q160" s="79">
        <v>1296.6379999999999</v>
      </c>
      <c r="R160" s="79">
        <v>1399.9449999999999</v>
      </c>
    </row>
    <row r="161" spans="1:25" ht="12.75" customHeight="1" x14ac:dyDescent="0.25">
      <c r="A161" s="81" t="s">
        <v>290</v>
      </c>
      <c r="B161" s="83">
        <v>227</v>
      </c>
      <c r="C161" s="79">
        <v>-370.42200000000003</v>
      </c>
      <c r="D161" s="79">
        <v>54.768999999999998</v>
      </c>
      <c r="F161" s="81" t="s">
        <v>279</v>
      </c>
      <c r="M161" s="115" t="s">
        <v>28</v>
      </c>
      <c r="N161" s="80">
        <v>0</v>
      </c>
      <c r="O161" s="82">
        <v>96.917000000000002</v>
      </c>
      <c r="P161" s="80">
        <v>3.3084646133829665E-14</v>
      </c>
      <c r="Q161" s="79">
        <v>-477.76799999999997</v>
      </c>
      <c r="R161" s="79">
        <v>-263.077</v>
      </c>
      <c r="T161" s="81"/>
      <c r="U161" s="83"/>
      <c r="V161" s="80"/>
    </row>
    <row r="162" spans="1:25" s="58" customFormat="1" ht="12.75" customHeight="1" x14ac:dyDescent="0.25">
      <c r="A162" s="61"/>
      <c r="B162" s="66"/>
      <c r="C162" s="63"/>
      <c r="D162" s="63"/>
      <c r="E162" s="61"/>
      <c r="F162" s="61"/>
      <c r="G162" s="121"/>
      <c r="H162" s="63"/>
      <c r="I162" s="63"/>
      <c r="J162" s="121"/>
      <c r="K162" s="63"/>
      <c r="L162" s="63"/>
      <c r="M162" s="69"/>
      <c r="N162" s="64"/>
      <c r="O162" s="65"/>
      <c r="P162" s="64"/>
      <c r="Q162" s="63"/>
      <c r="R162" s="63"/>
      <c r="S162" s="69"/>
      <c r="T162" s="61"/>
      <c r="U162" s="61"/>
      <c r="V162" s="61"/>
    </row>
    <row r="164" spans="1:25" ht="12.75" customHeight="1" x14ac:dyDescent="0.25">
      <c r="A164" s="81" t="s">
        <v>63</v>
      </c>
      <c r="B164" s="83">
        <v>12</v>
      </c>
      <c r="C164" s="79">
        <v>35</v>
      </c>
      <c r="D164" s="79">
        <v>104.18333200021328</v>
      </c>
      <c r="E164" s="81">
        <v>1</v>
      </c>
      <c r="F164" s="81" t="s">
        <v>61</v>
      </c>
      <c r="G164" s="104">
        <v>6</v>
      </c>
      <c r="H164" s="79">
        <v>793</v>
      </c>
      <c r="I164" s="79">
        <v>145</v>
      </c>
      <c r="J164" s="104">
        <v>6</v>
      </c>
      <c r="K164" s="79">
        <v>828</v>
      </c>
      <c r="L164" s="79">
        <v>210</v>
      </c>
    </row>
    <row r="165" spans="1:25" ht="12.75" customHeight="1" x14ac:dyDescent="0.25">
      <c r="A165" s="81" t="s">
        <v>63</v>
      </c>
      <c r="B165" s="83">
        <v>26</v>
      </c>
      <c r="C165" s="79">
        <v>40</v>
      </c>
      <c r="D165" s="79">
        <v>122.45250256575153</v>
      </c>
      <c r="E165" s="81">
        <v>2</v>
      </c>
      <c r="F165" s="81" t="s">
        <v>61</v>
      </c>
      <c r="G165" s="104">
        <v>13</v>
      </c>
      <c r="H165" s="79">
        <v>819</v>
      </c>
      <c r="I165" s="79">
        <v>301</v>
      </c>
      <c r="J165" s="104">
        <v>13</v>
      </c>
      <c r="K165" s="79">
        <v>859</v>
      </c>
      <c r="L165" s="79">
        <v>323</v>
      </c>
    </row>
    <row r="166" spans="1:25" ht="12.75" customHeight="1" x14ac:dyDescent="0.25">
      <c r="A166" s="81" t="s">
        <v>63</v>
      </c>
      <c r="B166" s="83">
        <v>37</v>
      </c>
      <c r="C166" s="79">
        <v>-131</v>
      </c>
      <c r="D166" s="79">
        <v>175.94604827833419</v>
      </c>
      <c r="E166" s="81">
        <v>3</v>
      </c>
      <c r="F166" s="81" t="s">
        <v>61</v>
      </c>
      <c r="G166" s="104">
        <v>16</v>
      </c>
      <c r="H166" s="79">
        <v>1003</v>
      </c>
      <c r="I166" s="79">
        <v>606</v>
      </c>
      <c r="J166" s="104">
        <v>21</v>
      </c>
      <c r="K166" s="79">
        <v>872</v>
      </c>
      <c r="L166" s="79">
        <v>410</v>
      </c>
      <c r="T166" s="105"/>
      <c r="Y166" s="105"/>
    </row>
    <row r="167" spans="1:25" ht="12.75" customHeight="1" x14ac:dyDescent="0.25">
      <c r="A167" s="81" t="s">
        <v>63</v>
      </c>
      <c r="B167" s="83">
        <v>45</v>
      </c>
      <c r="C167" s="79">
        <v>-32</v>
      </c>
      <c r="D167" s="79">
        <v>230.61279345301222</v>
      </c>
      <c r="E167" s="81">
        <v>4</v>
      </c>
      <c r="F167" s="81" t="s">
        <v>61</v>
      </c>
      <c r="G167" s="104">
        <v>17</v>
      </c>
      <c r="H167" s="79">
        <v>1230</v>
      </c>
      <c r="I167" s="79">
        <v>844</v>
      </c>
      <c r="J167" s="104">
        <v>28</v>
      </c>
      <c r="K167" s="79">
        <v>1198</v>
      </c>
      <c r="L167" s="79">
        <v>562</v>
      </c>
      <c r="T167" s="105"/>
      <c r="Y167" s="105"/>
    </row>
    <row r="168" spans="1:25" ht="12.75" customHeight="1" x14ac:dyDescent="0.25">
      <c r="A168" s="81" t="s">
        <v>63</v>
      </c>
      <c r="B168" s="83">
        <v>43</v>
      </c>
      <c r="C168" s="79">
        <v>-65</v>
      </c>
      <c r="D168" s="79">
        <v>250.43273025096457</v>
      </c>
      <c r="E168" s="81">
        <v>5</v>
      </c>
      <c r="F168" s="81" t="s">
        <v>61</v>
      </c>
      <c r="G168" s="104">
        <v>15</v>
      </c>
      <c r="H168" s="79">
        <v>1486</v>
      </c>
      <c r="I168" s="79">
        <v>877</v>
      </c>
      <c r="J168" s="104">
        <v>28</v>
      </c>
      <c r="K168" s="79">
        <v>1421</v>
      </c>
      <c r="L168" s="79">
        <v>566</v>
      </c>
      <c r="T168" s="105"/>
      <c r="Y168" s="105"/>
    </row>
    <row r="169" spans="1:25" ht="12.75" customHeight="1" x14ac:dyDescent="0.25">
      <c r="A169" s="81" t="s">
        <v>63</v>
      </c>
      <c r="B169" s="83">
        <v>31</v>
      </c>
      <c r="C169" s="79">
        <v>29</v>
      </c>
      <c r="D169" s="79">
        <v>316.94691641675104</v>
      </c>
      <c r="E169" s="81">
        <v>6</v>
      </c>
      <c r="F169" s="81" t="s">
        <v>61</v>
      </c>
      <c r="G169" s="104">
        <v>8</v>
      </c>
      <c r="H169" s="79">
        <v>1544</v>
      </c>
      <c r="I169" s="79">
        <v>848</v>
      </c>
      <c r="J169" s="104">
        <v>23</v>
      </c>
      <c r="K169" s="79">
        <v>1573</v>
      </c>
      <c r="L169" s="79">
        <v>493</v>
      </c>
      <c r="T169" s="105"/>
      <c r="U169" s="105"/>
      <c r="V169" s="105"/>
      <c r="W169" s="105"/>
      <c r="X169" s="105"/>
      <c r="Y169" s="105"/>
    </row>
    <row r="170" spans="1:25" ht="12.75" customHeight="1" x14ac:dyDescent="0.25">
      <c r="A170" s="81" t="s">
        <v>63</v>
      </c>
      <c r="B170" s="83">
        <v>18</v>
      </c>
      <c r="C170" s="79">
        <v>166</v>
      </c>
      <c r="D170" s="79">
        <v>337.36676382437753</v>
      </c>
      <c r="E170" s="81">
        <v>7</v>
      </c>
      <c r="F170" s="81" t="s">
        <v>61</v>
      </c>
      <c r="G170" s="104">
        <v>6</v>
      </c>
      <c r="H170" s="79">
        <v>1748</v>
      </c>
      <c r="I170" s="79">
        <v>780</v>
      </c>
      <c r="J170" s="104">
        <v>12</v>
      </c>
      <c r="K170" s="79">
        <v>1914</v>
      </c>
      <c r="L170" s="79">
        <v>386</v>
      </c>
      <c r="T170" s="105"/>
      <c r="U170" s="105"/>
      <c r="V170" s="105"/>
      <c r="W170" s="105"/>
      <c r="X170" s="105"/>
      <c r="Y170" s="105"/>
    </row>
    <row r="171" spans="1:25" ht="12.75" customHeight="1" x14ac:dyDescent="0.25">
      <c r="A171" s="81" t="s">
        <v>63</v>
      </c>
      <c r="B171" s="83">
        <v>15</v>
      </c>
      <c r="C171" s="79">
        <v>-29</v>
      </c>
      <c r="D171" s="79">
        <v>316.35951212045279</v>
      </c>
      <c r="E171" s="81">
        <v>8</v>
      </c>
      <c r="F171" s="81" t="s">
        <v>61</v>
      </c>
      <c r="G171" s="104">
        <v>4</v>
      </c>
      <c r="H171" s="79">
        <v>1719</v>
      </c>
      <c r="I171" s="79">
        <v>571</v>
      </c>
      <c r="J171" s="104">
        <v>11</v>
      </c>
      <c r="K171" s="79">
        <v>1690</v>
      </c>
      <c r="L171" s="79">
        <v>452</v>
      </c>
      <c r="T171" s="105"/>
      <c r="U171" s="105"/>
      <c r="V171" s="105"/>
      <c r="W171" s="105"/>
      <c r="X171" s="105"/>
      <c r="Y171" s="105"/>
    </row>
    <row r="172" spans="1:25" ht="12.75" customHeight="1" x14ac:dyDescent="0.25">
      <c r="A172" s="81" t="s">
        <v>63</v>
      </c>
      <c r="B172" s="83">
        <v>2</v>
      </c>
      <c r="C172" s="79">
        <v>-166</v>
      </c>
      <c r="D172" s="79">
        <v>0</v>
      </c>
      <c r="E172" s="81">
        <v>9</v>
      </c>
      <c r="F172" s="81" t="s">
        <v>61</v>
      </c>
      <c r="G172" s="104">
        <v>1</v>
      </c>
      <c r="H172" s="79">
        <v>1416</v>
      </c>
      <c r="J172" s="104">
        <v>1</v>
      </c>
      <c r="K172" s="79">
        <v>1250</v>
      </c>
    </row>
    <row r="173" spans="1:25" ht="12.75" customHeight="1" x14ac:dyDescent="0.25">
      <c r="A173" s="81" t="s">
        <v>63</v>
      </c>
      <c r="B173" s="83">
        <v>168</v>
      </c>
      <c r="C173" s="79">
        <v>149.70000000000005</v>
      </c>
      <c r="D173" s="79">
        <v>125.44955357292373</v>
      </c>
      <c r="E173" s="84" t="s">
        <v>224</v>
      </c>
      <c r="F173" s="81" t="s">
        <v>291</v>
      </c>
      <c r="G173" s="104">
        <v>41</v>
      </c>
      <c r="H173" s="79">
        <v>720</v>
      </c>
      <c r="I173" s="79">
        <v>688</v>
      </c>
      <c r="J173" s="104">
        <v>127</v>
      </c>
      <c r="K173" s="79">
        <v>869.7</v>
      </c>
      <c r="L173" s="79">
        <v>729.7</v>
      </c>
    </row>
    <row r="174" spans="1:25" ht="12.75" customHeight="1" x14ac:dyDescent="0.25">
      <c r="A174" s="81" t="s">
        <v>63</v>
      </c>
      <c r="B174" s="83">
        <v>72</v>
      </c>
      <c r="C174" s="79">
        <v>976.19047619047615</v>
      </c>
      <c r="D174" s="79">
        <v>42.092295448376206</v>
      </c>
      <c r="E174" s="84" t="s">
        <v>72</v>
      </c>
      <c r="F174" s="81" t="s">
        <v>94</v>
      </c>
      <c r="G174" s="104">
        <v>34</v>
      </c>
      <c r="H174" s="79">
        <v>2119.0476190476188</v>
      </c>
      <c r="I174" s="79">
        <v>166.66666666666663</v>
      </c>
      <c r="J174" s="104">
        <v>38</v>
      </c>
      <c r="K174" s="79">
        <v>3095.238095238095</v>
      </c>
      <c r="L174" s="79">
        <v>190.47619047619048</v>
      </c>
    </row>
    <row r="175" spans="1:25" ht="12.75" customHeight="1" x14ac:dyDescent="0.25">
      <c r="A175" s="81" t="s">
        <v>63</v>
      </c>
      <c r="E175" s="84"/>
      <c r="F175" s="81" t="s">
        <v>277</v>
      </c>
      <c r="G175" s="104">
        <v>161</v>
      </c>
      <c r="H175" s="79">
        <v>1306.8340000000001</v>
      </c>
      <c r="I175" s="79">
        <v>265.80599999999998</v>
      </c>
      <c r="M175" s="115" t="s">
        <v>28</v>
      </c>
      <c r="N175" s="80">
        <v>0</v>
      </c>
      <c r="O175" s="82">
        <v>98.66</v>
      </c>
      <c r="Q175" s="79">
        <v>785.86300000000006</v>
      </c>
      <c r="R175" s="79">
        <v>1827.8050000000001</v>
      </c>
      <c r="T175" s="347"/>
      <c r="U175" s="273"/>
      <c r="V175" s="273"/>
    </row>
    <row r="176" spans="1:25" ht="12.75" customHeight="1" x14ac:dyDescent="0.25">
      <c r="A176" s="81" t="s">
        <v>63</v>
      </c>
      <c r="E176" s="84"/>
      <c r="F176" s="81" t="s">
        <v>278</v>
      </c>
      <c r="J176" s="104">
        <v>308</v>
      </c>
      <c r="K176" s="79">
        <v>1432.325</v>
      </c>
      <c r="L176" s="79">
        <v>381.33100000000002</v>
      </c>
      <c r="M176" s="115" t="s">
        <v>28</v>
      </c>
      <c r="N176" s="80">
        <v>0</v>
      </c>
      <c r="O176" s="82">
        <v>99.581000000000003</v>
      </c>
      <c r="Q176" s="79">
        <v>684.93</v>
      </c>
      <c r="R176" s="79">
        <v>2179.7199999999998</v>
      </c>
      <c r="T176" s="105"/>
    </row>
    <row r="177" spans="1:22" ht="12.75" customHeight="1" x14ac:dyDescent="0.25">
      <c r="A177" s="81" t="s">
        <v>63</v>
      </c>
      <c r="B177" s="83">
        <v>469</v>
      </c>
      <c r="C177" s="79">
        <v>114.345</v>
      </c>
      <c r="D177" s="79">
        <v>189.25200000000001</v>
      </c>
      <c r="E177" s="84"/>
      <c r="F177" s="81" t="s">
        <v>279</v>
      </c>
      <c r="M177" s="115" t="s">
        <v>28</v>
      </c>
      <c r="N177" s="80">
        <v>0</v>
      </c>
      <c r="O177" s="82">
        <v>99.905000000000001</v>
      </c>
      <c r="P177" s="80">
        <v>0.78718156609476075</v>
      </c>
      <c r="Q177" s="79">
        <v>-256.58199999999999</v>
      </c>
      <c r="R177" s="79">
        <v>485.27100000000002</v>
      </c>
      <c r="T177" s="81"/>
      <c r="U177" s="83"/>
      <c r="V177" s="80"/>
    </row>
    <row r="178" spans="1:22" s="58" customFormat="1" ht="12.75" customHeight="1" x14ac:dyDescent="0.25">
      <c r="A178" s="61"/>
      <c r="B178" s="66"/>
      <c r="C178" s="63"/>
      <c r="D178" s="63"/>
      <c r="E178" s="46"/>
      <c r="F178" s="61"/>
      <c r="G178" s="121"/>
      <c r="H178" s="63"/>
      <c r="I178" s="63"/>
      <c r="J178" s="121"/>
      <c r="K178" s="63"/>
      <c r="L178" s="63"/>
      <c r="M178" s="69"/>
      <c r="N178" s="64"/>
      <c r="O178" s="65"/>
      <c r="P178" s="64"/>
      <c r="Q178" s="63"/>
      <c r="R178" s="63"/>
      <c r="S178" s="69"/>
      <c r="T178" s="61"/>
      <c r="U178" s="61"/>
      <c r="V178" s="61"/>
    </row>
    <row r="180" spans="1:22" s="105" customFormat="1" ht="12.75" customHeight="1" x14ac:dyDescent="0.25">
      <c r="A180" s="105" t="s">
        <v>271</v>
      </c>
      <c r="B180" s="101">
        <f>SUM(G180,J180)</f>
        <v>44</v>
      </c>
      <c r="C180" s="97">
        <f>K180-H180</f>
        <v>72315.384104292723</v>
      </c>
      <c r="D180" s="97">
        <f>SQRT(I180^2/G180+L180^2/J180)</f>
        <v>5813.1231287988658</v>
      </c>
      <c r="E180" s="102" t="s">
        <v>38</v>
      </c>
      <c r="F180" s="105" t="s">
        <v>243</v>
      </c>
      <c r="G180" s="106">
        <v>16</v>
      </c>
      <c r="H180" s="105">
        <v>64944.56878737994</v>
      </c>
      <c r="I180" s="105">
        <v>16817.317274981637</v>
      </c>
      <c r="J180" s="106">
        <v>28</v>
      </c>
      <c r="K180" s="103">
        <v>137259.95289167267</v>
      </c>
      <c r="L180" s="103">
        <v>21242.608919885388</v>
      </c>
      <c r="M180" s="106"/>
      <c r="P180" s="98">
        <f>2*(1-_xlfn.NORM.S.DIST((K180-H180)/SQRT((L180^2)+(I180^2)),TRUE))</f>
        <v>7.6059063559730244E-3</v>
      </c>
      <c r="S180" s="106"/>
    </row>
    <row r="181" spans="1:22" s="108" customFormat="1" ht="12.75" customHeight="1" x14ac:dyDescent="0.25">
      <c r="G181" s="111"/>
      <c r="J181" s="111"/>
      <c r="M181" s="111"/>
      <c r="S181" s="111"/>
    </row>
    <row r="182" spans="1:22" s="105" customFormat="1" ht="12.75" customHeight="1" x14ac:dyDescent="0.25">
      <c r="G182" s="106"/>
      <c r="J182" s="106"/>
      <c r="M182" s="106"/>
      <c r="S182" s="106"/>
    </row>
    <row r="183" spans="1:22" s="105" customFormat="1" ht="12.75" customHeight="1" x14ac:dyDescent="0.25">
      <c r="A183" s="99" t="s">
        <v>292</v>
      </c>
      <c r="B183" s="101">
        <f>SUM(G183,J183)</f>
        <v>31</v>
      </c>
      <c r="C183" s="97">
        <f>K183-H183</f>
        <v>-7.053807369952656</v>
      </c>
      <c r="D183" s="97">
        <f>SQRT(I183^2/G183+L183^2/J183)</f>
        <v>6.2919802889770224</v>
      </c>
      <c r="E183" s="102" t="s">
        <v>356</v>
      </c>
      <c r="F183" s="129" t="s">
        <v>370</v>
      </c>
      <c r="G183" s="106">
        <v>13</v>
      </c>
      <c r="H183" s="103">
        <v>12.062067975220224</v>
      </c>
      <c r="I183" s="103">
        <v>21.765151154264878</v>
      </c>
      <c r="J183" s="106">
        <v>18</v>
      </c>
      <c r="K183" s="103">
        <v>5.0082606052675676</v>
      </c>
      <c r="L183" s="103">
        <v>7.5285980311224874</v>
      </c>
      <c r="M183" s="106"/>
      <c r="S183" s="106"/>
    </row>
    <row r="184" spans="1:22" s="105" customFormat="1" ht="12.75" customHeight="1" x14ac:dyDescent="0.25">
      <c r="A184" s="99" t="s">
        <v>292</v>
      </c>
      <c r="B184" s="101">
        <f>SUM(G184,J184)</f>
        <v>112</v>
      </c>
      <c r="C184" s="97">
        <f>K184-H184</f>
        <v>14.946271087823712</v>
      </c>
      <c r="D184" s="97">
        <f>SQRT(I184^2/G184+L184^2/J184)</f>
        <v>3.9463633877366386</v>
      </c>
      <c r="E184" s="102" t="s">
        <v>356</v>
      </c>
      <c r="F184" s="129" t="s">
        <v>371</v>
      </c>
      <c r="G184" s="106">
        <v>8</v>
      </c>
      <c r="H184" s="103">
        <v>2.1902646665559913</v>
      </c>
      <c r="I184" s="103">
        <v>3.0399947112261221</v>
      </c>
      <c r="J184" s="106">
        <v>104</v>
      </c>
      <c r="K184" s="103">
        <v>17.136535754379704</v>
      </c>
      <c r="L184" s="103">
        <v>38.723806021405181</v>
      </c>
      <c r="M184" s="106"/>
      <c r="S184" s="106"/>
    </row>
    <row r="185" spans="1:22" ht="12.75" customHeight="1" x14ac:dyDescent="0.25">
      <c r="A185" s="81" t="s">
        <v>292</v>
      </c>
      <c r="B185" s="83">
        <v>72</v>
      </c>
      <c r="C185" s="79">
        <v>-24.285714285714285</v>
      </c>
      <c r="D185" s="79">
        <v>3.2863520075444148</v>
      </c>
      <c r="E185" s="84" t="s">
        <v>72</v>
      </c>
      <c r="F185" s="81" t="s">
        <v>94</v>
      </c>
      <c r="G185" s="104">
        <v>34</v>
      </c>
      <c r="H185" s="97">
        <v>41.904761904761905</v>
      </c>
      <c r="I185" s="97">
        <v>18.095238095238095</v>
      </c>
      <c r="J185" s="104">
        <v>38</v>
      </c>
      <c r="K185" s="97">
        <v>17.61904761904762</v>
      </c>
      <c r="L185" s="97">
        <v>6.6666666666666661</v>
      </c>
    </row>
    <row r="186" spans="1:22" ht="12.75" customHeight="1" x14ac:dyDescent="0.25">
      <c r="A186" s="81" t="s">
        <v>292</v>
      </c>
      <c r="B186" s="83">
        <v>44</v>
      </c>
      <c r="C186" s="79">
        <v>0.19999999999999996</v>
      </c>
      <c r="D186" s="79">
        <v>0.81644086275867778</v>
      </c>
      <c r="E186" s="84" t="s">
        <v>58</v>
      </c>
      <c r="F186" s="81" t="s">
        <v>281</v>
      </c>
      <c r="G186" s="104">
        <v>13</v>
      </c>
      <c r="H186" s="97">
        <v>1.6</v>
      </c>
      <c r="I186" s="97">
        <v>2.5</v>
      </c>
      <c r="J186" s="104">
        <v>31</v>
      </c>
      <c r="K186" s="97">
        <v>1.8</v>
      </c>
      <c r="L186" s="97">
        <v>2.4</v>
      </c>
      <c r="P186" s="80">
        <v>0.95397884297315039</v>
      </c>
    </row>
    <row r="187" spans="1:22" ht="12.75" customHeight="1" x14ac:dyDescent="0.25">
      <c r="A187" s="81" t="s">
        <v>292</v>
      </c>
      <c r="B187" s="83">
        <v>27</v>
      </c>
      <c r="C187" s="79">
        <v>-1.2000000000000002</v>
      </c>
      <c r="D187" s="79">
        <v>1.1923284190287211</v>
      </c>
      <c r="E187" s="84" t="s">
        <v>58</v>
      </c>
      <c r="F187" s="81" t="s">
        <v>282</v>
      </c>
      <c r="G187" s="104">
        <v>10</v>
      </c>
      <c r="H187" s="97">
        <v>4</v>
      </c>
      <c r="I187" s="97">
        <v>3.2</v>
      </c>
      <c r="J187" s="104">
        <v>17</v>
      </c>
      <c r="K187" s="97">
        <v>2.8</v>
      </c>
      <c r="L187" s="97">
        <v>2.6</v>
      </c>
      <c r="P187" s="80">
        <v>0.77101862418056366</v>
      </c>
    </row>
    <row r="188" spans="1:22" ht="12.75" customHeight="1" x14ac:dyDescent="0.25">
      <c r="A188" s="81" t="s">
        <v>292</v>
      </c>
      <c r="B188" s="83">
        <v>46</v>
      </c>
      <c r="C188" s="79">
        <v>-65.582676498008311</v>
      </c>
      <c r="D188" s="79">
        <v>16.205966548758862</v>
      </c>
      <c r="E188" s="84" t="s">
        <v>214</v>
      </c>
      <c r="F188" s="81" t="s">
        <v>275</v>
      </c>
      <c r="G188" s="104">
        <v>27</v>
      </c>
      <c r="H188" s="97">
        <v>79.404186795491142</v>
      </c>
      <c r="I188" s="97">
        <v>81.627057779271766</v>
      </c>
      <c r="J188" s="104">
        <v>19</v>
      </c>
      <c r="K188" s="97">
        <v>13.821510297482837</v>
      </c>
      <c r="L188" s="97">
        <v>17.357200224998</v>
      </c>
      <c r="P188" s="80">
        <v>0.43194229201520296</v>
      </c>
    </row>
    <row r="189" spans="1:22" ht="12.75" customHeight="1" x14ac:dyDescent="0.25">
      <c r="A189" s="81" t="s">
        <v>292</v>
      </c>
      <c r="B189" s="83">
        <v>42</v>
      </c>
      <c r="C189" s="79">
        <v>-20.413043478260871</v>
      </c>
      <c r="D189" s="79">
        <v>17.04072090815454</v>
      </c>
      <c r="E189" s="84" t="s">
        <v>214</v>
      </c>
      <c r="F189" s="81" t="s">
        <v>286</v>
      </c>
      <c r="G189" s="104">
        <v>12</v>
      </c>
      <c r="H189" s="97">
        <v>39.021739130434788</v>
      </c>
      <c r="I189" s="97">
        <v>57.004362432291799</v>
      </c>
      <c r="J189" s="104">
        <v>30</v>
      </c>
      <c r="K189" s="97">
        <v>18.608695652173918</v>
      </c>
      <c r="L189" s="97">
        <v>24.245447640913106</v>
      </c>
      <c r="P189" s="80">
        <v>0.74175643275047087</v>
      </c>
    </row>
    <row r="190" spans="1:22" ht="12.75" customHeight="1" x14ac:dyDescent="0.25">
      <c r="A190" s="81" t="s">
        <v>292</v>
      </c>
      <c r="E190" s="84"/>
      <c r="F190" s="81" t="s">
        <v>277</v>
      </c>
      <c r="G190" s="104">
        <f>SUM(G183:G189)</f>
        <v>117</v>
      </c>
      <c r="H190" s="103">
        <v>15.928000000000001</v>
      </c>
      <c r="I190" s="103">
        <v>3.8109999999999999</v>
      </c>
      <c r="M190" s="115" t="s">
        <v>28</v>
      </c>
      <c r="N190" s="80">
        <v>0</v>
      </c>
      <c r="O190" s="100">
        <v>96.88</v>
      </c>
      <c r="Q190" s="103">
        <v>8.4589999999999996</v>
      </c>
      <c r="R190" s="103">
        <v>23.396999999999998</v>
      </c>
      <c r="T190" s="347"/>
      <c r="U190" s="273"/>
      <c r="V190" s="273"/>
    </row>
    <row r="191" spans="1:22" ht="12.75" customHeight="1" x14ac:dyDescent="0.25">
      <c r="A191" s="81" t="s">
        <v>292</v>
      </c>
      <c r="E191" s="84"/>
      <c r="F191" s="81" t="s">
        <v>278</v>
      </c>
      <c r="J191" s="104">
        <f>SUM(J183:J189)</f>
        <v>257</v>
      </c>
      <c r="K191" s="97">
        <v>10.182</v>
      </c>
      <c r="L191" s="97">
        <v>2.5579999999999998</v>
      </c>
      <c r="M191" s="115" t="s">
        <v>28</v>
      </c>
      <c r="N191" s="80">
        <v>0</v>
      </c>
      <c r="O191" s="100">
        <v>97.213999999999999</v>
      </c>
      <c r="Q191" s="97">
        <v>5.1689999999999996</v>
      </c>
      <c r="R191" s="97">
        <v>15.196</v>
      </c>
    </row>
    <row r="192" spans="1:22" ht="12.75" customHeight="1" x14ac:dyDescent="0.25">
      <c r="A192" s="81" t="s">
        <v>292</v>
      </c>
      <c r="B192" s="83">
        <f>SUM(B183:B189)</f>
        <v>374</v>
      </c>
      <c r="C192" s="97">
        <v>-14.428000000000001</v>
      </c>
      <c r="D192" s="97">
        <v>4.2080000000000002</v>
      </c>
      <c r="E192" s="84"/>
      <c r="F192" s="81" t="s">
        <v>279</v>
      </c>
      <c r="M192" s="115" t="s">
        <v>28</v>
      </c>
      <c r="N192" s="80">
        <v>0</v>
      </c>
      <c r="O192" s="100">
        <v>99.906000000000006</v>
      </c>
      <c r="P192" s="80">
        <f>2*(1-_xlfn.NORM.S.DIST((H190-K191)/SQRT((L191^2)+(I190^2)),TRUE))</f>
        <v>0.21061286160668691</v>
      </c>
      <c r="Q192" s="97">
        <v>-22.675000000000001</v>
      </c>
      <c r="R192" s="97">
        <v>-6.1820000000000004</v>
      </c>
      <c r="T192" s="81"/>
      <c r="U192" s="83"/>
      <c r="V192" s="80"/>
    </row>
    <row r="193" spans="1:22" s="58" customFormat="1" ht="12.75" customHeight="1" x14ac:dyDescent="0.25">
      <c r="A193" s="61"/>
      <c r="B193" s="66"/>
      <c r="C193" s="63"/>
      <c r="D193" s="63"/>
      <c r="E193" s="46"/>
      <c r="F193" s="61"/>
      <c r="G193" s="121"/>
      <c r="H193" s="63"/>
      <c r="I193" s="63"/>
      <c r="J193" s="121"/>
      <c r="K193" s="63"/>
      <c r="L193" s="63"/>
      <c r="M193" s="69"/>
      <c r="N193" s="64"/>
      <c r="O193" s="65"/>
      <c r="P193" s="64"/>
      <c r="Q193" s="63"/>
      <c r="R193" s="63"/>
      <c r="S193" s="69"/>
      <c r="T193" s="61"/>
      <c r="U193" s="61"/>
      <c r="V193" s="61"/>
    </row>
    <row r="194" spans="1:22" ht="12.75" customHeight="1" x14ac:dyDescent="0.25">
      <c r="A194" s="81"/>
      <c r="B194" s="83"/>
      <c r="C194" s="79"/>
      <c r="D194" s="79"/>
      <c r="E194" s="84"/>
      <c r="F194" s="81"/>
      <c r="G194" s="104"/>
      <c r="H194" s="79"/>
      <c r="I194" s="79"/>
      <c r="J194" s="104"/>
      <c r="K194" s="79"/>
      <c r="L194" s="79"/>
      <c r="M194" s="115"/>
      <c r="N194" s="80"/>
      <c r="O194" s="82"/>
      <c r="P194" s="80"/>
      <c r="Q194" s="79"/>
      <c r="R194" s="79"/>
      <c r="S194" s="115"/>
      <c r="T194" s="81"/>
      <c r="U194" s="81"/>
      <c r="V194" s="81"/>
    </row>
    <row r="195" spans="1:22" ht="12.75" customHeight="1" x14ac:dyDescent="0.25">
      <c r="A195" s="81" t="s">
        <v>110</v>
      </c>
      <c r="B195" s="83">
        <v>44</v>
      </c>
      <c r="C195" s="79">
        <v>-10</v>
      </c>
      <c r="D195" s="79">
        <v>18.614013238250017</v>
      </c>
      <c r="E195" s="84" t="s">
        <v>58</v>
      </c>
      <c r="F195" s="81" t="s">
        <v>281</v>
      </c>
      <c r="G195" s="104">
        <v>13</v>
      </c>
      <c r="H195" s="79">
        <v>59.2</v>
      </c>
      <c r="I195" s="79">
        <v>60.3</v>
      </c>
      <c r="J195" s="104">
        <v>31</v>
      </c>
      <c r="K195" s="79">
        <v>49.2</v>
      </c>
      <c r="L195" s="79">
        <v>45.5</v>
      </c>
      <c r="P195" s="80">
        <v>0.89468402220711818</v>
      </c>
    </row>
    <row r="196" spans="1:22" ht="12.75" customHeight="1" x14ac:dyDescent="0.25">
      <c r="A196" s="81" t="s">
        <v>110</v>
      </c>
      <c r="B196" s="83">
        <v>33</v>
      </c>
      <c r="C196" s="79">
        <v>-18.100000000000001</v>
      </c>
      <c r="D196" s="79">
        <v>19.496083522781511</v>
      </c>
      <c r="E196" s="84" t="s">
        <v>58</v>
      </c>
      <c r="F196" s="81" t="s">
        <v>282</v>
      </c>
      <c r="G196" s="104">
        <v>11</v>
      </c>
      <c r="H196" s="79">
        <v>61.2</v>
      </c>
      <c r="I196" s="79">
        <v>59.5</v>
      </c>
      <c r="J196" s="104">
        <v>22</v>
      </c>
      <c r="K196" s="79">
        <v>43.1</v>
      </c>
      <c r="L196" s="79">
        <v>35.799999999999997</v>
      </c>
      <c r="P196" s="80">
        <v>0.79435678225093653</v>
      </c>
    </row>
    <row r="197" spans="1:22" ht="12.75" customHeight="1" x14ac:dyDescent="0.25">
      <c r="A197" s="81" t="s">
        <v>110</v>
      </c>
      <c r="B197" s="83"/>
      <c r="C197" s="79"/>
      <c r="D197" s="79"/>
      <c r="E197" s="84"/>
      <c r="F197" s="81" t="s">
        <v>277</v>
      </c>
      <c r="G197" s="104">
        <f>SUM(G195:G196)</f>
        <v>24</v>
      </c>
      <c r="H197" s="79">
        <v>60.13</v>
      </c>
      <c r="I197" s="79">
        <v>12.233000000000001</v>
      </c>
      <c r="J197" s="104"/>
      <c r="K197" s="79"/>
      <c r="L197" s="79"/>
      <c r="M197" s="115" t="s">
        <v>29</v>
      </c>
      <c r="N197" s="80">
        <v>0.93500000000000005</v>
      </c>
      <c r="O197" s="82">
        <v>0</v>
      </c>
      <c r="P197" s="80"/>
      <c r="Q197" s="79">
        <v>36.154000000000003</v>
      </c>
      <c r="R197" s="79">
        <v>84.105999999999995</v>
      </c>
      <c r="S197" s="115"/>
      <c r="T197" s="347"/>
      <c r="U197" s="273"/>
      <c r="V197" s="273"/>
    </row>
    <row r="198" spans="1:22" ht="12.75" customHeight="1" x14ac:dyDescent="0.25">
      <c r="A198" s="81" t="s">
        <v>110</v>
      </c>
      <c r="B198" s="83"/>
      <c r="C198" s="79"/>
      <c r="D198" s="79"/>
      <c r="E198" s="84"/>
      <c r="F198" s="81" t="s">
        <v>278</v>
      </c>
      <c r="G198" s="104"/>
      <c r="H198" s="79"/>
      <c r="I198" s="79"/>
      <c r="J198" s="104">
        <f>SUM(J195:J196)</f>
        <v>53</v>
      </c>
      <c r="K198" s="79">
        <v>45.942</v>
      </c>
      <c r="L198" s="79">
        <v>5.5780000000000003</v>
      </c>
      <c r="M198" s="115" t="s">
        <v>29</v>
      </c>
      <c r="N198" s="80">
        <v>0.58499999999999996</v>
      </c>
      <c r="O198" s="82">
        <v>0</v>
      </c>
      <c r="P198" s="80"/>
      <c r="Q198" s="79">
        <v>35.009</v>
      </c>
      <c r="R198" s="79">
        <v>56.875</v>
      </c>
      <c r="S198" s="115"/>
      <c r="T198" s="81"/>
      <c r="U198" s="81"/>
      <c r="V198" s="81"/>
    </row>
    <row r="199" spans="1:22" ht="12.75" customHeight="1" x14ac:dyDescent="0.25">
      <c r="A199" s="81" t="s">
        <v>110</v>
      </c>
      <c r="B199" s="83">
        <f>SUM(B195:B196)</f>
        <v>77</v>
      </c>
      <c r="C199" s="79">
        <v>-13.285</v>
      </c>
      <c r="D199" s="79">
        <v>2.1619999999999999</v>
      </c>
      <c r="E199" s="84"/>
      <c r="F199" s="81" t="s">
        <v>279</v>
      </c>
      <c r="G199" s="104"/>
      <c r="H199" s="79"/>
      <c r="I199" s="79"/>
      <c r="J199" s="104"/>
      <c r="K199" s="79"/>
      <c r="L199" s="79"/>
      <c r="M199" s="115" t="s">
        <v>29</v>
      </c>
      <c r="N199" s="80">
        <v>6.6000000000000003E-2</v>
      </c>
      <c r="O199" s="82">
        <v>70.453999999999994</v>
      </c>
      <c r="P199" s="80">
        <f>2*(1-_xlfn.NORM.S.DIST((H197-K198)/SQRT((L198^2)+(I197^2)),TRUE))</f>
        <v>0.29129522109024708</v>
      </c>
      <c r="Q199" s="79">
        <v>-17.523</v>
      </c>
      <c r="R199" s="79">
        <v>-9.048</v>
      </c>
      <c r="S199" s="115"/>
      <c r="T199" s="81"/>
      <c r="U199" s="81"/>
      <c r="V199" s="81"/>
    </row>
    <row r="200" spans="1:22" s="58" customFormat="1" ht="12.75" customHeight="1" x14ac:dyDescent="0.25">
      <c r="A200" s="61"/>
      <c r="B200" s="66"/>
      <c r="C200" s="63"/>
      <c r="D200" s="63"/>
      <c r="E200" s="46"/>
      <c r="F200" s="61"/>
      <c r="G200" s="121"/>
      <c r="H200" s="63"/>
      <c r="I200" s="63"/>
      <c r="J200" s="121"/>
      <c r="K200" s="63"/>
      <c r="L200" s="63"/>
      <c r="M200" s="69"/>
      <c r="N200" s="64"/>
      <c r="O200" s="65"/>
      <c r="P200" s="64"/>
      <c r="Q200" s="63"/>
      <c r="R200" s="63"/>
      <c r="S200" s="69"/>
      <c r="T200" s="61"/>
      <c r="U200" s="61"/>
      <c r="V200" s="61"/>
    </row>
    <row r="201" spans="1:22" ht="12.75" customHeight="1" x14ac:dyDescent="0.25">
      <c r="E201" s="84"/>
    </row>
    <row r="202" spans="1:22" ht="12.75" customHeight="1" x14ac:dyDescent="0.25">
      <c r="A202" s="81" t="s">
        <v>25</v>
      </c>
      <c r="B202" s="33">
        <f>SUM(G202,J202)</f>
        <v>190</v>
      </c>
      <c r="C202" s="31">
        <f>K202-H202</f>
        <v>-3.8465716751934949</v>
      </c>
      <c r="D202" s="79">
        <f>SQRT(I202^2/G202+L202^2/J202)</f>
        <v>1.7585496989722786</v>
      </c>
      <c r="E202" s="84" t="s">
        <v>356</v>
      </c>
      <c r="F202" s="87" t="s">
        <v>20</v>
      </c>
      <c r="G202" s="106">
        <v>23</v>
      </c>
      <c r="H202" s="103">
        <v>4.7036596349136941</v>
      </c>
      <c r="I202" s="103">
        <v>8.4007152511937306</v>
      </c>
      <c r="J202" s="106">
        <v>167</v>
      </c>
      <c r="K202" s="103">
        <v>0.85708795972019902</v>
      </c>
      <c r="L202" s="103">
        <v>2.0081827268447143</v>
      </c>
    </row>
    <row r="203" spans="1:22" ht="12.75" customHeight="1" x14ac:dyDescent="0.25">
      <c r="A203" s="81" t="s">
        <v>25</v>
      </c>
      <c r="B203" s="83">
        <v>72</v>
      </c>
      <c r="C203" s="79">
        <v>-30.666666666666679</v>
      </c>
      <c r="D203" s="79">
        <v>3.0030371050230409</v>
      </c>
      <c r="E203" s="84" t="s">
        <v>72</v>
      </c>
      <c r="F203" s="81" t="s">
        <v>94</v>
      </c>
      <c r="G203" s="104">
        <v>34</v>
      </c>
      <c r="H203" s="97">
        <v>69.333333333333343</v>
      </c>
      <c r="I203" s="97">
        <v>13.333333333333334</v>
      </c>
      <c r="J203" s="104">
        <v>38</v>
      </c>
      <c r="K203" s="97">
        <v>38.666666666666664</v>
      </c>
      <c r="L203" s="97">
        <v>12</v>
      </c>
    </row>
    <row r="204" spans="1:22" ht="12.75" customHeight="1" x14ac:dyDescent="0.25">
      <c r="A204" s="81" t="s">
        <v>25</v>
      </c>
      <c r="B204" s="83">
        <v>27</v>
      </c>
      <c r="C204" s="79">
        <v>-9.6</v>
      </c>
      <c r="D204" s="79">
        <v>11.774071185139288</v>
      </c>
      <c r="E204" s="84" t="s">
        <v>58</v>
      </c>
      <c r="F204" s="81" t="s">
        <v>100</v>
      </c>
      <c r="G204" s="104">
        <v>11</v>
      </c>
      <c r="H204" s="97">
        <v>23.95</v>
      </c>
      <c r="I204" s="97">
        <v>28.88</v>
      </c>
      <c r="J204" s="104">
        <v>16</v>
      </c>
      <c r="K204" s="97">
        <v>14.35</v>
      </c>
      <c r="L204" s="97">
        <v>31.7</v>
      </c>
    </row>
    <row r="205" spans="1:22" ht="12.75" customHeight="1" x14ac:dyDescent="0.25">
      <c r="A205" s="81" t="s">
        <v>25</v>
      </c>
      <c r="B205" s="83">
        <v>122.14</v>
      </c>
      <c r="C205" s="79">
        <v>2.2857142857142856</v>
      </c>
      <c r="D205" s="79">
        <v>0.23644012458107924</v>
      </c>
      <c r="E205" s="84" t="s">
        <v>218</v>
      </c>
      <c r="F205" s="81" t="s">
        <v>285</v>
      </c>
      <c r="G205" s="104">
        <v>98.58</v>
      </c>
      <c r="H205" s="97">
        <v>1.0714285714285714</v>
      </c>
      <c r="I205" s="97">
        <v>0.21428571428571427</v>
      </c>
      <c r="J205" s="104">
        <v>23.56</v>
      </c>
      <c r="K205" s="97">
        <v>3.3571428571428572</v>
      </c>
      <c r="L205" s="97">
        <v>1.142857142857143</v>
      </c>
    </row>
    <row r="206" spans="1:22" s="105" customFormat="1" ht="12.75" customHeight="1" x14ac:dyDescent="0.25">
      <c r="A206" s="99" t="s">
        <v>25</v>
      </c>
      <c r="B206" s="33">
        <f>SUM(G206,J206)</f>
        <v>44</v>
      </c>
      <c r="C206" s="31">
        <f>K206-H206</f>
        <v>-275.96990420089196</v>
      </c>
      <c r="D206" s="97">
        <f>SQRT(I206^2/G206+L206^2/J206)</f>
        <v>46.584988889867617</v>
      </c>
      <c r="E206" s="102" t="s">
        <v>57</v>
      </c>
      <c r="F206" s="99" t="s">
        <v>243</v>
      </c>
      <c r="G206" s="104">
        <v>16</v>
      </c>
      <c r="H206" s="97">
        <v>344.75900855221283</v>
      </c>
      <c r="I206" s="97">
        <v>186.16609705326522</v>
      </c>
      <c r="J206" s="104">
        <v>28</v>
      </c>
      <c r="K206" s="97">
        <v>68.789104351320873</v>
      </c>
      <c r="L206" s="97">
        <v>10.645931394407157</v>
      </c>
      <c r="M206" s="106"/>
      <c r="S206" s="106"/>
    </row>
    <row r="207" spans="1:22" s="105" customFormat="1" ht="12.75" customHeight="1" x14ac:dyDescent="0.25">
      <c r="A207" s="99" t="s">
        <v>25</v>
      </c>
      <c r="B207" s="33">
        <f>SUM(G207,J207)</f>
        <v>51</v>
      </c>
      <c r="C207" s="31">
        <f>K207-H207</f>
        <v>29.870000000000005</v>
      </c>
      <c r="D207" s="97">
        <f>SQRT(I207^2/G207+L207^2/J207)</f>
        <v>16.625191265527885</v>
      </c>
      <c r="E207" s="102" t="s">
        <v>47</v>
      </c>
      <c r="F207" s="99" t="s">
        <v>144</v>
      </c>
      <c r="G207" s="104">
        <v>25</v>
      </c>
      <c r="H207" s="97">
        <v>38.14</v>
      </c>
      <c r="I207" s="97">
        <v>40.200000000000003</v>
      </c>
      <c r="J207" s="104">
        <v>26</v>
      </c>
      <c r="K207" s="97">
        <v>68.010000000000005</v>
      </c>
      <c r="L207" s="97">
        <v>74.2</v>
      </c>
      <c r="M207" s="106"/>
      <c r="S207" s="106"/>
    </row>
    <row r="208" spans="1:22" s="105" customFormat="1" ht="12.75" customHeight="1" x14ac:dyDescent="0.25">
      <c r="A208" s="99" t="s">
        <v>25</v>
      </c>
      <c r="B208" s="33">
        <f t="shared" ref="B208:B210" si="15">SUM(G208,J208)</f>
        <v>71</v>
      </c>
      <c r="C208" s="31">
        <f t="shared" ref="C208:C210" si="16">K208-H208</f>
        <v>27.03</v>
      </c>
      <c r="D208" s="97">
        <f t="shared" ref="D208:D210" si="17">SQRT(I208^2/G208+L208^2/J208)</f>
        <v>21.659444598663665</v>
      </c>
      <c r="E208" s="102" t="s">
        <v>48</v>
      </c>
      <c r="F208" s="99" t="s">
        <v>144</v>
      </c>
      <c r="G208" s="104">
        <v>31</v>
      </c>
      <c r="H208" s="97">
        <v>77.92</v>
      </c>
      <c r="I208" s="97">
        <v>80.400000000000006</v>
      </c>
      <c r="J208" s="104">
        <v>40</v>
      </c>
      <c r="K208" s="97">
        <v>104.95</v>
      </c>
      <c r="L208" s="97">
        <v>102.1</v>
      </c>
      <c r="M208" s="106"/>
      <c r="S208" s="106"/>
    </row>
    <row r="209" spans="1:22" s="105" customFormat="1" ht="12.75" customHeight="1" x14ac:dyDescent="0.25">
      <c r="A209" s="99" t="s">
        <v>25</v>
      </c>
      <c r="B209" s="33">
        <f t="shared" si="15"/>
        <v>62</v>
      </c>
      <c r="C209" s="31">
        <f t="shared" si="16"/>
        <v>10.390000000000008</v>
      </c>
      <c r="D209" s="97">
        <f t="shared" si="17"/>
        <v>17.630774048475214</v>
      </c>
      <c r="E209" s="102" t="s">
        <v>49</v>
      </c>
      <c r="F209" s="99" t="s">
        <v>144</v>
      </c>
      <c r="G209" s="104">
        <v>31</v>
      </c>
      <c r="H209" s="97">
        <v>55.23</v>
      </c>
      <c r="I209" s="97">
        <v>55.6</v>
      </c>
      <c r="J209" s="104">
        <v>31</v>
      </c>
      <c r="K209" s="97">
        <v>65.62</v>
      </c>
      <c r="L209" s="97">
        <v>80.900000000000006</v>
      </c>
      <c r="M209" s="106"/>
      <c r="S209" s="106"/>
    </row>
    <row r="210" spans="1:22" s="105" customFormat="1" ht="12.75" customHeight="1" x14ac:dyDescent="0.25">
      <c r="A210" s="99" t="s">
        <v>25</v>
      </c>
      <c r="B210" s="33">
        <f t="shared" si="15"/>
        <v>27</v>
      </c>
      <c r="C210" s="31">
        <f t="shared" si="16"/>
        <v>8.8900000000000041</v>
      </c>
      <c r="D210" s="97">
        <f t="shared" si="17"/>
        <v>7.4163392527639882</v>
      </c>
      <c r="E210" s="102" t="s">
        <v>50</v>
      </c>
      <c r="F210" s="99" t="s">
        <v>144</v>
      </c>
      <c r="G210" s="104">
        <v>13</v>
      </c>
      <c r="H210" s="97">
        <v>29.95</v>
      </c>
      <c r="I210" s="97">
        <v>17.7</v>
      </c>
      <c r="J210" s="104">
        <v>14</v>
      </c>
      <c r="K210" s="97">
        <v>38.840000000000003</v>
      </c>
      <c r="L210" s="97">
        <v>20.8</v>
      </c>
      <c r="M210" s="106"/>
      <c r="S210" s="106"/>
    </row>
    <row r="211" spans="1:22" ht="12.75" customHeight="1" x14ac:dyDescent="0.25">
      <c r="A211" s="81" t="s">
        <v>25</v>
      </c>
      <c r="B211" s="83">
        <v>47</v>
      </c>
      <c r="C211" s="79">
        <v>-2.6011674681706669</v>
      </c>
      <c r="D211" s="79">
        <v>5.7680862888812996</v>
      </c>
      <c r="E211" s="84" t="s">
        <v>214</v>
      </c>
      <c r="F211" s="81" t="s">
        <v>275</v>
      </c>
      <c r="G211" s="104">
        <v>27</v>
      </c>
      <c r="H211" s="97">
        <v>16.894688219575215</v>
      </c>
      <c r="I211" s="97">
        <v>20.066687080043671</v>
      </c>
      <c r="J211" s="104">
        <v>20</v>
      </c>
      <c r="K211" s="97">
        <v>14.293520751404548</v>
      </c>
      <c r="L211" s="97">
        <v>19.160920769707872</v>
      </c>
      <c r="P211" s="80">
        <v>0.92530698450822091</v>
      </c>
    </row>
    <row r="212" spans="1:22" ht="12.75" customHeight="1" x14ac:dyDescent="0.25">
      <c r="A212" s="81" t="s">
        <v>25</v>
      </c>
      <c r="B212" s="83">
        <v>38</v>
      </c>
      <c r="C212" s="79">
        <v>-8.517923331254595</v>
      </c>
      <c r="D212" s="79">
        <v>14.090272146258469</v>
      </c>
      <c r="E212" s="84" t="s">
        <v>214</v>
      </c>
      <c r="F212" s="81" t="s">
        <v>276</v>
      </c>
      <c r="G212" s="104">
        <v>12</v>
      </c>
      <c r="H212" s="97">
        <v>18.594329532390514</v>
      </c>
      <c r="I212" s="97">
        <v>46.287611126586604</v>
      </c>
      <c r="J212" s="104">
        <v>26</v>
      </c>
      <c r="K212" s="97">
        <v>10.076406201135919</v>
      </c>
      <c r="L212" s="97">
        <v>22.798105618663769</v>
      </c>
      <c r="P212" s="80">
        <v>0.86887770851853086</v>
      </c>
    </row>
    <row r="213" spans="1:22" ht="12.75" customHeight="1" x14ac:dyDescent="0.25">
      <c r="A213" s="81" t="s">
        <v>25</v>
      </c>
      <c r="E213" s="84"/>
      <c r="F213" s="81" t="s">
        <v>277</v>
      </c>
      <c r="G213" s="104">
        <f>SUM(G202:G212)</f>
        <v>321.58</v>
      </c>
      <c r="H213" s="97">
        <v>41.524999999999999</v>
      </c>
      <c r="I213" s="97">
        <v>9.1519999999999992</v>
      </c>
      <c r="M213" s="115" t="s">
        <v>28</v>
      </c>
      <c r="N213" s="80">
        <v>0</v>
      </c>
      <c r="O213" s="100">
        <v>99.084000000000003</v>
      </c>
      <c r="Q213" s="97">
        <v>23.585999999999999</v>
      </c>
      <c r="R213" s="97">
        <v>59.463000000000001</v>
      </c>
      <c r="T213" s="347"/>
      <c r="U213" s="273"/>
      <c r="V213" s="273"/>
    </row>
    <row r="214" spans="1:22" ht="12.75" customHeight="1" x14ac:dyDescent="0.25">
      <c r="A214" s="81" t="s">
        <v>25</v>
      </c>
      <c r="E214" s="84"/>
      <c r="F214" s="81" t="s">
        <v>278</v>
      </c>
      <c r="J214" s="104">
        <f>SUM(J202:J212)</f>
        <v>429.56</v>
      </c>
      <c r="K214" s="97">
        <v>28.675999999999998</v>
      </c>
      <c r="L214" s="97">
        <v>2.8969999999999998</v>
      </c>
      <c r="M214" s="115" t="s">
        <v>28</v>
      </c>
      <c r="N214" s="80">
        <v>0</v>
      </c>
      <c r="O214" s="100">
        <v>99.409000000000006</v>
      </c>
      <c r="Q214" s="97">
        <v>22.998999999999999</v>
      </c>
      <c r="R214" s="97">
        <v>34.353999999999999</v>
      </c>
      <c r="T214" s="105"/>
    </row>
    <row r="215" spans="1:22" ht="12.75" customHeight="1" x14ac:dyDescent="0.25">
      <c r="A215" s="81" t="s">
        <v>25</v>
      </c>
      <c r="B215" s="83">
        <f>SUM(B202:B212)</f>
        <v>751.14</v>
      </c>
      <c r="C215" s="97">
        <v>-15.484</v>
      </c>
      <c r="D215" s="97">
        <v>2.9990000000000001</v>
      </c>
      <c r="E215" s="84"/>
      <c r="F215" s="81" t="s">
        <v>279</v>
      </c>
      <c r="M215" s="115" t="s">
        <v>28</v>
      </c>
      <c r="N215" s="80">
        <v>0</v>
      </c>
      <c r="O215" s="100">
        <v>99.921000000000006</v>
      </c>
      <c r="P215" s="98">
        <f>2*(1-_xlfn.NORM.S.DIST((H213-K214)/SQRT((L214^2)+(I213^2)),TRUE))</f>
        <v>0.18073425611321658</v>
      </c>
      <c r="Q215" s="97">
        <v>-21.361999999999998</v>
      </c>
      <c r="R215" s="97">
        <v>-9.6059999999999999</v>
      </c>
      <c r="T215" s="99"/>
      <c r="U215" s="83"/>
      <c r="V215" s="80"/>
    </row>
    <row r="216" spans="1:22" s="58" customFormat="1" ht="12.75" customHeight="1" x14ac:dyDescent="0.25">
      <c r="A216" s="61"/>
      <c r="B216" s="66"/>
      <c r="C216" s="63"/>
      <c r="D216" s="63"/>
      <c r="E216" s="46"/>
      <c r="F216" s="61"/>
      <c r="G216" s="121"/>
      <c r="H216" s="63"/>
      <c r="I216" s="63"/>
      <c r="J216" s="121"/>
      <c r="K216" s="63"/>
      <c r="L216" s="63"/>
      <c r="M216" s="69"/>
      <c r="N216" s="64"/>
      <c r="O216" s="65"/>
      <c r="P216" s="64"/>
      <c r="Q216" s="63"/>
      <c r="R216" s="63"/>
      <c r="S216" s="69"/>
      <c r="T216" s="109"/>
      <c r="U216" s="61"/>
      <c r="V216" s="61"/>
    </row>
    <row r="217" spans="1:22" ht="12.75" customHeight="1" x14ac:dyDescent="0.25">
      <c r="E217" s="84"/>
      <c r="T217" s="105"/>
    </row>
    <row r="218" spans="1:22" ht="12.75" customHeight="1" x14ac:dyDescent="0.25">
      <c r="A218" s="81" t="s">
        <v>132</v>
      </c>
      <c r="B218" s="83">
        <v>30</v>
      </c>
      <c r="C218" s="79">
        <v>-3.4482758620689538</v>
      </c>
      <c r="D218" s="79">
        <v>12.54114404758465</v>
      </c>
      <c r="E218" s="81" t="s">
        <v>31</v>
      </c>
      <c r="F218" s="81" t="s">
        <v>172</v>
      </c>
      <c r="G218" s="104">
        <v>8</v>
      </c>
      <c r="H218" s="79">
        <v>113.79310344827587</v>
      </c>
      <c r="I218" s="79">
        <v>34.482758620689658</v>
      </c>
      <c r="J218" s="104">
        <v>22</v>
      </c>
      <c r="K218" s="79">
        <v>110.34482758620692</v>
      </c>
      <c r="L218" s="79">
        <v>13.793103448275865</v>
      </c>
      <c r="P218" s="80">
        <v>0.92602458008717492</v>
      </c>
      <c r="T218" s="99"/>
      <c r="U218" s="83"/>
      <c r="V218" s="80"/>
    </row>
    <row r="219" spans="1:22" s="58" customFormat="1" ht="12.75" customHeight="1" x14ac:dyDescent="0.25">
      <c r="A219" s="61"/>
      <c r="B219" s="66"/>
      <c r="C219" s="63"/>
      <c r="D219" s="63"/>
      <c r="E219" s="61"/>
      <c r="F219" s="61"/>
      <c r="G219" s="121"/>
      <c r="H219" s="63"/>
      <c r="I219" s="63"/>
      <c r="J219" s="121"/>
      <c r="K219" s="63"/>
      <c r="L219" s="63"/>
      <c r="M219" s="69"/>
      <c r="N219" s="64"/>
      <c r="O219" s="65"/>
      <c r="P219" s="64"/>
      <c r="Q219" s="63"/>
      <c r="R219" s="63"/>
      <c r="S219" s="69"/>
      <c r="T219" s="109"/>
      <c r="U219" s="61"/>
      <c r="V219" s="61"/>
    </row>
    <row r="220" spans="1:22" ht="12.75" customHeight="1" x14ac:dyDescent="0.25">
      <c r="T220" s="105"/>
    </row>
    <row r="221" spans="1:22" ht="12.75" customHeight="1" x14ac:dyDescent="0.25">
      <c r="A221" s="87" t="s">
        <v>26</v>
      </c>
      <c r="B221" s="33">
        <f>SUM(G221,J221)</f>
        <v>81</v>
      </c>
      <c r="C221" s="31">
        <f>K221-H221</f>
        <v>8.911248710010323</v>
      </c>
      <c r="D221" s="79">
        <f>SQRT(I221^2/G221+L221^2/J221)</f>
        <v>5.6927194946796771</v>
      </c>
      <c r="E221" s="84" t="s">
        <v>356</v>
      </c>
      <c r="F221" s="87" t="s">
        <v>20</v>
      </c>
      <c r="G221" s="106">
        <v>5</v>
      </c>
      <c r="H221" s="85">
        <v>23.137254901960784</v>
      </c>
      <c r="I221" s="85">
        <v>12.106156110143635</v>
      </c>
      <c r="J221" s="106">
        <v>76</v>
      </c>
      <c r="K221" s="85">
        <v>32.048503611971107</v>
      </c>
      <c r="L221" s="85">
        <v>15.337508240516261</v>
      </c>
      <c r="P221" s="80">
        <f>2*(1-_xlfn.NORM.S.DIST((K221-H221)/SQRT((L221^2)+(I221^2)),TRUE))</f>
        <v>0.64834709125633472</v>
      </c>
      <c r="T221" s="105"/>
    </row>
    <row r="222" spans="1:22" s="58" customFormat="1" ht="12.75" customHeight="1" x14ac:dyDescent="0.25">
      <c r="B222" s="66"/>
      <c r="C222" s="63"/>
      <c r="D222" s="63"/>
      <c r="E222" s="46"/>
      <c r="G222" s="111"/>
      <c r="H222" s="26"/>
      <c r="I222" s="26"/>
      <c r="J222" s="111"/>
      <c r="K222" s="26"/>
      <c r="L222" s="26"/>
      <c r="M222" s="111"/>
      <c r="P222" s="64"/>
      <c r="S222" s="111"/>
      <c r="T222" s="108"/>
    </row>
    <row r="223" spans="1:22" ht="12.75" customHeight="1" x14ac:dyDescent="0.25">
      <c r="B223" s="33"/>
      <c r="C223" s="31"/>
      <c r="D223" s="79"/>
      <c r="E223" s="84"/>
      <c r="H223" s="85"/>
      <c r="I223" s="85"/>
      <c r="K223" s="85"/>
      <c r="L223" s="85"/>
      <c r="P223" s="80"/>
      <c r="T223" s="105"/>
    </row>
    <row r="224" spans="1:22" ht="12.75" customHeight="1" x14ac:dyDescent="0.25">
      <c r="A224" s="87" t="s">
        <v>27</v>
      </c>
      <c r="B224" s="33">
        <f>SUM(G224,J224)</f>
        <v>134</v>
      </c>
      <c r="C224" s="31">
        <f>K224-H224</f>
        <v>-1023.6756119770744</v>
      </c>
      <c r="D224" s="79">
        <f>SQRT(I224^2/G224+L224^2/J224)</f>
        <v>458.74533307560426</v>
      </c>
      <c r="E224" s="84" t="s">
        <v>356</v>
      </c>
      <c r="F224" s="87" t="s">
        <v>20</v>
      </c>
      <c r="G224" s="106">
        <v>7</v>
      </c>
      <c r="H224" s="85">
        <v>1927.4376417233564</v>
      </c>
      <c r="I224" s="85">
        <v>1202.12491879495</v>
      </c>
      <c r="J224" s="106">
        <v>127</v>
      </c>
      <c r="K224" s="85">
        <v>903.762029746282</v>
      </c>
      <c r="L224" s="85">
        <v>713.08021796099592</v>
      </c>
      <c r="P224" s="80">
        <f>2*(1-_xlfn.NORM.S.DIST((H224-K224)/SQRT((L224^2)+(I224^2)),TRUE))</f>
        <v>0.46392696643363052</v>
      </c>
      <c r="T224" s="105"/>
    </row>
    <row r="225" spans="1:22" s="58" customFormat="1" ht="12.75" customHeight="1" x14ac:dyDescent="0.25">
      <c r="G225" s="111"/>
      <c r="J225" s="111"/>
      <c r="M225" s="111"/>
      <c r="S225" s="111"/>
      <c r="T225" s="108"/>
    </row>
    <row r="226" spans="1:22" ht="12.75" customHeight="1" x14ac:dyDescent="0.25">
      <c r="T226" s="105"/>
    </row>
    <row r="227" spans="1:22" ht="12.75" customHeight="1" x14ac:dyDescent="0.25">
      <c r="A227" s="81" t="s">
        <v>161</v>
      </c>
      <c r="B227" s="83">
        <v>50</v>
      </c>
      <c r="C227" s="79">
        <v>-1727.6798108882062</v>
      </c>
      <c r="D227" s="79">
        <v>1214.4988170465458</v>
      </c>
      <c r="E227" s="84" t="s">
        <v>214</v>
      </c>
      <c r="F227" s="81" t="s">
        <v>275</v>
      </c>
      <c r="G227" s="104">
        <v>27</v>
      </c>
      <c r="H227" s="79">
        <v>4538.1317277869002</v>
      </c>
      <c r="I227" s="79">
        <v>4846.1109269768594</v>
      </c>
      <c r="J227" s="104">
        <v>23</v>
      </c>
      <c r="K227" s="79">
        <v>2810.451916898694</v>
      </c>
      <c r="L227" s="79">
        <v>3730.8989344355273</v>
      </c>
      <c r="P227" s="80">
        <v>0.77756838928548944</v>
      </c>
      <c r="T227" s="105"/>
    </row>
    <row r="228" spans="1:22" ht="12.75" customHeight="1" x14ac:dyDescent="0.25">
      <c r="A228" s="81" t="s">
        <v>161</v>
      </c>
      <c r="B228" s="83">
        <v>46</v>
      </c>
      <c r="C228" s="79">
        <v>-1288.2066072214632</v>
      </c>
      <c r="D228" s="79">
        <v>1275.3813616055547</v>
      </c>
      <c r="E228" s="84" t="s">
        <v>214</v>
      </c>
      <c r="F228" s="81" t="s">
        <v>276</v>
      </c>
      <c r="G228" s="104">
        <v>12</v>
      </c>
      <c r="H228" s="79">
        <v>2726.9636644957836</v>
      </c>
      <c r="I228" s="79">
        <v>4213.626823664039</v>
      </c>
      <c r="J228" s="104">
        <v>34</v>
      </c>
      <c r="K228" s="79">
        <v>1438.7570572743205</v>
      </c>
      <c r="L228" s="79">
        <v>2235.9504623900066</v>
      </c>
      <c r="P228" s="80">
        <v>0.78711639804538991</v>
      </c>
      <c r="T228" s="105"/>
    </row>
    <row r="229" spans="1:22" ht="12.75" customHeight="1" x14ac:dyDescent="0.25">
      <c r="A229" s="81" t="s">
        <v>161</v>
      </c>
      <c r="E229" s="84"/>
      <c r="F229" s="81" t="s">
        <v>277</v>
      </c>
      <c r="G229" s="104">
        <v>39</v>
      </c>
      <c r="H229" s="85">
        <v>3867.5709999999999</v>
      </c>
      <c r="I229" s="85">
        <v>740.11699999999996</v>
      </c>
      <c r="M229" s="115" t="s">
        <v>29</v>
      </c>
      <c r="N229" s="80">
        <v>0.23699999999999999</v>
      </c>
      <c r="O229" s="82">
        <v>28.376000000000001</v>
      </c>
      <c r="Q229" s="85">
        <v>2416.9679999999998</v>
      </c>
      <c r="R229" s="85">
        <v>5318.1729999999998</v>
      </c>
      <c r="T229" s="347"/>
      <c r="U229" s="273"/>
      <c r="V229" s="273"/>
    </row>
    <row r="230" spans="1:22" ht="12.75" customHeight="1" x14ac:dyDescent="0.25">
      <c r="A230" s="81" t="s">
        <v>161</v>
      </c>
      <c r="E230" s="84"/>
      <c r="F230" s="81" t="s">
        <v>278</v>
      </c>
      <c r="J230" s="104">
        <v>57</v>
      </c>
      <c r="K230" s="85">
        <v>1706.94</v>
      </c>
      <c r="L230" s="85">
        <v>343.95400000000001</v>
      </c>
      <c r="M230" s="115" t="s">
        <v>29</v>
      </c>
      <c r="N230" s="80">
        <v>0.114</v>
      </c>
      <c r="O230" s="82">
        <v>60.02</v>
      </c>
      <c r="Q230" s="85">
        <v>1032.8019999999999</v>
      </c>
      <c r="R230" s="85">
        <v>2381.078</v>
      </c>
      <c r="T230" s="105"/>
    </row>
    <row r="231" spans="1:22" ht="12.75" customHeight="1" x14ac:dyDescent="0.25">
      <c r="A231" s="81" t="s">
        <v>161</v>
      </c>
      <c r="B231" s="83">
        <v>96</v>
      </c>
      <c r="C231" s="85">
        <v>-1527.809</v>
      </c>
      <c r="D231" s="85">
        <v>126.819</v>
      </c>
      <c r="E231" s="84"/>
      <c r="F231" s="81" t="s">
        <v>279</v>
      </c>
      <c r="M231" s="115" t="s">
        <v>29</v>
      </c>
      <c r="N231" s="80">
        <v>8.4000000000000005E-2</v>
      </c>
      <c r="O231" s="82">
        <v>66.421000000000006</v>
      </c>
      <c r="P231" s="80">
        <v>8.111532342536254E-3</v>
      </c>
      <c r="Q231" s="85">
        <v>-1776.37</v>
      </c>
      <c r="R231" s="85">
        <v>-1279.248</v>
      </c>
      <c r="T231" s="99"/>
      <c r="U231" s="83"/>
      <c r="V231" s="80"/>
    </row>
    <row r="232" spans="1:22" s="58" customFormat="1" ht="12.75" customHeight="1" x14ac:dyDescent="0.25">
      <c r="A232" s="61"/>
      <c r="B232" s="66"/>
      <c r="C232" s="63"/>
      <c r="D232" s="63"/>
      <c r="E232" s="61"/>
      <c r="F232" s="61"/>
      <c r="G232" s="121"/>
      <c r="H232" s="63"/>
      <c r="I232" s="63"/>
      <c r="J232" s="121"/>
      <c r="K232" s="63"/>
      <c r="L232" s="63"/>
      <c r="M232" s="69"/>
      <c r="N232" s="64"/>
      <c r="O232" s="65"/>
      <c r="P232" s="64"/>
      <c r="Q232" s="63"/>
      <c r="R232" s="63"/>
      <c r="S232" s="69"/>
      <c r="T232" s="61"/>
      <c r="U232" s="61"/>
      <c r="V232" s="61"/>
    </row>
  </sheetData>
  <mergeCells count="14">
    <mergeCell ref="F1:F2"/>
    <mergeCell ref="G1:I1"/>
    <mergeCell ref="J1:L1"/>
    <mergeCell ref="A1:A2"/>
    <mergeCell ref="B1:B2"/>
    <mergeCell ref="C1:C2"/>
    <mergeCell ref="D1:D2"/>
    <mergeCell ref="E1:E2"/>
    <mergeCell ref="O1:O2"/>
    <mergeCell ref="N1:N2"/>
    <mergeCell ref="M1:M2"/>
    <mergeCell ref="R1:R2"/>
    <mergeCell ref="Q1:Q2"/>
    <mergeCell ref="P1:P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8"/>
  <sheetViews>
    <sheetView zoomScale="80" zoomScaleNormal="80" workbookViewId="0">
      <selection sqref="A1:A2"/>
    </sheetView>
  </sheetViews>
  <sheetFormatPr defaultRowHeight="12.75" customHeight="1" x14ac:dyDescent="0.25"/>
  <cols>
    <col min="1" max="1" width="10.85546875" style="105" bestFit="1" customWidth="1"/>
    <col min="2" max="2" width="35.7109375" style="105" customWidth="1"/>
    <col min="3" max="3" width="4.42578125" style="106" customWidth="1"/>
    <col min="4" max="4" width="9.28515625" style="105" customWidth="1"/>
    <col min="5" max="5" width="8.140625" style="105" customWidth="1"/>
    <col min="6" max="6" width="4.42578125" style="106" customWidth="1"/>
    <col min="7" max="7" width="9.85546875" style="105" customWidth="1"/>
    <col min="8" max="8" width="8.7109375" style="105" customWidth="1"/>
    <col min="9" max="9" width="3.42578125" style="106" customWidth="1"/>
    <col min="10" max="10" width="9.85546875" style="105" customWidth="1"/>
    <col min="11" max="11" width="8.7109375" style="105" customWidth="1"/>
    <col min="12" max="12" width="3.42578125" style="106" customWidth="1"/>
    <col min="13" max="13" width="8.140625" style="105" customWidth="1"/>
    <col min="14" max="14" width="7.140625" style="105" customWidth="1"/>
    <col min="15" max="15" width="8.140625" style="106" customWidth="1"/>
    <col min="16" max="16" width="10.140625" style="105" customWidth="1"/>
    <col min="17" max="17" width="6" style="105" customWidth="1"/>
    <col min="18" max="18" width="7.42578125" style="105" customWidth="1"/>
    <col min="19" max="19" width="9.42578125" style="105" customWidth="1"/>
    <col min="20" max="20" width="5.85546875" style="105" customWidth="1"/>
    <col min="21" max="21" width="6" style="105" customWidth="1"/>
    <col min="22" max="22" width="7.42578125" style="347" bestFit="1" customWidth="1"/>
    <col min="23" max="24" width="7.140625" style="105" bestFit="1" customWidth="1"/>
    <col min="25" max="25" width="9.140625" style="106"/>
    <col min="26" max="26" width="9.140625" style="347"/>
    <col min="27" max="16384" width="9.140625" style="105"/>
  </cols>
  <sheetData>
    <row r="1" spans="1:29" ht="12.75" customHeight="1" x14ac:dyDescent="0.25">
      <c r="A1" s="367" t="s">
        <v>2027</v>
      </c>
      <c r="B1" s="367" t="s">
        <v>240</v>
      </c>
      <c r="C1" s="367" t="s">
        <v>293</v>
      </c>
      <c r="D1" s="367"/>
      <c r="E1" s="367"/>
      <c r="F1" s="367" t="s">
        <v>294</v>
      </c>
      <c r="G1" s="367"/>
      <c r="H1" s="367"/>
      <c r="I1" s="367" t="s">
        <v>295</v>
      </c>
      <c r="J1" s="367"/>
      <c r="K1" s="367"/>
      <c r="L1" s="367" t="s">
        <v>296</v>
      </c>
      <c r="M1" s="367"/>
      <c r="N1" s="367"/>
      <c r="O1" s="403" t="s">
        <v>9</v>
      </c>
      <c r="P1" s="386" t="s">
        <v>10</v>
      </c>
      <c r="Q1" s="388" t="s">
        <v>11</v>
      </c>
      <c r="R1" s="367" t="s">
        <v>297</v>
      </c>
      <c r="S1" s="367" t="s">
        <v>298</v>
      </c>
      <c r="T1" s="358" t="s">
        <v>299</v>
      </c>
      <c r="U1" s="358"/>
      <c r="V1" s="358" t="s">
        <v>2282</v>
      </c>
      <c r="W1" s="371" t="s">
        <v>13</v>
      </c>
      <c r="X1" s="371" t="s">
        <v>300</v>
      </c>
    </row>
    <row r="2" spans="1:29" ht="12.75" customHeight="1" x14ac:dyDescent="0.25">
      <c r="A2" s="367"/>
      <c r="B2" s="367"/>
      <c r="C2" s="104" t="s">
        <v>15</v>
      </c>
      <c r="D2" s="97" t="s">
        <v>210</v>
      </c>
      <c r="E2" s="97" t="s">
        <v>301</v>
      </c>
      <c r="F2" s="104" t="s">
        <v>15</v>
      </c>
      <c r="G2" s="97" t="s">
        <v>210</v>
      </c>
      <c r="H2" s="97" t="s">
        <v>301</v>
      </c>
      <c r="I2" s="115" t="s">
        <v>15</v>
      </c>
      <c r="J2" s="97" t="s">
        <v>210</v>
      </c>
      <c r="K2" s="97" t="s">
        <v>301</v>
      </c>
      <c r="L2" s="115" t="s">
        <v>15</v>
      </c>
      <c r="M2" s="97" t="s">
        <v>210</v>
      </c>
      <c r="N2" s="97" t="s">
        <v>301</v>
      </c>
      <c r="O2" s="403"/>
      <c r="P2" s="386"/>
      <c r="Q2" s="388"/>
      <c r="R2" s="367"/>
      <c r="S2" s="367"/>
      <c r="T2" s="358"/>
      <c r="U2" s="358"/>
      <c r="V2" s="358"/>
      <c r="W2" s="371"/>
      <c r="X2" s="371"/>
    </row>
    <row r="3" spans="1:29" ht="12.75" customHeight="1" x14ac:dyDescent="0.25">
      <c r="A3" s="99" t="s">
        <v>87</v>
      </c>
      <c r="B3" s="99" t="s">
        <v>302</v>
      </c>
      <c r="C3" s="104">
        <v>3</v>
      </c>
      <c r="D3" s="97">
        <v>96.33</v>
      </c>
      <c r="E3" s="97">
        <v>91.08</v>
      </c>
      <c r="F3" s="104">
        <v>3</v>
      </c>
      <c r="G3" s="97">
        <v>112.88</v>
      </c>
      <c r="H3" s="97">
        <v>49.73</v>
      </c>
      <c r="I3" s="115">
        <v>3</v>
      </c>
      <c r="J3" s="97">
        <v>126.37</v>
      </c>
      <c r="K3" s="97">
        <v>4.43</v>
      </c>
      <c r="L3" s="110"/>
      <c r="M3" s="97"/>
      <c r="N3" s="97"/>
    </row>
    <row r="4" spans="1:29" ht="12.75" customHeight="1" x14ac:dyDescent="0.25">
      <c r="A4" s="99" t="s">
        <v>87</v>
      </c>
      <c r="B4" s="99" t="s">
        <v>303</v>
      </c>
      <c r="C4" s="104">
        <v>2</v>
      </c>
      <c r="D4" s="97">
        <v>1000</v>
      </c>
      <c r="E4" s="97">
        <v>114.7</v>
      </c>
      <c r="F4" s="104">
        <v>2</v>
      </c>
      <c r="G4" s="97">
        <v>1385.2</v>
      </c>
      <c r="H4" s="97">
        <v>61.5</v>
      </c>
      <c r="I4" s="115">
        <v>2</v>
      </c>
      <c r="J4" s="97">
        <v>1578</v>
      </c>
      <c r="K4" s="97">
        <v>181</v>
      </c>
      <c r="L4" s="115">
        <v>2</v>
      </c>
      <c r="M4" s="97">
        <v>1385.2</v>
      </c>
      <c r="N4" s="97">
        <v>93.3</v>
      </c>
    </row>
    <row r="5" spans="1:29" ht="12.75" customHeight="1" x14ac:dyDescent="0.25">
      <c r="A5" s="99" t="s">
        <v>87</v>
      </c>
      <c r="B5" s="99" t="s">
        <v>293</v>
      </c>
      <c r="C5" s="104">
        <v>5</v>
      </c>
      <c r="D5" s="97">
        <v>546.04100000000005</v>
      </c>
      <c r="E5" s="97">
        <v>451.84500000000003</v>
      </c>
      <c r="G5" s="97"/>
      <c r="H5" s="97"/>
      <c r="I5" s="110"/>
      <c r="J5" s="97"/>
      <c r="K5" s="97"/>
      <c r="L5" s="110"/>
      <c r="M5" s="97"/>
      <c r="N5" s="97"/>
      <c r="O5" s="115" t="s">
        <v>28</v>
      </c>
      <c r="P5" s="98">
        <v>0</v>
      </c>
      <c r="Q5" s="100">
        <v>98.855999999999995</v>
      </c>
      <c r="R5" s="99">
        <v>4</v>
      </c>
      <c r="S5" s="99" t="s">
        <v>304</v>
      </c>
      <c r="T5" s="99" t="s">
        <v>305</v>
      </c>
      <c r="U5" s="98">
        <v>0.46167104277337723</v>
      </c>
      <c r="V5" s="353">
        <v>1.6291859156714154E-14</v>
      </c>
      <c r="W5" s="97">
        <v>-339.55900000000003</v>
      </c>
      <c r="X5" s="97">
        <v>1431.6410000000001</v>
      </c>
      <c r="AB5" s="273"/>
      <c r="AC5" s="273"/>
    </row>
    <row r="6" spans="1:29" ht="12.75" customHeight="1" x14ac:dyDescent="0.25">
      <c r="A6" s="99" t="s">
        <v>87</v>
      </c>
      <c r="B6" s="99" t="s">
        <v>294</v>
      </c>
      <c r="F6" s="104">
        <v>5</v>
      </c>
      <c r="G6" s="97">
        <v>748.63</v>
      </c>
      <c r="H6" s="97">
        <v>636.15</v>
      </c>
      <c r="I6" s="110"/>
      <c r="J6" s="97"/>
      <c r="K6" s="97"/>
      <c r="L6" s="110"/>
      <c r="M6" s="97"/>
      <c r="N6" s="97"/>
      <c r="O6" s="115" t="s">
        <v>28</v>
      </c>
      <c r="P6" s="98">
        <v>0</v>
      </c>
      <c r="Q6" s="100">
        <v>99.831999999999994</v>
      </c>
      <c r="R6" s="99">
        <v>3</v>
      </c>
      <c r="T6" s="99" t="s">
        <v>306</v>
      </c>
      <c r="U6" s="98">
        <v>0.91917727306521835</v>
      </c>
      <c r="V6" s="353"/>
      <c r="W6" s="97">
        <v>-498.2</v>
      </c>
      <c r="X6" s="97">
        <v>1995.461</v>
      </c>
    </row>
    <row r="7" spans="1:29" ht="12.75" customHeight="1" x14ac:dyDescent="0.25">
      <c r="A7" s="99" t="s">
        <v>87</v>
      </c>
      <c r="B7" s="99" t="s">
        <v>295</v>
      </c>
      <c r="I7" s="115">
        <v>5</v>
      </c>
      <c r="J7" s="97">
        <v>846.56</v>
      </c>
      <c r="K7" s="97">
        <v>725.77800000000002</v>
      </c>
      <c r="L7" s="110"/>
      <c r="M7" s="97"/>
      <c r="N7" s="97"/>
      <c r="O7" s="115" t="s">
        <v>28</v>
      </c>
      <c r="P7" s="98">
        <v>0</v>
      </c>
      <c r="Q7" s="100">
        <v>99.221999999999994</v>
      </c>
      <c r="R7" s="99">
        <v>2</v>
      </c>
      <c r="T7" s="99" t="s">
        <v>307</v>
      </c>
      <c r="U7" s="98">
        <v>0.79514662278791759</v>
      </c>
      <c r="V7" s="353"/>
      <c r="W7" s="97">
        <v>-575.93899999999996</v>
      </c>
      <c r="X7" s="97">
        <v>2269.0590000000002</v>
      </c>
    </row>
    <row r="8" spans="1:29" ht="12.75" customHeight="1" x14ac:dyDescent="0.25">
      <c r="A8" s="99" t="s">
        <v>87</v>
      </c>
      <c r="B8" s="99" t="s">
        <v>296</v>
      </c>
      <c r="L8" s="115">
        <v>2</v>
      </c>
      <c r="M8" s="97">
        <v>1385.2</v>
      </c>
      <c r="N8" s="97">
        <v>93.3</v>
      </c>
      <c r="R8" s="99">
        <v>1</v>
      </c>
      <c r="T8" s="99" t="s">
        <v>308</v>
      </c>
      <c r="U8" s="98">
        <v>6.8939831938178875E-2</v>
      </c>
      <c r="V8" s="353"/>
      <c r="W8" s="97">
        <v>1202.3320000000001</v>
      </c>
      <c r="X8" s="97">
        <v>1568.068</v>
      </c>
    </row>
    <row r="9" spans="1:29" s="108" customFormat="1" ht="12.75" customHeight="1" x14ac:dyDescent="0.25">
      <c r="A9" s="109"/>
      <c r="B9" s="109"/>
      <c r="C9" s="121"/>
      <c r="D9" s="116"/>
      <c r="E9" s="116"/>
      <c r="F9" s="121"/>
      <c r="G9" s="116"/>
      <c r="H9" s="116"/>
      <c r="I9" s="48"/>
      <c r="J9" s="116"/>
      <c r="K9" s="116"/>
      <c r="L9" s="48"/>
      <c r="M9" s="116"/>
      <c r="N9" s="116"/>
      <c r="O9" s="69"/>
      <c r="P9" s="120"/>
      <c r="Q9" s="118"/>
      <c r="R9" s="109"/>
      <c r="S9" s="109"/>
      <c r="T9" s="109"/>
      <c r="U9" s="120"/>
      <c r="V9" s="354"/>
      <c r="W9" s="116"/>
      <c r="X9" s="116"/>
      <c r="Y9" s="69"/>
      <c r="Z9" s="344"/>
    </row>
    <row r="11" spans="1:29" ht="12.75" customHeight="1" x14ac:dyDescent="0.25">
      <c r="A11" s="99" t="s">
        <v>309</v>
      </c>
      <c r="B11" s="99" t="s">
        <v>302</v>
      </c>
      <c r="C11" s="104">
        <v>3</v>
      </c>
      <c r="D11" s="97">
        <v>152.16999999999999</v>
      </c>
      <c r="E11" s="97">
        <v>59.55</v>
      </c>
      <c r="F11" s="104">
        <v>3</v>
      </c>
      <c r="G11" s="97">
        <v>104.85</v>
      </c>
      <c r="H11" s="97">
        <v>98.96</v>
      </c>
      <c r="I11" s="115">
        <v>3</v>
      </c>
      <c r="J11" s="97">
        <v>160.30000000000001</v>
      </c>
      <c r="K11" s="97">
        <v>70.33</v>
      </c>
      <c r="L11" s="110"/>
      <c r="M11" s="97"/>
      <c r="N11" s="97"/>
    </row>
    <row r="12" spans="1:29" ht="12.75" customHeight="1" x14ac:dyDescent="0.25">
      <c r="A12" s="99" t="s">
        <v>309</v>
      </c>
      <c r="B12" s="99" t="s">
        <v>303</v>
      </c>
      <c r="C12" s="104">
        <v>2</v>
      </c>
      <c r="D12" s="97">
        <v>3</v>
      </c>
      <c r="E12" s="97">
        <v>0.2</v>
      </c>
      <c r="F12" s="104">
        <v>2</v>
      </c>
      <c r="G12" s="97">
        <v>3.4</v>
      </c>
      <c r="H12" s="97">
        <v>0.4</v>
      </c>
      <c r="I12" s="115">
        <v>2</v>
      </c>
      <c r="J12" s="97">
        <v>2.7</v>
      </c>
      <c r="K12" s="97">
        <v>1.2</v>
      </c>
      <c r="L12" s="115">
        <v>2</v>
      </c>
      <c r="M12" s="97">
        <v>1.6</v>
      </c>
      <c r="N12" s="97">
        <v>0</v>
      </c>
      <c r="U12" s="98"/>
      <c r="V12" s="353"/>
    </row>
    <row r="13" spans="1:29" ht="12.75" customHeight="1" x14ac:dyDescent="0.25">
      <c r="A13" s="99" t="s">
        <v>124</v>
      </c>
      <c r="B13" s="99" t="s">
        <v>303</v>
      </c>
      <c r="C13" s="104">
        <v>2</v>
      </c>
      <c r="D13" s="97">
        <v>5.3</v>
      </c>
      <c r="E13" s="97">
        <v>0</v>
      </c>
      <c r="F13" s="104">
        <v>2</v>
      </c>
      <c r="G13" s="97">
        <v>5.4</v>
      </c>
      <c r="H13" s="97">
        <v>1.3</v>
      </c>
      <c r="I13" s="115">
        <v>2</v>
      </c>
      <c r="J13" s="97">
        <v>12.2</v>
      </c>
      <c r="K13" s="97">
        <v>4.7</v>
      </c>
      <c r="L13" s="115">
        <v>2</v>
      </c>
      <c r="M13" s="97">
        <v>4.9000000000000004</v>
      </c>
      <c r="N13" s="97">
        <v>0.4</v>
      </c>
      <c r="U13" s="98"/>
      <c r="V13" s="353"/>
    </row>
    <row r="14" spans="1:29" ht="12.75" customHeight="1" x14ac:dyDescent="0.25">
      <c r="A14" s="99" t="s">
        <v>310</v>
      </c>
      <c r="B14" s="99" t="s">
        <v>293</v>
      </c>
      <c r="C14" s="104">
        <v>7</v>
      </c>
      <c r="D14" s="97">
        <v>73.632000000000005</v>
      </c>
      <c r="E14" s="97">
        <v>74.494</v>
      </c>
      <c r="G14" s="97"/>
      <c r="H14" s="97"/>
      <c r="I14" s="110"/>
      <c r="J14" s="97"/>
      <c r="K14" s="97"/>
      <c r="L14" s="110"/>
      <c r="M14" s="97"/>
      <c r="N14" s="97"/>
      <c r="O14" s="115" t="s">
        <v>28</v>
      </c>
      <c r="P14" s="98">
        <v>0</v>
      </c>
      <c r="Q14" s="100">
        <v>94.680999999999997</v>
      </c>
      <c r="R14" s="99">
        <v>1</v>
      </c>
      <c r="S14" s="99" t="s">
        <v>311</v>
      </c>
      <c r="T14" s="99" t="s">
        <v>305</v>
      </c>
      <c r="U14" s="98">
        <v>0.41464464747581498</v>
      </c>
      <c r="V14" s="353">
        <v>3.9188958069733673E-5</v>
      </c>
      <c r="W14" s="97">
        <v>-72.373999999999995</v>
      </c>
      <c r="X14" s="97">
        <v>219.63800000000001</v>
      </c>
      <c r="AA14" s="347"/>
      <c r="AB14" s="273"/>
      <c r="AC14" s="273"/>
    </row>
    <row r="15" spans="1:29" ht="12.75" customHeight="1" x14ac:dyDescent="0.25">
      <c r="A15" s="99" t="s">
        <v>310</v>
      </c>
      <c r="B15" s="99" t="s">
        <v>294</v>
      </c>
      <c r="F15" s="104">
        <v>7</v>
      </c>
      <c r="G15" s="97">
        <v>4.3170000000000002</v>
      </c>
      <c r="H15" s="97">
        <v>1.212</v>
      </c>
      <c r="I15" s="110"/>
      <c r="J15" s="97"/>
      <c r="K15" s="97"/>
      <c r="L15" s="110"/>
      <c r="M15" s="97"/>
      <c r="N15" s="97"/>
      <c r="O15" s="115" t="s">
        <v>28</v>
      </c>
      <c r="P15" s="98">
        <v>2.4E-2</v>
      </c>
      <c r="Q15" s="100">
        <v>73.215000000000003</v>
      </c>
      <c r="R15" s="99">
        <v>4</v>
      </c>
      <c r="T15" s="99" t="s">
        <v>306</v>
      </c>
      <c r="U15" s="98">
        <v>0.32891562202159452</v>
      </c>
      <c r="V15" s="353"/>
      <c r="W15" s="97">
        <v>1.9410000000000001</v>
      </c>
      <c r="X15" s="97">
        <v>6.694</v>
      </c>
    </row>
    <row r="16" spans="1:29" ht="12.75" customHeight="1" x14ac:dyDescent="0.25">
      <c r="A16" s="99" t="s">
        <v>310</v>
      </c>
      <c r="B16" s="99" t="s">
        <v>295</v>
      </c>
      <c r="G16" s="97"/>
      <c r="H16" s="97"/>
      <c r="I16" s="115">
        <v>7</v>
      </c>
      <c r="J16" s="97">
        <v>12.531000000000001</v>
      </c>
      <c r="K16" s="97">
        <v>7.806</v>
      </c>
      <c r="L16" s="110"/>
      <c r="M16" s="97"/>
      <c r="N16" s="97"/>
      <c r="O16" s="115" t="s">
        <v>28</v>
      </c>
      <c r="P16" s="98">
        <v>0</v>
      </c>
      <c r="Q16" s="100">
        <v>91.162999999999997</v>
      </c>
      <c r="R16" s="99">
        <v>2</v>
      </c>
      <c r="T16" s="99" t="s">
        <v>307</v>
      </c>
      <c r="U16" s="98">
        <v>0.64782283355373771</v>
      </c>
      <c r="V16" s="353"/>
      <c r="W16" s="97">
        <v>-2.7690000000000001</v>
      </c>
      <c r="X16" s="97">
        <v>27.831</v>
      </c>
    </row>
    <row r="17" spans="1:26" ht="12.75" customHeight="1" x14ac:dyDescent="0.25">
      <c r="A17" s="99" t="s">
        <v>310</v>
      </c>
      <c r="B17" s="99" t="s">
        <v>296</v>
      </c>
      <c r="G17" s="97"/>
      <c r="H17" s="97"/>
      <c r="I17" s="110"/>
      <c r="J17" s="97"/>
      <c r="K17" s="97"/>
      <c r="L17" s="115">
        <v>4</v>
      </c>
      <c r="M17" s="97">
        <v>4.9000000000000004</v>
      </c>
      <c r="N17" s="97">
        <v>0.4</v>
      </c>
      <c r="R17" s="99">
        <v>3</v>
      </c>
      <c r="T17" s="99" t="s">
        <v>308</v>
      </c>
      <c r="U17" s="98">
        <v>0.3521875707068769</v>
      </c>
      <c r="V17" s="353"/>
      <c r="W17" s="97">
        <v>4.1160000000000005</v>
      </c>
      <c r="X17" s="97">
        <v>5.6840000000000002</v>
      </c>
    </row>
    <row r="18" spans="1:26" s="347" customFormat="1" ht="12.75" customHeight="1" x14ac:dyDescent="0.25">
      <c r="A18" s="343"/>
      <c r="B18" s="343"/>
      <c r="C18" s="350"/>
      <c r="F18" s="350"/>
      <c r="G18" s="356"/>
      <c r="H18" s="356"/>
      <c r="I18" s="281"/>
      <c r="J18" s="356"/>
      <c r="K18" s="356"/>
      <c r="L18" s="357"/>
      <c r="M18" s="356"/>
      <c r="N18" s="356"/>
      <c r="O18" s="350"/>
      <c r="R18" s="343"/>
      <c r="T18" s="343"/>
      <c r="U18" s="353"/>
      <c r="V18" s="353"/>
      <c r="W18" s="356"/>
      <c r="X18" s="356"/>
      <c r="Y18" s="350"/>
    </row>
    <row r="19" spans="1:26" s="347" customFormat="1" ht="12.75" customHeight="1" x14ac:dyDescent="0.25">
      <c r="A19" s="343"/>
      <c r="B19" s="343"/>
      <c r="C19" s="350"/>
      <c r="F19" s="350"/>
      <c r="G19" s="356"/>
      <c r="H19" s="356"/>
      <c r="I19" s="281"/>
      <c r="J19" s="356"/>
      <c r="K19" s="356"/>
      <c r="L19" s="357"/>
      <c r="M19" s="356"/>
      <c r="N19" s="356"/>
      <c r="O19" s="350"/>
      <c r="R19" s="343"/>
      <c r="T19" s="343"/>
      <c r="U19" s="353"/>
      <c r="V19" s="353"/>
      <c r="W19" s="356"/>
      <c r="X19" s="356"/>
      <c r="Y19" s="350"/>
    </row>
    <row r="20" spans="1:26" s="347" customFormat="1" ht="12.75" customHeight="1" x14ac:dyDescent="0.25">
      <c r="A20" s="343"/>
      <c r="B20" s="343"/>
      <c r="C20" s="350"/>
      <c r="F20" s="350"/>
      <c r="G20" s="356"/>
      <c r="H20" s="356"/>
      <c r="I20" s="281"/>
      <c r="J20" s="356"/>
      <c r="K20" s="356"/>
      <c r="L20" s="357"/>
      <c r="M20" s="356"/>
      <c r="N20" s="356"/>
      <c r="O20" s="350"/>
      <c r="R20" s="343"/>
      <c r="T20" s="343"/>
      <c r="U20" s="353"/>
      <c r="V20" s="353"/>
      <c r="W20" s="356"/>
      <c r="X20" s="356"/>
      <c r="Y20" s="350"/>
    </row>
    <row r="21" spans="1:26" s="347" customFormat="1" ht="12.75" customHeight="1" x14ac:dyDescent="0.25">
      <c r="A21" s="343"/>
      <c r="B21" s="343"/>
      <c r="C21" s="350"/>
      <c r="F21" s="350"/>
      <c r="G21" s="356"/>
      <c r="H21" s="356"/>
      <c r="I21" s="281"/>
      <c r="J21" s="356"/>
      <c r="K21" s="356"/>
      <c r="L21" s="357"/>
      <c r="M21" s="356"/>
      <c r="N21" s="356"/>
      <c r="O21" s="350"/>
      <c r="R21" s="343"/>
      <c r="T21" s="343"/>
      <c r="U21" s="353"/>
      <c r="V21" s="353"/>
      <c r="W21" s="356"/>
      <c r="X21" s="356"/>
      <c r="Y21" s="350"/>
    </row>
    <row r="22" spans="1:26" s="108" customFormat="1" ht="12.75" customHeight="1" x14ac:dyDescent="0.25">
      <c r="A22" s="109"/>
      <c r="B22" s="109"/>
      <c r="C22" s="121"/>
      <c r="D22" s="116"/>
      <c r="E22" s="116"/>
      <c r="F22" s="121"/>
      <c r="G22" s="116"/>
      <c r="H22" s="116"/>
      <c r="I22" s="48"/>
      <c r="J22" s="116"/>
      <c r="K22" s="116"/>
      <c r="L22" s="69"/>
      <c r="M22" s="116"/>
      <c r="N22" s="116"/>
      <c r="O22" s="69"/>
      <c r="P22" s="120"/>
      <c r="Q22" s="118"/>
      <c r="R22" s="109"/>
      <c r="S22" s="109"/>
      <c r="T22" s="109"/>
      <c r="U22" s="120"/>
      <c r="V22" s="354"/>
      <c r="W22" s="116"/>
      <c r="X22" s="116"/>
      <c r="Y22" s="69"/>
      <c r="Z22" s="344"/>
    </row>
    <row r="24" spans="1:26" ht="12.75" customHeight="1" x14ac:dyDescent="0.25">
      <c r="A24" s="99" t="s">
        <v>168</v>
      </c>
      <c r="B24" s="99" t="s">
        <v>303</v>
      </c>
      <c r="C24" s="104">
        <v>2</v>
      </c>
      <c r="D24" s="97">
        <v>2.1</v>
      </c>
      <c r="E24" s="97">
        <v>0.2</v>
      </c>
      <c r="F24" s="104">
        <v>2</v>
      </c>
      <c r="G24" s="97">
        <v>2.2000000000000002</v>
      </c>
      <c r="H24" s="97">
        <v>0.2</v>
      </c>
      <c r="I24" s="115">
        <v>2</v>
      </c>
      <c r="J24" s="97">
        <v>3.2</v>
      </c>
      <c r="K24" s="97">
        <v>0.5</v>
      </c>
      <c r="L24" s="115">
        <v>2</v>
      </c>
      <c r="M24" s="97">
        <v>1.6</v>
      </c>
      <c r="N24" s="97">
        <v>0.5</v>
      </c>
      <c r="R24" s="105">
        <f>RANK(D24,($D$24,$G$24,$J$24,$M$24),0)</f>
        <v>3</v>
      </c>
      <c r="S24" s="105" t="s">
        <v>318</v>
      </c>
      <c r="T24" s="258" t="s">
        <v>305</v>
      </c>
      <c r="U24" s="288">
        <f>2*(1-_xlfn.NORM.S.DIST((J24-G24)/SQRT((K24^2)+(H24^2)),TRUE))</f>
        <v>6.331778683004563E-2</v>
      </c>
      <c r="V24" s="353">
        <v>5.052749929026548E-3</v>
      </c>
    </row>
    <row r="25" spans="1:26" s="262" customFormat="1" ht="12.75" customHeight="1" x14ac:dyDescent="0.25">
      <c r="A25" s="258"/>
      <c r="B25" s="258"/>
      <c r="C25" s="285"/>
      <c r="D25" s="256"/>
      <c r="E25" s="256"/>
      <c r="F25" s="285"/>
      <c r="G25" s="256"/>
      <c r="H25" s="256"/>
      <c r="I25" s="279"/>
      <c r="J25" s="256"/>
      <c r="K25" s="256"/>
      <c r="L25" s="279"/>
      <c r="M25" s="256"/>
      <c r="N25" s="256"/>
      <c r="O25" s="282"/>
      <c r="R25" s="262">
        <f>RANK(G24,($D$24,$G$24,$J$24,$M$24),0)</f>
        <v>2</v>
      </c>
      <c r="T25" s="258" t="s">
        <v>306</v>
      </c>
      <c r="U25" s="288">
        <f>2*(1-_xlfn.NORM.S.DIST((G24-D24)/SQRT((H24^2)+(E24^2)),TRUE))</f>
        <v>0.72367360983176288</v>
      </c>
      <c r="V25" s="288"/>
      <c r="Y25" s="282"/>
      <c r="Z25" s="347"/>
    </row>
    <row r="26" spans="1:26" s="262" customFormat="1" ht="12.75" customHeight="1" x14ac:dyDescent="0.25">
      <c r="A26" s="258"/>
      <c r="B26" s="258"/>
      <c r="C26" s="285"/>
      <c r="D26" s="256"/>
      <c r="E26" s="256"/>
      <c r="F26" s="285"/>
      <c r="G26" s="256"/>
      <c r="H26" s="256"/>
      <c r="I26" s="279"/>
      <c r="J26" s="256"/>
      <c r="K26" s="256"/>
      <c r="L26" s="279"/>
      <c r="M26" s="256"/>
      <c r="N26" s="256"/>
      <c r="O26" s="282"/>
      <c r="R26" s="262">
        <f>RANK(J24,($D$24,$G$24,$J$24,$M$24),0)</f>
        <v>1</v>
      </c>
      <c r="T26" s="258" t="s">
        <v>307</v>
      </c>
      <c r="U26" s="288">
        <f>2*(1-_xlfn.NORM.S.DIST((D24-M24)/SQRT((N24^2)+(E24^2)),TRUE))</f>
        <v>0.35316035331598772</v>
      </c>
      <c r="V26" s="288"/>
      <c r="Y26" s="282"/>
      <c r="Z26" s="347"/>
    </row>
    <row r="27" spans="1:26" s="262" customFormat="1" ht="12.75" customHeight="1" x14ac:dyDescent="0.25">
      <c r="A27" s="258"/>
      <c r="B27" s="258"/>
      <c r="C27" s="285"/>
      <c r="D27" s="256"/>
      <c r="E27" s="256"/>
      <c r="F27" s="285"/>
      <c r="G27" s="256"/>
      <c r="H27" s="256"/>
      <c r="I27" s="279"/>
      <c r="J27" s="256"/>
      <c r="K27" s="256"/>
      <c r="L27" s="279"/>
      <c r="M27" s="256"/>
      <c r="N27" s="256"/>
      <c r="O27" s="282"/>
      <c r="R27" s="262">
        <f>RANK(M24,($D$24,$G$24,$J$24,$M$24),0)</f>
        <v>4</v>
      </c>
      <c r="T27" s="258" t="s">
        <v>308</v>
      </c>
      <c r="U27" s="288">
        <f>2*(1-_xlfn.NORM.S.DIST((J24-M24)/SQRT((N24^2)+(K24^2)),TRUE))</f>
        <v>2.3651616655355978E-2</v>
      </c>
      <c r="V27" s="288"/>
      <c r="Y27" s="282"/>
      <c r="Z27" s="347"/>
    </row>
    <row r="28" spans="1:26" s="347" customFormat="1" ht="12.75" customHeight="1" x14ac:dyDescent="0.25">
      <c r="A28" s="343"/>
      <c r="B28" s="343"/>
      <c r="C28" s="285"/>
      <c r="D28" s="356"/>
      <c r="E28" s="356"/>
      <c r="F28" s="285"/>
      <c r="G28" s="356"/>
      <c r="H28" s="356"/>
      <c r="I28" s="357"/>
      <c r="J28" s="356"/>
      <c r="K28" s="356"/>
      <c r="L28" s="357"/>
      <c r="M28" s="356"/>
      <c r="N28" s="356"/>
      <c r="O28" s="350"/>
      <c r="T28" s="343"/>
      <c r="U28" s="288"/>
      <c r="V28" s="288"/>
      <c r="Y28" s="350"/>
    </row>
    <row r="29" spans="1:26" s="347" customFormat="1" ht="12.75" customHeight="1" x14ac:dyDescent="0.25">
      <c r="A29" s="343"/>
      <c r="B29" s="343"/>
      <c r="C29" s="285"/>
      <c r="D29" s="356"/>
      <c r="E29" s="356"/>
      <c r="F29" s="285"/>
      <c r="G29" s="356"/>
      <c r="H29" s="356"/>
      <c r="I29" s="357"/>
      <c r="J29" s="356"/>
      <c r="K29" s="356"/>
      <c r="L29" s="357"/>
      <c r="M29" s="356"/>
      <c r="N29" s="356"/>
      <c r="O29" s="350"/>
      <c r="T29" s="343"/>
      <c r="U29" s="288"/>
      <c r="V29" s="288"/>
      <c r="Y29" s="350"/>
    </row>
    <row r="30" spans="1:26" s="347" customFormat="1" ht="12.75" customHeight="1" x14ac:dyDescent="0.25">
      <c r="A30" s="343"/>
      <c r="B30" s="343"/>
      <c r="C30" s="285"/>
      <c r="D30" s="356"/>
      <c r="E30" s="356"/>
      <c r="F30" s="285"/>
      <c r="G30" s="356"/>
      <c r="H30" s="356"/>
      <c r="I30" s="357"/>
      <c r="J30" s="356"/>
      <c r="K30" s="356"/>
      <c r="L30" s="357"/>
      <c r="M30" s="356"/>
      <c r="N30" s="356"/>
      <c r="O30" s="350"/>
      <c r="T30" s="343"/>
      <c r="U30" s="288"/>
      <c r="V30" s="288"/>
      <c r="Y30" s="350"/>
    </row>
    <row r="31" spans="1:26" s="265" customFormat="1" ht="12.75" customHeight="1" x14ac:dyDescent="0.25">
      <c r="A31" s="271"/>
      <c r="B31" s="271"/>
      <c r="C31" s="284"/>
      <c r="D31" s="272"/>
      <c r="E31" s="272"/>
      <c r="F31" s="284"/>
      <c r="G31" s="272"/>
      <c r="H31" s="272"/>
      <c r="I31" s="280"/>
      <c r="J31" s="272"/>
      <c r="K31" s="272"/>
      <c r="L31" s="280"/>
      <c r="M31" s="272"/>
      <c r="N31" s="272"/>
      <c r="O31" s="278"/>
      <c r="V31" s="348"/>
      <c r="Y31" s="278"/>
      <c r="Z31" s="348"/>
    </row>
    <row r="32" spans="1:26" s="262" customFormat="1" ht="12.75" customHeight="1" x14ac:dyDescent="0.25">
      <c r="A32" s="258"/>
      <c r="B32" s="258"/>
      <c r="C32" s="285"/>
      <c r="D32" s="256"/>
      <c r="E32" s="256"/>
      <c r="F32" s="285"/>
      <c r="G32" s="256"/>
      <c r="H32" s="256"/>
      <c r="I32" s="279"/>
      <c r="J32" s="256"/>
      <c r="K32" s="256"/>
      <c r="L32" s="279"/>
      <c r="M32" s="256"/>
      <c r="N32" s="256"/>
      <c r="O32" s="282"/>
      <c r="V32" s="347"/>
      <c r="Y32" s="282"/>
      <c r="Z32" s="347"/>
    </row>
    <row r="33" spans="1:26" ht="12.75" customHeight="1" x14ac:dyDescent="0.25">
      <c r="A33" s="99" t="s">
        <v>120</v>
      </c>
      <c r="B33" s="99" t="s">
        <v>323</v>
      </c>
      <c r="C33" s="104">
        <v>30</v>
      </c>
      <c r="D33" s="97">
        <v>77.596666666666664</v>
      </c>
      <c r="E33" s="97">
        <v>16.846821402211926</v>
      </c>
      <c r="F33" s="104">
        <v>30</v>
      </c>
      <c r="G33" s="97">
        <v>205.8</v>
      </c>
      <c r="H33" s="97">
        <v>19.246054044823996</v>
      </c>
      <c r="I33" s="115">
        <v>30</v>
      </c>
      <c r="J33" s="97">
        <v>74.726666666666674</v>
      </c>
      <c r="K33" s="97">
        <v>9.5359284864539422</v>
      </c>
      <c r="L33" s="115">
        <v>30</v>
      </c>
      <c r="M33" s="97">
        <v>75.123333333333321</v>
      </c>
      <c r="N33" s="97">
        <v>11.231377453641912</v>
      </c>
      <c r="R33" s="262">
        <f>RANK(D33,($D$33,$G$33,$J$33,$M$33),0)</f>
        <v>2</v>
      </c>
      <c r="S33" s="262" t="s">
        <v>1997</v>
      </c>
      <c r="T33" s="258" t="s">
        <v>305</v>
      </c>
      <c r="U33" s="288">
        <f>2*(1-_xlfn.NORM.S.DIST((G33-D33)/SQRT((H33^2)+(E33^2)),TRUE))</f>
        <v>5.3788542286881125E-7</v>
      </c>
      <c r="V33" s="353">
        <v>1.5901466767519214E-71</v>
      </c>
      <c r="W33" s="288"/>
    </row>
    <row r="34" spans="1:26" ht="12.75" customHeight="1" x14ac:dyDescent="0.25">
      <c r="A34" s="99"/>
      <c r="B34" s="99"/>
      <c r="C34" s="104"/>
      <c r="D34" s="97"/>
      <c r="E34" s="97"/>
      <c r="G34" s="97"/>
      <c r="H34" s="97"/>
      <c r="I34" s="110"/>
      <c r="J34" s="97"/>
      <c r="K34" s="97"/>
      <c r="L34" s="110"/>
      <c r="M34" s="97"/>
      <c r="N34" s="97"/>
      <c r="O34" s="115"/>
      <c r="P34" s="98"/>
      <c r="Q34" s="100"/>
      <c r="R34" s="262">
        <f>RANK(G33,($D$33,$G$33,$J$33,$M$33),0)</f>
        <v>1</v>
      </c>
      <c r="S34" s="262"/>
      <c r="T34" s="258" t="s">
        <v>306</v>
      </c>
      <c r="U34" s="288">
        <f>2*(1-_xlfn.NORM.S.DIST((D33-M33)/SQRT((N33^2)+(E33^2)),TRUE))</f>
        <v>0.9027760264452791</v>
      </c>
      <c r="V34" s="288"/>
      <c r="W34" s="288"/>
      <c r="X34" s="97"/>
    </row>
    <row r="35" spans="1:26" ht="12.75" customHeight="1" x14ac:dyDescent="0.25">
      <c r="A35" s="99"/>
      <c r="B35" s="99"/>
      <c r="F35" s="104"/>
      <c r="G35" s="97"/>
      <c r="H35" s="97"/>
      <c r="I35" s="110"/>
      <c r="J35" s="97"/>
      <c r="K35" s="97"/>
      <c r="L35" s="110"/>
      <c r="M35" s="97"/>
      <c r="N35" s="97"/>
      <c r="O35" s="115"/>
      <c r="P35" s="98"/>
      <c r="Q35" s="100"/>
      <c r="R35" s="262">
        <f>RANK(J33,($D$33,$G$33,$J$33,$M$33),0)</f>
        <v>4</v>
      </c>
      <c r="S35" s="262"/>
      <c r="T35" s="258" t="s">
        <v>307</v>
      </c>
      <c r="U35" s="288">
        <f>2*(1-_xlfn.NORM.S.DIST((M33-J33)/SQRT((N33^2)+(K33^2)),TRUE))</f>
        <v>0.97852141690069061</v>
      </c>
      <c r="V35" s="288"/>
      <c r="W35" s="288"/>
      <c r="X35" s="97"/>
    </row>
    <row r="36" spans="1:26" ht="12.75" customHeight="1" x14ac:dyDescent="0.25">
      <c r="A36" s="99"/>
      <c r="B36" s="99"/>
      <c r="G36" s="97"/>
      <c r="H36" s="97"/>
      <c r="I36" s="115"/>
      <c r="J36" s="97"/>
      <c r="K36" s="97"/>
      <c r="L36" s="110"/>
      <c r="M36" s="97"/>
      <c r="N36" s="97"/>
      <c r="O36" s="115"/>
      <c r="P36" s="98"/>
      <c r="Q36" s="100"/>
      <c r="R36" s="262">
        <f>RANK(M33,($D$33,$G$33,$J$33,$M$33),0)</f>
        <v>3</v>
      </c>
      <c r="S36" s="262"/>
      <c r="T36" s="258" t="s">
        <v>308</v>
      </c>
      <c r="U36" s="288">
        <f>2*(1-_xlfn.NORM.S.DIST((G33-J33)/SQRT((K33^2)+(H33^2)),TRUE))</f>
        <v>1.0447842591077006E-9</v>
      </c>
      <c r="V36" s="288"/>
      <c r="W36" s="288"/>
      <c r="X36" s="97"/>
    </row>
    <row r="37" spans="1:26" s="347" customFormat="1" ht="12.75" customHeight="1" x14ac:dyDescent="0.25">
      <c r="A37" s="343"/>
      <c r="B37" s="343"/>
      <c r="C37" s="350"/>
      <c r="F37" s="350"/>
      <c r="G37" s="356"/>
      <c r="H37" s="356"/>
      <c r="I37" s="357"/>
      <c r="J37" s="356"/>
      <c r="K37" s="356"/>
      <c r="L37" s="281"/>
      <c r="M37" s="356"/>
      <c r="N37" s="356"/>
      <c r="O37" s="357"/>
      <c r="P37" s="353"/>
      <c r="Q37" s="355"/>
      <c r="T37" s="343"/>
      <c r="U37" s="288"/>
      <c r="V37" s="288"/>
      <c r="W37" s="288"/>
      <c r="X37" s="356"/>
      <c r="Y37" s="350"/>
    </row>
    <row r="38" spans="1:26" s="347" customFormat="1" ht="12.75" customHeight="1" x14ac:dyDescent="0.25">
      <c r="A38" s="343"/>
      <c r="B38" s="343"/>
      <c r="C38" s="350"/>
      <c r="F38" s="350"/>
      <c r="G38" s="356"/>
      <c r="H38" s="356"/>
      <c r="I38" s="357"/>
      <c r="J38" s="356"/>
      <c r="K38" s="356"/>
      <c r="L38" s="281"/>
      <c r="M38" s="356"/>
      <c r="N38" s="356"/>
      <c r="O38" s="357"/>
      <c r="P38" s="353"/>
      <c r="Q38" s="355"/>
      <c r="T38" s="343"/>
      <c r="U38" s="288"/>
      <c r="V38" s="288"/>
      <c r="W38" s="288"/>
      <c r="X38" s="356"/>
      <c r="Y38" s="350"/>
    </row>
    <row r="39" spans="1:26" s="347" customFormat="1" ht="12.75" customHeight="1" x14ac:dyDescent="0.25">
      <c r="A39" s="343"/>
      <c r="B39" s="343"/>
      <c r="C39" s="350"/>
      <c r="F39" s="350"/>
      <c r="G39" s="356"/>
      <c r="H39" s="356"/>
      <c r="I39" s="357"/>
      <c r="J39" s="356"/>
      <c r="K39" s="356"/>
      <c r="L39" s="281"/>
      <c r="M39" s="356"/>
      <c r="N39" s="356"/>
      <c r="O39" s="357"/>
      <c r="P39" s="353"/>
      <c r="Q39" s="355"/>
      <c r="T39" s="343"/>
      <c r="U39" s="288"/>
      <c r="V39" s="288"/>
      <c r="W39" s="288"/>
      <c r="X39" s="356"/>
      <c r="Y39" s="350"/>
    </row>
    <row r="40" spans="1:26" s="108" customFormat="1" ht="12.75" customHeight="1" x14ac:dyDescent="0.25">
      <c r="A40" s="109"/>
      <c r="B40" s="109"/>
      <c r="C40" s="121"/>
      <c r="D40" s="116"/>
      <c r="E40" s="116"/>
      <c r="F40" s="121"/>
      <c r="G40" s="116"/>
      <c r="H40" s="116"/>
      <c r="I40" s="48"/>
      <c r="J40" s="116"/>
      <c r="K40" s="116"/>
      <c r="L40" s="69"/>
      <c r="M40" s="116"/>
      <c r="N40" s="116"/>
      <c r="O40" s="69"/>
      <c r="P40" s="120"/>
      <c r="Q40" s="118"/>
      <c r="R40" s="109"/>
      <c r="S40" s="109"/>
      <c r="T40" s="109"/>
      <c r="U40" s="120"/>
      <c r="V40" s="354"/>
      <c r="W40" s="116"/>
      <c r="X40" s="116"/>
      <c r="Y40" s="69"/>
      <c r="Z40" s="344"/>
    </row>
    <row r="41" spans="1:26" ht="12.75" customHeight="1" x14ac:dyDescent="0.25">
      <c r="G41" s="97"/>
      <c r="H41" s="97"/>
      <c r="I41" s="110"/>
      <c r="J41" s="97"/>
      <c r="K41" s="97"/>
      <c r="L41" s="110"/>
      <c r="M41" s="97"/>
      <c r="N41" s="97"/>
      <c r="U41" s="98"/>
      <c r="V41" s="353"/>
    </row>
    <row r="42" spans="1:26" ht="12.75" customHeight="1" x14ac:dyDescent="0.25">
      <c r="A42" s="99" t="s">
        <v>114</v>
      </c>
      <c r="B42" s="99" t="s">
        <v>303</v>
      </c>
      <c r="C42" s="104">
        <v>2</v>
      </c>
      <c r="D42" s="97">
        <v>11.4</v>
      </c>
      <c r="E42" s="97">
        <v>3.4</v>
      </c>
      <c r="F42" s="104">
        <v>2</v>
      </c>
      <c r="G42" s="97">
        <v>6.8</v>
      </c>
      <c r="H42" s="97">
        <v>1.8</v>
      </c>
      <c r="I42" s="115">
        <v>2</v>
      </c>
      <c r="J42" s="97">
        <v>7.1</v>
      </c>
      <c r="K42" s="97">
        <v>5.6</v>
      </c>
      <c r="L42" s="115">
        <v>2</v>
      </c>
      <c r="M42" s="97">
        <v>3.5</v>
      </c>
      <c r="N42" s="97">
        <v>0.6</v>
      </c>
      <c r="R42" s="99">
        <v>1</v>
      </c>
      <c r="S42" s="99" t="s">
        <v>313</v>
      </c>
      <c r="T42" s="99" t="s">
        <v>305</v>
      </c>
      <c r="U42" s="98">
        <v>0.5115959306268012</v>
      </c>
      <c r="V42" s="353">
        <v>9.5015284781081455E-2</v>
      </c>
    </row>
    <row r="43" spans="1:26" ht="12.75" customHeight="1" x14ac:dyDescent="0.25">
      <c r="G43" s="97"/>
      <c r="H43" s="97"/>
      <c r="J43" s="97"/>
      <c r="K43" s="97"/>
      <c r="M43" s="97"/>
      <c r="N43" s="97"/>
      <c r="R43" s="99">
        <v>3</v>
      </c>
      <c r="T43" s="99" t="s">
        <v>306</v>
      </c>
      <c r="U43" s="98">
        <v>0.95932430131811364</v>
      </c>
      <c r="V43" s="353"/>
    </row>
    <row r="44" spans="1:26" ht="12.75" customHeight="1" x14ac:dyDescent="0.25">
      <c r="G44" s="97"/>
      <c r="H44" s="97"/>
      <c r="J44" s="97"/>
      <c r="K44" s="97"/>
      <c r="M44" s="97"/>
      <c r="N44" s="97"/>
      <c r="R44" s="99">
        <v>2</v>
      </c>
      <c r="T44" s="99" t="s">
        <v>307</v>
      </c>
      <c r="U44" s="98">
        <v>8.1990321000382949E-2</v>
      </c>
      <c r="V44" s="353"/>
    </row>
    <row r="45" spans="1:26" ht="12.75" customHeight="1" x14ac:dyDescent="0.25">
      <c r="G45" s="97"/>
      <c r="H45" s="97"/>
      <c r="J45" s="97"/>
      <c r="K45" s="97"/>
      <c r="M45" s="97"/>
      <c r="N45" s="97"/>
      <c r="R45" s="99">
        <v>4</v>
      </c>
      <c r="T45" s="99" t="s">
        <v>308</v>
      </c>
      <c r="U45" s="98">
        <v>2.2127415622138269E-2</v>
      </c>
      <c r="V45" s="353"/>
    </row>
    <row r="46" spans="1:26" s="347" customFormat="1" ht="12.75" customHeight="1" x14ac:dyDescent="0.25">
      <c r="C46" s="350"/>
      <c r="F46" s="350"/>
      <c r="G46" s="356"/>
      <c r="H46" s="356"/>
      <c r="I46" s="350"/>
      <c r="J46" s="356"/>
      <c r="K46" s="356"/>
      <c r="L46" s="350"/>
      <c r="M46" s="356"/>
      <c r="N46" s="356"/>
      <c r="O46" s="350"/>
      <c r="R46" s="343"/>
      <c r="T46" s="343"/>
      <c r="U46" s="353"/>
      <c r="V46" s="353"/>
      <c r="Y46" s="350"/>
    </row>
    <row r="47" spans="1:26" s="347" customFormat="1" ht="12.75" customHeight="1" x14ac:dyDescent="0.25">
      <c r="C47" s="350"/>
      <c r="F47" s="350"/>
      <c r="G47" s="356"/>
      <c r="H47" s="356"/>
      <c r="I47" s="350"/>
      <c r="J47" s="356"/>
      <c r="K47" s="356"/>
      <c r="L47" s="350"/>
      <c r="M47" s="356"/>
      <c r="N47" s="356"/>
      <c r="O47" s="350"/>
      <c r="R47" s="343"/>
      <c r="T47" s="343"/>
      <c r="U47" s="353"/>
      <c r="V47" s="353"/>
      <c r="Y47" s="350"/>
    </row>
    <row r="48" spans="1:26" s="347" customFormat="1" ht="12.75" customHeight="1" x14ac:dyDescent="0.25">
      <c r="C48" s="350"/>
      <c r="F48" s="350"/>
      <c r="G48" s="356"/>
      <c r="H48" s="356"/>
      <c r="I48" s="350"/>
      <c r="J48" s="356"/>
      <c r="K48" s="356"/>
      <c r="L48" s="350"/>
      <c r="M48" s="356"/>
      <c r="N48" s="356"/>
      <c r="O48" s="350"/>
      <c r="R48" s="343"/>
      <c r="T48" s="343"/>
      <c r="U48" s="353"/>
      <c r="V48" s="353"/>
      <c r="Y48" s="350"/>
    </row>
    <row r="49" spans="1:29" s="108" customFormat="1" ht="12.75" customHeight="1" x14ac:dyDescent="0.25">
      <c r="A49" s="109"/>
      <c r="B49" s="109"/>
      <c r="C49" s="121"/>
      <c r="D49" s="116"/>
      <c r="E49" s="116"/>
      <c r="F49" s="121"/>
      <c r="G49" s="116"/>
      <c r="H49" s="116"/>
      <c r="I49" s="48"/>
      <c r="J49" s="116"/>
      <c r="K49" s="116"/>
      <c r="L49" s="69"/>
      <c r="M49" s="116"/>
      <c r="N49" s="116"/>
      <c r="O49" s="69"/>
      <c r="P49" s="120"/>
      <c r="Q49" s="118"/>
      <c r="R49" s="109"/>
      <c r="S49" s="109"/>
      <c r="T49" s="109"/>
      <c r="U49" s="109"/>
      <c r="V49" s="344"/>
      <c r="W49" s="116"/>
      <c r="X49" s="116"/>
      <c r="Y49" s="69"/>
      <c r="Z49" s="344"/>
    </row>
    <row r="51" spans="1:29" ht="12.75" customHeight="1" x14ac:dyDescent="0.25">
      <c r="A51" s="99" t="s">
        <v>79</v>
      </c>
      <c r="B51" s="99" t="s">
        <v>105</v>
      </c>
      <c r="F51" s="104">
        <v>6</v>
      </c>
      <c r="G51" s="97">
        <v>3.6</v>
      </c>
      <c r="H51" s="97">
        <v>0.2</v>
      </c>
      <c r="I51" s="115">
        <v>4</v>
      </c>
      <c r="J51" s="97">
        <v>4.2</v>
      </c>
      <c r="K51" s="97">
        <v>0.2</v>
      </c>
      <c r="L51" s="115">
        <v>4</v>
      </c>
      <c r="M51" s="97">
        <v>7.7</v>
      </c>
      <c r="N51" s="97">
        <v>0.3</v>
      </c>
      <c r="U51" s="98"/>
      <c r="V51" s="353"/>
    </row>
    <row r="52" spans="1:29" ht="12.75" customHeight="1" x14ac:dyDescent="0.25">
      <c r="A52" s="99" t="s">
        <v>79</v>
      </c>
      <c r="B52" s="99" t="s">
        <v>314</v>
      </c>
      <c r="C52" s="104">
        <v>5</v>
      </c>
      <c r="D52" s="97">
        <v>4.5</v>
      </c>
      <c r="E52" s="97">
        <v>0.6</v>
      </c>
      <c r="F52" s="104">
        <v>8</v>
      </c>
      <c r="G52" s="97">
        <v>4.3</v>
      </c>
      <c r="H52" s="97">
        <v>1</v>
      </c>
      <c r="I52" s="115">
        <v>5</v>
      </c>
      <c r="J52" s="97">
        <v>5.5</v>
      </c>
      <c r="K52" s="97">
        <v>1.3</v>
      </c>
      <c r="L52" s="115">
        <v>6</v>
      </c>
      <c r="M52" s="97">
        <v>7.6</v>
      </c>
      <c r="N52" s="97">
        <v>1.2</v>
      </c>
    </row>
    <row r="53" spans="1:29" ht="12.75" customHeight="1" x14ac:dyDescent="0.25">
      <c r="A53" s="99" t="s">
        <v>79</v>
      </c>
      <c r="B53" s="99" t="s">
        <v>323</v>
      </c>
      <c r="C53" s="104">
        <v>30</v>
      </c>
      <c r="D53" s="97">
        <v>272.39999999999998</v>
      </c>
      <c r="E53" s="97">
        <v>42.400879664180394</v>
      </c>
      <c r="F53" s="104">
        <v>30</v>
      </c>
      <c r="G53" s="97">
        <v>257.2</v>
      </c>
      <c r="H53" s="97">
        <v>33.106645299138492</v>
      </c>
      <c r="I53" s="115">
        <v>30</v>
      </c>
      <c r="J53" s="97">
        <v>263.23333333333335</v>
      </c>
      <c r="K53" s="97">
        <v>57.105673444117208</v>
      </c>
      <c r="L53" s="115">
        <v>30</v>
      </c>
      <c r="M53" s="97">
        <v>389.66666666666669</v>
      </c>
      <c r="N53" s="97">
        <v>76.520824753707672</v>
      </c>
      <c r="U53" s="98"/>
      <c r="V53" s="353"/>
    </row>
    <row r="54" spans="1:29" ht="12.75" customHeight="1" x14ac:dyDescent="0.25">
      <c r="A54" s="99" t="s">
        <v>79</v>
      </c>
      <c r="B54" s="99" t="s">
        <v>303</v>
      </c>
      <c r="C54" s="104">
        <v>2</v>
      </c>
      <c r="D54" s="97">
        <v>32.299999999999997</v>
      </c>
      <c r="E54" s="97">
        <v>0</v>
      </c>
      <c r="F54" s="104">
        <v>2</v>
      </c>
      <c r="G54" s="97">
        <v>29</v>
      </c>
      <c r="H54" s="97">
        <v>1.3</v>
      </c>
      <c r="I54" s="115">
        <v>2</v>
      </c>
      <c r="J54" s="97">
        <v>43.8</v>
      </c>
      <c r="K54" s="97">
        <v>4</v>
      </c>
      <c r="L54" s="115">
        <v>2</v>
      </c>
      <c r="M54" s="97">
        <v>25.4</v>
      </c>
      <c r="N54" s="97">
        <v>0</v>
      </c>
      <c r="U54" s="98"/>
      <c r="V54" s="353"/>
    </row>
    <row r="55" spans="1:29" ht="12.75" customHeight="1" x14ac:dyDescent="0.25">
      <c r="A55" s="99" t="s">
        <v>79</v>
      </c>
      <c r="B55" s="99" t="s">
        <v>353</v>
      </c>
      <c r="C55" s="104">
        <v>60</v>
      </c>
      <c r="D55" s="97">
        <v>50.3</v>
      </c>
      <c r="E55" s="97">
        <v>130.19999999999999</v>
      </c>
      <c r="F55" s="104">
        <v>41</v>
      </c>
      <c r="G55" s="97">
        <v>32.200000000000003</v>
      </c>
      <c r="H55" s="97">
        <v>17.7</v>
      </c>
      <c r="J55" s="97"/>
      <c r="K55" s="97"/>
      <c r="M55" s="97"/>
      <c r="N55" s="97"/>
      <c r="U55" s="98"/>
      <c r="V55" s="353"/>
    </row>
    <row r="56" spans="1:29" ht="12.75" customHeight="1" x14ac:dyDescent="0.25">
      <c r="A56" s="99" t="s">
        <v>79</v>
      </c>
      <c r="B56" s="99" t="s">
        <v>354</v>
      </c>
      <c r="C56" s="104">
        <v>56</v>
      </c>
      <c r="D56" s="97">
        <v>26.2</v>
      </c>
      <c r="E56" s="97">
        <v>5.3</v>
      </c>
      <c r="F56" s="104">
        <v>14</v>
      </c>
      <c r="G56" s="97">
        <v>35.6</v>
      </c>
      <c r="H56" s="97">
        <v>12.2</v>
      </c>
      <c r="J56" s="97"/>
      <c r="K56" s="97"/>
      <c r="M56" s="97"/>
      <c r="N56" s="97"/>
      <c r="U56" s="98"/>
      <c r="V56" s="353"/>
    </row>
    <row r="57" spans="1:29" s="262" customFormat="1" ht="12.75" customHeight="1" x14ac:dyDescent="0.25">
      <c r="A57" s="258" t="s">
        <v>79</v>
      </c>
      <c r="B57" s="293" t="s">
        <v>255</v>
      </c>
      <c r="C57" s="285">
        <v>19</v>
      </c>
      <c r="D57" s="256">
        <v>11.9</v>
      </c>
      <c r="E57" s="256">
        <v>7</v>
      </c>
      <c r="F57" s="285">
        <v>8</v>
      </c>
      <c r="G57" s="256">
        <v>15.6</v>
      </c>
      <c r="H57" s="256">
        <v>12.7</v>
      </c>
      <c r="I57" s="282">
        <v>53</v>
      </c>
      <c r="J57" s="256">
        <v>9.6</v>
      </c>
      <c r="K57" s="256">
        <v>5.4</v>
      </c>
      <c r="L57" s="282"/>
      <c r="M57" s="256"/>
      <c r="N57" s="256"/>
      <c r="O57" s="282"/>
      <c r="U57" s="257"/>
      <c r="V57" s="353"/>
      <c r="Y57" s="282"/>
      <c r="Z57" s="347"/>
    </row>
    <row r="58" spans="1:29" ht="12.75" customHeight="1" x14ac:dyDescent="0.25">
      <c r="A58" s="99" t="s">
        <v>79</v>
      </c>
      <c r="B58" s="99" t="s">
        <v>293</v>
      </c>
      <c r="C58" s="104">
        <f>SUM(C52:C57)</f>
        <v>172</v>
      </c>
      <c r="D58" s="306">
        <v>70.093000000000004</v>
      </c>
      <c r="E58" s="306">
        <v>10.288</v>
      </c>
      <c r="G58" s="97"/>
      <c r="H58" s="97"/>
      <c r="I58" s="110"/>
      <c r="J58" s="97"/>
      <c r="K58" s="97"/>
      <c r="L58" s="110"/>
      <c r="M58" s="97"/>
      <c r="N58" s="97"/>
      <c r="O58" s="110" t="s">
        <v>28</v>
      </c>
      <c r="P58" s="301">
        <v>0</v>
      </c>
      <c r="Q58" s="302">
        <v>99.801000000000002</v>
      </c>
      <c r="R58" s="99">
        <f>RANK(D58,($D$58,$G$59,$J$60,$M$61),0)</f>
        <v>1</v>
      </c>
      <c r="S58" s="99" t="s">
        <v>315</v>
      </c>
      <c r="T58" s="99" t="s">
        <v>305</v>
      </c>
      <c r="U58" s="288">
        <f>2*(1-_xlfn.NORM.S.DIST((D58-M61)/SQRT((N61^2)+(E58^2)),TRUE))</f>
        <v>0.52546825657737206</v>
      </c>
      <c r="V58" s="353">
        <v>2.8272967061793619E-145</v>
      </c>
      <c r="W58" s="306">
        <v>49.929000000000002</v>
      </c>
      <c r="X58" s="306">
        <v>90.257000000000005</v>
      </c>
      <c r="AA58" s="347"/>
      <c r="AB58" s="273"/>
      <c r="AC58" s="273"/>
    </row>
    <row r="59" spans="1:29" ht="12.75" customHeight="1" x14ac:dyDescent="0.25">
      <c r="A59" s="99" t="s">
        <v>79</v>
      </c>
      <c r="B59" s="99" t="s">
        <v>294</v>
      </c>
      <c r="F59" s="104">
        <f>SUM(F51:F57)</f>
        <v>109</v>
      </c>
      <c r="G59" s="306">
        <v>48.957999999999998</v>
      </c>
      <c r="H59" s="306">
        <v>4.7949999999999999</v>
      </c>
      <c r="I59" s="110"/>
      <c r="J59" s="97"/>
      <c r="K59" s="97"/>
      <c r="L59" s="110"/>
      <c r="M59" s="97"/>
      <c r="N59" s="97"/>
      <c r="O59" s="115" t="s">
        <v>28</v>
      </c>
      <c r="P59" s="301">
        <v>0</v>
      </c>
      <c r="Q59" s="302">
        <v>99.78</v>
      </c>
      <c r="R59" s="294">
        <f>RANK(G59,($D$58,$G$59,$J$60,$M$61),0)</f>
        <v>3</v>
      </c>
      <c r="T59" s="99" t="s">
        <v>306</v>
      </c>
      <c r="U59" s="288">
        <f>2*(1-_xlfn.NORM.S.DIST((M61-G59)/SQRT((N61^2)+(H59^2)),TRUE))</f>
        <v>9.5958052430445973E-2</v>
      </c>
      <c r="V59" s="288"/>
      <c r="W59" s="306">
        <v>39.56</v>
      </c>
      <c r="X59" s="306">
        <v>58.356000000000002</v>
      </c>
    </row>
    <row r="60" spans="1:29" ht="12.75" customHeight="1" x14ac:dyDescent="0.25">
      <c r="A60" s="99" t="s">
        <v>79</v>
      </c>
      <c r="B60" s="99" t="s">
        <v>295</v>
      </c>
      <c r="I60" s="115">
        <f>SUM(I51:I57)</f>
        <v>94</v>
      </c>
      <c r="J60" s="306">
        <v>41.116999999999997</v>
      </c>
      <c r="K60" s="306">
        <v>4.5679999999999996</v>
      </c>
      <c r="L60" s="110"/>
      <c r="M60" s="97"/>
      <c r="N60" s="97"/>
      <c r="O60" s="115" t="s">
        <v>28</v>
      </c>
      <c r="P60" s="98">
        <v>0</v>
      </c>
      <c r="Q60" s="302">
        <v>99.539000000000001</v>
      </c>
      <c r="R60" s="294">
        <f>RANK(J60,($D$58,$G$59,$J$60,$M$61),0)</f>
        <v>4</v>
      </c>
      <c r="T60" s="99" t="s">
        <v>307</v>
      </c>
      <c r="U60" s="288">
        <f>2*(1-_xlfn.NORM.S.DIST((G59-J60)/SQRT((K60^2)+(H59^2)),TRUE))</f>
        <v>0.23642155976069823</v>
      </c>
      <c r="V60" s="288"/>
      <c r="W60" s="306">
        <v>32.164000000000001</v>
      </c>
      <c r="X60" s="306">
        <v>50.069000000000003</v>
      </c>
    </row>
    <row r="61" spans="1:29" ht="12.75" customHeight="1" x14ac:dyDescent="0.25">
      <c r="A61" s="99" t="s">
        <v>79</v>
      </c>
      <c r="B61" s="99" t="s">
        <v>296</v>
      </c>
      <c r="L61" s="115">
        <v>42</v>
      </c>
      <c r="M61" s="97">
        <v>62.374000000000002</v>
      </c>
      <c r="N61" s="97">
        <v>6.4770000000000003</v>
      </c>
      <c r="O61" s="115" t="s">
        <v>28</v>
      </c>
      <c r="P61" s="98">
        <v>0</v>
      </c>
      <c r="Q61" s="100">
        <v>99.733000000000004</v>
      </c>
      <c r="R61" s="294">
        <f>RANK(M61,($D$58,$G$59,$J$60,$M$61),0)</f>
        <v>2</v>
      </c>
      <c r="T61" s="99" t="s">
        <v>308</v>
      </c>
      <c r="U61" s="288">
        <f>2*(1-_xlfn.NORM.S.DIST((D58-J60)/SQRT((K60^2)+(E58^2)),TRUE))</f>
        <v>1.0048690852361597E-2</v>
      </c>
      <c r="V61" s="288"/>
      <c r="W61" s="97">
        <v>49.679000000000002</v>
      </c>
      <c r="X61" s="97">
        <v>75.067999999999998</v>
      </c>
    </row>
    <row r="62" spans="1:29" s="347" customFormat="1" ht="12.75" customHeight="1" x14ac:dyDescent="0.25">
      <c r="A62" s="343"/>
      <c r="B62" s="343"/>
      <c r="C62" s="350"/>
      <c r="F62" s="350"/>
      <c r="I62" s="350"/>
      <c r="L62" s="357"/>
      <c r="M62" s="356"/>
      <c r="N62" s="356"/>
      <c r="O62" s="357"/>
      <c r="P62" s="353"/>
      <c r="Q62" s="355"/>
      <c r="R62" s="343"/>
      <c r="T62" s="343"/>
      <c r="U62" s="288"/>
      <c r="V62" s="288"/>
      <c r="W62" s="356"/>
      <c r="X62" s="356"/>
      <c r="Y62" s="350"/>
    </row>
    <row r="63" spans="1:29" s="347" customFormat="1" ht="12.75" customHeight="1" x14ac:dyDescent="0.25">
      <c r="A63" s="343"/>
      <c r="B63" s="343"/>
      <c r="C63" s="350"/>
      <c r="F63" s="350"/>
      <c r="I63" s="350"/>
      <c r="L63" s="357"/>
      <c r="M63" s="356"/>
      <c r="N63" s="356"/>
      <c r="O63" s="357"/>
      <c r="P63" s="353"/>
      <c r="Q63" s="355"/>
      <c r="R63" s="343"/>
      <c r="T63" s="343"/>
      <c r="U63" s="288"/>
      <c r="V63" s="288"/>
      <c r="W63" s="356"/>
      <c r="X63" s="356"/>
      <c r="Y63" s="350"/>
    </row>
    <row r="64" spans="1:29" s="347" customFormat="1" ht="12.75" customHeight="1" x14ac:dyDescent="0.25">
      <c r="A64" s="343"/>
      <c r="B64" s="343"/>
      <c r="C64" s="350"/>
      <c r="F64" s="350"/>
      <c r="I64" s="350"/>
      <c r="L64" s="357"/>
      <c r="M64" s="356"/>
      <c r="N64" s="356"/>
      <c r="O64" s="357"/>
      <c r="P64" s="353"/>
      <c r="Q64" s="355"/>
      <c r="R64" s="343"/>
      <c r="T64" s="343"/>
      <c r="U64" s="288"/>
      <c r="V64" s="288"/>
      <c r="W64" s="356"/>
      <c r="X64" s="356"/>
      <c r="Y64" s="350"/>
    </row>
    <row r="65" spans="1:29" s="347" customFormat="1" ht="12.75" customHeight="1" x14ac:dyDescent="0.25">
      <c r="A65" s="343"/>
      <c r="B65" s="343"/>
      <c r="C65" s="350"/>
      <c r="F65" s="350"/>
      <c r="I65" s="350"/>
      <c r="L65" s="357"/>
      <c r="M65" s="356"/>
      <c r="N65" s="356"/>
      <c r="O65" s="357"/>
      <c r="P65" s="353"/>
      <c r="Q65" s="355"/>
      <c r="R65" s="343"/>
      <c r="T65" s="343"/>
      <c r="U65" s="288"/>
      <c r="V65" s="288"/>
      <c r="W65" s="356"/>
      <c r="X65" s="356"/>
      <c r="Y65" s="350"/>
    </row>
    <row r="66" spans="1:29" s="347" customFormat="1" ht="12.75" customHeight="1" x14ac:dyDescent="0.25">
      <c r="A66" s="343"/>
      <c r="B66" s="343"/>
      <c r="C66" s="350"/>
      <c r="F66" s="350"/>
      <c r="I66" s="350"/>
      <c r="L66" s="357"/>
      <c r="M66" s="356"/>
      <c r="N66" s="356"/>
      <c r="O66" s="357"/>
      <c r="P66" s="353"/>
      <c r="Q66" s="355"/>
      <c r="R66" s="343"/>
      <c r="T66" s="343"/>
      <c r="U66" s="288"/>
      <c r="V66" s="288"/>
      <c r="W66" s="356"/>
      <c r="X66" s="356"/>
      <c r="Y66" s="350"/>
    </row>
    <row r="67" spans="1:29" s="347" customFormat="1" ht="12.75" customHeight="1" x14ac:dyDescent="0.25">
      <c r="A67" s="343"/>
      <c r="B67" s="343"/>
      <c r="C67" s="350"/>
      <c r="F67" s="350"/>
      <c r="I67" s="350"/>
      <c r="L67" s="357"/>
      <c r="M67" s="356"/>
      <c r="N67" s="356"/>
      <c r="O67" s="357"/>
      <c r="P67" s="353"/>
      <c r="Q67" s="355"/>
      <c r="R67" s="343"/>
      <c r="T67" s="343"/>
      <c r="U67" s="288"/>
      <c r="V67" s="288"/>
      <c r="W67" s="356"/>
      <c r="X67" s="356"/>
      <c r="Y67" s="350"/>
    </row>
    <row r="68" spans="1:29" s="347" customFormat="1" ht="12.75" customHeight="1" x14ac:dyDescent="0.25">
      <c r="A68" s="343"/>
      <c r="B68" s="343"/>
      <c r="C68" s="350"/>
      <c r="F68" s="350"/>
      <c r="I68" s="350"/>
      <c r="L68" s="357"/>
      <c r="M68" s="356"/>
      <c r="N68" s="356"/>
      <c r="O68" s="357"/>
      <c r="P68" s="353"/>
      <c r="Q68" s="355"/>
      <c r="R68" s="343"/>
      <c r="T68" s="343"/>
      <c r="U68" s="288"/>
      <c r="V68" s="288"/>
      <c r="W68" s="356"/>
      <c r="X68" s="356"/>
      <c r="Y68" s="350"/>
    </row>
    <row r="69" spans="1:29" s="347" customFormat="1" ht="12.75" customHeight="1" x14ac:dyDescent="0.25">
      <c r="A69" s="343"/>
      <c r="B69" s="343"/>
      <c r="C69" s="350"/>
      <c r="F69" s="350"/>
      <c r="I69" s="350"/>
      <c r="L69" s="357"/>
      <c r="M69" s="356"/>
      <c r="N69" s="356"/>
      <c r="O69" s="357"/>
      <c r="P69" s="353"/>
      <c r="Q69" s="355"/>
      <c r="R69" s="343"/>
      <c r="T69" s="343"/>
      <c r="U69" s="288"/>
      <c r="V69" s="288"/>
      <c r="W69" s="356"/>
      <c r="X69" s="356"/>
      <c r="Y69" s="350"/>
    </row>
    <row r="70" spans="1:29" s="347" customFormat="1" ht="12.75" customHeight="1" x14ac:dyDescent="0.25">
      <c r="A70" s="343"/>
      <c r="B70" s="343"/>
      <c r="C70" s="350"/>
      <c r="F70" s="350"/>
      <c r="I70" s="350"/>
      <c r="L70" s="357"/>
      <c r="M70" s="356"/>
      <c r="N70" s="356"/>
      <c r="O70" s="357"/>
      <c r="P70" s="353"/>
      <c r="Q70" s="355"/>
      <c r="R70" s="343"/>
      <c r="T70" s="343"/>
      <c r="U70" s="288"/>
      <c r="V70" s="288"/>
      <c r="W70" s="356"/>
      <c r="X70" s="356"/>
      <c r="Y70" s="350"/>
    </row>
    <row r="71" spans="1:29" s="347" customFormat="1" ht="12.75" customHeight="1" x14ac:dyDescent="0.25">
      <c r="A71" s="343"/>
      <c r="B71" s="343"/>
      <c r="C71" s="350"/>
      <c r="F71" s="350"/>
      <c r="I71" s="350"/>
      <c r="L71" s="357"/>
      <c r="M71" s="356"/>
      <c r="N71" s="356"/>
      <c r="O71" s="357"/>
      <c r="P71" s="353"/>
      <c r="Q71" s="355"/>
      <c r="R71" s="343"/>
      <c r="T71" s="343"/>
      <c r="U71" s="288"/>
      <c r="V71" s="288"/>
      <c r="W71" s="356"/>
      <c r="X71" s="356"/>
      <c r="Y71" s="350"/>
    </row>
    <row r="72" spans="1:29" s="347" customFormat="1" ht="12.75" customHeight="1" x14ac:dyDescent="0.25">
      <c r="A72" s="343"/>
      <c r="B72" s="343"/>
      <c r="C72" s="350"/>
      <c r="F72" s="350"/>
      <c r="I72" s="350"/>
      <c r="L72" s="357"/>
      <c r="M72" s="356"/>
      <c r="N72" s="356"/>
      <c r="O72" s="357"/>
      <c r="P72" s="353"/>
      <c r="Q72" s="355"/>
      <c r="R72" s="343"/>
      <c r="T72" s="343"/>
      <c r="U72" s="288"/>
      <c r="V72" s="288"/>
      <c r="W72" s="356"/>
      <c r="X72" s="356"/>
      <c r="Y72" s="350"/>
    </row>
    <row r="73" spans="1:29" s="108" customFormat="1" ht="12.75" customHeight="1" x14ac:dyDescent="0.25">
      <c r="A73" s="109"/>
      <c r="B73" s="109"/>
      <c r="C73" s="121"/>
      <c r="D73" s="116"/>
      <c r="E73" s="116"/>
      <c r="F73" s="121"/>
      <c r="G73" s="116"/>
      <c r="H73" s="116"/>
      <c r="I73" s="48"/>
      <c r="J73" s="116"/>
      <c r="K73" s="116"/>
      <c r="L73" s="48"/>
      <c r="M73" s="116"/>
      <c r="N73" s="116"/>
      <c r="O73" s="69"/>
      <c r="P73" s="120"/>
      <c r="Q73" s="118"/>
      <c r="R73" s="109"/>
      <c r="S73" s="109"/>
      <c r="T73" s="109"/>
      <c r="U73" s="120"/>
      <c r="V73" s="354"/>
      <c r="W73" s="116"/>
      <c r="X73" s="116"/>
      <c r="Y73" s="69"/>
      <c r="Z73" s="344"/>
    </row>
    <row r="74" spans="1:29" ht="12.75" customHeight="1" x14ac:dyDescent="0.25">
      <c r="G74" s="97"/>
      <c r="H74" s="97"/>
      <c r="I74" s="110"/>
      <c r="J74" s="97"/>
      <c r="K74" s="97"/>
      <c r="L74" s="110"/>
      <c r="M74" s="97"/>
      <c r="N74" s="97"/>
    </row>
    <row r="75" spans="1:29" ht="12.75" customHeight="1" x14ac:dyDescent="0.25">
      <c r="A75" s="99" t="s">
        <v>160</v>
      </c>
      <c r="B75" s="99" t="s">
        <v>303</v>
      </c>
      <c r="C75" s="104">
        <v>2</v>
      </c>
      <c r="D75" s="97">
        <v>4.3</v>
      </c>
      <c r="E75" s="97">
        <v>0.2</v>
      </c>
      <c r="F75" s="104">
        <v>2</v>
      </c>
      <c r="G75" s="97">
        <v>5.0999999999999996</v>
      </c>
      <c r="H75" s="97">
        <v>0.5</v>
      </c>
      <c r="I75" s="115">
        <v>2</v>
      </c>
      <c r="J75" s="97">
        <v>4.8</v>
      </c>
      <c r="K75" s="97">
        <v>0.9</v>
      </c>
      <c r="L75" s="115">
        <v>2</v>
      </c>
      <c r="M75" s="97">
        <v>4.2</v>
      </c>
      <c r="N75" s="97">
        <v>0.2</v>
      </c>
      <c r="R75" s="99">
        <v>3</v>
      </c>
      <c r="S75" s="99" t="s">
        <v>316</v>
      </c>
      <c r="T75" s="99" t="s">
        <v>305</v>
      </c>
      <c r="U75" s="98">
        <v>0.77075630513948523</v>
      </c>
      <c r="V75" s="353">
        <v>0.17460783379634953</v>
      </c>
      <c r="AC75" s="261"/>
    </row>
    <row r="76" spans="1:29" ht="12.75" customHeight="1" x14ac:dyDescent="0.25">
      <c r="G76" s="97"/>
      <c r="H76" s="97"/>
      <c r="J76" s="97"/>
      <c r="K76" s="97"/>
      <c r="M76" s="97"/>
      <c r="N76" s="97"/>
      <c r="R76" s="99">
        <v>1</v>
      </c>
      <c r="T76" s="99" t="s">
        <v>306</v>
      </c>
      <c r="U76" s="98">
        <v>0.58759384795565772</v>
      </c>
      <c r="V76" s="353"/>
    </row>
    <row r="77" spans="1:29" ht="12.75" customHeight="1" x14ac:dyDescent="0.25">
      <c r="G77" s="97"/>
      <c r="H77" s="97"/>
      <c r="J77" s="97"/>
      <c r="K77" s="97"/>
      <c r="M77" s="97"/>
      <c r="N77" s="97"/>
      <c r="R77" s="99">
        <v>2</v>
      </c>
      <c r="T77" s="99" t="s">
        <v>307</v>
      </c>
      <c r="U77" s="98">
        <v>0.72367360983176399</v>
      </c>
      <c r="V77" s="353"/>
    </row>
    <row r="78" spans="1:29" ht="12.75" customHeight="1" x14ac:dyDescent="0.25">
      <c r="G78" s="97"/>
      <c r="H78" s="97"/>
      <c r="J78" s="97"/>
      <c r="K78" s="97"/>
      <c r="M78" s="97"/>
      <c r="N78" s="97"/>
      <c r="R78" s="99">
        <v>4</v>
      </c>
      <c r="T78" s="99" t="s">
        <v>308</v>
      </c>
      <c r="U78" s="98">
        <v>9.467071984550901E-2</v>
      </c>
      <c r="V78" s="353"/>
    </row>
    <row r="79" spans="1:29" s="347" customFormat="1" ht="12.75" customHeight="1" x14ac:dyDescent="0.25">
      <c r="C79" s="350"/>
      <c r="F79" s="350"/>
      <c r="G79" s="356"/>
      <c r="H79" s="356"/>
      <c r="I79" s="350"/>
      <c r="J79" s="356"/>
      <c r="K79" s="356"/>
      <c r="L79" s="350"/>
      <c r="M79" s="356"/>
      <c r="N79" s="356"/>
      <c r="O79" s="350"/>
      <c r="R79" s="343"/>
      <c r="T79" s="343"/>
      <c r="U79" s="353"/>
      <c r="V79" s="353"/>
      <c r="Y79" s="350"/>
    </row>
    <row r="80" spans="1:29" s="347" customFormat="1" ht="12.75" customHeight="1" x14ac:dyDescent="0.25">
      <c r="C80" s="350"/>
      <c r="F80" s="350"/>
      <c r="G80" s="356"/>
      <c r="H80" s="356"/>
      <c r="I80" s="350"/>
      <c r="J80" s="356"/>
      <c r="K80" s="356"/>
      <c r="L80" s="350"/>
      <c r="M80" s="356"/>
      <c r="N80" s="356"/>
      <c r="O80" s="350"/>
      <c r="R80" s="343"/>
      <c r="T80" s="343"/>
      <c r="U80" s="353"/>
      <c r="V80" s="353"/>
      <c r="Y80" s="350"/>
    </row>
    <row r="81" spans="1:30" s="347" customFormat="1" ht="12.75" customHeight="1" x14ac:dyDescent="0.25">
      <c r="C81" s="350"/>
      <c r="F81" s="350"/>
      <c r="G81" s="356"/>
      <c r="H81" s="356"/>
      <c r="I81" s="350"/>
      <c r="J81" s="356"/>
      <c r="K81" s="356"/>
      <c r="L81" s="350"/>
      <c r="M81" s="356"/>
      <c r="N81" s="356"/>
      <c r="O81" s="350"/>
      <c r="R81" s="343"/>
      <c r="T81" s="343"/>
      <c r="U81" s="353"/>
      <c r="V81" s="353"/>
      <c r="Y81" s="350"/>
    </row>
    <row r="82" spans="1:30" s="108" customFormat="1" ht="12.75" customHeight="1" x14ac:dyDescent="0.25">
      <c r="A82" s="109"/>
      <c r="B82" s="109"/>
      <c r="C82" s="121"/>
      <c r="D82" s="116"/>
      <c r="E82" s="116"/>
      <c r="F82" s="121"/>
      <c r="G82" s="116"/>
      <c r="H82" s="116"/>
      <c r="I82" s="69"/>
      <c r="J82" s="116"/>
      <c r="K82" s="116"/>
      <c r="L82" s="69"/>
      <c r="M82" s="116"/>
      <c r="N82" s="116"/>
      <c r="O82" s="69"/>
      <c r="P82" s="120"/>
      <c r="Q82" s="118"/>
      <c r="R82" s="109"/>
      <c r="S82" s="109"/>
      <c r="T82" s="109"/>
      <c r="U82" s="109"/>
      <c r="V82" s="344"/>
      <c r="W82" s="116"/>
      <c r="X82" s="116"/>
      <c r="Y82" s="69"/>
      <c r="Z82" s="344"/>
    </row>
    <row r="84" spans="1:30" ht="12.75" customHeight="1" x14ac:dyDescent="0.25">
      <c r="A84" s="99" t="s">
        <v>109</v>
      </c>
      <c r="B84" s="99" t="s">
        <v>303</v>
      </c>
      <c r="C84" s="104">
        <v>2</v>
      </c>
      <c r="D84" s="97">
        <v>1684.3</v>
      </c>
      <c r="E84" s="97">
        <v>152.9</v>
      </c>
      <c r="F84" s="104">
        <v>2</v>
      </c>
      <c r="G84" s="97">
        <v>3027.8</v>
      </c>
      <c r="H84" s="97">
        <v>274.89999999999998</v>
      </c>
      <c r="I84" s="115">
        <v>2</v>
      </c>
      <c r="J84" s="97">
        <v>3602.5</v>
      </c>
      <c r="K84" s="97">
        <v>501.5</v>
      </c>
      <c r="L84" s="115">
        <v>2</v>
      </c>
      <c r="M84" s="97">
        <v>2600.6999999999998</v>
      </c>
      <c r="N84" s="97">
        <v>175.1</v>
      </c>
      <c r="R84" s="99"/>
      <c r="T84" s="99"/>
    </row>
    <row r="85" spans="1:30" ht="12.75" customHeight="1" x14ac:dyDescent="0.25">
      <c r="A85" s="99" t="s">
        <v>109</v>
      </c>
      <c r="B85" s="70" t="s">
        <v>366</v>
      </c>
      <c r="C85" s="104">
        <v>2</v>
      </c>
      <c r="D85" s="97">
        <v>288.13664020755482</v>
      </c>
      <c r="E85" s="97">
        <v>171.18942459153118</v>
      </c>
      <c r="F85" s="104">
        <v>9</v>
      </c>
      <c r="G85" s="97">
        <v>459.326064799086</v>
      </c>
      <c r="H85" s="97">
        <v>244.06832010377749</v>
      </c>
      <c r="I85" s="115">
        <v>3</v>
      </c>
      <c r="J85" s="97">
        <v>135.5931679896222</v>
      </c>
      <c r="K85" s="97">
        <v>159.32297618679948</v>
      </c>
      <c r="L85" s="115"/>
      <c r="M85" s="97"/>
      <c r="N85" s="97"/>
      <c r="R85" s="99"/>
      <c r="T85" s="99"/>
    </row>
    <row r="86" spans="1:30" ht="12.75" customHeight="1" x14ac:dyDescent="0.25">
      <c r="A86" s="99" t="s">
        <v>109</v>
      </c>
      <c r="B86" s="70" t="s">
        <v>365</v>
      </c>
      <c r="C86" s="104">
        <v>2</v>
      </c>
      <c r="D86" s="97">
        <v>456.81381212250653</v>
      </c>
      <c r="E86" s="97">
        <v>325.00048552174138</v>
      </c>
      <c r="F86" s="104">
        <v>16</v>
      </c>
      <c r="G86" s="97">
        <v>427.2707851857603</v>
      </c>
      <c r="H86" s="97">
        <v>249.9970868695498</v>
      </c>
      <c r="I86" s="115">
        <v>5</v>
      </c>
      <c r="J86" s="97">
        <v>336.36169427666948</v>
      </c>
      <c r="K86" s="97">
        <v>434.08751043871712</v>
      </c>
      <c r="L86" s="115"/>
      <c r="M86" s="97"/>
      <c r="N86" s="97"/>
      <c r="R86" s="99"/>
      <c r="T86" s="99"/>
      <c r="Y86" s="93"/>
      <c r="Z86" s="261"/>
    </row>
    <row r="87" spans="1:30" ht="12.75" customHeight="1" x14ac:dyDescent="0.25">
      <c r="A87" s="99" t="s">
        <v>109</v>
      </c>
      <c r="B87" s="70" t="s">
        <v>364</v>
      </c>
      <c r="C87" s="104">
        <v>7</v>
      </c>
      <c r="D87" s="97">
        <v>209.91754809694345</v>
      </c>
      <c r="E87" s="97">
        <v>119.00724577329881</v>
      </c>
      <c r="F87" s="104">
        <v>14</v>
      </c>
      <c r="G87" s="97">
        <v>408.26517864578983</v>
      </c>
      <c r="H87" s="97">
        <v>218.18272674273334</v>
      </c>
      <c r="I87" s="115">
        <v>4</v>
      </c>
      <c r="J87" s="97">
        <v>497.51978012825833</v>
      </c>
      <c r="K87" s="97">
        <v>203.30807029232938</v>
      </c>
      <c r="L87" s="115"/>
      <c r="M87" s="97"/>
      <c r="N87" s="97"/>
      <c r="P87" s="3"/>
      <c r="R87" s="99"/>
      <c r="T87" s="99"/>
    </row>
    <row r="88" spans="1:30" ht="12.75" customHeight="1" x14ac:dyDescent="0.25">
      <c r="A88" s="99" t="s">
        <v>109</v>
      </c>
      <c r="B88" s="70" t="s">
        <v>363</v>
      </c>
      <c r="C88" s="104">
        <v>2</v>
      </c>
      <c r="D88" s="97">
        <v>269.15941636480574</v>
      </c>
      <c r="E88" s="97">
        <v>160.7501946579099</v>
      </c>
      <c r="F88" s="104">
        <v>3</v>
      </c>
      <c r="G88" s="97">
        <v>364.4876265276414</v>
      </c>
      <c r="H88" s="97">
        <v>117.75618673617926</v>
      </c>
      <c r="I88" s="115">
        <v>2</v>
      </c>
      <c r="J88" s="97">
        <v>201.87210128982022</v>
      </c>
      <c r="K88" s="97">
        <v>132.7092995700599</v>
      </c>
      <c r="L88" s="115"/>
      <c r="M88" s="97"/>
      <c r="N88" s="97"/>
      <c r="R88" s="99"/>
      <c r="T88" s="99"/>
    </row>
    <row r="89" spans="1:30" ht="12.75" customHeight="1" x14ac:dyDescent="0.25">
      <c r="A89" s="99" t="s">
        <v>109</v>
      </c>
      <c r="B89" s="99" t="s">
        <v>353</v>
      </c>
      <c r="C89" s="104">
        <v>60</v>
      </c>
      <c r="D89" s="97">
        <v>69.2</v>
      </c>
      <c r="E89" s="97">
        <v>179.3</v>
      </c>
      <c r="F89" s="104">
        <v>41</v>
      </c>
      <c r="G89" s="97">
        <v>108.8</v>
      </c>
      <c r="H89" s="97">
        <v>329.4</v>
      </c>
      <c r="J89" s="97"/>
      <c r="K89" s="97"/>
      <c r="M89" s="97"/>
      <c r="N89" s="97"/>
      <c r="R89" s="99"/>
      <c r="T89" s="99"/>
    </row>
    <row r="90" spans="1:30" ht="12.75" customHeight="1" x14ac:dyDescent="0.25">
      <c r="A90" s="99" t="s">
        <v>109</v>
      </c>
      <c r="B90" s="99" t="s">
        <v>354</v>
      </c>
      <c r="C90" s="104">
        <v>56</v>
      </c>
      <c r="D90" s="97">
        <v>33.4</v>
      </c>
      <c r="E90" s="97">
        <v>31.1</v>
      </c>
      <c r="F90" s="104">
        <v>14</v>
      </c>
      <c r="G90" s="97">
        <v>29.1</v>
      </c>
      <c r="H90" s="97">
        <v>18.3</v>
      </c>
      <c r="J90" s="97"/>
      <c r="K90" s="97"/>
      <c r="M90" s="97"/>
      <c r="N90" s="97"/>
      <c r="U90" s="98"/>
      <c r="V90" s="353"/>
    </row>
    <row r="91" spans="1:30" s="262" customFormat="1" ht="12.75" customHeight="1" x14ac:dyDescent="0.25">
      <c r="A91" s="258" t="s">
        <v>109</v>
      </c>
      <c r="B91" s="293" t="s">
        <v>255</v>
      </c>
      <c r="C91" s="285">
        <v>19</v>
      </c>
      <c r="D91" s="256">
        <v>61.3</v>
      </c>
      <c r="E91" s="256">
        <v>33.5</v>
      </c>
      <c r="F91" s="285">
        <v>8</v>
      </c>
      <c r="G91" s="256">
        <v>41.9</v>
      </c>
      <c r="H91" s="256">
        <v>21.3</v>
      </c>
      <c r="I91" s="282">
        <v>53</v>
      </c>
      <c r="J91" s="256">
        <v>47.9</v>
      </c>
      <c r="K91" s="256">
        <v>31</v>
      </c>
      <c r="L91" s="282"/>
      <c r="M91" s="256"/>
      <c r="N91" s="256"/>
      <c r="O91" s="282"/>
      <c r="U91" s="257"/>
      <c r="V91" s="353"/>
      <c r="Y91" s="282"/>
      <c r="Z91" s="347"/>
    </row>
    <row r="92" spans="1:30" ht="12.75" customHeight="1" x14ac:dyDescent="0.25">
      <c r="A92" s="99" t="s">
        <v>109</v>
      </c>
      <c r="B92" s="99" t="s">
        <v>293</v>
      </c>
      <c r="C92" s="104">
        <f>SUM(C84:C91)</f>
        <v>150</v>
      </c>
      <c r="D92" s="306">
        <v>260.14299999999997</v>
      </c>
      <c r="E92" s="306">
        <v>41.121000000000002</v>
      </c>
      <c r="G92" s="97"/>
      <c r="H92" s="97"/>
      <c r="J92" s="97"/>
      <c r="K92" s="97"/>
      <c r="M92" s="97"/>
      <c r="N92" s="97"/>
      <c r="O92" s="115" t="s">
        <v>28</v>
      </c>
      <c r="P92" s="98">
        <v>0</v>
      </c>
      <c r="Q92" s="302">
        <v>97.385999999999996</v>
      </c>
      <c r="R92" s="294">
        <f>RANK(D92,($D$92,$G$93,$J$94,$M$84),0)</f>
        <v>4</v>
      </c>
      <c r="S92" s="99" t="s">
        <v>304</v>
      </c>
      <c r="T92" s="99" t="s">
        <v>305</v>
      </c>
      <c r="U92" s="288">
        <f>2*(1-_xlfn.NORM.S.DIST((M84-J94)/SQRT((N84^2)+(K94^2)),TRUE))</f>
        <v>1.5543122344752192E-15</v>
      </c>
      <c r="V92" s="353">
        <v>1.057578589363333E-126</v>
      </c>
      <c r="W92" s="306">
        <v>179.548</v>
      </c>
      <c r="X92" s="306">
        <v>340.738</v>
      </c>
      <c r="AA92" s="347"/>
      <c r="AB92" s="273"/>
      <c r="AC92" s="273"/>
      <c r="AD92" s="262"/>
    </row>
    <row r="93" spans="1:30" ht="12.75" customHeight="1" x14ac:dyDescent="0.25">
      <c r="A93" s="99" t="s">
        <v>109</v>
      </c>
      <c r="B93" s="99" t="s">
        <v>294</v>
      </c>
      <c r="F93" s="104">
        <f>SUM(F84:F91)</f>
        <v>107</v>
      </c>
      <c r="G93" s="306">
        <v>361.18</v>
      </c>
      <c r="H93" s="306">
        <v>47.155000000000001</v>
      </c>
      <c r="J93" s="97"/>
      <c r="K93" s="97"/>
      <c r="M93" s="97"/>
      <c r="N93" s="97"/>
      <c r="O93" s="115" t="s">
        <v>28</v>
      </c>
      <c r="P93" s="98">
        <v>0</v>
      </c>
      <c r="Q93" s="302">
        <v>98.111999999999995</v>
      </c>
      <c r="R93" s="294">
        <f>RANK(G93,($D$92,$G$93,$J$94,$M$84),0)</f>
        <v>3</v>
      </c>
      <c r="T93" s="99" t="s">
        <v>306</v>
      </c>
      <c r="U93" s="288">
        <f>2*(1-_xlfn.NORM.S.DIST((J94-G93)/SQRT((K94^2)+(H93^2)),TRUE))</f>
        <v>0.18614353785237547</v>
      </c>
      <c r="V93" s="288"/>
      <c r="W93" s="306">
        <v>268.75799999999998</v>
      </c>
      <c r="X93" s="306">
        <v>453.60199999999998</v>
      </c>
    </row>
    <row r="94" spans="1:30" ht="12.75" customHeight="1" x14ac:dyDescent="0.25">
      <c r="A94" s="99" t="s">
        <v>109</v>
      </c>
      <c r="B94" s="105" t="s">
        <v>295</v>
      </c>
      <c r="G94" s="97"/>
      <c r="H94" s="97"/>
      <c r="I94" s="106">
        <f>SUM(I84:I91)</f>
        <v>69</v>
      </c>
      <c r="J94" s="306">
        <v>605.42700000000002</v>
      </c>
      <c r="K94" s="306">
        <v>178.626</v>
      </c>
      <c r="M94" s="97"/>
      <c r="N94" s="97"/>
      <c r="O94" s="106" t="s">
        <v>28</v>
      </c>
      <c r="P94" s="96">
        <v>0</v>
      </c>
      <c r="Q94" s="273">
        <v>96.021000000000001</v>
      </c>
      <c r="R94" s="294">
        <f>RANK(J94,($D$92,$G$93,$J$94,$M$84),0)</f>
        <v>2</v>
      </c>
      <c r="T94" s="99" t="s">
        <v>307</v>
      </c>
      <c r="U94" s="288">
        <f>2*(1-_xlfn.NORM.S.DIST((G93-D92)/SQRT((E92^2)+(H93^2)),TRUE))</f>
        <v>0.10633641282733963</v>
      </c>
      <c r="V94" s="288"/>
      <c r="W94" s="295">
        <v>255.327</v>
      </c>
      <c r="X94" s="296">
        <v>955.52700000000004</v>
      </c>
    </row>
    <row r="95" spans="1:30" ht="12.75" customHeight="1" x14ac:dyDescent="0.25">
      <c r="G95" s="97"/>
      <c r="H95" s="97"/>
      <c r="J95" s="97"/>
      <c r="K95" s="97"/>
      <c r="M95" s="97"/>
      <c r="N95" s="97"/>
      <c r="R95" s="294">
        <f>RANK(M84,($D$92,$G$93,$J$94,$M$84),0)</f>
        <v>1</v>
      </c>
      <c r="T95" s="99" t="s">
        <v>308</v>
      </c>
      <c r="U95" s="288">
        <f>2*(1-_xlfn.NORM.S.DIST((M84-D92)/SQRT((N84^2)+(E92^2)),TRUE))</f>
        <v>0</v>
      </c>
      <c r="V95" s="288"/>
    </row>
    <row r="96" spans="1:30" s="347" customFormat="1" ht="12.75" customHeight="1" x14ac:dyDescent="0.25">
      <c r="C96" s="350"/>
      <c r="F96" s="350"/>
      <c r="G96" s="356"/>
      <c r="H96" s="356"/>
      <c r="I96" s="350"/>
      <c r="J96" s="356"/>
      <c r="K96" s="356"/>
      <c r="L96" s="350"/>
      <c r="M96" s="356"/>
      <c r="N96" s="356"/>
      <c r="O96" s="350"/>
      <c r="R96" s="343"/>
      <c r="T96" s="343"/>
      <c r="U96" s="288"/>
      <c r="V96" s="288"/>
      <c r="Y96" s="350"/>
    </row>
    <row r="97" spans="1:26" s="347" customFormat="1" ht="12.75" customHeight="1" x14ac:dyDescent="0.25">
      <c r="C97" s="350"/>
      <c r="F97" s="350"/>
      <c r="G97" s="356"/>
      <c r="H97" s="356"/>
      <c r="I97" s="350"/>
      <c r="J97" s="356"/>
      <c r="K97" s="356"/>
      <c r="L97" s="350"/>
      <c r="M97" s="356"/>
      <c r="N97" s="356"/>
      <c r="O97" s="350"/>
      <c r="R97" s="343"/>
      <c r="T97" s="343"/>
      <c r="U97" s="288"/>
      <c r="V97" s="288"/>
      <c r="Y97" s="350"/>
    </row>
    <row r="98" spans="1:26" s="347" customFormat="1" ht="12.75" customHeight="1" x14ac:dyDescent="0.25">
      <c r="C98" s="350"/>
      <c r="F98" s="350"/>
      <c r="G98" s="356"/>
      <c r="H98" s="356"/>
      <c r="I98" s="350"/>
      <c r="J98" s="356"/>
      <c r="K98" s="356"/>
      <c r="L98" s="350"/>
      <c r="M98" s="356"/>
      <c r="N98" s="356"/>
      <c r="O98" s="350"/>
      <c r="R98" s="343"/>
      <c r="T98" s="343"/>
      <c r="U98" s="288"/>
      <c r="V98" s="288"/>
      <c r="Y98" s="350"/>
    </row>
    <row r="99" spans="1:26" s="347" customFormat="1" ht="12.75" customHeight="1" x14ac:dyDescent="0.25">
      <c r="C99" s="350"/>
      <c r="F99" s="350"/>
      <c r="G99" s="356"/>
      <c r="H99" s="356"/>
      <c r="I99" s="350"/>
      <c r="J99" s="356"/>
      <c r="K99" s="356"/>
      <c r="L99" s="350"/>
      <c r="M99" s="356"/>
      <c r="N99" s="356"/>
      <c r="O99" s="350"/>
      <c r="R99" s="343"/>
      <c r="T99" s="343"/>
      <c r="U99" s="288"/>
      <c r="V99" s="288"/>
      <c r="Y99" s="350"/>
    </row>
    <row r="100" spans="1:26" s="347" customFormat="1" ht="12.75" customHeight="1" x14ac:dyDescent="0.25">
      <c r="C100" s="350"/>
      <c r="F100" s="350"/>
      <c r="G100" s="356"/>
      <c r="H100" s="356"/>
      <c r="I100" s="350"/>
      <c r="J100" s="356"/>
      <c r="K100" s="356"/>
      <c r="L100" s="350"/>
      <c r="M100" s="356"/>
      <c r="N100" s="356"/>
      <c r="O100" s="350"/>
      <c r="R100" s="343"/>
      <c r="T100" s="343"/>
      <c r="U100" s="288"/>
      <c r="V100" s="288"/>
      <c r="Y100" s="350"/>
    </row>
    <row r="101" spans="1:26" s="347" customFormat="1" ht="12.75" customHeight="1" x14ac:dyDescent="0.25">
      <c r="C101" s="350"/>
      <c r="F101" s="350"/>
      <c r="G101" s="356"/>
      <c r="H101" s="356"/>
      <c r="I101" s="350"/>
      <c r="J101" s="356"/>
      <c r="K101" s="356"/>
      <c r="L101" s="350"/>
      <c r="M101" s="356"/>
      <c r="N101" s="356"/>
      <c r="O101" s="350"/>
      <c r="R101" s="343"/>
      <c r="T101" s="343"/>
      <c r="U101" s="288"/>
      <c r="V101" s="288"/>
      <c r="Y101" s="350"/>
    </row>
    <row r="102" spans="1:26" s="347" customFormat="1" ht="12.75" customHeight="1" x14ac:dyDescent="0.25">
      <c r="C102" s="350"/>
      <c r="F102" s="350"/>
      <c r="G102" s="356"/>
      <c r="H102" s="356"/>
      <c r="I102" s="350"/>
      <c r="J102" s="356"/>
      <c r="K102" s="356"/>
      <c r="L102" s="350"/>
      <c r="M102" s="356"/>
      <c r="N102" s="356"/>
      <c r="O102" s="350"/>
      <c r="R102" s="343"/>
      <c r="T102" s="343"/>
      <c r="U102" s="288"/>
      <c r="V102" s="288"/>
      <c r="Y102" s="350"/>
    </row>
    <row r="103" spans="1:26" s="347" customFormat="1" ht="12.75" customHeight="1" x14ac:dyDescent="0.25">
      <c r="C103" s="350"/>
      <c r="F103" s="350"/>
      <c r="G103" s="356"/>
      <c r="H103" s="356"/>
      <c r="I103" s="350"/>
      <c r="J103" s="356"/>
      <c r="K103" s="356"/>
      <c r="L103" s="350"/>
      <c r="M103" s="356"/>
      <c r="N103" s="356"/>
      <c r="O103" s="350"/>
      <c r="R103" s="343"/>
      <c r="T103" s="343"/>
      <c r="U103" s="288"/>
      <c r="V103" s="288"/>
      <c r="Y103" s="350"/>
    </row>
    <row r="104" spans="1:26" s="347" customFormat="1" ht="12.75" customHeight="1" x14ac:dyDescent="0.25">
      <c r="C104" s="350"/>
      <c r="F104" s="350"/>
      <c r="G104" s="356"/>
      <c r="H104" s="356"/>
      <c r="I104" s="350"/>
      <c r="J104" s="356"/>
      <c r="K104" s="356"/>
      <c r="L104" s="350"/>
      <c r="M104" s="356"/>
      <c r="N104" s="356"/>
      <c r="O104" s="350"/>
      <c r="R104" s="343"/>
      <c r="T104" s="343"/>
      <c r="U104" s="288"/>
      <c r="V104" s="288"/>
      <c r="Y104" s="350"/>
    </row>
    <row r="105" spans="1:26" s="347" customFormat="1" ht="12.75" customHeight="1" x14ac:dyDescent="0.25">
      <c r="C105" s="350"/>
      <c r="F105" s="350"/>
      <c r="G105" s="356"/>
      <c r="H105" s="356"/>
      <c r="I105" s="350"/>
      <c r="J105" s="356"/>
      <c r="K105" s="356"/>
      <c r="L105" s="350"/>
      <c r="M105" s="356"/>
      <c r="N105" s="356"/>
      <c r="O105" s="350"/>
      <c r="R105" s="343"/>
      <c r="T105" s="343"/>
      <c r="U105" s="288"/>
      <c r="V105" s="288"/>
      <c r="Y105" s="350"/>
    </row>
    <row r="106" spans="1:26" s="347" customFormat="1" ht="12.75" customHeight="1" x14ac:dyDescent="0.25">
      <c r="C106" s="350"/>
      <c r="F106" s="350"/>
      <c r="G106" s="356"/>
      <c r="H106" s="356"/>
      <c r="I106" s="350"/>
      <c r="J106" s="356"/>
      <c r="K106" s="356"/>
      <c r="L106" s="350"/>
      <c r="M106" s="356"/>
      <c r="N106" s="356"/>
      <c r="O106" s="350"/>
      <c r="R106" s="343"/>
      <c r="T106" s="343"/>
      <c r="U106" s="288"/>
      <c r="V106" s="288"/>
      <c r="Y106" s="350"/>
    </row>
    <row r="107" spans="1:26" s="108" customFormat="1" ht="12.75" customHeight="1" x14ac:dyDescent="0.25">
      <c r="A107" s="109"/>
      <c r="B107" s="109"/>
      <c r="C107" s="121"/>
      <c r="D107" s="116"/>
      <c r="E107" s="116"/>
      <c r="F107" s="121"/>
      <c r="G107" s="116"/>
      <c r="H107" s="116"/>
      <c r="I107" s="69"/>
      <c r="J107" s="116"/>
      <c r="K107" s="116"/>
      <c r="L107" s="69"/>
      <c r="M107" s="116"/>
      <c r="N107" s="116"/>
      <c r="O107" s="69"/>
      <c r="P107" s="120"/>
      <c r="Q107" s="118"/>
      <c r="R107" s="109"/>
      <c r="S107" s="109"/>
      <c r="T107" s="109"/>
      <c r="U107" s="109"/>
      <c r="V107" s="344"/>
      <c r="W107" s="116"/>
      <c r="X107" s="116"/>
      <c r="Y107" s="69"/>
      <c r="Z107" s="344"/>
    </row>
    <row r="109" spans="1:26" ht="12.75" customHeight="1" x14ac:dyDescent="0.25">
      <c r="A109" s="99" t="s">
        <v>46</v>
      </c>
      <c r="B109" s="99" t="s">
        <v>317</v>
      </c>
      <c r="C109" s="104">
        <v>3</v>
      </c>
      <c r="D109" s="97">
        <v>33.700000000000003</v>
      </c>
      <c r="E109" s="97">
        <v>1.1000000000000001</v>
      </c>
      <c r="F109" s="104">
        <v>3</v>
      </c>
      <c r="G109" s="97">
        <v>33.700000000000003</v>
      </c>
      <c r="H109" s="97">
        <v>1.9</v>
      </c>
      <c r="I109" s="115">
        <v>3</v>
      </c>
      <c r="J109" s="97">
        <v>31.1</v>
      </c>
      <c r="K109" s="97">
        <v>1.3</v>
      </c>
      <c r="L109" s="115">
        <v>3</v>
      </c>
      <c r="M109" s="97">
        <v>28.9</v>
      </c>
      <c r="N109" s="97">
        <v>3.7</v>
      </c>
      <c r="R109" s="99"/>
      <c r="S109" s="99"/>
      <c r="T109" s="99"/>
      <c r="U109" s="98"/>
      <c r="V109" s="353"/>
    </row>
    <row r="110" spans="1:26" ht="12.75" customHeight="1" x14ac:dyDescent="0.25">
      <c r="A110" s="99" t="s">
        <v>46</v>
      </c>
      <c r="B110" s="70" t="s">
        <v>366</v>
      </c>
      <c r="C110" s="106">
        <v>2</v>
      </c>
      <c r="D110" s="103">
        <v>25.425456342465257</v>
      </c>
      <c r="E110" s="103">
        <v>25.422367730178831</v>
      </c>
      <c r="F110" s="106">
        <v>9</v>
      </c>
      <c r="G110" s="97">
        <v>181.35713623868804</v>
      </c>
      <c r="H110" s="97">
        <v>222.03416005188876</v>
      </c>
      <c r="I110" s="106">
        <v>3</v>
      </c>
      <c r="J110" s="97">
        <v>30.509312166043774</v>
      </c>
      <c r="K110" s="97">
        <v>20.338511906600313</v>
      </c>
      <c r="M110" s="97"/>
      <c r="N110" s="97"/>
      <c r="P110" s="3"/>
      <c r="R110" s="99"/>
      <c r="T110" s="99"/>
      <c r="U110" s="98"/>
      <c r="V110" s="353"/>
    </row>
    <row r="111" spans="1:26" ht="12.75" customHeight="1" x14ac:dyDescent="0.25">
      <c r="A111" s="99" t="s">
        <v>46</v>
      </c>
      <c r="B111" s="70" t="s">
        <v>365</v>
      </c>
      <c r="C111" s="106">
        <v>2</v>
      </c>
      <c r="D111" s="103">
        <v>79.547882154162863</v>
      </c>
      <c r="E111" s="103">
        <v>56.813812122506839</v>
      </c>
      <c r="F111" s="106">
        <v>16</v>
      </c>
      <c r="G111" s="97">
        <v>243.18036161659302</v>
      </c>
      <c r="H111" s="97">
        <v>220.45405993280363</v>
      </c>
      <c r="I111" s="106">
        <v>5</v>
      </c>
      <c r="J111" s="97">
        <v>36.363636363636424</v>
      </c>
      <c r="K111" s="97">
        <v>38.635878114621953</v>
      </c>
      <c r="M111" s="97"/>
      <c r="N111" s="97"/>
      <c r="R111" s="99"/>
      <c r="T111" s="99"/>
      <c r="U111" s="98"/>
      <c r="V111" s="353"/>
    </row>
    <row r="112" spans="1:26" ht="12.75" customHeight="1" x14ac:dyDescent="0.25">
      <c r="A112" s="99" t="s">
        <v>46</v>
      </c>
      <c r="B112" s="70" t="s">
        <v>364</v>
      </c>
      <c r="C112" s="106">
        <v>7</v>
      </c>
      <c r="D112" s="103">
        <v>234.70975264429075</v>
      </c>
      <c r="E112" s="103">
        <v>280.99275422670098</v>
      </c>
      <c r="F112" s="106">
        <v>14</v>
      </c>
      <c r="G112" s="97">
        <v>211.56991754809687</v>
      </c>
      <c r="H112" s="97">
        <v>160.32980761222615</v>
      </c>
      <c r="I112" s="106">
        <v>4</v>
      </c>
      <c r="J112" s="97">
        <v>89.254601482468615</v>
      </c>
      <c r="K112" s="97">
        <v>62.810027483967609</v>
      </c>
      <c r="M112" s="97"/>
      <c r="N112" s="97"/>
      <c r="R112" s="99"/>
      <c r="T112" s="99"/>
      <c r="U112" s="98"/>
      <c r="V112" s="353"/>
      <c r="Y112" s="93"/>
      <c r="Z112" s="261"/>
    </row>
    <row r="113" spans="1:30" ht="12.75" customHeight="1" x14ac:dyDescent="0.25">
      <c r="A113" s="99" t="s">
        <v>46</v>
      </c>
      <c r="B113" s="70" t="s">
        <v>363</v>
      </c>
      <c r="C113" s="106">
        <v>2</v>
      </c>
      <c r="D113" s="103">
        <v>132.71268492501437</v>
      </c>
      <c r="E113" s="103">
        <v>57.943735400656706</v>
      </c>
      <c r="F113" s="106">
        <v>3</v>
      </c>
      <c r="G113" s="97">
        <v>87.849961068417983</v>
      </c>
      <c r="H113" s="97">
        <v>69.15941636480575</v>
      </c>
      <c r="I113" s="106">
        <v>2</v>
      </c>
      <c r="J113" s="97">
        <v>302.8064592572531</v>
      </c>
      <c r="K113" s="97">
        <v>291.58739293814955</v>
      </c>
      <c r="M113" s="97"/>
      <c r="N113" s="97"/>
      <c r="R113" s="99"/>
      <c r="T113" s="99"/>
      <c r="U113" s="98"/>
      <c r="V113" s="353"/>
    </row>
    <row r="114" spans="1:30" s="262" customFormat="1" ht="12.75" customHeight="1" x14ac:dyDescent="0.25">
      <c r="A114" s="258" t="s">
        <v>46</v>
      </c>
      <c r="B114" s="293" t="s">
        <v>255</v>
      </c>
      <c r="C114" s="282">
        <v>19</v>
      </c>
      <c r="D114" s="264">
        <v>101.5</v>
      </c>
      <c r="E114" s="264">
        <v>71.2</v>
      </c>
      <c r="F114" s="282">
        <v>8</v>
      </c>
      <c r="G114" s="256">
        <v>96.2</v>
      </c>
      <c r="H114" s="256">
        <v>70.2</v>
      </c>
      <c r="I114" s="282">
        <v>53</v>
      </c>
      <c r="J114" s="256">
        <v>99</v>
      </c>
      <c r="K114" s="256">
        <v>57.7</v>
      </c>
      <c r="L114" s="282"/>
      <c r="M114" s="256"/>
      <c r="N114" s="256"/>
      <c r="O114" s="282"/>
      <c r="R114" s="258"/>
      <c r="T114" s="258"/>
      <c r="U114" s="257"/>
      <c r="V114" s="353"/>
      <c r="Y114" s="282"/>
      <c r="Z114" s="347"/>
    </row>
    <row r="115" spans="1:30" ht="12.75" customHeight="1" x14ac:dyDescent="0.25">
      <c r="A115" s="99" t="s">
        <v>46</v>
      </c>
      <c r="B115" s="70" t="s">
        <v>293</v>
      </c>
      <c r="C115" s="93">
        <f>SUM(C109:C114)</f>
        <v>35</v>
      </c>
      <c r="D115" s="296">
        <v>71.498000000000005</v>
      </c>
      <c r="E115" s="296">
        <v>19.611000000000001</v>
      </c>
      <c r="G115" s="97"/>
      <c r="H115" s="97"/>
      <c r="J115" s="97"/>
      <c r="K115" s="97"/>
      <c r="M115" s="97"/>
      <c r="N115" s="97"/>
      <c r="O115" s="106" t="s">
        <v>28</v>
      </c>
      <c r="P115" s="105">
        <v>0</v>
      </c>
      <c r="Q115" s="295">
        <v>82.222999999999999</v>
      </c>
      <c r="R115" s="99">
        <f>RANK(D115,($D$115,$G$116,$J$117,$M$109),0)</f>
        <v>2</v>
      </c>
      <c r="S115" s="105" t="s">
        <v>312</v>
      </c>
      <c r="T115" s="99" t="s">
        <v>305</v>
      </c>
      <c r="U115" s="25">
        <f>2*(1-_xlfn.NORM.S.DIST((G116-D115)/SQRT((E115^2)+(H116^2)),TRUE))</f>
        <v>0.14523434392116741</v>
      </c>
      <c r="V115" s="353">
        <v>2.1094149752360101E-4</v>
      </c>
      <c r="W115" s="295">
        <v>33.06</v>
      </c>
      <c r="X115" s="295">
        <v>109.935</v>
      </c>
      <c r="AA115" s="347"/>
      <c r="AB115" s="273"/>
      <c r="AC115" s="273"/>
      <c r="AD115" s="262"/>
    </row>
    <row r="116" spans="1:30" ht="12.75" customHeight="1" x14ac:dyDescent="0.25">
      <c r="A116" s="99" t="s">
        <v>46</v>
      </c>
      <c r="B116" s="70" t="s">
        <v>294</v>
      </c>
      <c r="F116" s="93">
        <f>SUM(F109:F114)</f>
        <v>53</v>
      </c>
      <c r="G116" s="306">
        <v>130.71199999999999</v>
      </c>
      <c r="H116" s="306">
        <v>35.61</v>
      </c>
      <c r="J116" s="97"/>
      <c r="K116" s="97"/>
      <c r="M116" s="97"/>
      <c r="N116" s="97"/>
      <c r="O116" s="106" t="s">
        <v>28</v>
      </c>
      <c r="P116" s="105">
        <v>0</v>
      </c>
      <c r="Q116" s="295">
        <v>88.563000000000002</v>
      </c>
      <c r="R116" s="99">
        <f>RANK(G116,($D$115,$G$116,$J$117,$M$109),0)</f>
        <v>1</v>
      </c>
      <c r="T116" s="99" t="s">
        <v>306</v>
      </c>
      <c r="U116" s="25">
        <f>2*(1-_xlfn.NORM.S.DIST((D115-J117)/SQRT((E115^2)+(K117^2)),TRUE))</f>
        <v>0.57924986895632413</v>
      </c>
      <c r="V116" s="288"/>
      <c r="W116" s="295">
        <v>60.917000000000002</v>
      </c>
      <c r="X116" s="295">
        <v>200.506</v>
      </c>
    </row>
    <row r="117" spans="1:30" ht="12.75" customHeight="1" x14ac:dyDescent="0.25">
      <c r="A117" s="99" t="s">
        <v>46</v>
      </c>
      <c r="B117" s="70" t="s">
        <v>295</v>
      </c>
      <c r="G117" s="97"/>
      <c r="H117" s="97"/>
      <c r="I117" s="106">
        <f>SUM(I109:I114)</f>
        <v>70</v>
      </c>
      <c r="J117" s="306">
        <v>56.866</v>
      </c>
      <c r="K117" s="306">
        <v>17.657</v>
      </c>
      <c r="M117" s="97"/>
      <c r="N117" s="97"/>
      <c r="O117" s="106" t="s">
        <v>29</v>
      </c>
      <c r="P117" s="105">
        <v>0</v>
      </c>
      <c r="Q117" s="295">
        <v>93.582999999999998</v>
      </c>
      <c r="R117" s="99">
        <f>RANK(J117,($D$115,$G$116,$J$117,$M$109),0)</f>
        <v>3</v>
      </c>
      <c r="T117" s="99" t="s">
        <v>307</v>
      </c>
      <c r="U117" s="25">
        <f>2*(1-_xlfn.NORM.S.DIST((J117-M109)/SQRT((N109^2)+(K117^2)),TRUE))</f>
        <v>0.12109862026317275</v>
      </c>
      <c r="V117" s="288"/>
      <c r="W117" s="295">
        <v>22.259</v>
      </c>
      <c r="X117" s="295">
        <v>91.471999999999994</v>
      </c>
    </row>
    <row r="118" spans="1:30" ht="12.75" customHeight="1" x14ac:dyDescent="0.25">
      <c r="G118" s="97"/>
      <c r="H118" s="97"/>
      <c r="J118" s="97"/>
      <c r="K118" s="97"/>
      <c r="M118" s="97"/>
      <c r="N118" s="97"/>
      <c r="R118" s="99">
        <f>RANK(M109,($D$115,$G$116,$J$117,$M$109),0)</f>
        <v>4</v>
      </c>
      <c r="T118" s="99" t="s">
        <v>308</v>
      </c>
      <c r="U118" s="25">
        <f>2*(1-_xlfn.NORM.S.DIST((G116-M109)/SQRT((N109^2)+(H116^2)),TRUE))</f>
        <v>4.4582496366039059E-3</v>
      </c>
      <c r="V118" s="288"/>
    </row>
    <row r="119" spans="1:30" s="347" customFormat="1" ht="12.75" customHeight="1" x14ac:dyDescent="0.25">
      <c r="C119" s="350"/>
      <c r="F119" s="350"/>
      <c r="G119" s="356"/>
      <c r="H119" s="356"/>
      <c r="I119" s="350"/>
      <c r="J119" s="356"/>
      <c r="K119" s="356"/>
      <c r="L119" s="350"/>
      <c r="M119" s="356"/>
      <c r="N119" s="356"/>
      <c r="O119" s="350"/>
      <c r="R119" s="343"/>
      <c r="T119" s="343"/>
      <c r="U119" s="288"/>
      <c r="V119" s="288"/>
      <c r="Y119" s="350"/>
    </row>
    <row r="120" spans="1:30" s="347" customFormat="1" ht="12.75" customHeight="1" x14ac:dyDescent="0.25">
      <c r="C120" s="350"/>
      <c r="F120" s="350"/>
      <c r="G120" s="356"/>
      <c r="H120" s="356"/>
      <c r="I120" s="350"/>
      <c r="J120" s="356"/>
      <c r="K120" s="356"/>
      <c r="L120" s="350"/>
      <c r="M120" s="356"/>
      <c r="N120" s="356"/>
      <c r="O120" s="350"/>
      <c r="R120" s="343"/>
      <c r="T120" s="343"/>
      <c r="U120" s="288"/>
      <c r="V120" s="288"/>
      <c r="Y120" s="350"/>
    </row>
    <row r="121" spans="1:30" s="347" customFormat="1" ht="12.75" customHeight="1" x14ac:dyDescent="0.25">
      <c r="C121" s="350"/>
      <c r="F121" s="350"/>
      <c r="G121" s="356"/>
      <c r="H121" s="356"/>
      <c r="I121" s="350"/>
      <c r="J121" s="356"/>
      <c r="K121" s="356"/>
      <c r="L121" s="350"/>
      <c r="M121" s="356"/>
      <c r="N121" s="356"/>
      <c r="O121" s="350"/>
      <c r="R121" s="343"/>
      <c r="T121" s="343"/>
      <c r="U121" s="288"/>
      <c r="V121" s="288"/>
      <c r="Y121" s="350"/>
    </row>
    <row r="122" spans="1:30" s="347" customFormat="1" ht="12.75" customHeight="1" x14ac:dyDescent="0.25">
      <c r="C122" s="350"/>
      <c r="F122" s="350"/>
      <c r="G122" s="356"/>
      <c r="H122" s="356"/>
      <c r="I122" s="350"/>
      <c r="J122" s="356"/>
      <c r="K122" s="356"/>
      <c r="L122" s="350"/>
      <c r="M122" s="356"/>
      <c r="N122" s="356"/>
      <c r="O122" s="350"/>
      <c r="R122" s="343"/>
      <c r="T122" s="343"/>
      <c r="U122" s="288"/>
      <c r="V122" s="288"/>
      <c r="Y122" s="350"/>
    </row>
    <row r="123" spans="1:30" s="347" customFormat="1" ht="12.75" customHeight="1" x14ac:dyDescent="0.25">
      <c r="C123" s="350"/>
      <c r="F123" s="350"/>
      <c r="G123" s="356"/>
      <c r="H123" s="356"/>
      <c r="I123" s="350"/>
      <c r="J123" s="356"/>
      <c r="K123" s="356"/>
      <c r="L123" s="350"/>
      <c r="M123" s="356"/>
      <c r="N123" s="356"/>
      <c r="O123" s="350"/>
      <c r="R123" s="343"/>
      <c r="T123" s="343"/>
      <c r="U123" s="288"/>
      <c r="V123" s="288"/>
      <c r="Y123" s="350"/>
    </row>
    <row r="124" spans="1:30" s="347" customFormat="1" ht="12.75" customHeight="1" x14ac:dyDescent="0.25">
      <c r="C124" s="350"/>
      <c r="F124" s="350"/>
      <c r="G124" s="356"/>
      <c r="H124" s="356"/>
      <c r="I124" s="350"/>
      <c r="J124" s="356"/>
      <c r="K124" s="356"/>
      <c r="L124" s="350"/>
      <c r="M124" s="356"/>
      <c r="N124" s="356"/>
      <c r="O124" s="350"/>
      <c r="R124" s="343"/>
      <c r="T124" s="343"/>
      <c r="U124" s="288"/>
      <c r="V124" s="288"/>
      <c r="Y124" s="350"/>
    </row>
    <row r="125" spans="1:30" s="347" customFormat="1" ht="12.75" customHeight="1" x14ac:dyDescent="0.25">
      <c r="C125" s="350"/>
      <c r="F125" s="350"/>
      <c r="G125" s="356"/>
      <c r="H125" s="356"/>
      <c r="I125" s="350"/>
      <c r="J125" s="356"/>
      <c r="K125" s="356"/>
      <c r="L125" s="350"/>
      <c r="M125" s="356"/>
      <c r="N125" s="356"/>
      <c r="O125" s="350"/>
      <c r="R125" s="343"/>
      <c r="T125" s="343"/>
      <c r="U125" s="288"/>
      <c r="V125" s="288"/>
      <c r="Y125" s="350"/>
    </row>
    <row r="126" spans="1:30" s="347" customFormat="1" ht="12.75" customHeight="1" x14ac:dyDescent="0.25">
      <c r="C126" s="350"/>
      <c r="F126" s="350"/>
      <c r="G126" s="356"/>
      <c r="H126" s="356"/>
      <c r="I126" s="350"/>
      <c r="J126" s="356"/>
      <c r="K126" s="356"/>
      <c r="L126" s="350"/>
      <c r="M126" s="356"/>
      <c r="N126" s="356"/>
      <c r="O126" s="350"/>
      <c r="R126" s="343"/>
      <c r="T126" s="343"/>
      <c r="U126" s="288"/>
      <c r="V126" s="288"/>
      <c r="Y126" s="350"/>
    </row>
    <row r="127" spans="1:30" s="347" customFormat="1" ht="12.75" customHeight="1" x14ac:dyDescent="0.25">
      <c r="C127" s="350"/>
      <c r="F127" s="350"/>
      <c r="G127" s="356"/>
      <c r="H127" s="356"/>
      <c r="I127" s="350"/>
      <c r="J127" s="356"/>
      <c r="K127" s="356"/>
      <c r="L127" s="350"/>
      <c r="M127" s="356"/>
      <c r="N127" s="356"/>
      <c r="O127" s="350"/>
      <c r="R127" s="343"/>
      <c r="T127" s="343"/>
      <c r="U127" s="288"/>
      <c r="V127" s="288"/>
      <c r="Y127" s="350"/>
    </row>
    <row r="128" spans="1:30" s="108" customFormat="1" ht="12.75" customHeight="1" x14ac:dyDescent="0.25">
      <c r="A128" s="109"/>
      <c r="B128" s="109"/>
      <c r="C128" s="121"/>
      <c r="D128" s="116"/>
      <c r="E128" s="116"/>
      <c r="F128" s="121"/>
      <c r="G128" s="116"/>
      <c r="H128" s="116"/>
      <c r="I128" s="69"/>
      <c r="J128" s="116"/>
      <c r="K128" s="116"/>
      <c r="L128" s="69"/>
      <c r="M128" s="116"/>
      <c r="N128" s="116"/>
      <c r="O128" s="69"/>
      <c r="P128" s="120"/>
      <c r="Q128" s="118"/>
      <c r="R128" s="109"/>
      <c r="S128" s="109"/>
      <c r="T128" s="109"/>
      <c r="U128" s="109"/>
      <c r="V128" s="344"/>
      <c r="W128" s="116"/>
      <c r="X128" s="116"/>
      <c r="Y128" s="69"/>
      <c r="Z128" s="344"/>
    </row>
    <row r="130" spans="1:29" ht="12.75" customHeight="1" x14ac:dyDescent="0.25">
      <c r="A130" s="99" t="s">
        <v>52</v>
      </c>
      <c r="B130" s="99" t="s">
        <v>314</v>
      </c>
      <c r="C130" s="104">
        <v>5</v>
      </c>
      <c r="D130" s="97">
        <v>109.1</v>
      </c>
      <c r="E130" s="97">
        <v>27.3</v>
      </c>
      <c r="F130" s="104">
        <v>8</v>
      </c>
      <c r="G130" s="97">
        <v>65.2</v>
      </c>
      <c r="H130" s="97">
        <v>12.1</v>
      </c>
      <c r="I130" s="115">
        <v>5</v>
      </c>
      <c r="J130" s="97">
        <v>112.1</v>
      </c>
      <c r="K130" s="97">
        <v>24.2</v>
      </c>
      <c r="L130" s="115">
        <v>6</v>
      </c>
      <c r="M130" s="97">
        <v>59.1</v>
      </c>
      <c r="N130" s="97">
        <v>18.2</v>
      </c>
    </row>
    <row r="131" spans="1:29" ht="12.75" customHeight="1" x14ac:dyDescent="0.25">
      <c r="A131" s="99" t="s">
        <v>52</v>
      </c>
      <c r="B131" s="99" t="s">
        <v>303</v>
      </c>
      <c r="C131" s="104">
        <v>2</v>
      </c>
      <c r="D131" s="97">
        <v>1.2</v>
      </c>
      <c r="E131" s="97">
        <v>0.3</v>
      </c>
      <c r="F131" s="104">
        <v>2</v>
      </c>
      <c r="G131" s="97">
        <v>1.9</v>
      </c>
      <c r="H131" s="97">
        <v>0</v>
      </c>
      <c r="I131" s="115">
        <v>2</v>
      </c>
      <c r="J131" s="97">
        <v>1.2</v>
      </c>
      <c r="K131" s="97">
        <v>0</v>
      </c>
      <c r="L131" s="115">
        <v>2</v>
      </c>
      <c r="M131" s="97">
        <v>1.9</v>
      </c>
      <c r="N131" s="97">
        <v>0.1</v>
      </c>
    </row>
    <row r="132" spans="1:29" ht="12.75" customHeight="1" x14ac:dyDescent="0.25">
      <c r="A132" s="99" t="s">
        <v>52</v>
      </c>
      <c r="B132" s="99" t="s">
        <v>353</v>
      </c>
      <c r="C132" s="104">
        <v>60</v>
      </c>
      <c r="D132" s="97">
        <v>26.3</v>
      </c>
      <c r="E132" s="97">
        <v>5.2</v>
      </c>
      <c r="F132" s="104">
        <v>41</v>
      </c>
      <c r="G132" s="97">
        <v>26.8</v>
      </c>
      <c r="H132" s="97">
        <v>3.9</v>
      </c>
      <c r="J132" s="97"/>
      <c r="K132" s="97"/>
      <c r="M132" s="97"/>
      <c r="N132" s="97"/>
    </row>
    <row r="133" spans="1:29" ht="12.75" customHeight="1" x14ac:dyDescent="0.25">
      <c r="A133" s="99" t="s">
        <v>52</v>
      </c>
      <c r="B133" s="99" t="s">
        <v>354</v>
      </c>
      <c r="C133" s="104">
        <v>56</v>
      </c>
      <c r="D133" s="97">
        <v>25.7</v>
      </c>
      <c r="E133" s="97">
        <v>4</v>
      </c>
      <c r="F133" s="104">
        <v>14</v>
      </c>
      <c r="G133" s="97">
        <v>31.6</v>
      </c>
      <c r="H133" s="97">
        <v>7.8</v>
      </c>
      <c r="J133" s="97"/>
      <c r="K133" s="97"/>
      <c r="M133" s="97"/>
      <c r="N133" s="97"/>
    </row>
    <row r="134" spans="1:29" ht="12.75" customHeight="1" x14ac:dyDescent="0.25">
      <c r="A134" s="99" t="s">
        <v>52</v>
      </c>
      <c r="B134" s="99" t="s">
        <v>293</v>
      </c>
      <c r="C134" s="104">
        <v>123</v>
      </c>
      <c r="D134" s="97">
        <v>34.305</v>
      </c>
      <c r="E134" s="97">
        <v>8.9760000000000009</v>
      </c>
      <c r="G134" s="97"/>
      <c r="H134" s="97"/>
      <c r="I134" s="110"/>
      <c r="J134" s="97"/>
      <c r="K134" s="97"/>
      <c r="L134" s="110"/>
      <c r="M134" s="97"/>
      <c r="N134" s="97"/>
      <c r="O134" s="115" t="s">
        <v>28</v>
      </c>
      <c r="P134" s="98">
        <v>0</v>
      </c>
      <c r="Q134" s="100">
        <v>99.894999999999996</v>
      </c>
      <c r="R134" s="99">
        <v>3</v>
      </c>
      <c r="S134" s="99" t="s">
        <v>318</v>
      </c>
      <c r="T134" s="99" t="s">
        <v>305</v>
      </c>
      <c r="U134" s="98">
        <v>4.57858709802084E-3</v>
      </c>
      <c r="V134" s="353">
        <v>6.9454714063756047E-87</v>
      </c>
      <c r="W134" s="97">
        <v>16.713000000000001</v>
      </c>
      <c r="X134" s="97">
        <v>51.896000000000001</v>
      </c>
      <c r="AA134" s="347"/>
      <c r="AB134" s="273"/>
      <c r="AC134" s="273"/>
    </row>
    <row r="135" spans="1:29" ht="12.75" customHeight="1" x14ac:dyDescent="0.25">
      <c r="A135" s="99" t="s">
        <v>52</v>
      </c>
      <c r="B135" s="99" t="s">
        <v>294</v>
      </c>
      <c r="F135" s="104">
        <v>65</v>
      </c>
      <c r="G135" s="97">
        <v>40.411999999999999</v>
      </c>
      <c r="H135" s="97">
        <v>7.3250000000000002</v>
      </c>
      <c r="I135" s="110"/>
      <c r="J135" s="97"/>
      <c r="K135" s="97"/>
      <c r="L135" s="110"/>
      <c r="M135" s="97"/>
      <c r="N135" s="97"/>
      <c r="O135" s="115" t="s">
        <v>28</v>
      </c>
      <c r="P135" s="98">
        <v>0</v>
      </c>
      <c r="Q135" s="100">
        <v>97.573999999999998</v>
      </c>
      <c r="R135" s="99">
        <v>2</v>
      </c>
      <c r="T135" s="99" t="s">
        <v>306</v>
      </c>
      <c r="U135" s="98">
        <v>0.59810772049713545</v>
      </c>
      <c r="V135" s="353"/>
      <c r="W135" s="97">
        <v>26.056000000000001</v>
      </c>
      <c r="X135" s="97">
        <v>54.768000000000001</v>
      </c>
    </row>
    <row r="136" spans="1:29" ht="12.75" customHeight="1" x14ac:dyDescent="0.25">
      <c r="A136" s="99" t="s">
        <v>52</v>
      </c>
      <c r="B136" s="99" t="s">
        <v>295</v>
      </c>
      <c r="I136" s="115">
        <v>7</v>
      </c>
      <c r="J136" s="97">
        <v>112.1</v>
      </c>
      <c r="K136" s="97">
        <v>24.2</v>
      </c>
      <c r="L136" s="110"/>
      <c r="M136" s="97"/>
      <c r="N136" s="97"/>
      <c r="R136" s="99">
        <v>1</v>
      </c>
      <c r="T136" s="99" t="s">
        <v>307</v>
      </c>
      <c r="U136" s="98">
        <v>0.88623605546346962</v>
      </c>
      <c r="V136" s="353"/>
      <c r="W136" s="97">
        <v>64.668000000000006</v>
      </c>
      <c r="X136" s="97">
        <v>159.53199999999998</v>
      </c>
    </row>
    <row r="137" spans="1:29" ht="12.75" customHeight="1" x14ac:dyDescent="0.25">
      <c r="A137" s="99" t="s">
        <v>52</v>
      </c>
      <c r="B137" s="99" t="s">
        <v>296</v>
      </c>
      <c r="L137" s="115">
        <v>8</v>
      </c>
      <c r="M137" s="97">
        <v>30.016999999999999</v>
      </c>
      <c r="N137" s="97">
        <v>28.596</v>
      </c>
      <c r="O137" s="115" t="s">
        <v>28</v>
      </c>
      <c r="P137" s="98">
        <v>0</v>
      </c>
      <c r="Q137" s="100">
        <v>98.313000000000002</v>
      </c>
      <c r="R137" s="99">
        <v>4</v>
      </c>
      <c r="T137" s="99" t="s">
        <v>308</v>
      </c>
      <c r="U137" s="98">
        <v>2.8442826732177018E-2</v>
      </c>
      <c r="V137" s="353"/>
      <c r="W137" s="97">
        <v>-26.03</v>
      </c>
      <c r="X137" s="97">
        <v>86.063999999999993</v>
      </c>
    </row>
    <row r="138" spans="1:29" s="347" customFormat="1" ht="12.75" customHeight="1" x14ac:dyDescent="0.25">
      <c r="A138" s="343"/>
      <c r="B138" s="343"/>
      <c r="C138" s="350"/>
      <c r="F138" s="350"/>
      <c r="I138" s="350"/>
      <c r="L138" s="357"/>
      <c r="M138" s="356"/>
      <c r="N138" s="356"/>
      <c r="O138" s="357"/>
      <c r="P138" s="353"/>
      <c r="Q138" s="355"/>
      <c r="R138" s="343"/>
      <c r="T138" s="343"/>
      <c r="U138" s="353"/>
      <c r="V138" s="353"/>
      <c r="W138" s="356"/>
      <c r="X138" s="356"/>
      <c r="Y138" s="350"/>
    </row>
    <row r="139" spans="1:29" s="347" customFormat="1" ht="12.75" customHeight="1" x14ac:dyDescent="0.25">
      <c r="A139" s="343"/>
      <c r="B139" s="343"/>
      <c r="C139" s="350"/>
      <c r="F139" s="350"/>
      <c r="I139" s="350"/>
      <c r="L139" s="357"/>
      <c r="M139" s="356"/>
      <c r="N139" s="356"/>
      <c r="O139" s="357"/>
      <c r="P139" s="353"/>
      <c r="Q139" s="355"/>
      <c r="R139" s="343"/>
      <c r="T139" s="343"/>
      <c r="U139" s="353"/>
      <c r="V139" s="353"/>
      <c r="W139" s="356"/>
      <c r="X139" s="356"/>
      <c r="Y139" s="350"/>
    </row>
    <row r="140" spans="1:29" s="347" customFormat="1" ht="12.75" customHeight="1" x14ac:dyDescent="0.25">
      <c r="A140" s="343"/>
      <c r="B140" s="343"/>
      <c r="C140" s="350"/>
      <c r="F140" s="350"/>
      <c r="I140" s="350"/>
      <c r="L140" s="357"/>
      <c r="M140" s="356"/>
      <c r="N140" s="356"/>
      <c r="O140" s="357"/>
      <c r="P140" s="353"/>
      <c r="Q140" s="355"/>
      <c r="R140" s="343"/>
      <c r="T140" s="343"/>
      <c r="U140" s="353"/>
      <c r="V140" s="353"/>
      <c r="W140" s="356"/>
      <c r="X140" s="356"/>
      <c r="Y140" s="350"/>
    </row>
    <row r="141" spans="1:29" s="347" customFormat="1" ht="12.75" customHeight="1" x14ac:dyDescent="0.25">
      <c r="A141" s="343"/>
      <c r="B141" s="343"/>
      <c r="C141" s="350"/>
      <c r="F141" s="350"/>
      <c r="I141" s="350"/>
      <c r="L141" s="357"/>
      <c r="M141" s="356"/>
      <c r="N141" s="356"/>
      <c r="O141" s="357"/>
      <c r="P141" s="353"/>
      <c r="Q141" s="355"/>
      <c r="R141" s="343"/>
      <c r="T141" s="343"/>
      <c r="U141" s="353"/>
      <c r="V141" s="353"/>
      <c r="W141" s="356"/>
      <c r="X141" s="356"/>
      <c r="Y141" s="350"/>
    </row>
    <row r="142" spans="1:29" s="108" customFormat="1" ht="12.75" customHeight="1" x14ac:dyDescent="0.25">
      <c r="A142" s="109"/>
      <c r="B142" s="109"/>
      <c r="C142" s="121"/>
      <c r="D142" s="116"/>
      <c r="E142" s="116"/>
      <c r="F142" s="121"/>
      <c r="G142" s="116"/>
      <c r="H142" s="116"/>
      <c r="I142" s="48"/>
      <c r="J142" s="116"/>
      <c r="K142" s="116"/>
      <c r="L142" s="48"/>
      <c r="M142" s="116"/>
      <c r="N142" s="116"/>
      <c r="O142" s="69"/>
      <c r="P142" s="120"/>
      <c r="Q142" s="118"/>
      <c r="R142" s="109"/>
      <c r="S142" s="109"/>
      <c r="T142" s="109"/>
      <c r="U142" s="120"/>
      <c r="V142" s="354"/>
      <c r="W142" s="116"/>
      <c r="X142" s="116"/>
      <c r="Y142" s="69"/>
      <c r="Z142" s="344"/>
    </row>
    <row r="144" spans="1:29" ht="12.75" customHeight="1" x14ac:dyDescent="0.25">
      <c r="A144" s="99" t="s">
        <v>74</v>
      </c>
      <c r="B144" s="99" t="s">
        <v>303</v>
      </c>
      <c r="C144" s="104">
        <v>2</v>
      </c>
      <c r="D144" s="97">
        <v>1</v>
      </c>
      <c r="E144" s="97">
        <v>0.2</v>
      </c>
      <c r="F144" s="104">
        <v>2</v>
      </c>
      <c r="G144" s="97">
        <v>2.2999999999999998</v>
      </c>
      <c r="H144" s="97">
        <v>0.2</v>
      </c>
      <c r="I144" s="115">
        <v>2</v>
      </c>
      <c r="J144" s="97">
        <v>2.7</v>
      </c>
      <c r="K144" s="97">
        <v>0.2</v>
      </c>
      <c r="L144" s="115">
        <v>2</v>
      </c>
      <c r="M144" s="97">
        <v>1.9</v>
      </c>
      <c r="N144" s="97">
        <v>0.4</v>
      </c>
      <c r="R144" s="99">
        <v>4</v>
      </c>
      <c r="S144" s="99" t="s">
        <v>319</v>
      </c>
      <c r="T144" s="99" t="s">
        <v>305</v>
      </c>
      <c r="U144" s="98">
        <v>0.15729920705028477</v>
      </c>
      <c r="V144" s="353">
        <v>3.4147313037528177E-4</v>
      </c>
    </row>
    <row r="145" spans="1:26" ht="12.75" customHeight="1" x14ac:dyDescent="0.25">
      <c r="G145" s="97"/>
      <c r="H145" s="97"/>
      <c r="J145" s="97"/>
      <c r="K145" s="97"/>
      <c r="M145" s="97"/>
      <c r="N145" s="97"/>
      <c r="R145" s="99">
        <v>2</v>
      </c>
      <c r="T145" s="99" t="s">
        <v>306</v>
      </c>
      <c r="U145" s="98">
        <v>0.37109336952269767</v>
      </c>
      <c r="V145" s="353"/>
    </row>
    <row r="146" spans="1:26" ht="12.75" customHeight="1" x14ac:dyDescent="0.25">
      <c r="G146" s="97"/>
      <c r="H146" s="97"/>
      <c r="J146" s="97"/>
      <c r="K146" s="97"/>
      <c r="M146" s="97"/>
      <c r="N146" s="97"/>
      <c r="R146" s="99">
        <v>1</v>
      </c>
      <c r="T146" s="99" t="s">
        <v>307</v>
      </c>
      <c r="U146" s="98">
        <v>4.4171344908442656E-2</v>
      </c>
      <c r="V146" s="353"/>
    </row>
    <row r="147" spans="1:26" ht="12.75" customHeight="1" x14ac:dyDescent="0.25">
      <c r="G147" s="97"/>
      <c r="H147" s="97"/>
      <c r="J147" s="97"/>
      <c r="K147" s="97"/>
      <c r="M147" s="97"/>
      <c r="N147" s="97"/>
      <c r="R147" s="99">
        <v>3</v>
      </c>
      <c r="T147" s="99" t="s">
        <v>308</v>
      </c>
      <c r="U147" s="98">
        <v>1.8505741383734176E-9</v>
      </c>
      <c r="V147" s="353"/>
    </row>
    <row r="148" spans="1:26" s="347" customFormat="1" ht="12.75" customHeight="1" x14ac:dyDescent="0.25">
      <c r="C148" s="350"/>
      <c r="F148" s="350"/>
      <c r="G148" s="356"/>
      <c r="H148" s="356"/>
      <c r="I148" s="350"/>
      <c r="J148" s="356"/>
      <c r="K148" s="356"/>
      <c r="L148" s="350"/>
      <c r="M148" s="356"/>
      <c r="N148" s="356"/>
      <c r="O148" s="350"/>
      <c r="R148" s="343"/>
      <c r="T148" s="343"/>
      <c r="U148" s="353"/>
      <c r="V148" s="353"/>
      <c r="Y148" s="350"/>
    </row>
    <row r="149" spans="1:26" s="347" customFormat="1" ht="12.75" customHeight="1" x14ac:dyDescent="0.25">
      <c r="C149" s="350"/>
      <c r="F149" s="350"/>
      <c r="G149" s="356"/>
      <c r="H149" s="356"/>
      <c r="I149" s="350"/>
      <c r="J149" s="356"/>
      <c r="K149" s="356"/>
      <c r="L149" s="350"/>
      <c r="M149" s="356"/>
      <c r="N149" s="356"/>
      <c r="O149" s="350"/>
      <c r="R149" s="343"/>
      <c r="T149" s="343"/>
      <c r="U149" s="353"/>
      <c r="V149" s="353"/>
      <c r="Y149" s="350"/>
    </row>
    <row r="150" spans="1:26" s="347" customFormat="1" ht="12.75" customHeight="1" x14ac:dyDescent="0.25">
      <c r="C150" s="350"/>
      <c r="F150" s="350"/>
      <c r="G150" s="356"/>
      <c r="H150" s="356"/>
      <c r="I150" s="350"/>
      <c r="J150" s="356"/>
      <c r="K150" s="356"/>
      <c r="L150" s="350"/>
      <c r="M150" s="356"/>
      <c r="N150" s="356"/>
      <c r="O150" s="350"/>
      <c r="R150" s="343"/>
      <c r="T150" s="343"/>
      <c r="U150" s="353"/>
      <c r="V150" s="353"/>
      <c r="Y150" s="350"/>
    </row>
    <row r="151" spans="1:26" s="108" customFormat="1" ht="12.75" customHeight="1" x14ac:dyDescent="0.25">
      <c r="A151" s="109"/>
      <c r="B151" s="109"/>
      <c r="C151" s="121"/>
      <c r="D151" s="116"/>
      <c r="E151" s="116"/>
      <c r="F151" s="121"/>
      <c r="G151" s="116"/>
      <c r="H151" s="116"/>
      <c r="I151" s="48"/>
      <c r="J151" s="116"/>
      <c r="K151" s="116"/>
      <c r="L151" s="48"/>
      <c r="M151" s="116"/>
      <c r="N151" s="116"/>
      <c r="O151" s="69"/>
      <c r="P151" s="120"/>
      <c r="Q151" s="118"/>
      <c r="R151" s="109"/>
      <c r="S151" s="109"/>
      <c r="T151" s="109"/>
      <c r="U151" s="109"/>
      <c r="V151" s="344"/>
      <c r="W151" s="116"/>
      <c r="X151" s="116"/>
      <c r="Y151" s="69"/>
      <c r="Z151" s="344"/>
    </row>
    <row r="153" spans="1:26" ht="12.75" customHeight="1" x14ac:dyDescent="0.25">
      <c r="A153" s="99" t="s">
        <v>198</v>
      </c>
      <c r="B153" s="99" t="s">
        <v>303</v>
      </c>
      <c r="C153" s="104">
        <v>2</v>
      </c>
      <c r="D153" s="97">
        <v>21.4</v>
      </c>
      <c r="E153" s="97">
        <v>0.9</v>
      </c>
      <c r="F153" s="104">
        <v>2</v>
      </c>
      <c r="G153" s="97">
        <v>28.4</v>
      </c>
      <c r="H153" s="97">
        <v>0</v>
      </c>
      <c r="I153" s="115">
        <v>2</v>
      </c>
      <c r="J153" s="97">
        <v>25.4</v>
      </c>
      <c r="K153" s="97">
        <v>1.7</v>
      </c>
      <c r="L153" s="115">
        <v>2</v>
      </c>
      <c r="M153" s="97">
        <v>27.2</v>
      </c>
      <c r="N153" s="97">
        <v>2.5</v>
      </c>
      <c r="R153" s="99">
        <v>4</v>
      </c>
      <c r="S153" s="99" t="s">
        <v>320</v>
      </c>
      <c r="T153" s="99" t="s">
        <v>305</v>
      </c>
      <c r="U153" s="98">
        <v>0.63122739303244546</v>
      </c>
      <c r="V153" s="353">
        <v>2.893238829672394E-3</v>
      </c>
    </row>
    <row r="154" spans="1:26" ht="12.75" customHeight="1" x14ac:dyDescent="0.25">
      <c r="G154" s="97"/>
      <c r="H154" s="97"/>
      <c r="J154" s="97"/>
      <c r="K154" s="97"/>
      <c r="M154" s="97"/>
      <c r="N154" s="97"/>
      <c r="R154" s="99">
        <v>1</v>
      </c>
      <c r="T154" s="99" t="s">
        <v>306</v>
      </c>
      <c r="U154" s="98">
        <v>0.55158475879489122</v>
      </c>
      <c r="V154" s="353"/>
    </row>
    <row r="155" spans="1:26" ht="12.75" customHeight="1" x14ac:dyDescent="0.25">
      <c r="G155" s="97"/>
      <c r="H155" s="97"/>
      <c r="J155" s="97"/>
      <c r="K155" s="97"/>
      <c r="M155" s="97"/>
      <c r="N155" s="97"/>
      <c r="R155" s="99">
        <v>3</v>
      </c>
      <c r="T155" s="99" t="s">
        <v>307</v>
      </c>
      <c r="U155" s="98">
        <v>3.7571327852165659E-2</v>
      </c>
      <c r="V155" s="353"/>
    </row>
    <row r="156" spans="1:26" ht="12.75" customHeight="1" x14ac:dyDescent="0.25">
      <c r="G156" s="97"/>
      <c r="H156" s="97"/>
      <c r="J156" s="97"/>
      <c r="K156" s="97"/>
      <c r="M156" s="97"/>
      <c r="N156" s="97"/>
      <c r="R156" s="99">
        <v>2</v>
      </c>
      <c r="T156" s="99" t="s">
        <v>308</v>
      </c>
      <c r="U156" s="98">
        <v>7.3274719625260332E-15</v>
      </c>
      <c r="V156" s="353"/>
    </row>
    <row r="157" spans="1:26" s="347" customFormat="1" ht="12.75" customHeight="1" x14ac:dyDescent="0.25">
      <c r="C157" s="350"/>
      <c r="F157" s="350"/>
      <c r="G157" s="356"/>
      <c r="H157" s="356"/>
      <c r="I157" s="350"/>
      <c r="J157" s="356"/>
      <c r="K157" s="356"/>
      <c r="L157" s="350"/>
      <c r="M157" s="356"/>
      <c r="N157" s="356"/>
      <c r="O157" s="350"/>
      <c r="R157" s="343"/>
      <c r="T157" s="343"/>
      <c r="U157" s="353"/>
      <c r="V157" s="353"/>
      <c r="Y157" s="350"/>
    </row>
    <row r="158" spans="1:26" s="347" customFormat="1" ht="12.75" customHeight="1" x14ac:dyDescent="0.25">
      <c r="C158" s="350"/>
      <c r="F158" s="350"/>
      <c r="G158" s="356"/>
      <c r="H158" s="356"/>
      <c r="I158" s="350"/>
      <c r="J158" s="356"/>
      <c r="K158" s="356"/>
      <c r="L158" s="350"/>
      <c r="M158" s="356"/>
      <c r="N158" s="356"/>
      <c r="O158" s="350"/>
      <c r="R158" s="343"/>
      <c r="T158" s="343"/>
      <c r="U158" s="353"/>
      <c r="V158" s="353"/>
      <c r="Y158" s="350"/>
    </row>
    <row r="159" spans="1:26" s="347" customFormat="1" ht="12.75" customHeight="1" x14ac:dyDescent="0.25">
      <c r="C159" s="350"/>
      <c r="F159" s="350"/>
      <c r="G159" s="356"/>
      <c r="H159" s="356"/>
      <c r="I159" s="350"/>
      <c r="J159" s="356"/>
      <c r="K159" s="356"/>
      <c r="L159" s="350"/>
      <c r="M159" s="356"/>
      <c r="N159" s="356"/>
      <c r="O159" s="350"/>
      <c r="R159" s="343"/>
      <c r="T159" s="343"/>
      <c r="U159" s="353"/>
      <c r="V159" s="353"/>
      <c r="Y159" s="350"/>
    </row>
    <row r="160" spans="1:26" s="108" customFormat="1" ht="12.75" customHeight="1" x14ac:dyDescent="0.25">
      <c r="A160" s="109"/>
      <c r="B160" s="109"/>
      <c r="C160" s="121"/>
      <c r="D160" s="116"/>
      <c r="E160" s="116"/>
      <c r="F160" s="121"/>
      <c r="G160" s="116"/>
      <c r="H160" s="116"/>
      <c r="I160" s="48"/>
      <c r="J160" s="116"/>
      <c r="K160" s="116"/>
      <c r="L160" s="48"/>
      <c r="M160" s="116"/>
      <c r="N160" s="116"/>
      <c r="O160" s="69"/>
      <c r="P160" s="120"/>
      <c r="Q160" s="118"/>
      <c r="R160" s="109"/>
      <c r="S160" s="109"/>
      <c r="T160" s="109"/>
      <c r="U160" s="120"/>
      <c r="V160" s="354"/>
      <c r="W160" s="116"/>
      <c r="X160" s="116"/>
      <c r="Y160" s="69"/>
      <c r="Z160" s="344"/>
    </row>
    <row r="161" spans="1:29" ht="12.75" customHeight="1" x14ac:dyDescent="0.25">
      <c r="G161" s="97"/>
      <c r="H161" s="97"/>
      <c r="I161" s="110"/>
      <c r="J161" s="97"/>
      <c r="K161" s="97"/>
      <c r="L161" s="110"/>
      <c r="M161" s="97"/>
      <c r="N161" s="97"/>
      <c r="U161" s="98"/>
      <c r="V161" s="353"/>
    </row>
    <row r="162" spans="1:29" ht="12.75" customHeight="1" x14ac:dyDescent="0.25">
      <c r="A162" s="99" t="s">
        <v>117</v>
      </c>
      <c r="B162" s="99" t="s">
        <v>321</v>
      </c>
      <c r="C162" s="104">
        <v>4</v>
      </c>
      <c r="D162" s="97">
        <v>58.5</v>
      </c>
      <c r="E162" s="97">
        <v>9.1999999999999993</v>
      </c>
      <c r="F162" s="104">
        <v>5</v>
      </c>
      <c r="G162" s="97">
        <v>55.4</v>
      </c>
      <c r="H162" s="97">
        <v>10</v>
      </c>
      <c r="I162" s="115">
        <v>15</v>
      </c>
      <c r="J162" s="97">
        <v>46.9</v>
      </c>
      <c r="K162" s="97">
        <v>3.8</v>
      </c>
      <c r="L162" s="115">
        <v>7</v>
      </c>
      <c r="M162" s="97">
        <v>75.400000000000006</v>
      </c>
      <c r="N162" s="97">
        <v>10.8</v>
      </c>
      <c r="U162" s="98"/>
      <c r="V162" s="353"/>
    </row>
    <row r="163" spans="1:29" ht="12.75" customHeight="1" x14ac:dyDescent="0.25">
      <c r="A163" s="99" t="s">
        <v>117</v>
      </c>
      <c r="B163" s="99" t="s">
        <v>128</v>
      </c>
      <c r="C163" s="104">
        <v>13</v>
      </c>
      <c r="D163" s="97">
        <v>3.62</v>
      </c>
      <c r="E163" s="97">
        <v>2.9</v>
      </c>
      <c r="F163" s="104">
        <v>42</v>
      </c>
      <c r="G163" s="97">
        <v>6.44</v>
      </c>
      <c r="H163" s="97">
        <v>7.1</v>
      </c>
      <c r="I163" s="115">
        <v>14</v>
      </c>
      <c r="J163" s="97">
        <v>3.51</v>
      </c>
      <c r="K163" s="97">
        <v>2.5</v>
      </c>
      <c r="U163" s="98"/>
      <c r="V163" s="353"/>
    </row>
    <row r="164" spans="1:29" ht="12.75" customHeight="1" x14ac:dyDescent="0.25">
      <c r="A164" s="99" t="s">
        <v>117</v>
      </c>
      <c r="B164" s="99" t="s">
        <v>314</v>
      </c>
      <c r="C164" s="104">
        <v>5</v>
      </c>
      <c r="D164" s="97">
        <v>47.6</v>
      </c>
      <c r="E164" s="97">
        <v>15.9</v>
      </c>
      <c r="F164" s="104">
        <v>8</v>
      </c>
      <c r="G164" s="97">
        <v>56.1</v>
      </c>
      <c r="H164" s="97">
        <v>15.9</v>
      </c>
      <c r="I164" s="115">
        <v>5</v>
      </c>
      <c r="J164" s="97">
        <v>56.1</v>
      </c>
      <c r="K164" s="97">
        <v>20.7</v>
      </c>
      <c r="L164" s="115">
        <v>6</v>
      </c>
      <c r="M164" s="97">
        <v>74.400000000000006</v>
      </c>
      <c r="N164" s="97">
        <v>26.8</v>
      </c>
      <c r="U164" s="98"/>
      <c r="V164" s="353"/>
    </row>
    <row r="165" spans="1:29" ht="12.75" customHeight="1" x14ac:dyDescent="0.25">
      <c r="A165" s="99" t="s">
        <v>117</v>
      </c>
      <c r="B165" s="99" t="s">
        <v>293</v>
      </c>
      <c r="C165" s="104">
        <v>22</v>
      </c>
      <c r="D165" s="97">
        <v>36.317</v>
      </c>
      <c r="E165" s="97">
        <v>21.172999999999998</v>
      </c>
      <c r="G165" s="97"/>
      <c r="H165" s="97"/>
      <c r="I165" s="110"/>
      <c r="J165" s="97"/>
      <c r="K165" s="97"/>
      <c r="L165" s="110"/>
      <c r="M165" s="97"/>
      <c r="N165" s="97"/>
      <c r="O165" s="115" t="s">
        <v>28</v>
      </c>
      <c r="P165" s="98">
        <v>0</v>
      </c>
      <c r="Q165" s="100">
        <v>98.846000000000004</v>
      </c>
      <c r="R165" s="99">
        <v>3</v>
      </c>
      <c r="S165" s="99" t="s">
        <v>322</v>
      </c>
      <c r="T165" s="99" t="s">
        <v>305</v>
      </c>
      <c r="U165" s="98">
        <v>7.4287596685794099E-2</v>
      </c>
      <c r="V165" s="353">
        <v>2.7741649706531376E-52</v>
      </c>
      <c r="W165" s="97">
        <v>-5.181</v>
      </c>
      <c r="X165" s="97">
        <v>77.814999999999998</v>
      </c>
      <c r="AA165" s="347"/>
      <c r="AB165" s="273"/>
      <c r="AC165" s="273"/>
    </row>
    <row r="166" spans="1:29" ht="12.75" customHeight="1" x14ac:dyDescent="0.25">
      <c r="A166" s="99" t="s">
        <v>117</v>
      </c>
      <c r="B166" s="99" t="s">
        <v>294</v>
      </c>
      <c r="F166" s="104">
        <v>55</v>
      </c>
      <c r="G166" s="97">
        <v>39.070999999999998</v>
      </c>
      <c r="H166" s="97">
        <v>19.922000000000001</v>
      </c>
      <c r="I166" s="110"/>
      <c r="J166" s="97"/>
      <c r="K166" s="97"/>
      <c r="L166" s="110"/>
      <c r="M166" s="97"/>
      <c r="N166" s="97"/>
      <c r="O166" s="115" t="s">
        <v>28</v>
      </c>
      <c r="P166" s="98">
        <v>0</v>
      </c>
      <c r="Q166" s="100">
        <v>98.891999999999996</v>
      </c>
      <c r="R166" s="99">
        <v>2</v>
      </c>
      <c r="T166" s="99" t="s">
        <v>306</v>
      </c>
      <c r="U166" s="98">
        <v>0.9245290675487392</v>
      </c>
      <c r="V166" s="353"/>
      <c r="W166" s="97">
        <v>2.5000000000000001E-2</v>
      </c>
      <c r="X166" s="97">
        <v>78.117000000000004</v>
      </c>
    </row>
    <row r="167" spans="1:29" ht="12.75" customHeight="1" x14ac:dyDescent="0.25">
      <c r="A167" s="99" t="s">
        <v>117</v>
      </c>
      <c r="B167" s="99" t="s">
        <v>295</v>
      </c>
      <c r="I167" s="115">
        <v>34</v>
      </c>
      <c r="J167" s="97">
        <v>34.911000000000001</v>
      </c>
      <c r="K167" s="97">
        <v>17.963999999999999</v>
      </c>
      <c r="L167" s="110"/>
      <c r="M167" s="97"/>
      <c r="N167" s="97"/>
      <c r="O167" s="115" t="s">
        <v>28</v>
      </c>
      <c r="P167" s="98">
        <v>0</v>
      </c>
      <c r="Q167" s="100">
        <v>99.852000000000004</v>
      </c>
      <c r="R167" s="99">
        <v>4</v>
      </c>
      <c r="T167" s="99" t="s">
        <v>307</v>
      </c>
      <c r="U167" s="98">
        <v>0.95961572483391522</v>
      </c>
      <c r="V167" s="353"/>
      <c r="W167" s="97">
        <v>-0.29699999999999999</v>
      </c>
      <c r="X167" s="97">
        <v>70.119</v>
      </c>
    </row>
    <row r="168" spans="1:29" ht="12.75" customHeight="1" x14ac:dyDescent="0.25">
      <c r="A168" s="99" t="s">
        <v>117</v>
      </c>
      <c r="B168" s="99" t="s">
        <v>296</v>
      </c>
      <c r="L168" s="115">
        <v>13</v>
      </c>
      <c r="M168" s="97">
        <v>75.278000000000006</v>
      </c>
      <c r="N168" s="97">
        <v>3.8250000000000002</v>
      </c>
      <c r="O168" s="115" t="s">
        <v>29</v>
      </c>
      <c r="P168" s="98">
        <v>0.93200000000000005</v>
      </c>
      <c r="Q168" s="100">
        <v>0</v>
      </c>
      <c r="R168" s="99">
        <v>1</v>
      </c>
      <c r="T168" s="99" t="s">
        <v>308</v>
      </c>
      <c r="U168" s="98">
        <v>2.7960832046972417E-2</v>
      </c>
      <c r="V168" s="353"/>
      <c r="W168" s="97">
        <v>67.781999999999996</v>
      </c>
      <c r="X168" s="97">
        <v>82.774000000000001</v>
      </c>
    </row>
    <row r="169" spans="1:29" s="347" customFormat="1" ht="12.75" customHeight="1" x14ac:dyDescent="0.25">
      <c r="A169" s="343"/>
      <c r="B169" s="343"/>
      <c r="C169" s="350"/>
      <c r="F169" s="350"/>
      <c r="I169" s="350"/>
      <c r="L169" s="357"/>
      <c r="M169" s="356"/>
      <c r="N169" s="356"/>
      <c r="O169" s="357"/>
      <c r="P169" s="353"/>
      <c r="Q169" s="355"/>
      <c r="R169" s="343"/>
      <c r="T169" s="343"/>
      <c r="U169" s="353"/>
      <c r="V169" s="353"/>
      <c r="W169" s="356"/>
      <c r="X169" s="356"/>
      <c r="Y169" s="350"/>
    </row>
    <row r="170" spans="1:29" s="347" customFormat="1" ht="12.75" customHeight="1" x14ac:dyDescent="0.25">
      <c r="A170" s="343"/>
      <c r="B170" s="343"/>
      <c r="C170" s="350"/>
      <c r="F170" s="350"/>
      <c r="I170" s="350"/>
      <c r="L170" s="357"/>
      <c r="M170" s="356"/>
      <c r="N170" s="356"/>
      <c r="O170" s="357"/>
      <c r="P170" s="353"/>
      <c r="Q170" s="355"/>
      <c r="R170" s="343"/>
      <c r="T170" s="343"/>
      <c r="U170" s="353"/>
      <c r="V170" s="353"/>
      <c r="W170" s="356"/>
      <c r="X170" s="356"/>
      <c r="Y170" s="350"/>
    </row>
    <row r="171" spans="1:29" s="347" customFormat="1" ht="12.75" customHeight="1" x14ac:dyDescent="0.25">
      <c r="A171" s="343"/>
      <c r="B171" s="343"/>
      <c r="C171" s="350"/>
      <c r="F171" s="350"/>
      <c r="I171" s="350"/>
      <c r="L171" s="357"/>
      <c r="M171" s="356"/>
      <c r="N171" s="356"/>
      <c r="O171" s="357"/>
      <c r="P171" s="353"/>
      <c r="Q171" s="355"/>
      <c r="R171" s="343"/>
      <c r="T171" s="343"/>
      <c r="U171" s="353"/>
      <c r="V171" s="353"/>
      <c r="W171" s="356"/>
      <c r="X171" s="356"/>
      <c r="Y171" s="350"/>
    </row>
    <row r="172" spans="1:29" s="347" customFormat="1" ht="12.75" customHeight="1" x14ac:dyDescent="0.25">
      <c r="A172" s="343"/>
      <c r="B172" s="343"/>
      <c r="C172" s="350"/>
      <c r="F172" s="350"/>
      <c r="I172" s="350"/>
      <c r="L172" s="357"/>
      <c r="M172" s="356"/>
      <c r="N172" s="356"/>
      <c r="O172" s="357"/>
      <c r="P172" s="353"/>
      <c r="Q172" s="355"/>
      <c r="R172" s="343"/>
      <c r="T172" s="343"/>
      <c r="U172" s="353"/>
      <c r="V172" s="353"/>
      <c r="W172" s="356"/>
      <c r="X172" s="356"/>
      <c r="Y172" s="350"/>
    </row>
    <row r="173" spans="1:29" s="108" customFormat="1" ht="12.75" customHeight="1" x14ac:dyDescent="0.25">
      <c r="A173" s="109"/>
      <c r="B173" s="109"/>
      <c r="C173" s="121"/>
      <c r="D173" s="116"/>
      <c r="E173" s="116"/>
      <c r="F173" s="121"/>
      <c r="G173" s="116"/>
      <c r="H173" s="116"/>
      <c r="I173" s="48"/>
      <c r="J173" s="116"/>
      <c r="K173" s="116"/>
      <c r="L173" s="48"/>
      <c r="M173" s="116"/>
      <c r="N173" s="116"/>
      <c r="O173" s="69"/>
      <c r="P173" s="120"/>
      <c r="Q173" s="118"/>
      <c r="R173" s="109"/>
      <c r="S173" s="109"/>
      <c r="T173" s="109"/>
      <c r="U173" s="120"/>
      <c r="V173" s="354"/>
      <c r="W173" s="116"/>
      <c r="X173" s="116"/>
      <c r="Y173" s="69"/>
      <c r="Z173" s="344"/>
    </row>
    <row r="174" spans="1:29" ht="12.75" customHeight="1" x14ac:dyDescent="0.25">
      <c r="G174" s="97"/>
      <c r="H174" s="97"/>
      <c r="I174" s="110"/>
      <c r="J174" s="97"/>
      <c r="K174" s="97"/>
      <c r="L174" s="110"/>
      <c r="M174" s="97"/>
      <c r="N174" s="97"/>
      <c r="U174" s="98"/>
      <c r="V174" s="353"/>
    </row>
    <row r="175" spans="1:29" ht="12.75" customHeight="1" x14ac:dyDescent="0.25">
      <c r="A175" s="99" t="s">
        <v>30</v>
      </c>
      <c r="B175" s="99" t="s">
        <v>105</v>
      </c>
      <c r="F175" s="104">
        <v>6</v>
      </c>
      <c r="G175" s="97">
        <v>92.9</v>
      </c>
      <c r="H175" s="97">
        <v>5</v>
      </c>
      <c r="I175" s="115">
        <v>4</v>
      </c>
      <c r="J175" s="97">
        <v>92.9</v>
      </c>
      <c r="K175" s="97">
        <v>1.4</v>
      </c>
      <c r="L175" s="115">
        <v>4</v>
      </c>
      <c r="M175" s="97">
        <v>93.6</v>
      </c>
      <c r="N175" s="97">
        <v>2.9</v>
      </c>
      <c r="U175" s="98"/>
      <c r="V175" s="353"/>
    </row>
    <row r="176" spans="1:29" ht="12.75" customHeight="1" x14ac:dyDescent="0.25">
      <c r="A176" s="99" t="s">
        <v>30</v>
      </c>
      <c r="B176" s="99" t="s">
        <v>314</v>
      </c>
      <c r="C176" s="104">
        <v>5</v>
      </c>
      <c r="D176" s="97">
        <v>55.6</v>
      </c>
      <c r="E176" s="97">
        <v>13.3</v>
      </c>
      <c r="F176" s="104">
        <v>8</v>
      </c>
      <c r="G176" s="97">
        <v>51.9</v>
      </c>
      <c r="H176" s="97">
        <v>25.2</v>
      </c>
      <c r="I176" s="115">
        <v>5</v>
      </c>
      <c r="J176" s="97">
        <v>53.3</v>
      </c>
      <c r="K176" s="97">
        <v>4.4000000000000004</v>
      </c>
      <c r="L176" s="115">
        <v>6</v>
      </c>
      <c r="M176" s="97">
        <v>50.4</v>
      </c>
      <c r="N176" s="97">
        <v>26.7</v>
      </c>
      <c r="T176" s="97"/>
      <c r="U176" s="98"/>
      <c r="V176" s="353"/>
    </row>
    <row r="177" spans="1:29" ht="12.75" customHeight="1" x14ac:dyDescent="0.25">
      <c r="A177" s="99" t="s">
        <v>30</v>
      </c>
      <c r="B177" s="99" t="s">
        <v>323</v>
      </c>
      <c r="C177" s="104">
        <v>30</v>
      </c>
      <c r="D177" s="97">
        <v>108.57666666666667</v>
      </c>
      <c r="E177" s="97">
        <v>40.960633163267914</v>
      </c>
      <c r="F177" s="104">
        <v>30</v>
      </c>
      <c r="G177" s="97">
        <v>216.6</v>
      </c>
      <c r="H177" s="97">
        <v>34.594492122087892</v>
      </c>
      <c r="I177" s="115">
        <v>30</v>
      </c>
      <c r="J177" s="97">
        <v>111.21666666666667</v>
      </c>
      <c r="K177" s="97">
        <v>34.985030431900256</v>
      </c>
      <c r="L177" s="115">
        <v>30</v>
      </c>
      <c r="M177" s="97">
        <v>110.2</v>
      </c>
      <c r="N177" s="97">
        <v>36.1980731019801</v>
      </c>
      <c r="U177" s="98"/>
      <c r="V177" s="353"/>
    </row>
    <row r="178" spans="1:29" ht="12.75" customHeight="1" x14ac:dyDescent="0.25">
      <c r="A178" s="99" t="s">
        <v>30</v>
      </c>
      <c r="B178" s="99" t="s">
        <v>303</v>
      </c>
      <c r="C178" s="104">
        <v>2</v>
      </c>
      <c r="D178" s="97">
        <v>1.1000000000000001</v>
      </c>
      <c r="E178" s="97">
        <v>0.2</v>
      </c>
      <c r="F178" s="104">
        <v>2</v>
      </c>
      <c r="G178" s="97">
        <v>1.2</v>
      </c>
      <c r="H178" s="97">
        <v>0.2</v>
      </c>
      <c r="I178" s="115">
        <v>2</v>
      </c>
      <c r="J178" s="97">
        <v>1.6</v>
      </c>
      <c r="K178" s="97">
        <v>0.8</v>
      </c>
      <c r="L178" s="115">
        <v>2</v>
      </c>
      <c r="M178" s="97">
        <v>1</v>
      </c>
      <c r="N178" s="97">
        <v>0.1</v>
      </c>
      <c r="U178" s="98"/>
      <c r="V178" s="353"/>
    </row>
    <row r="179" spans="1:29" ht="12.75" customHeight="1" x14ac:dyDescent="0.25">
      <c r="A179" s="99" t="s">
        <v>30</v>
      </c>
      <c r="B179" s="99" t="s">
        <v>353</v>
      </c>
      <c r="C179" s="104">
        <v>60</v>
      </c>
      <c r="D179" s="97">
        <v>3.2</v>
      </c>
      <c r="E179" s="97">
        <v>2.6</v>
      </c>
      <c r="F179" s="104">
        <v>41</v>
      </c>
      <c r="G179" s="97">
        <v>3.5</v>
      </c>
      <c r="H179" s="97">
        <v>2.4</v>
      </c>
      <c r="J179" s="97"/>
      <c r="K179" s="97"/>
      <c r="M179" s="97"/>
      <c r="N179" s="97"/>
      <c r="U179" s="98"/>
      <c r="V179" s="353"/>
    </row>
    <row r="180" spans="1:29" ht="12.75" customHeight="1" x14ac:dyDescent="0.25">
      <c r="A180" s="99" t="s">
        <v>30</v>
      </c>
      <c r="B180" s="99" t="s">
        <v>354</v>
      </c>
      <c r="C180" s="104">
        <v>56</v>
      </c>
      <c r="D180" s="97">
        <v>2.9</v>
      </c>
      <c r="E180" s="97">
        <v>1.8</v>
      </c>
      <c r="F180" s="104">
        <v>14</v>
      </c>
      <c r="G180" s="97">
        <v>5.6</v>
      </c>
      <c r="H180" s="97">
        <v>3.3</v>
      </c>
      <c r="J180" s="97"/>
      <c r="K180" s="97"/>
      <c r="M180" s="97"/>
      <c r="N180" s="97"/>
      <c r="U180" s="98"/>
      <c r="V180" s="353"/>
    </row>
    <row r="181" spans="1:29" s="262" customFormat="1" ht="12.75" customHeight="1" x14ac:dyDescent="0.25">
      <c r="A181" s="258" t="s">
        <v>30</v>
      </c>
      <c r="B181" s="293" t="s">
        <v>255</v>
      </c>
      <c r="C181" s="285">
        <v>19</v>
      </c>
      <c r="D181" s="256">
        <v>13.2</v>
      </c>
      <c r="E181" s="256">
        <v>2.1</v>
      </c>
      <c r="F181" s="285">
        <v>8</v>
      </c>
      <c r="G181" s="256">
        <v>13.6</v>
      </c>
      <c r="H181" s="256">
        <v>1.2</v>
      </c>
      <c r="I181" s="279">
        <v>53</v>
      </c>
      <c r="J181" s="256">
        <v>15.2</v>
      </c>
      <c r="K181" s="256">
        <v>3.5</v>
      </c>
      <c r="L181" s="279"/>
      <c r="M181" s="256"/>
      <c r="N181" s="256"/>
      <c r="O181" s="282"/>
      <c r="U181" s="257"/>
      <c r="V181" s="353"/>
      <c r="Y181" s="282"/>
      <c r="Z181" s="347"/>
    </row>
    <row r="182" spans="1:29" ht="12.75" customHeight="1" x14ac:dyDescent="0.25">
      <c r="A182" s="99" t="s">
        <v>30</v>
      </c>
      <c r="B182" s="99" t="s">
        <v>293</v>
      </c>
      <c r="C182" s="104">
        <f>SUM(C176:C181)</f>
        <v>172</v>
      </c>
      <c r="D182" s="306">
        <v>14.842000000000001</v>
      </c>
      <c r="E182" s="306">
        <v>2.0659999999999998</v>
      </c>
      <c r="G182" s="97"/>
      <c r="H182" s="97"/>
      <c r="I182" s="110"/>
      <c r="J182" s="97"/>
      <c r="K182" s="97"/>
      <c r="L182" s="110"/>
      <c r="M182" s="97"/>
      <c r="N182" s="97"/>
      <c r="O182" s="115" t="s">
        <v>28</v>
      </c>
      <c r="P182" s="98">
        <v>0</v>
      </c>
      <c r="Q182" s="302">
        <v>99.430999999999997</v>
      </c>
      <c r="R182" s="294">
        <f>RANK(D182,($D$182,$G$183,$J$184,$M$185),0)</f>
        <v>4</v>
      </c>
      <c r="S182" s="99" t="s">
        <v>304</v>
      </c>
      <c r="T182" s="99" t="s">
        <v>305</v>
      </c>
      <c r="U182" s="288">
        <f>2*(1-_xlfn.NORM.S.DIST((M185-J184)/SQRT((K184^2)+(N185^2)),TRUE))</f>
        <v>0.81002058938034871</v>
      </c>
      <c r="V182" s="353">
        <v>1.2291310289475624E-201</v>
      </c>
      <c r="W182" s="306">
        <v>10.794</v>
      </c>
      <c r="X182" s="306">
        <v>18.890999999999998</v>
      </c>
      <c r="AA182" s="347"/>
      <c r="AB182" s="273"/>
      <c r="AC182" s="273"/>
    </row>
    <row r="183" spans="1:29" ht="12.75" customHeight="1" x14ac:dyDescent="0.25">
      <c r="A183" s="99" t="s">
        <v>30</v>
      </c>
      <c r="B183" s="99" t="s">
        <v>294</v>
      </c>
      <c r="F183" s="104">
        <f>SUM(F175:F181)</f>
        <v>109</v>
      </c>
      <c r="G183" s="306">
        <v>50.164000000000001</v>
      </c>
      <c r="H183" s="306">
        <v>5.0220000000000002</v>
      </c>
      <c r="I183" s="110"/>
      <c r="J183" s="97"/>
      <c r="K183" s="97"/>
      <c r="L183" s="110"/>
      <c r="M183" s="97"/>
      <c r="N183" s="97"/>
      <c r="O183" s="115" t="s">
        <v>28</v>
      </c>
      <c r="P183" s="98">
        <v>0</v>
      </c>
      <c r="Q183" s="302">
        <v>99.846999999999994</v>
      </c>
      <c r="R183" s="294">
        <f>RANK(G183,($D$182,$G$183,$J$184,$M$185),0)</f>
        <v>3</v>
      </c>
      <c r="T183" s="99" t="s">
        <v>306</v>
      </c>
      <c r="U183" s="288">
        <f>2*(1-_xlfn.NORM.S.DIST((J184-G183)/SQRT((H183^2)+(K184^2)),TRUE))</f>
        <v>0.82347764717006178</v>
      </c>
      <c r="V183" s="288"/>
      <c r="W183" s="306">
        <v>40.320999999999998</v>
      </c>
      <c r="X183" s="306">
        <v>60.006999999999998</v>
      </c>
    </row>
    <row r="184" spans="1:29" ht="12.75" customHeight="1" x14ac:dyDescent="0.25">
      <c r="A184" s="99" t="s">
        <v>30</v>
      </c>
      <c r="B184" s="99" t="s">
        <v>295</v>
      </c>
      <c r="I184" s="115">
        <f>SUM(I175:I181)</f>
        <v>94</v>
      </c>
      <c r="J184" s="306">
        <v>54.594999999999999</v>
      </c>
      <c r="K184" s="306">
        <v>19.218</v>
      </c>
      <c r="L184" s="110"/>
      <c r="M184" s="97"/>
      <c r="N184" s="97"/>
      <c r="O184" s="115" t="s">
        <v>28</v>
      </c>
      <c r="P184" s="98">
        <v>0</v>
      </c>
      <c r="Q184" s="302">
        <v>99.965999999999994</v>
      </c>
      <c r="R184" s="294">
        <f>RANK(J184,($D$182,$G$183,$J$184,$M$185),0)</f>
        <v>2</v>
      </c>
      <c r="T184" s="99" t="s">
        <v>307</v>
      </c>
      <c r="U184" s="288">
        <f>2*(1-_xlfn.NORM.S.DIST((G183-D182)/SQRT((E182^2)+(H183^2)),TRUE))</f>
        <v>7.7932549302772713E-11</v>
      </c>
      <c r="V184" s="288"/>
      <c r="W184" s="306">
        <v>16.928999999999998</v>
      </c>
      <c r="X184" s="306">
        <v>92.262</v>
      </c>
    </row>
    <row r="185" spans="1:29" ht="12.75" customHeight="1" x14ac:dyDescent="0.25">
      <c r="A185" s="99" t="s">
        <v>30</v>
      </c>
      <c r="B185" s="99" t="s">
        <v>296</v>
      </c>
      <c r="L185" s="115">
        <v>42</v>
      </c>
      <c r="M185" s="97">
        <v>63.77</v>
      </c>
      <c r="N185" s="97">
        <v>32.973999999999997</v>
      </c>
      <c r="O185" s="115" t="s">
        <v>28</v>
      </c>
      <c r="P185" s="98">
        <v>0</v>
      </c>
      <c r="Q185" s="100">
        <v>99.930999999999997</v>
      </c>
      <c r="R185" s="294">
        <f>RANK(M185,($D$182,$G$183,$J$184,$M$185),0)</f>
        <v>1</v>
      </c>
      <c r="T185" s="99" t="s">
        <v>308</v>
      </c>
      <c r="U185" s="288">
        <f>2*(1-_xlfn.NORM.S.DIST((M185-D182)/SQRT((N185^2)+(E182^2)),TRUE))</f>
        <v>0.13862476190709372</v>
      </c>
      <c r="V185" s="288"/>
      <c r="W185" s="97">
        <v>-0.85799999999999998</v>
      </c>
      <c r="X185" s="97">
        <v>128.398</v>
      </c>
    </row>
    <row r="186" spans="1:29" s="347" customFormat="1" ht="12.75" customHeight="1" x14ac:dyDescent="0.25">
      <c r="A186" s="343"/>
      <c r="B186" s="343"/>
      <c r="C186" s="350"/>
      <c r="F186" s="350"/>
      <c r="I186" s="350"/>
      <c r="L186" s="357"/>
      <c r="M186" s="356"/>
      <c r="N186" s="356"/>
      <c r="O186" s="357"/>
      <c r="P186" s="353"/>
      <c r="Q186" s="355"/>
      <c r="R186" s="343"/>
      <c r="T186" s="343"/>
      <c r="U186" s="288"/>
      <c r="V186" s="288"/>
      <c r="W186" s="356"/>
      <c r="X186" s="356"/>
      <c r="Y186" s="350"/>
    </row>
    <row r="187" spans="1:29" s="347" customFormat="1" ht="12.75" customHeight="1" x14ac:dyDescent="0.25">
      <c r="A187" s="343"/>
      <c r="B187" s="343"/>
      <c r="C187" s="350"/>
      <c r="F187" s="350"/>
      <c r="I187" s="350"/>
      <c r="L187" s="357"/>
      <c r="M187" s="356"/>
      <c r="N187" s="356"/>
      <c r="O187" s="357"/>
      <c r="P187" s="353"/>
      <c r="Q187" s="355"/>
      <c r="R187" s="343"/>
      <c r="T187" s="343"/>
      <c r="U187" s="288"/>
      <c r="V187" s="288"/>
      <c r="W187" s="356"/>
      <c r="X187" s="356"/>
      <c r="Y187" s="350"/>
    </row>
    <row r="188" spans="1:29" s="347" customFormat="1" ht="12.75" customHeight="1" x14ac:dyDescent="0.25">
      <c r="A188" s="343"/>
      <c r="B188" s="343"/>
      <c r="C188" s="350"/>
      <c r="F188" s="350"/>
      <c r="I188" s="350"/>
      <c r="L188" s="357"/>
      <c r="M188" s="356"/>
      <c r="N188" s="356"/>
      <c r="O188" s="357"/>
      <c r="P188" s="353"/>
      <c r="Q188" s="355"/>
      <c r="R188" s="343"/>
      <c r="T188" s="343"/>
      <c r="U188" s="288"/>
      <c r="V188" s="288"/>
      <c r="W188" s="356"/>
      <c r="X188" s="356"/>
      <c r="Y188" s="350"/>
    </row>
    <row r="189" spans="1:29" s="347" customFormat="1" ht="12.75" customHeight="1" x14ac:dyDescent="0.25">
      <c r="A189" s="343"/>
      <c r="B189" s="343"/>
      <c r="C189" s="350"/>
      <c r="F189" s="350"/>
      <c r="I189" s="350"/>
      <c r="L189" s="357"/>
      <c r="M189" s="356"/>
      <c r="N189" s="356"/>
      <c r="O189" s="357"/>
      <c r="P189" s="353"/>
      <c r="Q189" s="355"/>
      <c r="R189" s="343"/>
      <c r="T189" s="343"/>
      <c r="U189" s="288"/>
      <c r="V189" s="288"/>
      <c r="W189" s="356"/>
      <c r="X189" s="356"/>
      <c r="Y189" s="350"/>
    </row>
    <row r="190" spans="1:29" s="347" customFormat="1" ht="12.75" customHeight="1" x14ac:dyDescent="0.25">
      <c r="A190" s="343"/>
      <c r="B190" s="343"/>
      <c r="C190" s="350"/>
      <c r="F190" s="350"/>
      <c r="I190" s="350"/>
      <c r="L190" s="357"/>
      <c r="M190" s="356"/>
      <c r="N190" s="356"/>
      <c r="O190" s="357"/>
      <c r="P190" s="353"/>
      <c r="Q190" s="355"/>
      <c r="R190" s="343"/>
      <c r="T190" s="343"/>
      <c r="U190" s="288"/>
      <c r="V190" s="288"/>
      <c r="W190" s="356"/>
      <c r="X190" s="356"/>
      <c r="Y190" s="350"/>
    </row>
    <row r="191" spans="1:29" s="347" customFormat="1" ht="12.75" customHeight="1" x14ac:dyDescent="0.25">
      <c r="A191" s="343"/>
      <c r="B191" s="343"/>
      <c r="C191" s="350"/>
      <c r="F191" s="350"/>
      <c r="I191" s="350"/>
      <c r="L191" s="357"/>
      <c r="M191" s="356"/>
      <c r="N191" s="356"/>
      <c r="O191" s="357"/>
      <c r="P191" s="353"/>
      <c r="Q191" s="355"/>
      <c r="R191" s="343"/>
      <c r="T191" s="343"/>
      <c r="U191" s="288"/>
      <c r="V191" s="288"/>
      <c r="W191" s="356"/>
      <c r="X191" s="356"/>
      <c r="Y191" s="350"/>
    </row>
    <row r="192" spans="1:29" s="347" customFormat="1" ht="12.75" customHeight="1" x14ac:dyDescent="0.25">
      <c r="A192" s="343"/>
      <c r="B192" s="343"/>
      <c r="C192" s="350"/>
      <c r="F192" s="350"/>
      <c r="I192" s="350"/>
      <c r="L192" s="357"/>
      <c r="M192" s="356"/>
      <c r="N192" s="356"/>
      <c r="O192" s="357"/>
      <c r="P192" s="353"/>
      <c r="Q192" s="355"/>
      <c r="R192" s="343"/>
      <c r="T192" s="343"/>
      <c r="U192" s="288"/>
      <c r="V192" s="288"/>
      <c r="W192" s="356"/>
      <c r="X192" s="356"/>
      <c r="Y192" s="350"/>
    </row>
    <row r="193" spans="1:29" s="347" customFormat="1" ht="12.75" customHeight="1" x14ac:dyDescent="0.25">
      <c r="A193" s="343"/>
      <c r="B193" s="343"/>
      <c r="C193" s="350"/>
      <c r="F193" s="350"/>
      <c r="I193" s="350"/>
      <c r="L193" s="357"/>
      <c r="M193" s="356"/>
      <c r="N193" s="356"/>
      <c r="O193" s="357"/>
      <c r="P193" s="353"/>
      <c r="Q193" s="355"/>
      <c r="R193" s="343"/>
      <c r="T193" s="343"/>
      <c r="U193" s="288"/>
      <c r="V193" s="288"/>
      <c r="W193" s="356"/>
      <c r="X193" s="356"/>
      <c r="Y193" s="350"/>
    </row>
    <row r="194" spans="1:29" s="347" customFormat="1" ht="12.75" customHeight="1" x14ac:dyDescent="0.25">
      <c r="A194" s="343"/>
      <c r="B194" s="343"/>
      <c r="C194" s="350"/>
      <c r="F194" s="350"/>
      <c r="I194" s="350"/>
      <c r="L194" s="357"/>
      <c r="M194" s="356"/>
      <c r="N194" s="356"/>
      <c r="O194" s="357"/>
      <c r="P194" s="353"/>
      <c r="Q194" s="355"/>
      <c r="R194" s="343"/>
      <c r="T194" s="343"/>
      <c r="U194" s="288"/>
      <c r="V194" s="288"/>
      <c r="W194" s="356"/>
      <c r="X194" s="356"/>
      <c r="Y194" s="350"/>
    </row>
    <row r="195" spans="1:29" s="347" customFormat="1" ht="12.75" customHeight="1" x14ac:dyDescent="0.25">
      <c r="A195" s="343"/>
      <c r="B195" s="343"/>
      <c r="C195" s="350"/>
      <c r="F195" s="350"/>
      <c r="I195" s="350"/>
      <c r="L195" s="357"/>
      <c r="M195" s="356"/>
      <c r="N195" s="356"/>
      <c r="O195" s="357"/>
      <c r="P195" s="353"/>
      <c r="Q195" s="355"/>
      <c r="R195" s="343"/>
      <c r="T195" s="343"/>
      <c r="U195" s="288"/>
      <c r="V195" s="288"/>
      <c r="W195" s="356"/>
      <c r="X195" s="356"/>
      <c r="Y195" s="350"/>
    </row>
    <row r="196" spans="1:29" s="347" customFormat="1" ht="12.75" customHeight="1" x14ac:dyDescent="0.25">
      <c r="A196" s="343"/>
      <c r="B196" s="343"/>
      <c r="C196" s="350"/>
      <c r="F196" s="350"/>
      <c r="I196" s="350"/>
      <c r="L196" s="357"/>
      <c r="M196" s="356"/>
      <c r="N196" s="356"/>
      <c r="O196" s="357"/>
      <c r="P196" s="353"/>
      <c r="Q196" s="355"/>
      <c r="R196" s="343"/>
      <c r="T196" s="343"/>
      <c r="U196" s="288"/>
      <c r="V196" s="288"/>
      <c r="W196" s="356"/>
      <c r="X196" s="356"/>
      <c r="Y196" s="350"/>
    </row>
    <row r="197" spans="1:29" s="108" customFormat="1" ht="12.75" customHeight="1" x14ac:dyDescent="0.25">
      <c r="A197" s="109"/>
      <c r="B197" s="109"/>
      <c r="C197" s="121"/>
      <c r="D197" s="116"/>
      <c r="E197" s="116"/>
      <c r="F197" s="121"/>
      <c r="G197" s="116"/>
      <c r="H197" s="116"/>
      <c r="I197" s="48"/>
      <c r="J197" s="116"/>
      <c r="K197" s="116"/>
      <c r="L197" s="48"/>
      <c r="M197" s="116"/>
      <c r="N197" s="116"/>
      <c r="O197" s="69"/>
      <c r="P197" s="120"/>
      <c r="Q197" s="118"/>
      <c r="R197" s="109"/>
      <c r="S197" s="109"/>
      <c r="T197" s="109"/>
      <c r="U197" s="120"/>
      <c r="V197" s="354"/>
      <c r="W197" s="116"/>
      <c r="X197" s="116"/>
      <c r="Y197" s="69"/>
      <c r="Z197" s="344"/>
    </row>
    <row r="199" spans="1:29" ht="12.75" customHeight="1" x14ac:dyDescent="0.25">
      <c r="A199" s="99" t="s">
        <v>261</v>
      </c>
      <c r="B199" s="99" t="s">
        <v>303</v>
      </c>
      <c r="C199" s="104">
        <v>2</v>
      </c>
      <c r="D199" s="97">
        <v>1</v>
      </c>
      <c r="E199" s="97">
        <v>0.6</v>
      </c>
      <c r="F199" s="104">
        <v>2</v>
      </c>
      <c r="G199" s="97">
        <v>1</v>
      </c>
      <c r="H199" s="97">
        <v>0.6</v>
      </c>
      <c r="I199" s="115">
        <v>2</v>
      </c>
      <c r="J199" s="97">
        <v>1</v>
      </c>
      <c r="K199" s="97">
        <v>0.8</v>
      </c>
      <c r="L199" s="115">
        <v>2</v>
      </c>
      <c r="M199" s="97">
        <v>1.4</v>
      </c>
      <c r="N199" s="97">
        <v>0.4</v>
      </c>
    </row>
    <row r="200" spans="1:29" s="262" customFormat="1" ht="12.75" customHeight="1" x14ac:dyDescent="0.25">
      <c r="A200" s="258" t="s">
        <v>261</v>
      </c>
      <c r="B200" s="293" t="s">
        <v>255</v>
      </c>
      <c r="C200" s="285">
        <v>19</v>
      </c>
      <c r="D200" s="256">
        <v>53</v>
      </c>
      <c r="E200" s="256">
        <v>12.5</v>
      </c>
      <c r="F200" s="285">
        <v>8</v>
      </c>
      <c r="G200" s="256">
        <v>50.6</v>
      </c>
      <c r="H200" s="256">
        <v>14.5</v>
      </c>
      <c r="I200" s="279">
        <v>53</v>
      </c>
      <c r="J200" s="256">
        <v>43.7</v>
      </c>
      <c r="K200" s="256">
        <v>5.0999999999999996</v>
      </c>
      <c r="L200" s="279"/>
      <c r="M200" s="256"/>
      <c r="N200" s="256"/>
      <c r="O200" s="282"/>
      <c r="V200" s="347"/>
      <c r="Y200" s="282"/>
      <c r="Z200" s="347"/>
    </row>
    <row r="201" spans="1:29" s="262" customFormat="1" ht="12.75" customHeight="1" x14ac:dyDescent="0.25">
      <c r="A201" s="294" t="s">
        <v>261</v>
      </c>
      <c r="B201" s="258" t="s">
        <v>293</v>
      </c>
      <c r="C201" s="285">
        <f>SUM(C199:C200)</f>
        <v>21</v>
      </c>
      <c r="D201" s="306">
        <v>26.922999999999998</v>
      </c>
      <c r="E201" s="306">
        <v>26</v>
      </c>
      <c r="F201" s="285"/>
      <c r="G201" s="256"/>
      <c r="H201" s="256"/>
      <c r="I201" s="279"/>
      <c r="J201" s="256"/>
      <c r="K201" s="256"/>
      <c r="L201" s="279"/>
      <c r="M201" s="256"/>
      <c r="N201" s="256"/>
      <c r="O201" s="282" t="s">
        <v>28</v>
      </c>
      <c r="P201" s="262">
        <v>0</v>
      </c>
      <c r="Q201" s="295">
        <v>99.688999999999993</v>
      </c>
      <c r="R201" s="294">
        <f>RANK(D201,($D$201,$G$202,$J$203,$M$199),0)</f>
        <v>1</v>
      </c>
      <c r="S201" s="99" t="s">
        <v>2000</v>
      </c>
      <c r="T201" s="99" t="s">
        <v>305</v>
      </c>
      <c r="U201" s="288">
        <f>2*(1-_xlfn.NORM.S.DIST((D201-G202)/SQRT((E201^2)+(H202^2)),TRUE))</f>
        <v>0.96922953277467649</v>
      </c>
      <c r="V201" s="353">
        <v>9.897352864988026E-24</v>
      </c>
      <c r="W201" s="295">
        <v>-24.036000000000001</v>
      </c>
      <c r="X201" s="295">
        <v>77.881</v>
      </c>
      <c r="Y201" s="282"/>
      <c r="Z201" s="347"/>
      <c r="AA201" s="347"/>
      <c r="AB201" s="273"/>
      <c r="AC201" s="273"/>
    </row>
    <row r="202" spans="1:29" ht="12.75" customHeight="1" x14ac:dyDescent="0.25">
      <c r="A202" s="294" t="s">
        <v>261</v>
      </c>
      <c r="B202" s="105" t="s">
        <v>294</v>
      </c>
      <c r="F202" s="93">
        <f>SUM(F199:F200)</f>
        <v>10</v>
      </c>
      <c r="G202" s="306">
        <v>25.536999999999999</v>
      </c>
      <c r="H202" s="306">
        <v>24.798999999999999</v>
      </c>
      <c r="J202" s="97"/>
      <c r="K202" s="97"/>
      <c r="M202" s="97"/>
      <c r="N202" s="97"/>
      <c r="O202" s="106" t="s">
        <v>28</v>
      </c>
      <c r="P202" s="105">
        <v>0</v>
      </c>
      <c r="Q202" s="295">
        <v>98.924000000000007</v>
      </c>
      <c r="R202" s="294">
        <f>RANK(G202,($D$201,$G$202,$J$203,$M$199),0)</f>
        <v>2</v>
      </c>
      <c r="T202" s="294" t="s">
        <v>306</v>
      </c>
      <c r="U202" s="288">
        <f>2*(1-_xlfn.NORM.S.DIST((G202-J203)/SQRT((H202^2)+(K203^2)),TRUE))</f>
        <v>0.92236621001955377</v>
      </c>
      <c r="V202" s="288"/>
      <c r="W202" s="295">
        <v>-23.067</v>
      </c>
      <c r="X202" s="295">
        <v>74.141000000000005</v>
      </c>
    </row>
    <row r="203" spans="1:29" ht="12.75" customHeight="1" x14ac:dyDescent="0.25">
      <c r="A203" s="294" t="s">
        <v>261</v>
      </c>
      <c r="B203" s="105" t="s">
        <v>295</v>
      </c>
      <c r="G203" s="97"/>
      <c r="H203" s="97"/>
      <c r="I203" s="106">
        <f>SUM(I199:I200)</f>
        <v>55</v>
      </c>
      <c r="J203" s="306">
        <v>22.347999999999999</v>
      </c>
      <c r="K203" s="306">
        <v>21.35</v>
      </c>
      <c r="M203" s="97"/>
      <c r="N203" s="97"/>
      <c r="O203" s="106" t="s">
        <v>28</v>
      </c>
      <c r="P203" s="105">
        <v>0</v>
      </c>
      <c r="Q203" s="295">
        <v>99.956000000000003</v>
      </c>
      <c r="R203" s="294">
        <f>RANK(J203,($D$201,$G$202,$J$203,$M$199),0)</f>
        <v>3</v>
      </c>
      <c r="T203" s="294" t="s">
        <v>307</v>
      </c>
      <c r="U203" s="288">
        <f>2*(1-_xlfn.NORM.S.DIST((J203-M199)/SQRT((N199^2)+(K203^2)),TRUE))</f>
        <v>0.32659333172476623</v>
      </c>
      <c r="V203" s="288"/>
      <c r="W203" s="295">
        <v>-19.497</v>
      </c>
      <c r="X203" s="295">
        <v>64.192999999999998</v>
      </c>
    </row>
    <row r="204" spans="1:29" ht="12.75" customHeight="1" x14ac:dyDescent="0.25">
      <c r="A204" s="294" t="s">
        <v>261</v>
      </c>
      <c r="G204" s="97"/>
      <c r="H204" s="97"/>
      <c r="J204" s="97"/>
      <c r="K204" s="97"/>
      <c r="M204" s="97"/>
      <c r="N204" s="97"/>
      <c r="R204" s="294">
        <f>RANK(M199,($D$201,$G$202,$J$203,$M$199),0)</f>
        <v>4</v>
      </c>
      <c r="T204" s="294" t="s">
        <v>308</v>
      </c>
      <c r="U204" s="288">
        <f>2*(1-_xlfn.NORM.S.DIST((D201-M199)/SQRT((N199^2)+(E201^2)),TRUE))</f>
        <v>0.32632765527703556</v>
      </c>
      <c r="V204" s="288"/>
    </row>
    <row r="205" spans="1:29" s="347" customFormat="1" ht="12.75" customHeight="1" x14ac:dyDescent="0.25">
      <c r="A205" s="343"/>
      <c r="C205" s="350"/>
      <c r="F205" s="350"/>
      <c r="G205" s="356"/>
      <c r="H205" s="356"/>
      <c r="I205" s="350"/>
      <c r="J205" s="356"/>
      <c r="K205" s="356"/>
      <c r="L205" s="350"/>
      <c r="M205" s="356"/>
      <c r="N205" s="356"/>
      <c r="O205" s="350"/>
      <c r="R205" s="343"/>
      <c r="T205" s="343"/>
      <c r="U205" s="288"/>
      <c r="V205" s="288"/>
      <c r="Y205" s="350"/>
    </row>
    <row r="206" spans="1:29" s="108" customFormat="1" ht="12.75" customHeight="1" x14ac:dyDescent="0.25">
      <c r="A206" s="109"/>
      <c r="B206" s="109"/>
      <c r="C206" s="121"/>
      <c r="D206" s="116"/>
      <c r="E206" s="116"/>
      <c r="F206" s="121"/>
      <c r="G206" s="116"/>
      <c r="H206" s="116"/>
      <c r="I206" s="48"/>
      <c r="J206" s="116"/>
      <c r="K206" s="116"/>
      <c r="L206" s="48"/>
      <c r="M206" s="116"/>
      <c r="N206" s="116"/>
      <c r="O206" s="69"/>
      <c r="P206" s="120"/>
      <c r="Q206" s="118"/>
      <c r="R206" s="109"/>
      <c r="S206" s="109"/>
      <c r="T206" s="109"/>
      <c r="U206" s="109"/>
      <c r="V206" s="344"/>
      <c r="W206" s="116"/>
      <c r="X206" s="116"/>
      <c r="Y206" s="69"/>
      <c r="Z206" s="344"/>
    </row>
    <row r="208" spans="1:29" ht="12.75" customHeight="1" x14ac:dyDescent="0.25">
      <c r="A208" s="99" t="s">
        <v>324</v>
      </c>
      <c r="B208" s="99" t="s">
        <v>314</v>
      </c>
      <c r="C208" s="104">
        <v>5</v>
      </c>
      <c r="D208" s="97">
        <v>2685.7</v>
      </c>
      <c r="E208" s="97">
        <v>800</v>
      </c>
      <c r="F208" s="104">
        <v>8</v>
      </c>
      <c r="G208" s="97">
        <v>5028.6000000000004</v>
      </c>
      <c r="H208" s="97">
        <v>2514.3000000000002</v>
      </c>
      <c r="I208" s="115">
        <v>5</v>
      </c>
      <c r="J208" s="97">
        <v>2514.3000000000002</v>
      </c>
      <c r="K208" s="97">
        <v>628.6</v>
      </c>
      <c r="L208" s="115">
        <v>6</v>
      </c>
      <c r="M208" s="97">
        <v>3200</v>
      </c>
      <c r="N208" s="97">
        <v>800</v>
      </c>
      <c r="R208" s="99">
        <v>3</v>
      </c>
      <c r="S208" s="99" t="s">
        <v>325</v>
      </c>
      <c r="T208" s="99" t="s">
        <v>305</v>
      </c>
      <c r="U208" s="98">
        <v>0.4882818238933071</v>
      </c>
      <c r="V208" s="353">
        <v>1.877322475972595E-2</v>
      </c>
    </row>
    <row r="209" spans="1:26" ht="12.75" customHeight="1" x14ac:dyDescent="0.25">
      <c r="G209" s="97"/>
      <c r="H209" s="97"/>
      <c r="J209" s="97"/>
      <c r="K209" s="97"/>
      <c r="M209" s="97"/>
      <c r="N209" s="97"/>
      <c r="R209" s="99">
        <v>1</v>
      </c>
      <c r="T209" s="99" t="s">
        <v>306</v>
      </c>
      <c r="U209" s="98">
        <v>0.64941051069136391</v>
      </c>
      <c r="V209" s="353"/>
    </row>
    <row r="210" spans="1:26" ht="12.75" customHeight="1" x14ac:dyDescent="0.25">
      <c r="G210" s="97"/>
      <c r="H210" s="97"/>
      <c r="J210" s="97"/>
      <c r="K210" s="97"/>
      <c r="M210" s="97"/>
      <c r="N210" s="97"/>
      <c r="R210" s="99">
        <v>4</v>
      </c>
      <c r="T210" s="99" t="s">
        <v>307</v>
      </c>
      <c r="U210" s="98">
        <v>0.86621686159078237</v>
      </c>
      <c r="V210" s="353"/>
    </row>
    <row r="211" spans="1:26" ht="12.75" customHeight="1" x14ac:dyDescent="0.25">
      <c r="G211" s="97"/>
      <c r="H211" s="97"/>
      <c r="J211" s="97"/>
      <c r="K211" s="97"/>
      <c r="M211" s="97"/>
      <c r="N211" s="97"/>
      <c r="R211" s="99">
        <v>2</v>
      </c>
      <c r="T211" s="99" t="s">
        <v>308</v>
      </c>
      <c r="U211" s="98">
        <v>0.33197659829288373</v>
      </c>
      <c r="V211" s="353"/>
    </row>
    <row r="212" spans="1:26" s="347" customFormat="1" ht="12.75" customHeight="1" x14ac:dyDescent="0.25">
      <c r="C212" s="350"/>
      <c r="F212" s="350"/>
      <c r="G212" s="356"/>
      <c r="H212" s="356"/>
      <c r="I212" s="350"/>
      <c r="J212" s="356"/>
      <c r="K212" s="356"/>
      <c r="L212" s="350"/>
      <c r="M212" s="356"/>
      <c r="N212" s="356"/>
      <c r="O212" s="350"/>
      <c r="R212" s="343"/>
      <c r="T212" s="343"/>
      <c r="U212" s="353"/>
      <c r="V212" s="353"/>
      <c r="Y212" s="350"/>
    </row>
    <row r="213" spans="1:26" s="347" customFormat="1" ht="12.75" customHeight="1" x14ac:dyDescent="0.25">
      <c r="C213" s="350"/>
      <c r="F213" s="350"/>
      <c r="G213" s="356"/>
      <c r="H213" s="356"/>
      <c r="I213" s="350"/>
      <c r="J213" s="356"/>
      <c r="K213" s="356"/>
      <c r="L213" s="350"/>
      <c r="M213" s="356"/>
      <c r="N213" s="356"/>
      <c r="O213" s="350"/>
      <c r="R213" s="343"/>
      <c r="T213" s="343"/>
      <c r="U213" s="353"/>
      <c r="V213" s="353"/>
      <c r="Y213" s="350"/>
    </row>
    <row r="214" spans="1:26" s="347" customFormat="1" ht="12.75" customHeight="1" x14ac:dyDescent="0.25">
      <c r="C214" s="350"/>
      <c r="F214" s="350"/>
      <c r="G214" s="356"/>
      <c r="H214" s="356"/>
      <c r="I214" s="350"/>
      <c r="J214" s="356"/>
      <c r="K214" s="356"/>
      <c r="L214" s="350"/>
      <c r="M214" s="356"/>
      <c r="N214" s="356"/>
      <c r="O214" s="350"/>
      <c r="R214" s="343"/>
      <c r="T214" s="343"/>
      <c r="U214" s="353"/>
      <c r="V214" s="353"/>
      <c r="Y214" s="350"/>
    </row>
    <row r="215" spans="1:26" s="108" customFormat="1" ht="12.75" customHeight="1" x14ac:dyDescent="0.25">
      <c r="A215" s="109"/>
      <c r="B215" s="109"/>
      <c r="C215" s="121"/>
      <c r="D215" s="116"/>
      <c r="E215" s="116"/>
      <c r="F215" s="121"/>
      <c r="G215" s="116"/>
      <c r="H215" s="116"/>
      <c r="I215" s="48"/>
      <c r="J215" s="116"/>
      <c r="K215" s="116"/>
      <c r="L215" s="48"/>
      <c r="M215" s="116"/>
      <c r="N215" s="116"/>
      <c r="O215" s="69"/>
      <c r="P215" s="120"/>
      <c r="Q215" s="118"/>
      <c r="R215" s="109"/>
      <c r="S215" s="109"/>
      <c r="T215" s="109"/>
      <c r="U215" s="109"/>
      <c r="V215" s="344"/>
      <c r="W215" s="116"/>
      <c r="X215" s="116"/>
      <c r="Y215" s="69"/>
      <c r="Z215" s="344"/>
    </row>
    <row r="217" spans="1:26" ht="12.75" customHeight="1" x14ac:dyDescent="0.25">
      <c r="A217" s="99" t="s">
        <v>326</v>
      </c>
      <c r="B217" s="99" t="s">
        <v>314</v>
      </c>
      <c r="C217" s="104">
        <v>5</v>
      </c>
      <c r="D217" s="97">
        <v>5000</v>
      </c>
      <c r="E217" s="97">
        <v>833.3</v>
      </c>
      <c r="F217" s="104">
        <v>8</v>
      </c>
      <c r="G217" s="97">
        <v>15000</v>
      </c>
      <c r="H217" s="97">
        <v>6875</v>
      </c>
      <c r="I217" s="115">
        <v>5</v>
      </c>
      <c r="J217" s="97">
        <v>7291.7</v>
      </c>
      <c r="K217" s="97">
        <v>1250</v>
      </c>
      <c r="L217" s="115">
        <v>6</v>
      </c>
      <c r="M217" s="97">
        <v>14583.3</v>
      </c>
      <c r="N217" s="97">
        <v>5833.3</v>
      </c>
      <c r="R217" s="99">
        <v>4</v>
      </c>
      <c r="S217" s="99" t="s">
        <v>320</v>
      </c>
      <c r="T217" s="99" t="s">
        <v>305</v>
      </c>
      <c r="U217" s="98">
        <v>0.96313770543295396</v>
      </c>
      <c r="V217" s="353">
        <v>1.895910640640455E-3</v>
      </c>
    </row>
    <row r="218" spans="1:26" ht="12.75" customHeight="1" x14ac:dyDescent="0.25">
      <c r="G218" s="97"/>
      <c r="H218" s="97"/>
      <c r="J218" s="97"/>
      <c r="K218" s="97"/>
      <c r="M218" s="97"/>
      <c r="N218" s="97"/>
      <c r="R218" s="99">
        <v>1</v>
      </c>
      <c r="T218" s="99" t="s">
        <v>306</v>
      </c>
      <c r="U218" s="98">
        <v>0.22161366037010843</v>
      </c>
      <c r="V218" s="353"/>
    </row>
    <row r="219" spans="1:26" ht="12.75" customHeight="1" x14ac:dyDescent="0.25">
      <c r="G219" s="97"/>
      <c r="H219" s="97"/>
      <c r="J219" s="97"/>
      <c r="K219" s="97"/>
      <c r="M219" s="97"/>
      <c r="N219" s="97"/>
      <c r="R219" s="99">
        <v>3</v>
      </c>
      <c r="T219" s="99" t="s">
        <v>307</v>
      </c>
      <c r="U219" s="98">
        <v>0.12714278249154276</v>
      </c>
      <c r="V219" s="353"/>
    </row>
    <row r="220" spans="1:26" ht="12.75" customHeight="1" x14ac:dyDescent="0.25">
      <c r="G220" s="97"/>
      <c r="H220" s="97"/>
      <c r="J220" s="97"/>
      <c r="K220" s="97"/>
      <c r="M220" s="97"/>
      <c r="N220" s="97"/>
      <c r="R220" s="99">
        <v>2</v>
      </c>
      <c r="T220" s="99" t="s">
        <v>308</v>
      </c>
      <c r="U220" s="98">
        <v>0.14874537582747038</v>
      </c>
      <c r="V220" s="353"/>
    </row>
    <row r="221" spans="1:26" s="347" customFormat="1" ht="12.75" customHeight="1" x14ac:dyDescent="0.25">
      <c r="C221" s="350"/>
      <c r="F221" s="350"/>
      <c r="G221" s="356"/>
      <c r="H221" s="356"/>
      <c r="I221" s="350"/>
      <c r="J221" s="356"/>
      <c r="K221" s="356"/>
      <c r="L221" s="350"/>
      <c r="M221" s="356"/>
      <c r="N221" s="356"/>
      <c r="O221" s="350"/>
      <c r="R221" s="343"/>
      <c r="T221" s="343"/>
      <c r="U221" s="353"/>
      <c r="V221" s="353"/>
      <c r="Y221" s="350"/>
    </row>
    <row r="222" spans="1:26" s="347" customFormat="1" ht="12.75" customHeight="1" x14ac:dyDescent="0.25">
      <c r="C222" s="350"/>
      <c r="F222" s="350"/>
      <c r="G222" s="356"/>
      <c r="H222" s="356"/>
      <c r="I222" s="350"/>
      <c r="J222" s="356"/>
      <c r="K222" s="356"/>
      <c r="L222" s="350"/>
      <c r="M222" s="356"/>
      <c r="N222" s="356"/>
      <c r="O222" s="350"/>
      <c r="R222" s="343"/>
      <c r="T222" s="343"/>
      <c r="U222" s="353"/>
      <c r="V222" s="353"/>
      <c r="Y222" s="350"/>
    </row>
    <row r="223" spans="1:26" s="347" customFormat="1" ht="12.75" customHeight="1" x14ac:dyDescent="0.25">
      <c r="C223" s="350"/>
      <c r="F223" s="350"/>
      <c r="G223" s="356"/>
      <c r="H223" s="356"/>
      <c r="I223" s="350"/>
      <c r="J223" s="356"/>
      <c r="K223" s="356"/>
      <c r="L223" s="350"/>
      <c r="M223" s="356"/>
      <c r="N223" s="356"/>
      <c r="O223" s="350"/>
      <c r="R223" s="343"/>
      <c r="T223" s="343"/>
      <c r="U223" s="353"/>
      <c r="V223" s="353"/>
      <c r="Y223" s="350"/>
    </row>
    <row r="224" spans="1:26" s="108" customFormat="1" ht="12.75" customHeight="1" x14ac:dyDescent="0.25">
      <c r="A224" s="109"/>
      <c r="B224" s="109"/>
      <c r="C224" s="121"/>
      <c r="D224" s="116"/>
      <c r="E224" s="116"/>
      <c r="F224" s="121"/>
      <c r="G224" s="116"/>
      <c r="H224" s="116"/>
      <c r="I224" s="48"/>
      <c r="J224" s="116"/>
      <c r="K224" s="116"/>
      <c r="L224" s="48"/>
      <c r="M224" s="116"/>
      <c r="N224" s="116"/>
      <c r="O224" s="69"/>
      <c r="P224" s="120"/>
      <c r="Q224" s="118"/>
      <c r="R224" s="109"/>
      <c r="S224" s="109"/>
      <c r="T224" s="109"/>
      <c r="U224" s="109"/>
      <c r="V224" s="344"/>
      <c r="W224" s="116"/>
      <c r="X224" s="116"/>
      <c r="Y224" s="69"/>
      <c r="Z224" s="344"/>
    </row>
    <row r="226" spans="1:30" ht="12.75" customHeight="1" x14ac:dyDescent="0.25">
      <c r="A226" s="105" t="s">
        <v>37</v>
      </c>
      <c r="B226" s="70" t="s">
        <v>366</v>
      </c>
      <c r="C226" s="106">
        <v>2</v>
      </c>
      <c r="D226" s="103">
        <v>111.86644840473181</v>
      </c>
      <c r="E226" s="103">
        <v>27.118015875467087</v>
      </c>
      <c r="F226" s="106">
        <v>9</v>
      </c>
      <c r="G226" s="103">
        <v>28.81366402075534</v>
      </c>
      <c r="H226" s="103">
        <v>42.372671958489235</v>
      </c>
      <c r="I226" s="106">
        <v>3</v>
      </c>
      <c r="J226" s="103">
        <v>16.95030422831023</v>
      </c>
      <c r="K226" s="103">
        <v>6.7795039688667718</v>
      </c>
    </row>
    <row r="227" spans="1:30" ht="12.75" customHeight="1" x14ac:dyDescent="0.25">
      <c r="A227" s="105" t="s">
        <v>37</v>
      </c>
      <c r="B227" s="70" t="s">
        <v>365</v>
      </c>
      <c r="C227" s="106">
        <v>2</v>
      </c>
      <c r="D227" s="103">
        <v>72.727272727272634</v>
      </c>
      <c r="E227" s="103">
        <v>68.182789225301576</v>
      </c>
      <c r="F227" s="106">
        <v>16</v>
      </c>
      <c r="G227" s="103">
        <v>31.819152861665149</v>
      </c>
      <c r="H227" s="103">
        <v>36.363636363636424</v>
      </c>
      <c r="I227" s="106">
        <v>5</v>
      </c>
      <c r="J227" s="103">
        <v>15.909576430832574</v>
      </c>
      <c r="K227" s="103">
        <v>11.365092928861298</v>
      </c>
    </row>
    <row r="228" spans="1:30" ht="12.75" customHeight="1" x14ac:dyDescent="0.25">
      <c r="A228" s="105" t="s">
        <v>37</v>
      </c>
      <c r="B228" s="70" t="s">
        <v>364</v>
      </c>
      <c r="C228" s="106">
        <v>7</v>
      </c>
      <c r="D228" s="103">
        <v>64.46239693512122</v>
      </c>
      <c r="E228" s="103">
        <v>44.627300741234215</v>
      </c>
      <c r="F228" s="106">
        <v>14</v>
      </c>
      <c r="G228" s="103">
        <v>59.50195719163834</v>
      </c>
      <c r="H228" s="103">
        <v>57.852919130507132</v>
      </c>
      <c r="I228" s="106">
        <v>4</v>
      </c>
      <c r="J228" s="103">
        <v>41.322561838927264</v>
      </c>
      <c r="K228" s="103">
        <v>51.240109935870812</v>
      </c>
    </row>
    <row r="229" spans="1:30" ht="12.75" customHeight="1" x14ac:dyDescent="0.25">
      <c r="A229" s="105" t="s">
        <v>37</v>
      </c>
      <c r="B229" s="70" t="s">
        <v>363</v>
      </c>
      <c r="C229" s="106">
        <v>2</v>
      </c>
      <c r="D229" s="103">
        <v>110.28132299671609</v>
      </c>
      <c r="E229" s="103">
        <v>11.215680964149243</v>
      </c>
      <c r="F229" s="106">
        <v>3</v>
      </c>
      <c r="G229" s="103">
        <v>127.10315176546266</v>
      </c>
      <c r="H229" s="103">
        <v>20.562645993432259</v>
      </c>
      <c r="I229" s="106">
        <v>2</v>
      </c>
      <c r="J229" s="103">
        <v>74.768949524357666</v>
      </c>
      <c r="K229" s="103">
        <v>84.109143843731914</v>
      </c>
    </row>
    <row r="230" spans="1:30" ht="12.75" customHeight="1" x14ac:dyDescent="0.25">
      <c r="A230" s="105" t="s">
        <v>37</v>
      </c>
      <c r="B230" s="105" t="s">
        <v>293</v>
      </c>
      <c r="C230" s="106">
        <f>SUM(C226:C229)</f>
        <v>13</v>
      </c>
      <c r="D230" s="103">
        <v>102.651</v>
      </c>
      <c r="E230" s="103">
        <v>6.65</v>
      </c>
      <c r="G230" s="103"/>
      <c r="H230" s="103"/>
      <c r="J230" s="103"/>
      <c r="K230" s="103"/>
      <c r="O230" s="106" t="s">
        <v>29</v>
      </c>
      <c r="P230" s="96">
        <v>8.3000000000000004E-2</v>
      </c>
      <c r="Q230" s="107">
        <v>55.045999999999999</v>
      </c>
      <c r="R230" s="105">
        <f>RANK(D230,($D$230,$G$231,$J$232),0)</f>
        <v>1</v>
      </c>
      <c r="S230" s="105" t="s">
        <v>367</v>
      </c>
      <c r="T230" s="99" t="s">
        <v>305</v>
      </c>
      <c r="U230" s="25">
        <f>2*(1-_xlfn.NORM.S.DIST((D230-G231)/SQRT((E230^2)+(H231^2)),TRUE))</f>
        <v>0.10352777916853628</v>
      </c>
      <c r="V230" s="353">
        <v>1.8332683941577239E-3</v>
      </c>
      <c r="W230" s="103">
        <v>89.619</v>
      </c>
      <c r="X230" s="103">
        <v>115.684</v>
      </c>
      <c r="AA230" s="347"/>
      <c r="AB230" s="273"/>
      <c r="AC230" s="273"/>
      <c r="AD230" s="262"/>
    </row>
    <row r="231" spans="1:30" ht="12.75" customHeight="1" x14ac:dyDescent="0.25">
      <c r="A231" s="105" t="s">
        <v>37</v>
      </c>
      <c r="B231" s="105" t="s">
        <v>294</v>
      </c>
      <c r="F231" s="106">
        <f>SUM(F226:F229)</f>
        <v>42</v>
      </c>
      <c r="G231" s="103">
        <v>61.831000000000003</v>
      </c>
      <c r="H231" s="103">
        <v>24.175999999999998</v>
      </c>
      <c r="J231" s="103"/>
      <c r="K231" s="103"/>
      <c r="O231" s="106" t="s">
        <v>28</v>
      </c>
      <c r="P231" s="96">
        <v>0</v>
      </c>
      <c r="Q231" s="107">
        <v>93.519000000000005</v>
      </c>
      <c r="R231" s="105">
        <f>RANK(G231,($D$230,$G$231,$J$232),0)</f>
        <v>2</v>
      </c>
      <c r="T231" s="99" t="s">
        <v>306</v>
      </c>
      <c r="U231" s="25">
        <f>2*(1-_xlfn.NORM.S.DIST((G231-J232)/SQRT((H231^2)+(K232^2)),TRUE))</f>
        <v>6.6490225733283559E-2</v>
      </c>
      <c r="V231" s="288"/>
      <c r="W231" s="103">
        <v>14.448</v>
      </c>
      <c r="X231" s="103">
        <v>109.215</v>
      </c>
    </row>
    <row r="232" spans="1:30" ht="12.75" customHeight="1" x14ac:dyDescent="0.25">
      <c r="A232" s="105" t="s">
        <v>37</v>
      </c>
      <c r="B232" s="105" t="s">
        <v>295</v>
      </c>
      <c r="I232" s="106">
        <f>SUM(I226:I229)</f>
        <v>14</v>
      </c>
      <c r="J232" s="103">
        <v>17.106000000000002</v>
      </c>
      <c r="K232" s="103">
        <v>3.0840000000000001</v>
      </c>
      <c r="O232" s="106" t="s">
        <v>29</v>
      </c>
      <c r="P232" s="96">
        <v>0.59499999999999997</v>
      </c>
      <c r="Q232" s="107">
        <v>0</v>
      </c>
      <c r="R232" s="105">
        <f>RANK(J232,($D$230,$G$231,$J$232),0)</f>
        <v>3</v>
      </c>
      <c r="T232" s="105" t="s">
        <v>339</v>
      </c>
      <c r="U232" s="25">
        <f>2*(1-_xlfn.NORM.S.DIST((D230-J232)/SQRT((E230^2)+(K232^2)),TRUE))</f>
        <v>0</v>
      </c>
      <c r="V232" s="288"/>
      <c r="W232" s="103">
        <v>11.061999999999999</v>
      </c>
      <c r="X232" s="103">
        <v>23.15</v>
      </c>
    </row>
    <row r="233" spans="1:30" s="347" customFormat="1" ht="12.75" customHeight="1" x14ac:dyDescent="0.25">
      <c r="C233" s="350"/>
      <c r="F233" s="350"/>
      <c r="I233" s="350"/>
      <c r="J233" s="349"/>
      <c r="K233" s="349"/>
      <c r="L233" s="350"/>
      <c r="O233" s="350"/>
      <c r="P233" s="263"/>
      <c r="Q233" s="273"/>
      <c r="U233" s="288"/>
      <c r="V233" s="288"/>
      <c r="W233" s="349"/>
      <c r="X233" s="349"/>
      <c r="Y233" s="350"/>
    </row>
    <row r="234" spans="1:30" s="347" customFormat="1" ht="12.75" customHeight="1" x14ac:dyDescent="0.25">
      <c r="C234" s="350"/>
      <c r="F234" s="350"/>
      <c r="I234" s="350"/>
      <c r="J234" s="349"/>
      <c r="K234" s="349"/>
      <c r="L234" s="350"/>
      <c r="O234" s="350"/>
      <c r="P234" s="263"/>
      <c r="Q234" s="273"/>
      <c r="U234" s="288"/>
      <c r="V234" s="288"/>
      <c r="W234" s="349"/>
      <c r="X234" s="349"/>
      <c r="Y234" s="350"/>
    </row>
    <row r="235" spans="1:30" s="347" customFormat="1" ht="12.75" customHeight="1" x14ac:dyDescent="0.25">
      <c r="C235" s="350"/>
      <c r="F235" s="350"/>
      <c r="I235" s="350"/>
      <c r="J235" s="349"/>
      <c r="K235" s="349"/>
      <c r="L235" s="350"/>
      <c r="O235" s="350"/>
      <c r="P235" s="263"/>
      <c r="Q235" s="273"/>
      <c r="U235" s="288"/>
      <c r="V235" s="288"/>
      <c r="W235" s="349"/>
      <c r="X235" s="349"/>
      <c r="Y235" s="350"/>
    </row>
    <row r="236" spans="1:30" s="347" customFormat="1" ht="12.75" customHeight="1" x14ac:dyDescent="0.25">
      <c r="C236" s="350"/>
      <c r="F236" s="350"/>
      <c r="I236" s="350"/>
      <c r="J236" s="349"/>
      <c r="K236" s="349"/>
      <c r="L236" s="350"/>
      <c r="O236" s="350"/>
      <c r="P236" s="263"/>
      <c r="Q236" s="273"/>
      <c r="U236" s="288"/>
      <c r="V236" s="288"/>
      <c r="W236" s="349"/>
      <c r="X236" s="349"/>
      <c r="Y236" s="350"/>
    </row>
    <row r="237" spans="1:30" s="347" customFormat="1" ht="12.75" customHeight="1" x14ac:dyDescent="0.25">
      <c r="C237" s="350"/>
      <c r="F237" s="350"/>
      <c r="I237" s="350"/>
      <c r="J237" s="349"/>
      <c r="K237" s="349"/>
      <c r="L237" s="350"/>
      <c r="O237" s="350"/>
      <c r="P237" s="263"/>
      <c r="Q237" s="273"/>
      <c r="U237" s="288"/>
      <c r="V237" s="288"/>
      <c r="W237" s="349"/>
      <c r="X237" s="349"/>
      <c r="Y237" s="350"/>
    </row>
    <row r="238" spans="1:30" s="108" customFormat="1" ht="12.75" customHeight="1" x14ac:dyDescent="0.25">
      <c r="C238" s="111"/>
      <c r="F238" s="111"/>
      <c r="I238" s="111"/>
      <c r="L238" s="111"/>
      <c r="O238" s="111"/>
      <c r="V238" s="348"/>
      <c r="Y238" s="111"/>
      <c r="Z238" s="348"/>
    </row>
    <row r="240" spans="1:30" ht="12.75" customHeight="1" x14ac:dyDescent="0.25">
      <c r="A240" s="99" t="s">
        <v>75</v>
      </c>
      <c r="B240" s="99" t="s">
        <v>314</v>
      </c>
      <c r="C240" s="104">
        <v>5</v>
      </c>
      <c r="D240" s="97">
        <v>50</v>
      </c>
      <c r="E240" s="97">
        <v>12.5</v>
      </c>
      <c r="F240" s="104">
        <v>8</v>
      </c>
      <c r="G240" s="97">
        <v>215.6</v>
      </c>
      <c r="H240" s="97">
        <v>78.099999999999994</v>
      </c>
      <c r="I240" s="115">
        <v>5</v>
      </c>
      <c r="J240" s="97">
        <v>56.3</v>
      </c>
      <c r="K240" s="97">
        <v>18.8</v>
      </c>
      <c r="L240" s="115">
        <v>6</v>
      </c>
      <c r="M240" s="97">
        <v>175</v>
      </c>
      <c r="N240" s="97">
        <v>84.4</v>
      </c>
      <c r="R240" s="99">
        <v>4</v>
      </c>
      <c r="S240" s="99" t="s">
        <v>320</v>
      </c>
      <c r="T240" s="99" t="s">
        <v>305</v>
      </c>
      <c r="U240" s="98">
        <v>0.72403553036712198</v>
      </c>
      <c r="V240" s="353">
        <v>5.3874909525611489E-5</v>
      </c>
    </row>
    <row r="241" spans="1:26" ht="12.75" customHeight="1" x14ac:dyDescent="0.25">
      <c r="G241" s="97"/>
      <c r="H241" s="97"/>
      <c r="J241" s="97"/>
      <c r="K241" s="97"/>
      <c r="M241" s="97"/>
      <c r="N241" s="97"/>
      <c r="R241" s="99">
        <v>1</v>
      </c>
      <c r="T241" s="99" t="s">
        <v>306</v>
      </c>
      <c r="U241" s="98">
        <v>0.16982871828543611</v>
      </c>
      <c r="V241" s="353"/>
    </row>
    <row r="242" spans="1:26" ht="12.75" customHeight="1" x14ac:dyDescent="0.25">
      <c r="G242" s="97"/>
      <c r="H242" s="97"/>
      <c r="J242" s="97"/>
      <c r="K242" s="97"/>
      <c r="M242" s="97"/>
      <c r="N242" s="97"/>
      <c r="R242" s="99">
        <v>3</v>
      </c>
      <c r="T242" s="99" t="s">
        <v>307</v>
      </c>
      <c r="U242" s="98">
        <v>0.78020375834752498</v>
      </c>
      <c r="V242" s="353"/>
    </row>
    <row r="243" spans="1:26" ht="12.75" customHeight="1" x14ac:dyDescent="0.25">
      <c r="G243" s="97"/>
      <c r="H243" s="97"/>
      <c r="J243" s="97"/>
      <c r="K243" s="97"/>
      <c r="M243" s="97"/>
      <c r="N243" s="97"/>
      <c r="R243" s="99">
        <v>2</v>
      </c>
      <c r="T243" s="99" t="s">
        <v>308</v>
      </c>
      <c r="U243" s="98">
        <v>3.6285694996954998E-2</v>
      </c>
      <c r="V243" s="353"/>
    </row>
    <row r="244" spans="1:26" s="347" customFormat="1" ht="12.75" customHeight="1" x14ac:dyDescent="0.25">
      <c r="C244" s="350"/>
      <c r="F244" s="350"/>
      <c r="G244" s="356"/>
      <c r="H244" s="356"/>
      <c r="I244" s="350"/>
      <c r="J244" s="356"/>
      <c r="K244" s="356"/>
      <c r="L244" s="350"/>
      <c r="M244" s="356"/>
      <c r="N244" s="356"/>
      <c r="O244" s="350"/>
      <c r="R244" s="343"/>
      <c r="T244" s="343"/>
      <c r="U244" s="353"/>
      <c r="V244" s="353"/>
      <c r="Y244" s="350"/>
    </row>
    <row r="245" spans="1:26" s="347" customFormat="1" ht="12.75" customHeight="1" x14ac:dyDescent="0.25">
      <c r="C245" s="350"/>
      <c r="F245" s="350"/>
      <c r="G245" s="356"/>
      <c r="H245" s="356"/>
      <c r="I245" s="350"/>
      <c r="J245" s="356"/>
      <c r="K245" s="356"/>
      <c r="L245" s="350"/>
      <c r="M245" s="356"/>
      <c r="N245" s="356"/>
      <c r="O245" s="350"/>
      <c r="R245" s="343"/>
      <c r="T245" s="343"/>
      <c r="U245" s="353"/>
      <c r="V245" s="353"/>
      <c r="Y245" s="350"/>
    </row>
    <row r="246" spans="1:26" s="347" customFormat="1" ht="12.75" customHeight="1" x14ac:dyDescent="0.25">
      <c r="C246" s="350"/>
      <c r="F246" s="350"/>
      <c r="G246" s="356"/>
      <c r="H246" s="356"/>
      <c r="I246" s="350"/>
      <c r="J246" s="356"/>
      <c r="K246" s="356"/>
      <c r="L246" s="350"/>
      <c r="M246" s="356"/>
      <c r="N246" s="356"/>
      <c r="O246" s="350"/>
      <c r="R246" s="343"/>
      <c r="T246" s="343"/>
      <c r="U246" s="353"/>
      <c r="V246" s="353"/>
      <c r="Y246" s="350"/>
    </row>
    <row r="247" spans="1:26" s="108" customFormat="1" ht="12.75" customHeight="1" x14ac:dyDescent="0.25">
      <c r="A247" s="109"/>
      <c r="B247" s="109"/>
      <c r="C247" s="121"/>
      <c r="D247" s="116"/>
      <c r="E247" s="116"/>
      <c r="F247" s="121"/>
      <c r="G247" s="116"/>
      <c r="H247" s="116"/>
      <c r="I247" s="48"/>
      <c r="J247" s="116"/>
      <c r="K247" s="116"/>
      <c r="L247" s="48"/>
      <c r="M247" s="116"/>
      <c r="N247" s="116"/>
      <c r="O247" s="69"/>
      <c r="P247" s="120"/>
      <c r="Q247" s="118"/>
      <c r="R247" s="109"/>
      <c r="S247" s="109"/>
      <c r="T247" s="109"/>
      <c r="U247" s="109"/>
      <c r="V247" s="344"/>
      <c r="W247" s="116"/>
      <c r="X247" s="116"/>
      <c r="Y247" s="69"/>
      <c r="Z247" s="344"/>
    </row>
    <row r="249" spans="1:26" ht="12.75" customHeight="1" x14ac:dyDescent="0.25">
      <c r="A249" s="99" t="s">
        <v>89</v>
      </c>
      <c r="B249" s="99" t="s">
        <v>327</v>
      </c>
      <c r="C249" s="104">
        <v>3</v>
      </c>
      <c r="D249" s="97">
        <v>25948.5</v>
      </c>
      <c r="E249" s="97">
        <v>432</v>
      </c>
      <c r="F249" s="104">
        <v>3</v>
      </c>
      <c r="G249" s="97">
        <v>29889.599999999999</v>
      </c>
      <c r="H249" s="97">
        <v>828.4</v>
      </c>
      <c r="I249" s="115">
        <v>3</v>
      </c>
      <c r="J249" s="97">
        <v>41560.400000000001</v>
      </c>
      <c r="K249" s="97">
        <v>131.19999999999999</v>
      </c>
      <c r="L249" s="115">
        <v>3</v>
      </c>
      <c r="M249" s="97">
        <v>20281.7</v>
      </c>
      <c r="N249" s="97">
        <v>706.1</v>
      </c>
      <c r="R249" s="99">
        <v>3</v>
      </c>
      <c r="S249" s="99" t="s">
        <v>318</v>
      </c>
      <c r="T249" s="99" t="s">
        <v>305</v>
      </c>
      <c r="U249" s="98">
        <v>0</v>
      </c>
      <c r="V249" s="353">
        <v>1.3616628547519271E-13</v>
      </c>
    </row>
    <row r="250" spans="1:26" ht="12.75" customHeight="1" x14ac:dyDescent="0.25">
      <c r="G250" s="97"/>
      <c r="H250" s="97"/>
      <c r="J250" s="97"/>
      <c r="K250" s="97"/>
      <c r="M250" s="97"/>
      <c r="N250" s="97"/>
      <c r="R250" s="99">
        <v>2</v>
      </c>
      <c r="T250" s="99" t="s">
        <v>306</v>
      </c>
      <c r="U250" s="98">
        <v>2.4609744234682651E-5</v>
      </c>
      <c r="V250" s="353"/>
    </row>
    <row r="251" spans="1:26" ht="12.75" customHeight="1" x14ac:dyDescent="0.25">
      <c r="G251" s="97"/>
      <c r="H251" s="97"/>
      <c r="J251" s="97"/>
      <c r="K251" s="97"/>
      <c r="M251" s="97"/>
      <c r="N251" s="97"/>
      <c r="R251" s="99">
        <v>1</v>
      </c>
      <c r="T251" s="99" t="s">
        <v>307</v>
      </c>
      <c r="U251" s="98">
        <v>7.6010309157936717E-12</v>
      </c>
      <c r="V251" s="353"/>
    </row>
    <row r="252" spans="1:26" ht="12.75" customHeight="1" x14ac:dyDescent="0.25">
      <c r="G252" s="97"/>
      <c r="H252" s="97"/>
      <c r="J252" s="97"/>
      <c r="K252" s="97"/>
      <c r="M252" s="97"/>
      <c r="N252" s="97"/>
      <c r="R252" s="99">
        <v>4</v>
      </c>
      <c r="T252" s="99" t="s">
        <v>308</v>
      </c>
      <c r="U252" s="98">
        <v>0</v>
      </c>
      <c r="V252" s="353"/>
    </row>
    <row r="253" spans="1:26" s="347" customFormat="1" ht="12.75" customHeight="1" x14ac:dyDescent="0.25">
      <c r="C253" s="350"/>
      <c r="F253" s="350"/>
      <c r="G253" s="356"/>
      <c r="H253" s="356"/>
      <c r="I253" s="350"/>
      <c r="J253" s="356"/>
      <c r="K253" s="356"/>
      <c r="L253" s="350"/>
      <c r="M253" s="356"/>
      <c r="N253" s="356"/>
      <c r="O253" s="350"/>
      <c r="R253" s="343"/>
      <c r="T253" s="343"/>
      <c r="U253" s="353"/>
      <c r="V253" s="353"/>
      <c r="Y253" s="350"/>
    </row>
    <row r="254" spans="1:26" s="347" customFormat="1" ht="12.75" customHeight="1" x14ac:dyDescent="0.25">
      <c r="C254" s="350"/>
      <c r="F254" s="350"/>
      <c r="G254" s="356"/>
      <c r="H254" s="356"/>
      <c r="I254" s="350"/>
      <c r="J254" s="356"/>
      <c r="K254" s="356"/>
      <c r="L254" s="350"/>
      <c r="M254" s="356"/>
      <c r="N254" s="356"/>
      <c r="O254" s="350"/>
      <c r="R254" s="343"/>
      <c r="T254" s="343"/>
      <c r="U254" s="353"/>
      <c r="V254" s="353"/>
      <c r="Y254" s="350"/>
    </row>
    <row r="255" spans="1:26" s="347" customFormat="1" ht="12.75" customHeight="1" x14ac:dyDescent="0.25">
      <c r="C255" s="350"/>
      <c r="F255" s="350"/>
      <c r="G255" s="356"/>
      <c r="H255" s="356"/>
      <c r="I255" s="350"/>
      <c r="J255" s="356"/>
      <c r="K255" s="356"/>
      <c r="L255" s="350"/>
      <c r="M255" s="356"/>
      <c r="N255" s="356"/>
      <c r="O255" s="350"/>
      <c r="R255" s="343"/>
      <c r="T255" s="343"/>
      <c r="U255" s="353"/>
      <c r="V255" s="353"/>
      <c r="Y255" s="350"/>
    </row>
    <row r="256" spans="1:26" s="108" customFormat="1" ht="12.75" customHeight="1" x14ac:dyDescent="0.25">
      <c r="A256" s="109"/>
      <c r="B256" s="109"/>
      <c r="C256" s="121"/>
      <c r="D256" s="116"/>
      <c r="E256" s="116"/>
      <c r="F256" s="121"/>
      <c r="G256" s="116"/>
      <c r="H256" s="116"/>
      <c r="I256" s="48"/>
      <c r="J256" s="116"/>
      <c r="K256" s="116"/>
      <c r="L256" s="48"/>
      <c r="M256" s="116"/>
      <c r="N256" s="116"/>
      <c r="O256" s="69"/>
      <c r="P256" s="120"/>
      <c r="Q256" s="118"/>
      <c r="R256" s="109"/>
      <c r="S256" s="109"/>
      <c r="T256" s="109"/>
      <c r="U256" s="109"/>
      <c r="V256" s="344"/>
      <c r="W256" s="116"/>
      <c r="X256" s="116"/>
      <c r="Y256" s="69"/>
      <c r="Z256" s="344"/>
    </row>
    <row r="258" spans="1:29" ht="12.75" customHeight="1" x14ac:dyDescent="0.25">
      <c r="A258" s="99" t="s">
        <v>63</v>
      </c>
      <c r="B258" s="99" t="s">
        <v>328</v>
      </c>
      <c r="C258" s="104">
        <v>4</v>
      </c>
      <c r="D258" s="97">
        <v>890</v>
      </c>
      <c r="E258" s="97">
        <v>2191</v>
      </c>
      <c r="F258" s="104">
        <v>12</v>
      </c>
      <c r="G258" s="97">
        <v>811</v>
      </c>
      <c r="H258" s="97">
        <v>173</v>
      </c>
      <c r="I258" s="115">
        <v>2</v>
      </c>
      <c r="J258" s="97">
        <v>926</v>
      </c>
      <c r="K258" s="97">
        <v>91</v>
      </c>
      <c r="L258" s="110"/>
      <c r="M258" s="97"/>
      <c r="N258" s="97"/>
    </row>
    <row r="259" spans="1:29" ht="12.75" customHeight="1" x14ac:dyDescent="0.25">
      <c r="A259" s="99" t="s">
        <v>63</v>
      </c>
      <c r="B259" s="99" t="s">
        <v>329</v>
      </c>
      <c r="C259" s="104">
        <v>21</v>
      </c>
      <c r="D259" s="97">
        <v>926</v>
      </c>
      <c r="E259" s="97">
        <v>2518</v>
      </c>
      <c r="F259" s="104">
        <v>26</v>
      </c>
      <c r="G259" s="97">
        <v>839</v>
      </c>
      <c r="H259" s="97">
        <v>307</v>
      </c>
      <c r="I259" s="115">
        <v>6</v>
      </c>
      <c r="J259" s="97">
        <v>1475</v>
      </c>
      <c r="K259" s="97">
        <v>708</v>
      </c>
      <c r="L259" s="110"/>
      <c r="M259" s="97"/>
      <c r="N259" s="97"/>
    </row>
    <row r="260" spans="1:29" ht="12.75" customHeight="1" x14ac:dyDescent="0.25">
      <c r="A260" s="99" t="s">
        <v>63</v>
      </c>
      <c r="B260" s="99" t="s">
        <v>330</v>
      </c>
      <c r="C260" s="104">
        <v>20</v>
      </c>
      <c r="D260" s="97">
        <v>1057</v>
      </c>
      <c r="E260" s="97">
        <v>312</v>
      </c>
      <c r="F260" s="104">
        <v>37</v>
      </c>
      <c r="G260" s="97">
        <v>928</v>
      </c>
      <c r="H260" s="97">
        <v>506</v>
      </c>
      <c r="I260" s="115">
        <v>14</v>
      </c>
      <c r="J260" s="97">
        <v>1815</v>
      </c>
      <c r="K260" s="97">
        <v>829</v>
      </c>
      <c r="L260" s="110"/>
      <c r="M260" s="97"/>
      <c r="N260" s="97"/>
    </row>
    <row r="261" spans="1:29" ht="12.75" customHeight="1" x14ac:dyDescent="0.25">
      <c r="A261" s="99" t="s">
        <v>63</v>
      </c>
      <c r="B261" s="99" t="s">
        <v>331</v>
      </c>
      <c r="C261" s="104">
        <v>7</v>
      </c>
      <c r="D261" s="97">
        <v>1034</v>
      </c>
      <c r="E261" s="97">
        <v>307</v>
      </c>
      <c r="F261" s="104">
        <v>45</v>
      </c>
      <c r="G261" s="97">
        <v>1210</v>
      </c>
      <c r="H261" s="97">
        <v>673</v>
      </c>
      <c r="I261" s="115">
        <v>15</v>
      </c>
      <c r="J261" s="97">
        <v>2292</v>
      </c>
      <c r="K261" s="97">
        <v>1008</v>
      </c>
      <c r="L261" s="110"/>
      <c r="M261" s="97"/>
      <c r="N261" s="97"/>
    </row>
    <row r="262" spans="1:29" ht="12.75" customHeight="1" x14ac:dyDescent="0.25">
      <c r="A262" s="99" t="s">
        <v>63</v>
      </c>
      <c r="B262" s="99" t="s">
        <v>332</v>
      </c>
      <c r="C262" s="104">
        <v>7</v>
      </c>
      <c r="D262" s="97">
        <v>1118</v>
      </c>
      <c r="E262" s="97">
        <v>403</v>
      </c>
      <c r="F262" s="104">
        <v>43</v>
      </c>
      <c r="G262" s="97">
        <v>1444</v>
      </c>
      <c r="H262" s="97">
        <v>680</v>
      </c>
      <c r="I262" s="115">
        <v>17</v>
      </c>
      <c r="J262" s="97">
        <v>2809</v>
      </c>
      <c r="K262" s="97">
        <v>787</v>
      </c>
      <c r="L262" s="110"/>
      <c r="M262" s="97"/>
      <c r="N262" s="97"/>
    </row>
    <row r="263" spans="1:29" ht="12.75" customHeight="1" x14ac:dyDescent="0.25">
      <c r="A263" s="99" t="s">
        <v>63</v>
      </c>
      <c r="B263" s="99" t="s">
        <v>333</v>
      </c>
      <c r="C263" s="104">
        <v>4</v>
      </c>
      <c r="D263" s="97">
        <v>1345</v>
      </c>
      <c r="E263" s="97">
        <v>391</v>
      </c>
      <c r="F263" s="104">
        <v>31</v>
      </c>
      <c r="G263" s="97">
        <v>1559</v>
      </c>
      <c r="H263" s="97">
        <v>589</v>
      </c>
      <c r="I263" s="115">
        <v>13</v>
      </c>
      <c r="J263" s="97">
        <v>2499</v>
      </c>
      <c r="K263" s="97">
        <v>720</v>
      </c>
      <c r="L263" s="110"/>
      <c r="M263" s="97"/>
      <c r="N263" s="97"/>
    </row>
    <row r="264" spans="1:29" ht="12.75" customHeight="1" x14ac:dyDescent="0.25">
      <c r="A264" s="99" t="s">
        <v>63</v>
      </c>
      <c r="B264" s="99" t="s">
        <v>334</v>
      </c>
      <c r="C264" s="104">
        <v>4</v>
      </c>
      <c r="D264" s="97">
        <v>2064</v>
      </c>
      <c r="E264" s="97">
        <v>121</v>
      </c>
      <c r="F264" s="104">
        <v>18</v>
      </c>
      <c r="G264" s="97">
        <v>1859</v>
      </c>
      <c r="H264" s="97">
        <v>522</v>
      </c>
      <c r="I264" s="115">
        <v>6</v>
      </c>
      <c r="J264" s="97">
        <v>2934</v>
      </c>
      <c r="K264" s="97">
        <v>683</v>
      </c>
      <c r="L264" s="110"/>
      <c r="M264" s="97"/>
      <c r="N264" s="97"/>
    </row>
    <row r="265" spans="1:29" ht="12.75" customHeight="1" x14ac:dyDescent="0.25">
      <c r="A265" s="99" t="s">
        <v>63</v>
      </c>
      <c r="B265" s="99" t="s">
        <v>335</v>
      </c>
      <c r="C265" s="104">
        <v>7</v>
      </c>
      <c r="D265" s="97">
        <v>1333</v>
      </c>
      <c r="E265" s="97">
        <v>434</v>
      </c>
      <c r="F265" s="104">
        <v>15</v>
      </c>
      <c r="G265" s="97">
        <v>1697</v>
      </c>
      <c r="H265" s="97">
        <v>464</v>
      </c>
      <c r="I265" s="115">
        <v>2</v>
      </c>
      <c r="J265" s="97">
        <v>3174</v>
      </c>
      <c r="K265" s="97">
        <v>715</v>
      </c>
      <c r="L265" s="110"/>
      <c r="M265" s="97"/>
      <c r="N265" s="97"/>
    </row>
    <row r="266" spans="1:29" ht="12.75" customHeight="1" x14ac:dyDescent="0.25">
      <c r="A266" s="99" t="s">
        <v>63</v>
      </c>
      <c r="B266" s="99" t="s">
        <v>336</v>
      </c>
      <c r="C266" s="104">
        <v>1</v>
      </c>
      <c r="D266" s="97">
        <v>1287</v>
      </c>
      <c r="F266" s="104">
        <v>2</v>
      </c>
      <c r="G266" s="97">
        <v>1353</v>
      </c>
      <c r="H266" s="97">
        <v>11</v>
      </c>
      <c r="I266" s="115">
        <v>2</v>
      </c>
      <c r="J266" s="97">
        <v>2540</v>
      </c>
      <c r="K266" s="97">
        <v>964</v>
      </c>
      <c r="L266" s="110"/>
      <c r="M266" s="97"/>
      <c r="N266" s="97"/>
      <c r="U266" s="98"/>
      <c r="V266" s="353"/>
    </row>
    <row r="267" spans="1:29" ht="12.75" customHeight="1" x14ac:dyDescent="0.25">
      <c r="A267" s="99" t="s">
        <v>63</v>
      </c>
      <c r="B267" s="99" t="s">
        <v>337</v>
      </c>
      <c r="C267" s="104">
        <v>5</v>
      </c>
      <c r="D267" s="97">
        <v>1144</v>
      </c>
      <c r="E267" s="97">
        <v>276</v>
      </c>
      <c r="F267" s="104">
        <v>1</v>
      </c>
      <c r="G267" s="97">
        <v>1024</v>
      </c>
      <c r="H267" s="97"/>
      <c r="I267" s="115">
        <v>2</v>
      </c>
      <c r="J267" s="97">
        <v>1506</v>
      </c>
      <c r="K267" s="97">
        <v>1020</v>
      </c>
      <c r="L267" s="110"/>
      <c r="M267" s="97"/>
      <c r="N267" s="97"/>
      <c r="U267" s="98"/>
      <c r="V267" s="353"/>
    </row>
    <row r="268" spans="1:29" ht="12.75" customHeight="1" x14ac:dyDescent="0.25">
      <c r="A268" s="99" t="s">
        <v>63</v>
      </c>
      <c r="B268" s="99" t="s">
        <v>293</v>
      </c>
      <c r="C268" s="104">
        <v>80</v>
      </c>
      <c r="D268" s="97">
        <v>1266.8499999999999</v>
      </c>
      <c r="E268" s="97">
        <v>195.39699999999999</v>
      </c>
      <c r="G268" s="97"/>
      <c r="H268" s="97"/>
      <c r="J268" s="97"/>
      <c r="K268" s="97"/>
      <c r="L268" s="110"/>
      <c r="M268" s="97"/>
      <c r="N268" s="97"/>
      <c r="O268" s="115" t="s">
        <v>28</v>
      </c>
      <c r="P268" s="98">
        <v>0</v>
      </c>
      <c r="Q268" s="100">
        <v>95.007000000000005</v>
      </c>
      <c r="R268" s="99">
        <v>3</v>
      </c>
      <c r="S268" s="99" t="s">
        <v>338</v>
      </c>
      <c r="T268" s="99" t="s">
        <v>305</v>
      </c>
      <c r="U268" s="98">
        <v>1.04783377826942E-2</v>
      </c>
      <c r="V268" s="353">
        <v>1.2887487108795023E-19</v>
      </c>
      <c r="W268" s="97">
        <v>883.87900000000002</v>
      </c>
      <c r="X268" s="97">
        <v>1649.8209999999999</v>
      </c>
      <c r="AA268" s="347"/>
      <c r="AB268" s="273"/>
      <c r="AC268" s="273"/>
    </row>
    <row r="269" spans="1:29" ht="12.75" customHeight="1" x14ac:dyDescent="0.25">
      <c r="A269" s="99" t="s">
        <v>63</v>
      </c>
      <c r="B269" s="99" t="s">
        <v>294</v>
      </c>
      <c r="F269" s="104">
        <v>230</v>
      </c>
      <c r="G269" s="99">
        <v>1287.4390000000001</v>
      </c>
      <c r="H269" s="99">
        <v>108.744</v>
      </c>
      <c r="J269" s="97"/>
      <c r="K269" s="97"/>
      <c r="L269" s="110"/>
      <c r="M269" s="97"/>
      <c r="N269" s="97"/>
      <c r="O269" s="115" t="s">
        <v>28</v>
      </c>
      <c r="P269" s="98">
        <v>0</v>
      </c>
      <c r="Q269" s="100">
        <v>96.688999999999993</v>
      </c>
      <c r="R269" s="99">
        <v>2</v>
      </c>
      <c r="T269" s="99" t="s">
        <v>306</v>
      </c>
      <c r="U269" s="98">
        <v>0.92664085218182257</v>
      </c>
      <c r="V269" s="353"/>
      <c r="W269" s="97">
        <v>1074.306</v>
      </c>
      <c r="X269" s="97">
        <v>1500.5730000000001</v>
      </c>
    </row>
    <row r="270" spans="1:29" ht="12.75" customHeight="1" x14ac:dyDescent="0.25">
      <c r="A270" s="99" t="s">
        <v>63</v>
      </c>
      <c r="B270" s="99" t="s">
        <v>295</v>
      </c>
      <c r="G270" s="97"/>
      <c r="H270" s="97"/>
      <c r="I270" s="115">
        <v>79</v>
      </c>
      <c r="J270" s="99">
        <v>2187.152</v>
      </c>
      <c r="K270" s="99">
        <v>334.25700000000001</v>
      </c>
      <c r="L270" s="110"/>
      <c r="M270" s="97"/>
      <c r="N270" s="97"/>
      <c r="O270" s="115" t="s">
        <v>28</v>
      </c>
      <c r="P270" s="98">
        <v>0</v>
      </c>
      <c r="Q270" s="100">
        <v>95.494</v>
      </c>
      <c r="R270" s="99">
        <v>1</v>
      </c>
      <c r="T270" s="99" t="s">
        <v>339</v>
      </c>
      <c r="U270" s="98">
        <v>1.7456892923418899E-2</v>
      </c>
      <c r="V270" s="353"/>
      <c r="W270" s="97">
        <v>1532.02</v>
      </c>
      <c r="X270" s="97">
        <v>2842.2840000000001</v>
      </c>
    </row>
    <row r="271" spans="1:29" s="347" customFormat="1" ht="12.75" customHeight="1" x14ac:dyDescent="0.25">
      <c r="A271" s="343"/>
      <c r="B271" s="343"/>
      <c r="C271" s="350"/>
      <c r="F271" s="350"/>
      <c r="G271" s="356"/>
      <c r="H271" s="356"/>
      <c r="I271" s="357"/>
      <c r="J271" s="343"/>
      <c r="K271" s="343"/>
      <c r="L271" s="281"/>
      <c r="M271" s="356"/>
      <c r="N271" s="356"/>
      <c r="O271" s="357"/>
      <c r="P271" s="353"/>
      <c r="Q271" s="355"/>
      <c r="R271" s="343"/>
      <c r="T271" s="343"/>
      <c r="U271" s="353"/>
      <c r="V271" s="353"/>
      <c r="W271" s="356"/>
      <c r="X271" s="356"/>
      <c r="Y271" s="350"/>
    </row>
    <row r="272" spans="1:29" s="347" customFormat="1" ht="12.75" customHeight="1" x14ac:dyDescent="0.25">
      <c r="A272" s="343"/>
      <c r="B272" s="343"/>
      <c r="C272" s="350"/>
      <c r="F272" s="350"/>
      <c r="G272" s="356"/>
      <c r="H272" s="356"/>
      <c r="I272" s="357"/>
      <c r="J272" s="343"/>
      <c r="K272" s="343"/>
      <c r="L272" s="281"/>
      <c r="M272" s="356"/>
      <c r="N272" s="356"/>
      <c r="O272" s="357"/>
      <c r="P272" s="353"/>
      <c r="Q272" s="355"/>
      <c r="R272" s="343"/>
      <c r="T272" s="343"/>
      <c r="U272" s="353"/>
      <c r="V272" s="353"/>
      <c r="W272" s="356"/>
      <c r="X272" s="356"/>
      <c r="Y272" s="350"/>
    </row>
    <row r="273" spans="1:26" s="347" customFormat="1" ht="12.75" customHeight="1" x14ac:dyDescent="0.25">
      <c r="A273" s="343"/>
      <c r="B273" s="343"/>
      <c r="C273" s="350"/>
      <c r="F273" s="350"/>
      <c r="G273" s="356"/>
      <c r="H273" s="356"/>
      <c r="I273" s="357"/>
      <c r="J273" s="343"/>
      <c r="K273" s="343"/>
      <c r="L273" s="281"/>
      <c r="M273" s="356"/>
      <c r="N273" s="356"/>
      <c r="O273" s="357"/>
      <c r="P273" s="353"/>
      <c r="Q273" s="355"/>
      <c r="R273" s="343"/>
      <c r="T273" s="343"/>
      <c r="U273" s="353"/>
      <c r="V273" s="353"/>
      <c r="W273" s="356"/>
      <c r="X273" s="356"/>
      <c r="Y273" s="350"/>
    </row>
    <row r="274" spans="1:26" s="347" customFormat="1" ht="12.75" customHeight="1" x14ac:dyDescent="0.25">
      <c r="A274" s="343"/>
      <c r="B274" s="343"/>
      <c r="C274" s="350"/>
      <c r="F274" s="350"/>
      <c r="G274" s="356"/>
      <c r="H274" s="356"/>
      <c r="I274" s="357"/>
      <c r="J274" s="343"/>
      <c r="K274" s="343"/>
      <c r="L274" s="281"/>
      <c r="M274" s="356"/>
      <c r="N274" s="356"/>
      <c r="O274" s="357"/>
      <c r="P274" s="353"/>
      <c r="Q274" s="355"/>
      <c r="R274" s="343"/>
      <c r="T274" s="343"/>
      <c r="U274" s="353"/>
      <c r="V274" s="353"/>
      <c r="W274" s="356"/>
      <c r="X274" s="356"/>
      <c r="Y274" s="350"/>
    </row>
    <row r="275" spans="1:26" s="347" customFormat="1" ht="12.75" customHeight="1" x14ac:dyDescent="0.25">
      <c r="A275" s="343"/>
      <c r="B275" s="343"/>
      <c r="C275" s="350"/>
      <c r="F275" s="350"/>
      <c r="G275" s="356"/>
      <c r="H275" s="356"/>
      <c r="I275" s="357"/>
      <c r="J275" s="343"/>
      <c r="K275" s="343"/>
      <c r="L275" s="281"/>
      <c r="M275" s="356"/>
      <c r="N275" s="356"/>
      <c r="O275" s="357"/>
      <c r="P275" s="353"/>
      <c r="Q275" s="355"/>
      <c r="R275" s="343"/>
      <c r="T275" s="343"/>
      <c r="U275" s="353"/>
      <c r="V275" s="353"/>
      <c r="W275" s="356"/>
      <c r="X275" s="356"/>
      <c r="Y275" s="350"/>
    </row>
    <row r="276" spans="1:26" s="347" customFormat="1" ht="12.75" customHeight="1" x14ac:dyDescent="0.25">
      <c r="A276" s="343"/>
      <c r="B276" s="343"/>
      <c r="C276" s="350"/>
      <c r="F276" s="350"/>
      <c r="G276" s="356"/>
      <c r="H276" s="356"/>
      <c r="I276" s="357"/>
      <c r="J276" s="343"/>
      <c r="K276" s="343"/>
      <c r="L276" s="281"/>
      <c r="M276" s="356"/>
      <c r="N276" s="356"/>
      <c r="O276" s="357"/>
      <c r="P276" s="353"/>
      <c r="Q276" s="355"/>
      <c r="R276" s="343"/>
      <c r="T276" s="343"/>
      <c r="U276" s="353"/>
      <c r="V276" s="353"/>
      <c r="W276" s="356"/>
      <c r="X276" s="356"/>
      <c r="Y276" s="350"/>
    </row>
    <row r="277" spans="1:26" s="347" customFormat="1" ht="12.75" customHeight="1" x14ac:dyDescent="0.25">
      <c r="A277" s="343"/>
      <c r="B277" s="343"/>
      <c r="C277" s="350"/>
      <c r="F277" s="350"/>
      <c r="G277" s="356"/>
      <c r="H277" s="356"/>
      <c r="I277" s="357"/>
      <c r="J277" s="343"/>
      <c r="K277" s="343"/>
      <c r="L277" s="281"/>
      <c r="M277" s="356"/>
      <c r="N277" s="356"/>
      <c r="O277" s="357"/>
      <c r="P277" s="353"/>
      <c r="Q277" s="355"/>
      <c r="R277" s="343"/>
      <c r="T277" s="343"/>
      <c r="U277" s="353"/>
      <c r="V277" s="353"/>
      <c r="W277" s="356"/>
      <c r="X277" s="356"/>
      <c r="Y277" s="350"/>
    </row>
    <row r="278" spans="1:26" s="347" customFormat="1" ht="12.75" customHeight="1" x14ac:dyDescent="0.25">
      <c r="A278" s="343"/>
      <c r="B278" s="343"/>
      <c r="C278" s="350"/>
      <c r="F278" s="350"/>
      <c r="G278" s="356"/>
      <c r="H278" s="356"/>
      <c r="I278" s="357"/>
      <c r="J278" s="343"/>
      <c r="K278" s="343"/>
      <c r="L278" s="281"/>
      <c r="M278" s="356"/>
      <c r="N278" s="356"/>
      <c r="O278" s="357"/>
      <c r="P278" s="353"/>
      <c r="Q278" s="355"/>
      <c r="R278" s="343"/>
      <c r="T278" s="343"/>
      <c r="U278" s="353"/>
      <c r="V278" s="353"/>
      <c r="W278" s="356"/>
      <c r="X278" s="356"/>
      <c r="Y278" s="350"/>
    </row>
    <row r="279" spans="1:26" s="347" customFormat="1" ht="12.75" customHeight="1" x14ac:dyDescent="0.25">
      <c r="A279" s="343"/>
      <c r="B279" s="343"/>
      <c r="C279" s="350"/>
      <c r="F279" s="350"/>
      <c r="G279" s="356"/>
      <c r="H279" s="356"/>
      <c r="I279" s="357"/>
      <c r="J279" s="343"/>
      <c r="K279" s="343"/>
      <c r="L279" s="281"/>
      <c r="M279" s="356"/>
      <c r="N279" s="356"/>
      <c r="O279" s="357"/>
      <c r="P279" s="353"/>
      <c r="Q279" s="355"/>
      <c r="R279" s="343"/>
      <c r="T279" s="343"/>
      <c r="U279" s="353"/>
      <c r="V279" s="353"/>
      <c r="W279" s="356"/>
      <c r="X279" s="356"/>
      <c r="Y279" s="350"/>
    </row>
    <row r="280" spans="1:26" s="347" customFormat="1" ht="12.75" customHeight="1" x14ac:dyDescent="0.25">
      <c r="A280" s="343"/>
      <c r="B280" s="343"/>
      <c r="C280" s="350"/>
      <c r="F280" s="350"/>
      <c r="G280" s="356"/>
      <c r="H280" s="356"/>
      <c r="I280" s="357"/>
      <c r="J280" s="343"/>
      <c r="K280" s="343"/>
      <c r="L280" s="281"/>
      <c r="M280" s="356"/>
      <c r="N280" s="356"/>
      <c r="O280" s="357"/>
      <c r="P280" s="353"/>
      <c r="Q280" s="355"/>
      <c r="R280" s="343"/>
      <c r="T280" s="343"/>
      <c r="U280" s="353"/>
      <c r="V280" s="353"/>
      <c r="W280" s="356"/>
      <c r="X280" s="356"/>
      <c r="Y280" s="350"/>
    </row>
    <row r="281" spans="1:26" s="347" customFormat="1" ht="12.75" customHeight="1" x14ac:dyDescent="0.25">
      <c r="A281" s="343"/>
      <c r="B281" s="343"/>
      <c r="C281" s="350"/>
      <c r="F281" s="350"/>
      <c r="G281" s="356"/>
      <c r="H281" s="356"/>
      <c r="I281" s="357"/>
      <c r="J281" s="343"/>
      <c r="K281" s="343"/>
      <c r="L281" s="281"/>
      <c r="M281" s="356"/>
      <c r="N281" s="356"/>
      <c r="O281" s="357"/>
      <c r="P281" s="353"/>
      <c r="Q281" s="355"/>
      <c r="R281" s="343"/>
      <c r="T281" s="343"/>
      <c r="U281" s="353"/>
      <c r="V281" s="353"/>
      <c r="W281" s="356"/>
      <c r="X281" s="356"/>
      <c r="Y281" s="350"/>
    </row>
    <row r="282" spans="1:26" s="347" customFormat="1" ht="12.75" customHeight="1" x14ac:dyDescent="0.25">
      <c r="A282" s="343"/>
      <c r="B282" s="343"/>
      <c r="C282" s="350"/>
      <c r="F282" s="350"/>
      <c r="G282" s="356"/>
      <c r="H282" s="356"/>
      <c r="I282" s="357"/>
      <c r="J282" s="343"/>
      <c r="K282" s="343"/>
      <c r="L282" s="281"/>
      <c r="M282" s="356"/>
      <c r="N282" s="356"/>
      <c r="O282" s="357"/>
      <c r="P282" s="353"/>
      <c r="Q282" s="355"/>
      <c r="R282" s="343"/>
      <c r="T282" s="343"/>
      <c r="U282" s="353"/>
      <c r="V282" s="353"/>
      <c r="W282" s="356"/>
      <c r="X282" s="356"/>
      <c r="Y282" s="350"/>
    </row>
    <row r="283" spans="1:26" s="347" customFormat="1" ht="12.75" customHeight="1" x14ac:dyDescent="0.25">
      <c r="A283" s="343"/>
      <c r="B283" s="343"/>
      <c r="C283" s="350"/>
      <c r="F283" s="350"/>
      <c r="G283" s="356"/>
      <c r="H283" s="356"/>
      <c r="I283" s="357"/>
      <c r="J283" s="343"/>
      <c r="K283" s="343"/>
      <c r="L283" s="281"/>
      <c r="M283" s="356"/>
      <c r="N283" s="356"/>
      <c r="O283" s="357"/>
      <c r="P283" s="353"/>
      <c r="Q283" s="355"/>
      <c r="R283" s="343"/>
      <c r="T283" s="343"/>
      <c r="U283" s="353"/>
      <c r="V283" s="353"/>
      <c r="W283" s="356"/>
      <c r="X283" s="356"/>
      <c r="Y283" s="350"/>
    </row>
    <row r="284" spans="1:26" s="347" customFormat="1" ht="12.75" customHeight="1" x14ac:dyDescent="0.25">
      <c r="A284" s="343"/>
      <c r="B284" s="343"/>
      <c r="C284" s="350"/>
      <c r="F284" s="350"/>
      <c r="G284" s="356"/>
      <c r="H284" s="356"/>
      <c r="I284" s="357"/>
      <c r="J284" s="343"/>
      <c r="K284" s="343"/>
      <c r="L284" s="281"/>
      <c r="M284" s="356"/>
      <c r="N284" s="356"/>
      <c r="O284" s="357"/>
      <c r="P284" s="353"/>
      <c r="Q284" s="355"/>
      <c r="R284" s="343"/>
      <c r="T284" s="343"/>
      <c r="U284" s="353"/>
      <c r="V284" s="353"/>
      <c r="W284" s="356"/>
      <c r="X284" s="356"/>
      <c r="Y284" s="350"/>
    </row>
    <row r="285" spans="1:26" s="347" customFormat="1" ht="12.75" customHeight="1" x14ac:dyDescent="0.25">
      <c r="A285" s="343"/>
      <c r="B285" s="343"/>
      <c r="C285" s="350"/>
      <c r="F285" s="350"/>
      <c r="G285" s="356"/>
      <c r="H285" s="356"/>
      <c r="I285" s="357"/>
      <c r="J285" s="343"/>
      <c r="K285" s="343"/>
      <c r="L285" s="281"/>
      <c r="M285" s="356"/>
      <c r="N285" s="356"/>
      <c r="O285" s="357"/>
      <c r="P285" s="353"/>
      <c r="Q285" s="355"/>
      <c r="R285" s="343"/>
      <c r="T285" s="343"/>
      <c r="U285" s="353"/>
      <c r="V285" s="353"/>
      <c r="W285" s="356"/>
      <c r="X285" s="356"/>
      <c r="Y285" s="350"/>
    </row>
    <row r="286" spans="1:26" s="347" customFormat="1" ht="12.75" customHeight="1" x14ac:dyDescent="0.25">
      <c r="A286" s="343"/>
      <c r="B286" s="343"/>
      <c r="C286" s="350"/>
      <c r="F286" s="350"/>
      <c r="G286" s="356"/>
      <c r="H286" s="356"/>
      <c r="I286" s="357"/>
      <c r="J286" s="343"/>
      <c r="K286" s="343"/>
      <c r="L286" s="281"/>
      <c r="M286" s="356"/>
      <c r="N286" s="356"/>
      <c r="O286" s="357"/>
      <c r="P286" s="353"/>
      <c r="Q286" s="355"/>
      <c r="R286" s="343"/>
      <c r="T286" s="343"/>
      <c r="U286" s="353"/>
      <c r="V286" s="353"/>
      <c r="W286" s="356"/>
      <c r="X286" s="356"/>
      <c r="Y286" s="350"/>
    </row>
    <row r="287" spans="1:26" s="347" customFormat="1" ht="12.75" customHeight="1" x14ac:dyDescent="0.25">
      <c r="A287" s="343"/>
      <c r="B287" s="343"/>
      <c r="C287" s="350"/>
      <c r="F287" s="350"/>
      <c r="G287" s="356"/>
      <c r="H287" s="356"/>
      <c r="I287" s="357"/>
      <c r="J287" s="343"/>
      <c r="K287" s="343"/>
      <c r="L287" s="281"/>
      <c r="M287" s="356"/>
      <c r="N287" s="356"/>
      <c r="O287" s="357"/>
      <c r="P287" s="353"/>
      <c r="Q287" s="355"/>
      <c r="R287" s="343"/>
      <c r="T287" s="343"/>
      <c r="U287" s="353"/>
      <c r="V287" s="353"/>
      <c r="W287" s="356"/>
      <c r="X287" s="356"/>
      <c r="Y287" s="350"/>
    </row>
    <row r="288" spans="1:26" s="108" customFormat="1" ht="12.75" customHeight="1" x14ac:dyDescent="0.25">
      <c r="A288" s="109"/>
      <c r="B288" s="109"/>
      <c r="C288" s="121"/>
      <c r="D288" s="116"/>
      <c r="E288" s="116"/>
      <c r="F288" s="121"/>
      <c r="G288" s="116"/>
      <c r="H288" s="116"/>
      <c r="I288" s="48"/>
      <c r="J288" s="116"/>
      <c r="K288" s="116"/>
      <c r="L288" s="48"/>
      <c r="M288" s="116"/>
      <c r="N288" s="116"/>
      <c r="O288" s="69"/>
      <c r="P288" s="120"/>
      <c r="Q288" s="118"/>
      <c r="R288" s="109"/>
      <c r="S288" s="109"/>
      <c r="T288" s="109"/>
      <c r="U288" s="109"/>
      <c r="V288" s="344"/>
      <c r="W288" s="116"/>
      <c r="X288" s="116"/>
      <c r="Y288" s="69"/>
      <c r="Z288" s="344"/>
    </row>
    <row r="290" spans="1:26" ht="12.75" customHeight="1" x14ac:dyDescent="0.25">
      <c r="A290" s="99" t="s">
        <v>292</v>
      </c>
      <c r="B290" s="99" t="s">
        <v>303</v>
      </c>
      <c r="C290" s="104">
        <v>2</v>
      </c>
      <c r="D290" s="97">
        <v>17.2</v>
      </c>
      <c r="E290" s="97">
        <v>2</v>
      </c>
      <c r="F290" s="104">
        <v>2</v>
      </c>
      <c r="G290" s="97">
        <v>29</v>
      </c>
      <c r="H290" s="97">
        <v>5.5</v>
      </c>
      <c r="I290" s="115">
        <v>2</v>
      </c>
      <c r="J290" s="97">
        <v>26.6</v>
      </c>
      <c r="K290" s="97">
        <v>1.2</v>
      </c>
      <c r="L290" s="115">
        <v>2</v>
      </c>
      <c r="M290" s="97">
        <v>19.600000000000001</v>
      </c>
      <c r="N290" s="97">
        <v>0.9</v>
      </c>
      <c r="R290" s="99">
        <v>4</v>
      </c>
      <c r="S290" s="99" t="s">
        <v>340</v>
      </c>
      <c r="T290" s="99" t="s">
        <v>305</v>
      </c>
      <c r="U290" s="98">
        <v>0.66986437673630106</v>
      </c>
      <c r="V290" s="353">
        <v>3.7565066829592839E-3</v>
      </c>
    </row>
    <row r="291" spans="1:26" ht="12.75" customHeight="1" x14ac:dyDescent="0.25">
      <c r="G291" s="97"/>
      <c r="H291" s="97"/>
      <c r="J291" s="97"/>
      <c r="K291" s="97"/>
      <c r="M291" s="97"/>
      <c r="N291" s="97"/>
      <c r="R291" s="99">
        <v>1</v>
      </c>
      <c r="T291" s="99" t="s">
        <v>306</v>
      </c>
      <c r="U291" s="98">
        <v>3.0612534731577767E-6</v>
      </c>
      <c r="V291" s="353"/>
    </row>
    <row r="292" spans="1:26" ht="12.75" customHeight="1" x14ac:dyDescent="0.25">
      <c r="G292" s="97"/>
      <c r="H292" s="97"/>
      <c r="J292" s="97"/>
      <c r="K292" s="97"/>
      <c r="M292" s="97"/>
      <c r="N292" s="97"/>
      <c r="R292" s="99">
        <v>2</v>
      </c>
      <c r="T292" s="99" t="s">
        <v>307</v>
      </c>
      <c r="U292" s="98">
        <v>0.27382087966301372</v>
      </c>
      <c r="V292" s="353"/>
    </row>
    <row r="293" spans="1:26" ht="12.75" customHeight="1" x14ac:dyDescent="0.25">
      <c r="G293" s="97"/>
      <c r="H293" s="97"/>
      <c r="J293" s="97"/>
      <c r="K293" s="97"/>
      <c r="M293" s="97"/>
      <c r="N293" s="97"/>
      <c r="R293" s="99">
        <v>3</v>
      </c>
      <c r="T293" s="99" t="s">
        <v>308</v>
      </c>
      <c r="U293" s="98">
        <v>4.377027948081369E-2</v>
      </c>
      <c r="V293" s="353"/>
    </row>
    <row r="294" spans="1:26" s="347" customFormat="1" ht="12.75" customHeight="1" x14ac:dyDescent="0.25">
      <c r="C294" s="350"/>
      <c r="F294" s="350"/>
      <c r="G294" s="356"/>
      <c r="H294" s="356"/>
      <c r="I294" s="350"/>
      <c r="J294" s="356"/>
      <c r="K294" s="356"/>
      <c r="L294" s="350"/>
      <c r="M294" s="356"/>
      <c r="N294" s="356"/>
      <c r="O294" s="350"/>
      <c r="R294" s="343"/>
      <c r="T294" s="343"/>
      <c r="U294" s="353"/>
      <c r="V294" s="353"/>
      <c r="Y294" s="350"/>
    </row>
    <row r="295" spans="1:26" s="347" customFormat="1" ht="12.75" customHeight="1" x14ac:dyDescent="0.25">
      <c r="C295" s="350"/>
      <c r="F295" s="350"/>
      <c r="G295" s="356"/>
      <c r="H295" s="356"/>
      <c r="I295" s="350"/>
      <c r="J295" s="356"/>
      <c r="K295" s="356"/>
      <c r="L295" s="350"/>
      <c r="M295" s="356"/>
      <c r="N295" s="356"/>
      <c r="O295" s="350"/>
      <c r="R295" s="343"/>
      <c r="T295" s="343"/>
      <c r="U295" s="353"/>
      <c r="V295" s="353"/>
      <c r="Y295" s="350"/>
    </row>
    <row r="296" spans="1:26" s="347" customFormat="1" ht="12.75" customHeight="1" x14ac:dyDescent="0.25">
      <c r="C296" s="350"/>
      <c r="F296" s="350"/>
      <c r="G296" s="356"/>
      <c r="H296" s="356"/>
      <c r="I296" s="350"/>
      <c r="J296" s="356"/>
      <c r="K296" s="356"/>
      <c r="L296" s="350"/>
      <c r="M296" s="356"/>
      <c r="N296" s="356"/>
      <c r="O296" s="350"/>
      <c r="R296" s="343"/>
      <c r="T296" s="343"/>
      <c r="U296" s="353"/>
      <c r="V296" s="353"/>
      <c r="Y296" s="350"/>
    </row>
    <row r="297" spans="1:26" s="108" customFormat="1" ht="12.75" customHeight="1" x14ac:dyDescent="0.25">
      <c r="A297" s="109"/>
      <c r="B297" s="109"/>
      <c r="C297" s="121"/>
      <c r="D297" s="116"/>
      <c r="E297" s="116"/>
      <c r="F297" s="121"/>
      <c r="G297" s="116"/>
      <c r="H297" s="116"/>
      <c r="I297" s="69"/>
      <c r="J297" s="116"/>
      <c r="K297" s="116"/>
      <c r="L297" s="69"/>
      <c r="M297" s="116"/>
      <c r="N297" s="116"/>
      <c r="O297" s="69"/>
      <c r="P297" s="120"/>
      <c r="Q297" s="118"/>
      <c r="R297" s="109"/>
      <c r="S297" s="109"/>
      <c r="T297" s="109"/>
      <c r="U297" s="120"/>
      <c r="V297" s="354"/>
      <c r="W297" s="116"/>
      <c r="X297" s="116"/>
      <c r="Y297" s="69"/>
      <c r="Z297" s="344"/>
    </row>
    <row r="298" spans="1:26" ht="12.75" customHeight="1" x14ac:dyDescent="0.25">
      <c r="G298" s="97"/>
      <c r="H298" s="97"/>
      <c r="J298" s="97"/>
      <c r="K298" s="97"/>
      <c r="M298" s="97"/>
      <c r="N298" s="97"/>
      <c r="U298" s="98"/>
      <c r="V298" s="353"/>
    </row>
    <row r="299" spans="1:26" ht="12.75" customHeight="1" x14ac:dyDescent="0.25">
      <c r="A299" s="99" t="s">
        <v>25</v>
      </c>
      <c r="B299" s="70" t="s">
        <v>366</v>
      </c>
      <c r="C299" s="106">
        <v>2</v>
      </c>
      <c r="D299" s="103">
        <v>49.152175927355835</v>
      </c>
      <c r="E299" s="103">
        <v>32.20496031133203</v>
      </c>
      <c r="F299" s="106">
        <v>9</v>
      </c>
      <c r="G299" s="97">
        <v>72.881984124532835</v>
      </c>
      <c r="H299" s="97">
        <v>71.186335979244575</v>
      </c>
      <c r="I299" s="106">
        <v>3</v>
      </c>
      <c r="J299" s="97">
        <v>32.20496031133203</v>
      </c>
      <c r="K299" s="97"/>
      <c r="M299" s="97"/>
      <c r="N299" s="97"/>
      <c r="U299" s="98"/>
      <c r="V299" s="353"/>
    </row>
    <row r="300" spans="1:26" ht="12.75" customHeight="1" x14ac:dyDescent="0.25">
      <c r="A300" s="99" t="s">
        <v>25</v>
      </c>
      <c r="B300" s="70" t="s">
        <v>365</v>
      </c>
      <c r="C300" s="106">
        <v>2</v>
      </c>
      <c r="D300" s="103">
        <v>20.454059932803851</v>
      </c>
      <c r="E300" s="103">
        <v>20.454059932803851</v>
      </c>
      <c r="F300" s="106">
        <v>16</v>
      </c>
      <c r="G300" s="97">
        <v>138.63782020158868</v>
      </c>
      <c r="H300" s="97">
        <v>99.998057913033279</v>
      </c>
      <c r="I300" s="106">
        <v>5</v>
      </c>
      <c r="J300" s="97">
        <v>59.089938047425804</v>
      </c>
      <c r="K300" s="97"/>
      <c r="M300" s="97"/>
      <c r="N300" s="97"/>
      <c r="U300" s="98"/>
      <c r="V300" s="353"/>
    </row>
    <row r="301" spans="1:26" ht="12.75" customHeight="1" x14ac:dyDescent="0.25">
      <c r="A301" s="99" t="s">
        <v>25</v>
      </c>
      <c r="B301" s="70" t="s">
        <v>364</v>
      </c>
      <c r="C301" s="106">
        <v>7</v>
      </c>
      <c r="D301" s="103">
        <v>69.419505288581703</v>
      </c>
      <c r="E301" s="103">
        <v>57.852919130507132</v>
      </c>
      <c r="F301" s="106">
        <v>14</v>
      </c>
      <c r="G301" s="97">
        <v>90.906970933622048</v>
      </c>
      <c r="H301" s="97">
        <v>97.523111518280956</v>
      </c>
      <c r="I301" s="106">
        <v>4</v>
      </c>
      <c r="J301" s="97">
        <v>38.014491546597803</v>
      </c>
      <c r="K301" s="97">
        <v>23.143166486216465</v>
      </c>
      <c r="M301" s="97"/>
      <c r="N301" s="97"/>
      <c r="U301" s="98"/>
      <c r="V301" s="353"/>
    </row>
    <row r="302" spans="1:26" ht="12.75" customHeight="1" x14ac:dyDescent="0.25">
      <c r="A302" s="99" t="s">
        <v>25</v>
      </c>
      <c r="B302" s="70" t="s">
        <v>363</v>
      </c>
      <c r="C302" s="106">
        <v>2</v>
      </c>
      <c r="D302" s="103">
        <v>22.431361928298102</v>
      </c>
      <c r="E302" s="103">
        <v>11.215680964149051</v>
      </c>
      <c r="F302" s="106">
        <v>3</v>
      </c>
      <c r="G302" s="97">
        <v>22.431361928298102</v>
      </c>
      <c r="H302" s="97">
        <v>11.215680964149051</v>
      </c>
      <c r="I302" s="106">
        <v>2</v>
      </c>
      <c r="J302" s="97">
        <v>46.731439791462044</v>
      </c>
      <c r="K302" s="97">
        <v>39.249805342090099</v>
      </c>
      <c r="M302" s="97"/>
      <c r="N302" s="97"/>
      <c r="U302" s="98"/>
      <c r="V302" s="353"/>
    </row>
    <row r="303" spans="1:26" ht="12.75" customHeight="1" x14ac:dyDescent="0.25">
      <c r="A303" s="99" t="s">
        <v>25</v>
      </c>
      <c r="B303" s="99" t="s">
        <v>353</v>
      </c>
      <c r="C303" s="104">
        <v>60</v>
      </c>
      <c r="D303" s="97">
        <v>48.6</v>
      </c>
      <c r="E303" s="97">
        <v>16.600000000000001</v>
      </c>
      <c r="F303" s="104">
        <v>41</v>
      </c>
      <c r="G303" s="97">
        <v>46.9</v>
      </c>
      <c r="H303" s="97">
        <v>6.4</v>
      </c>
      <c r="J303" s="97"/>
      <c r="K303" s="97"/>
      <c r="M303" s="97"/>
      <c r="N303" s="97"/>
      <c r="U303" s="98"/>
      <c r="V303" s="353"/>
    </row>
    <row r="304" spans="1:26" ht="12.75" customHeight="1" x14ac:dyDescent="0.25">
      <c r="A304" s="99" t="s">
        <v>25</v>
      </c>
      <c r="B304" s="99" t="s">
        <v>354</v>
      </c>
      <c r="C304" s="104">
        <v>56</v>
      </c>
      <c r="D304" s="97">
        <v>53.9</v>
      </c>
      <c r="E304" s="97">
        <v>20.5</v>
      </c>
      <c r="F304" s="104">
        <v>14</v>
      </c>
      <c r="G304" s="97">
        <v>51.9</v>
      </c>
      <c r="H304" s="97">
        <v>11.6</v>
      </c>
      <c r="J304" s="97"/>
      <c r="K304" s="97"/>
      <c r="M304" s="97"/>
      <c r="N304" s="97"/>
      <c r="U304" s="98"/>
      <c r="V304" s="353"/>
    </row>
    <row r="305" spans="1:29" s="262" customFormat="1" ht="12.75" customHeight="1" x14ac:dyDescent="0.25">
      <c r="A305" s="258" t="s">
        <v>25</v>
      </c>
      <c r="B305" s="293" t="s">
        <v>255</v>
      </c>
      <c r="C305" s="285">
        <v>19</v>
      </c>
      <c r="D305" s="256">
        <v>175.5</v>
      </c>
      <c r="E305" s="256">
        <v>84.2</v>
      </c>
      <c r="F305" s="285">
        <v>8</v>
      </c>
      <c r="G305" s="256">
        <v>181.6</v>
      </c>
      <c r="H305" s="256">
        <v>38.6</v>
      </c>
      <c r="I305" s="282">
        <v>53</v>
      </c>
      <c r="J305" s="256">
        <v>179.3</v>
      </c>
      <c r="K305" s="256">
        <v>64.099999999999994</v>
      </c>
      <c r="L305" s="282"/>
      <c r="M305" s="256"/>
      <c r="N305" s="256"/>
      <c r="O305" s="282"/>
      <c r="U305" s="257"/>
      <c r="V305" s="353"/>
      <c r="Y305" s="282"/>
      <c r="Z305" s="347"/>
    </row>
    <row r="306" spans="1:29" ht="12.75" customHeight="1" x14ac:dyDescent="0.25">
      <c r="A306" s="99" t="s">
        <v>25</v>
      </c>
      <c r="B306" s="99" t="s">
        <v>293</v>
      </c>
      <c r="C306" s="104">
        <f>SUM(C299:C305)</f>
        <v>148</v>
      </c>
      <c r="D306" s="306">
        <v>55.149000000000001</v>
      </c>
      <c r="E306" s="306">
        <v>7.8010000000000002</v>
      </c>
      <c r="G306" s="97"/>
      <c r="H306" s="97"/>
      <c r="J306" s="97"/>
      <c r="K306" s="97"/>
      <c r="M306" s="97"/>
      <c r="N306" s="97"/>
      <c r="O306" s="115" t="s">
        <v>28</v>
      </c>
      <c r="P306" s="98">
        <v>0</v>
      </c>
      <c r="Q306" s="302">
        <v>90.281000000000006</v>
      </c>
      <c r="R306" s="99">
        <f>RANK(D306,($D$306,$G$307,$J$308),0)</f>
        <v>3</v>
      </c>
      <c r="S306" s="99" t="s">
        <v>338</v>
      </c>
      <c r="T306" s="99" t="s">
        <v>305</v>
      </c>
      <c r="U306" s="25">
        <f>2*(1-_xlfn.NORM.S.DIST((J308-G307)/SQRT((H307^2)+(K308^2)),TRUE))</f>
        <v>0.83652031175638086</v>
      </c>
      <c r="V306" s="353">
        <v>1.9994086992372982E-49</v>
      </c>
      <c r="W306" s="306">
        <v>39.857999999999997</v>
      </c>
      <c r="X306" s="306">
        <v>70.438999999999993</v>
      </c>
      <c r="AA306" s="347"/>
      <c r="AB306" s="273"/>
      <c r="AC306" s="273"/>
    </row>
    <row r="307" spans="1:29" ht="12.75" customHeight="1" x14ac:dyDescent="0.25">
      <c r="A307" s="99" t="s">
        <v>25</v>
      </c>
      <c r="B307" s="99" t="s">
        <v>294</v>
      </c>
      <c r="F307" s="104">
        <f>SUM(F299:F305)</f>
        <v>105</v>
      </c>
      <c r="G307" s="306">
        <v>77.524000000000001</v>
      </c>
      <c r="H307" s="306">
        <v>10.042999999999999</v>
      </c>
      <c r="J307" s="97"/>
      <c r="K307" s="97"/>
      <c r="M307" s="97"/>
      <c r="N307" s="97"/>
      <c r="O307" s="115" t="s">
        <v>28</v>
      </c>
      <c r="P307" s="98">
        <v>0</v>
      </c>
      <c r="Q307" s="302">
        <v>95.424999999999997</v>
      </c>
      <c r="R307" s="99">
        <f>RANK(G307,($D$306,$G$307,$J$308),0)</f>
        <v>2</v>
      </c>
      <c r="T307" s="105" t="s">
        <v>306</v>
      </c>
      <c r="U307" s="25">
        <f>2*(1-_xlfn.NORM.S.DIST((G307-D306)/SQRT((H307^2)+(E306^2)),TRUE))</f>
        <v>7.8495830711605485E-2</v>
      </c>
      <c r="V307" s="288"/>
      <c r="W307" s="306">
        <v>57.841000000000001</v>
      </c>
      <c r="X307" s="306">
        <v>97.206999999999994</v>
      </c>
    </row>
    <row r="308" spans="1:29" ht="12.75" customHeight="1" x14ac:dyDescent="0.25">
      <c r="A308" s="99" t="s">
        <v>25</v>
      </c>
      <c r="B308" s="99" t="s">
        <v>295</v>
      </c>
      <c r="F308" s="104"/>
      <c r="G308" s="97"/>
      <c r="H308" s="97"/>
      <c r="I308" s="106">
        <f>SUM(I299:I302)</f>
        <v>14</v>
      </c>
      <c r="J308" s="306">
        <v>89.120999999999995</v>
      </c>
      <c r="K308" s="306">
        <v>55.296999999999997</v>
      </c>
      <c r="M308" s="97"/>
      <c r="N308" s="97"/>
      <c r="O308" s="115" t="s">
        <v>28</v>
      </c>
      <c r="P308" s="98">
        <v>0</v>
      </c>
      <c r="Q308" s="302">
        <v>98.051000000000002</v>
      </c>
      <c r="R308" s="99">
        <f>RANK(J308,($D$306,$G$307,$J$308),0)</f>
        <v>1</v>
      </c>
      <c r="T308" s="105" t="s">
        <v>339</v>
      </c>
      <c r="U308" s="25">
        <f>2*(1-_xlfn.NORM.S.DIST((J308-D306)/SQRT((K308^2)+(E306^2)),TRUE))</f>
        <v>0.54296762258367792</v>
      </c>
      <c r="V308" s="288"/>
      <c r="W308" s="306">
        <v>-19.259</v>
      </c>
      <c r="X308" s="306">
        <v>197.5</v>
      </c>
    </row>
    <row r="309" spans="1:29" s="347" customFormat="1" ht="12.75" customHeight="1" x14ac:dyDescent="0.25">
      <c r="A309" s="343"/>
      <c r="B309" s="343"/>
      <c r="C309" s="350"/>
      <c r="F309" s="285"/>
      <c r="G309" s="356"/>
      <c r="H309" s="356"/>
      <c r="I309" s="350"/>
      <c r="J309" s="356"/>
      <c r="K309" s="356"/>
      <c r="L309" s="350"/>
      <c r="M309" s="356"/>
      <c r="N309" s="356"/>
      <c r="O309" s="357"/>
      <c r="P309" s="353"/>
      <c r="Q309" s="355"/>
      <c r="R309" s="343"/>
      <c r="U309" s="288"/>
      <c r="V309" s="288"/>
      <c r="W309" s="356"/>
      <c r="X309" s="356"/>
      <c r="Y309" s="350"/>
    </row>
    <row r="310" spans="1:29" s="347" customFormat="1" ht="12.75" customHeight="1" x14ac:dyDescent="0.25">
      <c r="A310" s="343"/>
      <c r="B310" s="343"/>
      <c r="C310" s="350"/>
      <c r="F310" s="285"/>
      <c r="G310" s="356"/>
      <c r="H310" s="356"/>
      <c r="I310" s="350"/>
      <c r="J310" s="356"/>
      <c r="K310" s="356"/>
      <c r="L310" s="350"/>
      <c r="M310" s="356"/>
      <c r="N310" s="356"/>
      <c r="O310" s="357"/>
      <c r="P310" s="353"/>
      <c r="Q310" s="355"/>
      <c r="R310" s="343"/>
      <c r="U310" s="288"/>
      <c r="V310" s="288"/>
      <c r="W310" s="356"/>
      <c r="X310" s="356"/>
      <c r="Y310" s="350"/>
    </row>
    <row r="311" spans="1:29" s="347" customFormat="1" ht="12.75" customHeight="1" x14ac:dyDescent="0.25">
      <c r="A311" s="343"/>
      <c r="B311" s="343"/>
      <c r="C311" s="350"/>
      <c r="F311" s="285"/>
      <c r="G311" s="356"/>
      <c r="H311" s="356"/>
      <c r="I311" s="350"/>
      <c r="J311" s="356"/>
      <c r="K311" s="356"/>
      <c r="L311" s="350"/>
      <c r="M311" s="356"/>
      <c r="N311" s="356"/>
      <c r="O311" s="357"/>
      <c r="P311" s="353"/>
      <c r="Q311" s="355"/>
      <c r="R311" s="343"/>
      <c r="U311" s="288"/>
      <c r="V311" s="288"/>
      <c r="W311" s="356"/>
      <c r="X311" s="356"/>
      <c r="Y311" s="350"/>
    </row>
    <row r="312" spans="1:29" s="347" customFormat="1" ht="12.75" customHeight="1" x14ac:dyDescent="0.25">
      <c r="A312" s="343"/>
      <c r="B312" s="343"/>
      <c r="C312" s="350"/>
      <c r="F312" s="285"/>
      <c r="G312" s="356"/>
      <c r="H312" s="356"/>
      <c r="I312" s="350"/>
      <c r="J312" s="356"/>
      <c r="K312" s="356"/>
      <c r="L312" s="350"/>
      <c r="M312" s="356"/>
      <c r="N312" s="356"/>
      <c r="O312" s="357"/>
      <c r="P312" s="353"/>
      <c r="Q312" s="355"/>
      <c r="R312" s="343"/>
      <c r="U312" s="288"/>
      <c r="V312" s="288"/>
      <c r="W312" s="356"/>
      <c r="X312" s="356"/>
      <c r="Y312" s="350"/>
    </row>
    <row r="313" spans="1:29" s="347" customFormat="1" ht="12.75" customHeight="1" x14ac:dyDescent="0.25">
      <c r="A313" s="343"/>
      <c r="B313" s="343"/>
      <c r="C313" s="350"/>
      <c r="F313" s="285"/>
      <c r="G313" s="356"/>
      <c r="H313" s="356"/>
      <c r="I313" s="350"/>
      <c r="J313" s="356"/>
      <c r="K313" s="356"/>
      <c r="L313" s="350"/>
      <c r="M313" s="356"/>
      <c r="N313" s="356"/>
      <c r="O313" s="357"/>
      <c r="P313" s="353"/>
      <c r="Q313" s="355"/>
      <c r="R313" s="343"/>
      <c r="U313" s="288"/>
      <c r="V313" s="288"/>
      <c r="W313" s="356"/>
      <c r="X313" s="356"/>
      <c r="Y313" s="350"/>
    </row>
    <row r="314" spans="1:29" s="347" customFormat="1" ht="12.75" customHeight="1" x14ac:dyDescent="0.25">
      <c r="A314" s="343"/>
      <c r="B314" s="343"/>
      <c r="C314" s="350"/>
      <c r="F314" s="285"/>
      <c r="G314" s="356"/>
      <c r="H314" s="356"/>
      <c r="I314" s="350"/>
      <c r="J314" s="356"/>
      <c r="K314" s="356"/>
      <c r="L314" s="350"/>
      <c r="M314" s="356"/>
      <c r="N314" s="356"/>
      <c r="O314" s="357"/>
      <c r="P314" s="353"/>
      <c r="Q314" s="355"/>
      <c r="R314" s="343"/>
      <c r="U314" s="288"/>
      <c r="V314" s="288"/>
      <c r="W314" s="356"/>
      <c r="X314" s="356"/>
      <c r="Y314" s="350"/>
    </row>
    <row r="315" spans="1:29" s="347" customFormat="1" ht="12.75" customHeight="1" x14ac:dyDescent="0.25">
      <c r="A315" s="343"/>
      <c r="B315" s="343"/>
      <c r="C315" s="350"/>
      <c r="F315" s="285"/>
      <c r="G315" s="356"/>
      <c r="H315" s="356"/>
      <c r="I315" s="350"/>
      <c r="J315" s="356"/>
      <c r="K315" s="356"/>
      <c r="L315" s="350"/>
      <c r="M315" s="356"/>
      <c r="N315" s="356"/>
      <c r="O315" s="357"/>
      <c r="P315" s="353"/>
      <c r="Q315" s="355"/>
      <c r="R315" s="343"/>
      <c r="U315" s="288"/>
      <c r="V315" s="288"/>
      <c r="W315" s="356"/>
      <c r="X315" s="356"/>
      <c r="Y315" s="350"/>
    </row>
    <row r="316" spans="1:29" s="347" customFormat="1" ht="12.75" customHeight="1" x14ac:dyDescent="0.25">
      <c r="A316" s="343"/>
      <c r="B316" s="343"/>
      <c r="C316" s="350"/>
      <c r="F316" s="285"/>
      <c r="G316" s="356"/>
      <c r="H316" s="356"/>
      <c r="I316" s="350"/>
      <c r="J316" s="356"/>
      <c r="K316" s="356"/>
      <c r="L316" s="350"/>
      <c r="M316" s="356"/>
      <c r="N316" s="356"/>
      <c r="O316" s="357"/>
      <c r="P316" s="353"/>
      <c r="Q316" s="355"/>
      <c r="R316" s="343"/>
      <c r="U316" s="288"/>
      <c r="V316" s="288"/>
      <c r="W316" s="356"/>
      <c r="X316" s="356"/>
      <c r="Y316" s="350"/>
    </row>
    <row r="317" spans="1:29" s="347" customFormat="1" ht="12.75" customHeight="1" x14ac:dyDescent="0.25">
      <c r="A317" s="343"/>
      <c r="B317" s="343"/>
      <c r="C317" s="350"/>
      <c r="F317" s="285"/>
      <c r="G317" s="356"/>
      <c r="H317" s="356"/>
      <c r="I317" s="350"/>
      <c r="J317" s="356"/>
      <c r="K317" s="356"/>
      <c r="L317" s="350"/>
      <c r="M317" s="356"/>
      <c r="N317" s="356"/>
      <c r="O317" s="357"/>
      <c r="P317" s="353"/>
      <c r="Q317" s="355"/>
      <c r="R317" s="343"/>
      <c r="U317" s="288"/>
      <c r="V317" s="288"/>
      <c r="W317" s="356"/>
      <c r="X317" s="356"/>
      <c r="Y317" s="350"/>
    </row>
    <row r="318" spans="1:29" s="347" customFormat="1" ht="12.75" customHeight="1" x14ac:dyDescent="0.25">
      <c r="A318" s="343"/>
      <c r="B318" s="343"/>
      <c r="C318" s="350"/>
      <c r="F318" s="285"/>
      <c r="G318" s="356"/>
      <c r="H318" s="356"/>
      <c r="I318" s="350"/>
      <c r="J318" s="356"/>
      <c r="K318" s="356"/>
      <c r="L318" s="350"/>
      <c r="M318" s="356"/>
      <c r="N318" s="356"/>
      <c r="O318" s="357"/>
      <c r="P318" s="353"/>
      <c r="Q318" s="355"/>
      <c r="R318" s="343"/>
      <c r="U318" s="288"/>
      <c r="V318" s="288"/>
      <c r="W318" s="356"/>
      <c r="X318" s="356"/>
      <c r="Y318" s="350"/>
    </row>
    <row r="319" spans="1:29" s="108" customFormat="1" ht="12.75" customHeight="1" x14ac:dyDescent="0.25">
      <c r="A319" s="109"/>
      <c r="B319" s="109"/>
      <c r="C319" s="121"/>
      <c r="D319" s="116"/>
      <c r="E319" s="116"/>
      <c r="F319" s="121"/>
      <c r="G319" s="116"/>
      <c r="H319" s="116"/>
      <c r="I319" s="48"/>
      <c r="J319" s="116"/>
      <c r="K319" s="116"/>
      <c r="L319" s="48"/>
      <c r="M319" s="116"/>
      <c r="N319" s="116"/>
      <c r="O319" s="69"/>
      <c r="P319" s="120"/>
      <c r="Q319" s="118"/>
      <c r="R319" s="109"/>
      <c r="S319" s="109"/>
      <c r="T319" s="109"/>
      <c r="U319" s="109"/>
      <c r="V319" s="344"/>
      <c r="W319" s="116"/>
      <c r="X319" s="116"/>
      <c r="Y319" s="69"/>
      <c r="Z319" s="344"/>
    </row>
    <row r="321" spans="1:26" ht="12.75" customHeight="1" x14ac:dyDescent="0.25">
      <c r="A321" s="99" t="s">
        <v>132</v>
      </c>
      <c r="B321" s="99" t="s">
        <v>314</v>
      </c>
      <c r="C321" s="104">
        <v>5</v>
      </c>
      <c r="D321" s="97">
        <v>128.1</v>
      </c>
      <c r="E321" s="97">
        <v>32.799999999999997</v>
      </c>
      <c r="F321" s="104">
        <v>8</v>
      </c>
      <c r="G321" s="97">
        <v>82.8</v>
      </c>
      <c r="H321" s="97">
        <v>14.1</v>
      </c>
      <c r="I321" s="115">
        <v>5</v>
      </c>
      <c r="J321" s="97">
        <v>106.3</v>
      </c>
      <c r="K321" s="97">
        <v>10.9</v>
      </c>
      <c r="L321" s="115">
        <v>6</v>
      </c>
      <c r="M321" s="97">
        <v>78.099999999999994</v>
      </c>
      <c r="N321" s="97">
        <v>12.5</v>
      </c>
      <c r="R321" s="99">
        <v>1</v>
      </c>
      <c r="S321" s="99" t="s">
        <v>313</v>
      </c>
      <c r="T321" s="99" t="s">
        <v>305</v>
      </c>
      <c r="U321" s="98">
        <v>0.52822404957027214</v>
      </c>
      <c r="V321" s="353">
        <v>2.1737218841327198E-4</v>
      </c>
    </row>
    <row r="322" spans="1:26" ht="12.75" customHeight="1" x14ac:dyDescent="0.25">
      <c r="G322" s="97"/>
      <c r="H322" s="97"/>
      <c r="J322" s="97"/>
      <c r="K322" s="97"/>
      <c r="M322" s="97"/>
      <c r="N322" s="97"/>
      <c r="R322" s="99">
        <v>3</v>
      </c>
      <c r="T322" s="99" t="s">
        <v>306</v>
      </c>
      <c r="U322" s="98">
        <v>0.18730199000371317</v>
      </c>
      <c r="V322" s="353"/>
    </row>
    <row r="323" spans="1:26" ht="12.75" customHeight="1" x14ac:dyDescent="0.25">
      <c r="G323" s="97"/>
      <c r="H323" s="97"/>
      <c r="J323" s="97"/>
      <c r="K323" s="97"/>
      <c r="M323" s="97"/>
      <c r="N323" s="97"/>
      <c r="R323" s="99">
        <v>2</v>
      </c>
      <c r="T323" s="99" t="s">
        <v>307</v>
      </c>
      <c r="U323" s="98">
        <v>0.80302893823737809</v>
      </c>
      <c r="V323" s="353"/>
    </row>
    <row r="324" spans="1:26" ht="12.75" customHeight="1" x14ac:dyDescent="0.25">
      <c r="G324" s="97"/>
      <c r="H324" s="97"/>
      <c r="J324" s="97"/>
      <c r="K324" s="97"/>
      <c r="M324" s="97"/>
      <c r="N324" s="97"/>
      <c r="R324" s="99">
        <v>4</v>
      </c>
      <c r="T324" s="99" t="s">
        <v>308</v>
      </c>
      <c r="U324" s="98">
        <v>0.1543147514602552</v>
      </c>
      <c r="V324" s="353"/>
    </row>
    <row r="325" spans="1:26" s="347" customFormat="1" ht="12.75" customHeight="1" x14ac:dyDescent="0.25">
      <c r="C325" s="350"/>
      <c r="F325" s="350"/>
      <c r="G325" s="356"/>
      <c r="H325" s="356"/>
      <c r="I325" s="350"/>
      <c r="J325" s="356"/>
      <c r="K325" s="356"/>
      <c r="L325" s="350"/>
      <c r="M325" s="356"/>
      <c r="N325" s="356"/>
      <c r="O325" s="350"/>
      <c r="R325" s="343"/>
      <c r="T325" s="343"/>
      <c r="U325" s="353"/>
      <c r="V325" s="353"/>
      <c r="Y325" s="350"/>
    </row>
    <row r="326" spans="1:26" s="347" customFormat="1" ht="12.75" customHeight="1" x14ac:dyDescent="0.25">
      <c r="C326" s="350"/>
      <c r="F326" s="350"/>
      <c r="G326" s="356"/>
      <c r="H326" s="356"/>
      <c r="I326" s="350"/>
      <c r="J326" s="356"/>
      <c r="K326" s="356"/>
      <c r="L326" s="350"/>
      <c r="M326" s="356"/>
      <c r="N326" s="356"/>
      <c r="O326" s="350"/>
      <c r="R326" s="343"/>
      <c r="T326" s="343"/>
      <c r="U326" s="353"/>
      <c r="V326" s="353"/>
      <c r="Y326" s="350"/>
    </row>
    <row r="327" spans="1:26" s="347" customFormat="1" ht="12.75" customHeight="1" x14ac:dyDescent="0.25">
      <c r="C327" s="350"/>
      <c r="F327" s="350"/>
      <c r="G327" s="356"/>
      <c r="H327" s="356"/>
      <c r="I327" s="350"/>
      <c r="J327" s="356"/>
      <c r="K327" s="356"/>
      <c r="L327" s="350"/>
      <c r="M327" s="356"/>
      <c r="N327" s="356"/>
      <c r="O327" s="350"/>
      <c r="R327" s="343"/>
      <c r="T327" s="343"/>
      <c r="U327" s="353"/>
      <c r="V327" s="353"/>
      <c r="Y327" s="350"/>
    </row>
    <row r="328" spans="1:26" s="108" customFormat="1" ht="12.75" customHeight="1" x14ac:dyDescent="0.25">
      <c r="A328" s="109"/>
      <c r="B328" s="109"/>
      <c r="C328" s="121"/>
      <c r="D328" s="116"/>
      <c r="E328" s="116"/>
      <c r="F328" s="121"/>
      <c r="G328" s="109"/>
      <c r="H328" s="109"/>
      <c r="I328" s="69"/>
      <c r="J328" s="109"/>
      <c r="K328" s="109"/>
      <c r="L328" s="69"/>
      <c r="M328" s="109"/>
      <c r="N328" s="109"/>
      <c r="O328" s="69"/>
      <c r="P328" s="120"/>
      <c r="Q328" s="118"/>
      <c r="R328" s="109"/>
      <c r="S328" s="109"/>
      <c r="T328" s="109"/>
      <c r="U328" s="109"/>
      <c r="V328" s="344"/>
      <c r="W328" s="116"/>
      <c r="X328" s="116"/>
      <c r="Y328" s="69"/>
      <c r="Z328" s="344"/>
    </row>
  </sheetData>
  <sortState ref="AA139:AF150">
    <sortCondition descending="1" ref="AC139"/>
  </sortState>
  <mergeCells count="15">
    <mergeCell ref="C1:E1"/>
    <mergeCell ref="F1:H1"/>
    <mergeCell ref="I1:K1"/>
    <mergeCell ref="L1:N1"/>
    <mergeCell ref="A1:A2"/>
    <mergeCell ref="B1:B2"/>
    <mergeCell ref="W1:W2"/>
    <mergeCell ref="X1:X2"/>
    <mergeCell ref="O1:O2"/>
    <mergeCell ref="P1:P2"/>
    <mergeCell ref="Q1:Q2"/>
    <mergeCell ref="R1:R2"/>
    <mergeCell ref="S1:S2"/>
    <mergeCell ref="T1:U2"/>
    <mergeCell ref="V1:V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9"/>
  <sheetViews>
    <sheetView zoomScale="80" zoomScaleNormal="80" workbookViewId="0"/>
  </sheetViews>
  <sheetFormatPr defaultRowHeight="12.75" customHeight="1" x14ac:dyDescent="0.2"/>
  <cols>
    <col min="1" max="1" width="7.28515625" style="1" bestFit="1" customWidth="1"/>
    <col min="2" max="2" width="33.85546875" style="1" customWidth="1"/>
    <col min="3" max="5" width="5.5703125" style="1" bestFit="1" customWidth="1"/>
    <col min="6" max="6" width="4.5703125" style="1" bestFit="1" customWidth="1"/>
    <col min="7" max="7" width="9.140625" style="1"/>
    <col min="8" max="8" width="7.28515625" style="1" bestFit="1" customWidth="1"/>
    <col min="9" max="9" width="14.5703125" style="1" bestFit="1" customWidth="1"/>
    <col min="10" max="10" width="10.85546875" style="1" bestFit="1" customWidth="1"/>
    <col min="11" max="11" width="14.5703125" style="1" customWidth="1"/>
    <col min="12" max="12" width="10.85546875" style="1" bestFit="1" customWidth="1"/>
    <col min="13" max="16384" width="9.140625" style="1"/>
  </cols>
  <sheetData>
    <row r="1" spans="1:4" ht="12.75" customHeight="1" x14ac:dyDescent="0.2">
      <c r="A1" s="55" t="s">
        <v>341</v>
      </c>
      <c r="C1" s="51"/>
      <c r="D1" s="51"/>
    </row>
    <row r="2" spans="1:4" ht="12.75" customHeight="1" x14ac:dyDescent="0.2">
      <c r="A2" s="407" t="s">
        <v>342</v>
      </c>
      <c r="B2" s="407" t="s">
        <v>240</v>
      </c>
      <c r="C2" s="406" t="s">
        <v>343</v>
      </c>
      <c r="D2" s="407"/>
    </row>
    <row r="3" spans="1:4" ht="12.75" customHeight="1" x14ac:dyDescent="0.2">
      <c r="A3" s="407"/>
      <c r="B3" s="407"/>
      <c r="C3" s="51" t="s">
        <v>7</v>
      </c>
      <c r="D3" s="51" t="s">
        <v>1991</v>
      </c>
    </row>
    <row r="4" spans="1:4" ht="12.75" customHeight="1" x14ac:dyDescent="0.2">
      <c r="A4" s="51">
        <v>1</v>
      </c>
      <c r="B4" s="30" t="s">
        <v>36</v>
      </c>
      <c r="C4" s="52">
        <v>6</v>
      </c>
      <c r="D4" s="52">
        <v>32</v>
      </c>
    </row>
    <row r="5" spans="1:4" ht="12.75" customHeight="1" x14ac:dyDescent="0.2">
      <c r="A5" s="51">
        <v>2</v>
      </c>
      <c r="B5" s="30" t="s">
        <v>171</v>
      </c>
      <c r="C5" s="52">
        <v>20</v>
      </c>
      <c r="D5" s="52">
        <v>23</v>
      </c>
    </row>
    <row r="6" spans="1:4" ht="12.75" customHeight="1" x14ac:dyDescent="0.2">
      <c r="A6" s="309">
        <v>3</v>
      </c>
      <c r="B6" s="30" t="s">
        <v>1996</v>
      </c>
      <c r="C6" s="52">
        <v>20</v>
      </c>
      <c r="D6" s="52">
        <v>20</v>
      </c>
    </row>
    <row r="7" spans="1:4" ht="12.75" customHeight="1" x14ac:dyDescent="0.2">
      <c r="A7" s="309">
        <v>4</v>
      </c>
      <c r="B7" s="30" t="s">
        <v>56</v>
      </c>
      <c r="C7" s="52">
        <v>4</v>
      </c>
      <c r="D7" s="52">
        <v>18</v>
      </c>
    </row>
    <row r="8" spans="1:4" ht="12.75" customHeight="1" x14ac:dyDescent="0.2">
      <c r="A8" s="309">
        <v>5</v>
      </c>
      <c r="B8" s="30" t="s">
        <v>61</v>
      </c>
      <c r="C8" s="52">
        <v>35</v>
      </c>
      <c r="D8" s="52">
        <v>10</v>
      </c>
    </row>
    <row r="9" spans="1:4" ht="12.75" customHeight="1" x14ac:dyDescent="0.2">
      <c r="A9" s="309">
        <v>6</v>
      </c>
      <c r="B9" s="30" t="s">
        <v>70</v>
      </c>
      <c r="C9" s="52">
        <v>23</v>
      </c>
      <c r="D9" s="52">
        <v>5</v>
      </c>
    </row>
    <row r="10" spans="1:4" ht="12.75" customHeight="1" x14ac:dyDescent="0.2">
      <c r="A10" s="309">
        <v>7</v>
      </c>
      <c r="B10" s="30" t="s">
        <v>76</v>
      </c>
      <c r="C10" s="52">
        <v>22</v>
      </c>
      <c r="D10" s="52">
        <v>64</v>
      </c>
    </row>
    <row r="11" spans="1:4" ht="12.75" customHeight="1" x14ac:dyDescent="0.2">
      <c r="A11" s="309">
        <v>8</v>
      </c>
      <c r="B11" s="229" t="s">
        <v>85</v>
      </c>
      <c r="C11" s="52">
        <v>11</v>
      </c>
      <c r="D11" s="52">
        <v>16</v>
      </c>
    </row>
    <row r="12" spans="1:4" ht="12.75" customHeight="1" x14ac:dyDescent="0.2">
      <c r="A12" s="309">
        <v>9</v>
      </c>
      <c r="B12" s="30" t="s">
        <v>90</v>
      </c>
      <c r="C12" s="52">
        <v>22</v>
      </c>
      <c r="D12" s="52">
        <v>23</v>
      </c>
    </row>
    <row r="13" spans="1:4" ht="12.75" customHeight="1" x14ac:dyDescent="0.2">
      <c r="A13" s="309">
        <v>10</v>
      </c>
      <c r="B13" s="30" t="s">
        <v>96</v>
      </c>
      <c r="C13" s="52">
        <v>12</v>
      </c>
      <c r="D13" s="52">
        <v>31</v>
      </c>
    </row>
    <row r="14" spans="1:4" ht="12.75" customHeight="1" x14ac:dyDescent="0.2">
      <c r="A14" s="309">
        <v>11</v>
      </c>
      <c r="B14" s="30" t="s">
        <v>103</v>
      </c>
      <c r="C14" s="52">
        <v>21</v>
      </c>
      <c r="D14" s="52">
        <v>17</v>
      </c>
    </row>
    <row r="15" spans="1:4" ht="12.75" customHeight="1" x14ac:dyDescent="0.2">
      <c r="A15" s="309">
        <v>12</v>
      </c>
      <c r="B15" s="30" t="s">
        <v>111</v>
      </c>
      <c r="C15" s="52">
        <v>15</v>
      </c>
      <c r="D15" s="52">
        <v>15</v>
      </c>
    </row>
    <row r="16" spans="1:4" ht="12.75" customHeight="1" x14ac:dyDescent="0.2">
      <c r="A16" s="309">
        <v>13</v>
      </c>
      <c r="B16" s="30" t="s">
        <v>142</v>
      </c>
      <c r="C16" s="52">
        <v>36</v>
      </c>
      <c r="D16" s="52">
        <v>67</v>
      </c>
    </row>
    <row r="17" spans="1:4" ht="12.75" customHeight="1" x14ac:dyDescent="0.2">
      <c r="A17" s="309">
        <v>14</v>
      </c>
      <c r="B17" s="30" t="s">
        <v>143</v>
      </c>
      <c r="C17" s="52">
        <v>23</v>
      </c>
      <c r="D17" s="52">
        <v>29</v>
      </c>
    </row>
    <row r="18" spans="1:4" ht="12.75" customHeight="1" x14ac:dyDescent="0.2">
      <c r="A18" s="309">
        <v>15</v>
      </c>
      <c r="B18" s="30" t="s">
        <v>144</v>
      </c>
      <c r="C18" s="52">
        <v>31</v>
      </c>
      <c r="D18" s="52">
        <v>40</v>
      </c>
    </row>
    <row r="19" spans="1:4" ht="12.75" customHeight="1" x14ac:dyDescent="0.2">
      <c r="A19" s="309">
        <v>16</v>
      </c>
      <c r="B19" s="30" t="s">
        <v>150</v>
      </c>
      <c r="C19" s="52">
        <v>20</v>
      </c>
      <c r="D19" s="52">
        <v>24</v>
      </c>
    </row>
    <row r="20" spans="1:4" ht="12.75" customHeight="1" x14ac:dyDescent="0.2">
      <c r="A20" s="309">
        <v>17</v>
      </c>
      <c r="B20" s="30" t="s">
        <v>151</v>
      </c>
      <c r="C20" s="52">
        <v>25</v>
      </c>
      <c r="D20" s="52">
        <v>15</v>
      </c>
    </row>
    <row r="21" spans="1:4" ht="12.75" customHeight="1" x14ac:dyDescent="0.2">
      <c r="A21" s="309">
        <v>18</v>
      </c>
      <c r="B21" s="30" t="s">
        <v>154</v>
      </c>
      <c r="C21" s="52">
        <v>11</v>
      </c>
      <c r="D21" s="52">
        <v>25</v>
      </c>
    </row>
    <row r="22" spans="1:4" ht="12.75" customHeight="1" x14ac:dyDescent="0.2">
      <c r="A22" s="309">
        <v>19</v>
      </c>
      <c r="B22" s="51" t="s">
        <v>20</v>
      </c>
      <c r="C22" s="52">
        <v>36</v>
      </c>
      <c r="D22" s="52">
        <v>35</v>
      </c>
    </row>
    <row r="23" spans="1:4" ht="12.75" customHeight="1" x14ac:dyDescent="0.2">
      <c r="A23" s="309">
        <v>20</v>
      </c>
      <c r="B23" s="51" t="s">
        <v>32</v>
      </c>
      <c r="C23" s="52">
        <v>8</v>
      </c>
      <c r="D23" s="52">
        <v>16</v>
      </c>
    </row>
    <row r="24" spans="1:4" ht="12.75" customHeight="1" x14ac:dyDescent="0.2">
      <c r="A24" s="309">
        <v>21</v>
      </c>
      <c r="B24" s="51" t="s">
        <v>39</v>
      </c>
      <c r="C24" s="52">
        <v>10</v>
      </c>
      <c r="D24" s="52">
        <v>21</v>
      </c>
    </row>
    <row r="25" spans="1:4" ht="12.75" customHeight="1" x14ac:dyDescent="0.2">
      <c r="A25" s="309">
        <v>22</v>
      </c>
      <c r="B25" s="51" t="s">
        <v>59</v>
      </c>
      <c r="C25" s="52">
        <v>16</v>
      </c>
      <c r="D25" s="52">
        <v>15</v>
      </c>
    </row>
    <row r="26" spans="1:4" ht="12.75" customHeight="1" x14ac:dyDescent="0.2">
      <c r="A26" s="309">
        <v>23</v>
      </c>
      <c r="B26" s="51" t="s">
        <v>259</v>
      </c>
      <c r="C26" s="52">
        <v>24</v>
      </c>
      <c r="D26" s="52">
        <v>26</v>
      </c>
    </row>
    <row r="27" spans="1:4" ht="12.75" customHeight="1" x14ac:dyDescent="0.2">
      <c r="A27" s="309">
        <v>24</v>
      </c>
      <c r="B27" s="51" t="s">
        <v>64</v>
      </c>
      <c r="C27" s="52">
        <v>12</v>
      </c>
      <c r="D27" s="52">
        <v>29</v>
      </c>
    </row>
    <row r="28" spans="1:4" ht="12.75" customHeight="1" x14ac:dyDescent="0.2">
      <c r="A28" s="309">
        <v>25</v>
      </c>
      <c r="B28" s="51" t="s">
        <v>66</v>
      </c>
      <c r="C28" s="52">
        <v>40</v>
      </c>
      <c r="D28" s="52">
        <v>58</v>
      </c>
    </row>
    <row r="29" spans="1:4" ht="12.75" customHeight="1" x14ac:dyDescent="0.2">
      <c r="A29" s="309">
        <v>26</v>
      </c>
      <c r="B29" s="51" t="s">
        <v>73</v>
      </c>
      <c r="C29" s="52">
        <v>66</v>
      </c>
      <c r="D29" s="52">
        <v>33</v>
      </c>
    </row>
    <row r="30" spans="1:4" ht="12.75" customHeight="1" x14ac:dyDescent="0.2">
      <c r="A30" s="309">
        <v>27</v>
      </c>
      <c r="B30" s="51" t="s">
        <v>260</v>
      </c>
      <c r="C30" s="52">
        <v>31</v>
      </c>
      <c r="D30" s="52">
        <v>19</v>
      </c>
    </row>
    <row r="31" spans="1:4" ht="12.75" customHeight="1" x14ac:dyDescent="0.2">
      <c r="A31" s="309">
        <v>28</v>
      </c>
      <c r="B31" s="51" t="s">
        <v>83</v>
      </c>
      <c r="C31" s="52">
        <v>12</v>
      </c>
      <c r="D31" s="52">
        <v>20</v>
      </c>
    </row>
    <row r="32" spans="1:4" ht="12.75" customHeight="1" x14ac:dyDescent="0.2">
      <c r="A32" s="309">
        <v>29</v>
      </c>
      <c r="B32" s="51" t="s">
        <v>88</v>
      </c>
      <c r="C32" s="52">
        <v>4</v>
      </c>
      <c r="D32" s="52">
        <v>40</v>
      </c>
    </row>
    <row r="33" spans="1:19" ht="12.75" customHeight="1" x14ac:dyDescent="0.2">
      <c r="A33" s="309">
        <v>30</v>
      </c>
      <c r="B33" s="51" t="s">
        <v>94</v>
      </c>
      <c r="C33" s="52">
        <v>168</v>
      </c>
      <c r="D33" s="52">
        <v>82</v>
      </c>
    </row>
    <row r="34" spans="1:19" ht="12.75" customHeight="1" x14ac:dyDescent="0.2">
      <c r="A34" s="309">
        <v>31</v>
      </c>
      <c r="B34" s="51" t="s">
        <v>95</v>
      </c>
      <c r="C34" s="52">
        <v>44</v>
      </c>
      <c r="D34" s="52">
        <v>25</v>
      </c>
    </row>
    <row r="35" spans="1:19" ht="12.75" customHeight="1" x14ac:dyDescent="0.2">
      <c r="A35" s="309">
        <v>32</v>
      </c>
      <c r="B35" s="51" t="s">
        <v>100</v>
      </c>
      <c r="C35" s="52">
        <v>18</v>
      </c>
      <c r="D35" s="52">
        <v>9</v>
      </c>
    </row>
    <row r="36" spans="1:19" ht="12.75" customHeight="1" x14ac:dyDescent="0.2">
      <c r="A36" s="309">
        <v>33</v>
      </c>
      <c r="B36" s="51" t="s">
        <v>101</v>
      </c>
      <c r="C36" s="52">
        <v>17</v>
      </c>
      <c r="D36" s="52">
        <v>15</v>
      </c>
    </row>
    <row r="37" spans="1:19" ht="12.75" customHeight="1" x14ac:dyDescent="0.2">
      <c r="A37" s="309">
        <v>34</v>
      </c>
      <c r="B37" s="51" t="s">
        <v>105</v>
      </c>
      <c r="C37" s="52">
        <v>36</v>
      </c>
      <c r="D37" s="52">
        <v>34</v>
      </c>
    </row>
    <row r="38" spans="1:19" ht="12.75" customHeight="1" x14ac:dyDescent="0.2">
      <c r="A38" s="309">
        <v>35</v>
      </c>
      <c r="B38" s="51" t="s">
        <v>107</v>
      </c>
      <c r="C38" s="51">
        <v>79</v>
      </c>
      <c r="D38" s="51">
        <v>32</v>
      </c>
    </row>
    <row r="39" spans="1:19" ht="12.75" customHeight="1" x14ac:dyDescent="0.2">
      <c r="A39" s="309">
        <v>36</v>
      </c>
      <c r="B39" s="51" t="s">
        <v>113</v>
      </c>
      <c r="C39" s="51">
        <v>15</v>
      </c>
      <c r="D39" s="51">
        <v>8</v>
      </c>
    </row>
    <row r="40" spans="1:19" ht="12.75" customHeight="1" x14ac:dyDescent="0.2">
      <c r="A40" s="309">
        <v>37</v>
      </c>
      <c r="B40" s="51" t="s">
        <v>115</v>
      </c>
      <c r="C40" s="52">
        <v>19</v>
      </c>
      <c r="D40" s="52">
        <v>84</v>
      </c>
    </row>
    <row r="41" spans="1:19" ht="12.75" customHeight="1" x14ac:dyDescent="0.2">
      <c r="A41" s="309">
        <v>38</v>
      </c>
      <c r="B41" s="51" t="s">
        <v>118</v>
      </c>
      <c r="C41" s="52">
        <v>44</v>
      </c>
      <c r="D41" s="52">
        <v>18</v>
      </c>
    </row>
    <row r="42" spans="1:19" ht="12.75" customHeight="1" x14ac:dyDescent="0.2">
      <c r="A42" s="309">
        <v>39</v>
      </c>
      <c r="B42" s="51" t="s">
        <v>122</v>
      </c>
      <c r="C42" s="52">
        <v>22</v>
      </c>
      <c r="D42" s="52">
        <v>21</v>
      </c>
    </row>
    <row r="43" spans="1:19" ht="12.75" customHeight="1" x14ac:dyDescent="0.2">
      <c r="A43" s="309">
        <v>40</v>
      </c>
      <c r="B43" s="51" t="s">
        <v>125</v>
      </c>
      <c r="C43" s="51">
        <v>39</v>
      </c>
      <c r="D43" s="51">
        <v>28</v>
      </c>
    </row>
    <row r="44" spans="1:19" ht="12.75" customHeight="1" x14ac:dyDescent="0.2">
      <c r="A44" s="309">
        <v>41</v>
      </c>
      <c r="B44" s="51" t="s">
        <v>128</v>
      </c>
      <c r="C44" s="52">
        <v>90</v>
      </c>
      <c r="D44" s="52">
        <v>121</v>
      </c>
    </row>
    <row r="45" spans="1:19" ht="12.75" customHeight="1" x14ac:dyDescent="0.2">
      <c r="A45" s="309">
        <v>42</v>
      </c>
      <c r="B45" s="51" t="s">
        <v>130</v>
      </c>
      <c r="C45" s="52">
        <v>219</v>
      </c>
      <c r="D45" s="52">
        <v>58</v>
      </c>
    </row>
    <row r="46" spans="1:19" ht="12.75" customHeight="1" x14ac:dyDescent="0.2">
      <c r="A46" s="309">
        <v>43</v>
      </c>
      <c r="B46" s="51" t="s">
        <v>172</v>
      </c>
      <c r="C46" s="52">
        <v>22</v>
      </c>
      <c r="D46" s="52">
        <v>8</v>
      </c>
    </row>
    <row r="47" spans="1:19" ht="12.75" customHeight="1" x14ac:dyDescent="0.2">
      <c r="A47" s="309">
        <v>44</v>
      </c>
      <c r="B47" s="51" t="s">
        <v>134</v>
      </c>
      <c r="C47" s="52">
        <v>50</v>
      </c>
      <c r="D47" s="52">
        <v>16</v>
      </c>
    </row>
    <row r="48" spans="1:19" ht="12.75" customHeight="1" x14ac:dyDescent="0.2">
      <c r="A48" s="309">
        <v>45</v>
      </c>
      <c r="B48" s="51" t="s">
        <v>173</v>
      </c>
      <c r="C48" s="52">
        <v>12</v>
      </c>
      <c r="D48" s="52">
        <v>9</v>
      </c>
      <c r="E48" s="51"/>
      <c r="F48" s="51"/>
      <c r="G48" s="51"/>
      <c r="H48" s="51"/>
      <c r="I48" s="51"/>
      <c r="J48" s="51"/>
      <c r="K48" s="51"/>
      <c r="L48" s="51"/>
      <c r="M48" s="51"/>
      <c r="N48" s="51"/>
      <c r="O48" s="51"/>
      <c r="P48" s="51"/>
      <c r="Q48" s="51"/>
      <c r="R48" s="51"/>
      <c r="S48" s="51"/>
    </row>
    <row r="49" spans="1:19" ht="12.75" customHeight="1" x14ac:dyDescent="0.2">
      <c r="A49" s="309">
        <v>46</v>
      </c>
      <c r="B49" s="51" t="s">
        <v>174</v>
      </c>
      <c r="C49" s="52">
        <v>27</v>
      </c>
      <c r="D49" s="52">
        <v>54</v>
      </c>
      <c r="E49" s="51"/>
      <c r="F49" s="51"/>
      <c r="G49" s="51"/>
      <c r="H49" s="51"/>
      <c r="I49" s="51"/>
      <c r="J49" s="51"/>
      <c r="K49" s="51"/>
      <c r="L49" s="51"/>
      <c r="M49" s="51"/>
      <c r="N49" s="51"/>
      <c r="O49" s="51"/>
      <c r="P49" s="51"/>
      <c r="Q49" s="51"/>
      <c r="R49" s="51"/>
      <c r="S49" s="51"/>
    </row>
    <row r="50" spans="1:19" ht="12.75" customHeight="1" x14ac:dyDescent="0.2">
      <c r="A50" s="309">
        <v>47</v>
      </c>
      <c r="B50" s="51" t="s">
        <v>139</v>
      </c>
      <c r="C50" s="52">
        <v>103</v>
      </c>
      <c r="D50" s="52">
        <v>49</v>
      </c>
      <c r="E50" s="51"/>
      <c r="F50" s="51"/>
      <c r="G50" s="51"/>
      <c r="H50" s="51"/>
      <c r="I50" s="51"/>
      <c r="J50" s="51"/>
      <c r="K50" s="51"/>
      <c r="L50" s="51"/>
      <c r="M50" s="51"/>
      <c r="N50" s="51"/>
      <c r="O50" s="51"/>
      <c r="P50" s="51"/>
      <c r="Q50" s="51"/>
      <c r="R50" s="51"/>
      <c r="S50" s="51"/>
    </row>
    <row r="51" spans="1:19" ht="12.75" customHeight="1" x14ac:dyDescent="0.2">
      <c r="A51" s="309">
        <v>48</v>
      </c>
      <c r="B51" s="51" t="s">
        <v>141</v>
      </c>
      <c r="C51" s="52">
        <v>65</v>
      </c>
      <c r="D51" s="52">
        <v>46</v>
      </c>
      <c r="E51" s="51"/>
      <c r="F51" s="51"/>
      <c r="G51" s="51"/>
      <c r="H51" s="51"/>
      <c r="I51" s="51"/>
      <c r="J51" s="51"/>
      <c r="K51" s="51"/>
      <c r="L51" s="51"/>
      <c r="M51" s="51"/>
      <c r="N51" s="51"/>
      <c r="O51" s="51"/>
      <c r="P51" s="51"/>
      <c r="Q51" s="51"/>
      <c r="R51" s="51"/>
      <c r="S51" s="51"/>
    </row>
    <row r="52" spans="1:19" ht="12.75" customHeight="1" x14ac:dyDescent="0.2">
      <c r="A52" s="309">
        <v>49</v>
      </c>
      <c r="B52" s="51" t="s">
        <v>249</v>
      </c>
      <c r="C52" s="52">
        <v>65</v>
      </c>
      <c r="D52" s="52">
        <v>12</v>
      </c>
      <c r="E52" s="51"/>
      <c r="F52" s="51"/>
      <c r="G52" s="51"/>
      <c r="H52" s="51"/>
      <c r="I52" s="51"/>
      <c r="J52" s="51"/>
      <c r="K52" s="51"/>
      <c r="L52" s="51"/>
      <c r="M52" s="51"/>
      <c r="N52" s="51"/>
      <c r="O52" s="51"/>
      <c r="P52" s="51"/>
      <c r="Q52" s="51"/>
      <c r="R52" s="51"/>
      <c r="S52" s="51"/>
    </row>
    <row r="53" spans="1:19" ht="12.75" customHeight="1" x14ac:dyDescent="0.2">
      <c r="A53" s="309">
        <v>50</v>
      </c>
      <c r="B53" s="51" t="s">
        <v>145</v>
      </c>
      <c r="C53" s="52">
        <v>29</v>
      </c>
      <c r="D53" s="52">
        <v>11</v>
      </c>
      <c r="E53" s="51"/>
      <c r="F53" s="51"/>
      <c r="G53" s="51"/>
      <c r="H53" s="51"/>
      <c r="I53" s="51"/>
      <c r="J53" s="51"/>
      <c r="K53" s="51"/>
      <c r="L53" s="51"/>
      <c r="M53" s="51"/>
      <c r="N53" s="51"/>
      <c r="O53" s="51"/>
      <c r="P53" s="51"/>
      <c r="Q53" s="51"/>
      <c r="R53" s="51"/>
      <c r="S53" s="51"/>
    </row>
    <row r="54" spans="1:19" ht="12.75" customHeight="1" x14ac:dyDescent="0.2">
      <c r="A54" s="309">
        <v>51</v>
      </c>
      <c r="B54" s="51" t="s">
        <v>147</v>
      </c>
      <c r="C54" s="52">
        <v>51</v>
      </c>
      <c r="D54" s="52">
        <v>38</v>
      </c>
      <c r="E54" s="51"/>
      <c r="F54" s="51"/>
      <c r="G54" s="51"/>
      <c r="H54" s="51"/>
      <c r="I54" s="51"/>
      <c r="J54" s="51"/>
      <c r="K54" s="51"/>
      <c r="L54" s="51"/>
      <c r="M54" s="51"/>
      <c r="N54" s="51"/>
      <c r="O54" s="51"/>
      <c r="P54" s="51"/>
      <c r="Q54" s="51"/>
      <c r="R54" s="51"/>
      <c r="S54" s="51"/>
    </row>
    <row r="55" spans="1:19" ht="12.75" customHeight="1" x14ac:dyDescent="0.2">
      <c r="A55" s="309">
        <v>52</v>
      </c>
      <c r="B55" s="51" t="s">
        <v>155</v>
      </c>
      <c r="C55" s="52">
        <v>44</v>
      </c>
      <c r="D55" s="52">
        <v>33</v>
      </c>
      <c r="E55" s="51"/>
      <c r="F55" s="51"/>
      <c r="G55" s="51"/>
      <c r="H55" s="51"/>
      <c r="I55" s="51"/>
      <c r="J55" s="51"/>
      <c r="K55" s="51"/>
      <c r="L55" s="51"/>
      <c r="M55" s="51"/>
      <c r="N55" s="51"/>
      <c r="O55" s="51"/>
      <c r="P55" s="51"/>
      <c r="Q55" s="51"/>
      <c r="R55" s="51"/>
      <c r="S55" s="51"/>
    </row>
    <row r="56" spans="1:19" ht="12.75" customHeight="1" x14ac:dyDescent="0.2">
      <c r="A56" s="309">
        <v>53</v>
      </c>
      <c r="B56" s="51" t="s">
        <v>156</v>
      </c>
      <c r="C56" s="52">
        <v>24</v>
      </c>
      <c r="D56" s="52">
        <v>43</v>
      </c>
      <c r="E56" s="51"/>
      <c r="F56" s="51"/>
      <c r="G56" s="51"/>
      <c r="H56" s="51"/>
      <c r="I56" s="51"/>
      <c r="J56" s="51"/>
      <c r="K56" s="51"/>
      <c r="L56" s="51"/>
      <c r="M56" s="51"/>
      <c r="N56" s="51"/>
      <c r="O56" s="51"/>
      <c r="P56" s="51"/>
      <c r="Q56" s="51"/>
      <c r="R56" s="51"/>
      <c r="S56" s="51"/>
    </row>
    <row r="57" spans="1:19" ht="12.75" customHeight="1" x14ac:dyDescent="0.2">
      <c r="A57" s="309">
        <v>54</v>
      </c>
      <c r="B57" s="78" t="s">
        <v>157</v>
      </c>
      <c r="C57" s="78">
        <v>26</v>
      </c>
      <c r="D57" s="78">
        <v>29</v>
      </c>
      <c r="E57" s="51"/>
      <c r="F57" s="51"/>
      <c r="G57" s="51"/>
      <c r="H57" s="51"/>
      <c r="I57" s="51"/>
      <c r="J57" s="51"/>
      <c r="K57" s="51"/>
      <c r="L57" s="51"/>
      <c r="M57" s="51"/>
      <c r="N57" s="51"/>
      <c r="O57" s="51"/>
      <c r="P57" s="51"/>
      <c r="Q57" s="51"/>
      <c r="R57" s="51"/>
      <c r="S57" s="51"/>
    </row>
    <row r="58" spans="1:19" ht="12.75" customHeight="1" x14ac:dyDescent="0.2">
      <c r="A58" s="309">
        <v>55</v>
      </c>
      <c r="B58" s="78" t="s">
        <v>163</v>
      </c>
      <c r="C58" s="78">
        <v>58</v>
      </c>
      <c r="D58" s="78">
        <v>48</v>
      </c>
      <c r="E58" s="78"/>
      <c r="F58" s="78"/>
      <c r="G58" s="78"/>
      <c r="H58" s="78"/>
      <c r="I58" s="78"/>
      <c r="J58" s="78"/>
      <c r="K58" s="78"/>
      <c r="L58" s="78"/>
      <c r="M58" s="78"/>
      <c r="N58" s="78"/>
      <c r="O58" s="78"/>
      <c r="P58" s="78"/>
      <c r="Q58" s="78"/>
      <c r="R58" s="78"/>
      <c r="S58" s="78"/>
    </row>
    <row r="59" spans="1:19" ht="12.75" customHeight="1" x14ac:dyDescent="0.2">
      <c r="A59" s="309">
        <v>56</v>
      </c>
      <c r="B59" s="78" t="s">
        <v>164</v>
      </c>
      <c r="C59" s="78">
        <v>19</v>
      </c>
      <c r="D59" s="78">
        <v>11</v>
      </c>
      <c r="E59" s="78"/>
      <c r="F59" s="78"/>
      <c r="G59" s="78"/>
      <c r="H59" s="78"/>
      <c r="I59" s="78"/>
      <c r="J59" s="78"/>
      <c r="K59" s="78"/>
      <c r="L59" s="78"/>
      <c r="M59" s="78"/>
      <c r="N59" s="78"/>
      <c r="O59" s="78"/>
      <c r="P59" s="78"/>
      <c r="Q59" s="78"/>
      <c r="R59" s="78"/>
      <c r="S59" s="78"/>
    </row>
    <row r="60" spans="1:19" ht="12.75" customHeight="1" x14ac:dyDescent="0.2">
      <c r="A60" s="78"/>
      <c r="B60" s="51" t="s">
        <v>344</v>
      </c>
      <c r="C60" s="52">
        <f>SUM(C4:C21)</f>
        <v>357</v>
      </c>
      <c r="D60" s="52">
        <f>SUM(D4:D21)</f>
        <v>474</v>
      </c>
      <c r="E60" s="78"/>
      <c r="F60" s="78"/>
      <c r="G60" s="78"/>
      <c r="H60" s="78"/>
      <c r="I60" s="78"/>
      <c r="J60" s="78"/>
      <c r="K60" s="78"/>
      <c r="L60" s="78"/>
      <c r="M60" s="78"/>
      <c r="N60" s="78"/>
      <c r="O60" s="78"/>
      <c r="P60" s="78"/>
      <c r="Q60" s="78"/>
      <c r="R60" s="78"/>
      <c r="S60" s="78"/>
    </row>
    <row r="61" spans="1:19" ht="12.75" customHeight="1" x14ac:dyDescent="0.2">
      <c r="A61" s="51"/>
      <c r="B61" s="51" t="s">
        <v>345</v>
      </c>
      <c r="C61" s="52">
        <f>SUM(C4:C59)</f>
        <v>2021</v>
      </c>
      <c r="D61" s="52">
        <f>SUM(D4:D59)</f>
        <v>1728</v>
      </c>
      <c r="E61" s="52"/>
      <c r="F61" s="51"/>
      <c r="G61" s="51"/>
      <c r="H61" s="51"/>
      <c r="I61" s="51"/>
      <c r="J61" s="51"/>
      <c r="K61" s="51"/>
      <c r="L61" s="51"/>
      <c r="M61" s="51"/>
      <c r="N61" s="51"/>
      <c r="O61" s="51"/>
      <c r="P61" s="51"/>
      <c r="Q61" s="51"/>
      <c r="R61" s="51"/>
      <c r="S61" s="51"/>
    </row>
    <row r="62" spans="1:19" ht="12.75" customHeight="1" x14ac:dyDescent="0.2">
      <c r="A62" s="51"/>
      <c r="B62" s="51"/>
      <c r="C62" s="51"/>
      <c r="D62" s="51"/>
      <c r="E62" s="51"/>
      <c r="F62" s="51"/>
      <c r="G62" s="51"/>
      <c r="H62" s="51"/>
      <c r="I62" s="51"/>
      <c r="J62" s="51"/>
      <c r="K62" s="51"/>
      <c r="L62" s="51"/>
      <c r="M62" s="51"/>
      <c r="N62" s="51"/>
      <c r="O62" s="51"/>
      <c r="P62" s="51"/>
      <c r="Q62" s="51"/>
      <c r="R62" s="51"/>
      <c r="S62" s="51"/>
    </row>
    <row r="63" spans="1:19" ht="12.75" customHeight="1" x14ac:dyDescent="0.2">
      <c r="A63" s="51"/>
      <c r="B63" s="51"/>
      <c r="C63" s="51"/>
      <c r="D63" s="51"/>
      <c r="E63" s="51"/>
      <c r="F63" s="51"/>
      <c r="G63" s="51"/>
      <c r="H63" s="51"/>
      <c r="I63" s="51"/>
      <c r="J63" s="51"/>
      <c r="K63" s="51"/>
      <c r="L63" s="51"/>
      <c r="M63" s="51"/>
      <c r="N63" s="51"/>
      <c r="O63" s="51"/>
      <c r="P63" s="51"/>
      <c r="Q63" s="51"/>
      <c r="R63" s="51"/>
      <c r="S63" s="51"/>
    </row>
    <row r="64" spans="1:19" ht="12.75" customHeight="1" x14ac:dyDescent="0.25">
      <c r="A64" s="55" t="s">
        <v>346</v>
      </c>
      <c r="C64" s="49"/>
      <c r="D64" s="49"/>
      <c r="E64" s="49"/>
      <c r="F64" s="49"/>
      <c r="H64" s="55" t="s">
        <v>347</v>
      </c>
      <c r="I64" s="49"/>
      <c r="J64" s="49"/>
      <c r="K64" s="49"/>
      <c r="L64" s="49"/>
      <c r="M64" s="49"/>
      <c r="N64" s="49"/>
      <c r="O64" s="49"/>
      <c r="P64" s="49"/>
      <c r="Q64" s="49"/>
      <c r="R64" s="49"/>
      <c r="S64" s="49"/>
    </row>
    <row r="65" spans="1:25" ht="12.75" customHeight="1" x14ac:dyDescent="0.2">
      <c r="A65" s="406" t="s">
        <v>348</v>
      </c>
      <c r="B65" s="407" t="s">
        <v>240</v>
      </c>
      <c r="C65" s="406" t="s">
        <v>349</v>
      </c>
      <c r="D65" s="407"/>
      <c r="E65" s="406" t="s">
        <v>350</v>
      </c>
      <c r="F65" s="407"/>
      <c r="G65" s="51"/>
      <c r="H65" s="406" t="s">
        <v>348</v>
      </c>
      <c r="I65" s="406" t="s">
        <v>351</v>
      </c>
      <c r="J65" s="406" t="s">
        <v>352</v>
      </c>
      <c r="K65" s="406" t="s">
        <v>1999</v>
      </c>
      <c r="L65" s="406" t="s">
        <v>352</v>
      </c>
      <c r="M65" s="51"/>
      <c r="N65" s="51"/>
      <c r="O65" s="51"/>
      <c r="P65" s="51"/>
      <c r="Q65" s="51"/>
      <c r="R65" s="51"/>
      <c r="S65" s="51"/>
    </row>
    <row r="66" spans="1:25" ht="12.75" customHeight="1" x14ac:dyDescent="0.25">
      <c r="A66" s="407"/>
      <c r="B66" s="407"/>
      <c r="C66" s="51" t="s">
        <v>7</v>
      </c>
      <c r="D66" s="51" t="s">
        <v>1991</v>
      </c>
      <c r="E66" s="51" t="s">
        <v>7</v>
      </c>
      <c r="F66" s="51" t="s">
        <v>1991</v>
      </c>
      <c r="G66" s="49"/>
      <c r="H66" s="407"/>
      <c r="I66" s="407"/>
      <c r="J66" s="407"/>
      <c r="K66" s="407"/>
      <c r="L66" s="407"/>
      <c r="M66" s="49"/>
      <c r="N66" s="49"/>
      <c r="O66" s="49"/>
      <c r="P66" s="49"/>
      <c r="Q66" s="49"/>
      <c r="R66" s="49"/>
      <c r="S66" s="49"/>
    </row>
    <row r="67" spans="1:25" ht="12.75" customHeight="1" x14ac:dyDescent="0.25">
      <c r="A67" s="53"/>
      <c r="B67" s="78"/>
      <c r="C67" s="52"/>
      <c r="D67" s="52"/>
      <c r="E67" s="78"/>
      <c r="F67" s="78"/>
      <c r="G67" s="49"/>
      <c r="H67" s="53">
        <v>1</v>
      </c>
      <c r="I67" s="52">
        <v>15</v>
      </c>
      <c r="J67" s="50">
        <f>I67/SUM($I$67:$I$83)*100</f>
        <v>1.2908777969018932</v>
      </c>
      <c r="K67" s="52">
        <v>1</v>
      </c>
      <c r="L67" s="50">
        <f>K67/SUM($K$67:$K$83)*100</f>
        <v>6.6755674232309742E-2</v>
      </c>
      <c r="M67" s="49"/>
      <c r="N67" s="49"/>
      <c r="O67" s="49"/>
      <c r="P67" s="49"/>
      <c r="Q67" s="49"/>
      <c r="R67" s="49"/>
      <c r="S67" s="49"/>
    </row>
    <row r="68" spans="1:25" ht="12.75" customHeight="1" x14ac:dyDescent="0.25">
      <c r="A68" s="53">
        <v>1</v>
      </c>
      <c r="B68" s="78" t="s">
        <v>36</v>
      </c>
      <c r="C68" s="52">
        <v>4</v>
      </c>
      <c r="D68" s="52">
        <v>0</v>
      </c>
      <c r="E68" s="52"/>
      <c r="F68" s="52"/>
      <c r="G68" s="49"/>
      <c r="H68" s="53">
        <v>2</v>
      </c>
      <c r="I68" s="52">
        <v>103</v>
      </c>
      <c r="J68" s="50">
        <f t="shared" ref="J68:J83" si="0">I68/SUM($I$67:$I$83)*100</f>
        <v>8.864027538726333</v>
      </c>
      <c r="K68" s="52">
        <v>87</v>
      </c>
      <c r="L68" s="50">
        <f t="shared" ref="L68:L83" si="1">K68/SUM($K$67:$K$83)*100</f>
        <v>5.8077436582109483</v>
      </c>
      <c r="M68" s="49"/>
      <c r="N68" s="49"/>
      <c r="O68" s="49"/>
      <c r="P68" s="49"/>
      <c r="Q68" s="49"/>
      <c r="R68" s="49"/>
      <c r="S68" s="49"/>
    </row>
    <row r="69" spans="1:25" ht="12.75" customHeight="1" x14ac:dyDescent="0.25">
      <c r="A69" s="53">
        <v>1</v>
      </c>
      <c r="B69" s="78" t="s">
        <v>61</v>
      </c>
      <c r="C69" s="52">
        <v>11</v>
      </c>
      <c r="D69" s="52">
        <v>1</v>
      </c>
      <c r="E69" s="78"/>
      <c r="F69" s="78"/>
      <c r="G69" s="49"/>
      <c r="H69" s="53">
        <v>3</v>
      </c>
      <c r="I69" s="52">
        <v>188</v>
      </c>
      <c r="J69" s="50">
        <f t="shared" si="0"/>
        <v>16.179001721170398</v>
      </c>
      <c r="K69" s="52">
        <v>200</v>
      </c>
      <c r="L69" s="50">
        <f t="shared" si="1"/>
        <v>13.351134846461948</v>
      </c>
      <c r="M69" s="49"/>
      <c r="N69" s="49"/>
      <c r="O69" s="49"/>
      <c r="P69" s="49"/>
      <c r="Q69" s="49"/>
      <c r="R69" s="49"/>
      <c r="S69" s="49"/>
    </row>
    <row r="70" spans="1:25" ht="12.75" customHeight="1" x14ac:dyDescent="0.25">
      <c r="A70" s="54">
        <v>1</v>
      </c>
      <c r="B70" s="78"/>
      <c r="C70" s="52"/>
      <c r="D70" s="52"/>
      <c r="E70" s="78">
        <v>15</v>
      </c>
      <c r="F70" s="78">
        <v>1</v>
      </c>
      <c r="G70" s="49"/>
      <c r="H70" s="53">
        <v>4</v>
      </c>
      <c r="I70" s="52">
        <v>235</v>
      </c>
      <c r="J70" s="50">
        <f t="shared" si="0"/>
        <v>20.223752151462996</v>
      </c>
      <c r="K70" s="52">
        <v>308</v>
      </c>
      <c r="L70" s="50">
        <f t="shared" si="1"/>
        <v>20.5607476635514</v>
      </c>
      <c r="M70" s="49"/>
      <c r="N70" s="49"/>
      <c r="O70" s="49"/>
      <c r="P70" s="49"/>
      <c r="Q70" s="49"/>
      <c r="R70" s="49"/>
      <c r="S70" s="49"/>
    </row>
    <row r="71" spans="1:25" ht="12.75" customHeight="1" x14ac:dyDescent="0.25">
      <c r="A71" s="53">
        <v>2</v>
      </c>
      <c r="B71" s="78" t="s">
        <v>36</v>
      </c>
      <c r="C71" s="52">
        <v>4</v>
      </c>
      <c r="D71" s="52">
        <v>3</v>
      </c>
      <c r="E71" s="78"/>
      <c r="F71" s="78"/>
      <c r="G71" s="49"/>
      <c r="H71" s="53">
        <v>4.5</v>
      </c>
      <c r="I71" s="52">
        <v>11</v>
      </c>
      <c r="J71" s="50">
        <f t="shared" si="0"/>
        <v>0.94664371772805511</v>
      </c>
      <c r="K71" s="52">
        <v>25</v>
      </c>
      <c r="L71" s="50">
        <f t="shared" si="1"/>
        <v>1.6688918558077435</v>
      </c>
      <c r="M71" s="49"/>
      <c r="N71" s="49"/>
      <c r="O71" s="49"/>
      <c r="P71" s="49"/>
      <c r="Q71" s="49"/>
      <c r="R71" s="49"/>
      <c r="S71" s="49"/>
    </row>
    <row r="72" spans="1:25" ht="12.75" customHeight="1" x14ac:dyDescent="0.25">
      <c r="A72" s="53">
        <v>2</v>
      </c>
      <c r="B72" s="78" t="s">
        <v>171</v>
      </c>
      <c r="C72" s="52">
        <v>7</v>
      </c>
      <c r="D72" s="52">
        <v>9</v>
      </c>
      <c r="E72" s="78"/>
      <c r="F72" s="78"/>
      <c r="G72" s="49"/>
      <c r="H72" s="53">
        <v>5</v>
      </c>
      <c r="I72" s="52">
        <v>230</v>
      </c>
      <c r="J72" s="50">
        <f t="shared" si="0"/>
        <v>19.793459552495698</v>
      </c>
      <c r="K72" s="52">
        <v>338</v>
      </c>
      <c r="L72" s="50">
        <f t="shared" si="1"/>
        <v>22.563417890520697</v>
      </c>
      <c r="M72" s="49"/>
      <c r="N72" s="49"/>
      <c r="O72" s="49"/>
      <c r="P72" s="49"/>
      <c r="Q72" s="49"/>
      <c r="R72" s="49"/>
      <c r="S72" s="49"/>
    </row>
    <row r="73" spans="1:25" ht="12.75" customHeight="1" x14ac:dyDescent="0.25">
      <c r="A73" s="54">
        <v>2</v>
      </c>
      <c r="B73" s="78" t="s">
        <v>1996</v>
      </c>
      <c r="C73" s="52">
        <v>6</v>
      </c>
      <c r="D73" s="52">
        <v>9</v>
      </c>
      <c r="E73" s="78"/>
      <c r="F73" s="78"/>
      <c r="G73" s="49"/>
      <c r="H73" s="53">
        <v>5.5</v>
      </c>
      <c r="I73" s="52">
        <v>11</v>
      </c>
      <c r="J73" s="50">
        <f t="shared" si="0"/>
        <v>0.94664371772805511</v>
      </c>
      <c r="K73" s="52">
        <v>25</v>
      </c>
      <c r="L73" s="50">
        <f t="shared" si="1"/>
        <v>1.6688918558077435</v>
      </c>
      <c r="M73" s="49"/>
      <c r="N73" s="49"/>
      <c r="O73" s="49"/>
      <c r="P73" s="49"/>
      <c r="Q73" s="49"/>
      <c r="R73" s="49"/>
      <c r="S73" s="49"/>
    </row>
    <row r="74" spans="1:25" ht="12.75" customHeight="1" x14ac:dyDescent="0.25">
      <c r="A74" s="54">
        <v>2</v>
      </c>
      <c r="B74" s="78" t="s">
        <v>56</v>
      </c>
      <c r="C74" s="52">
        <v>1</v>
      </c>
      <c r="D74" s="52">
        <v>5</v>
      </c>
      <c r="E74" s="78"/>
      <c r="F74" s="78"/>
      <c r="G74" s="49"/>
      <c r="H74" s="53">
        <v>6</v>
      </c>
      <c r="I74" s="52">
        <v>182</v>
      </c>
      <c r="J74" s="50">
        <f t="shared" si="0"/>
        <v>15.66265060240964</v>
      </c>
      <c r="K74" s="52">
        <v>263</v>
      </c>
      <c r="L74" s="50">
        <f t="shared" si="1"/>
        <v>17.556742323097463</v>
      </c>
      <c r="M74" s="49"/>
      <c r="N74" s="49"/>
      <c r="O74" s="49"/>
      <c r="P74" s="49"/>
      <c r="Q74" s="49"/>
      <c r="R74" s="49"/>
      <c r="S74" s="49"/>
    </row>
    <row r="75" spans="1:25" ht="12.75" customHeight="1" x14ac:dyDescent="0.25">
      <c r="A75" s="54">
        <v>2</v>
      </c>
      <c r="B75" s="78" t="s">
        <v>61</v>
      </c>
      <c r="C75" s="52">
        <v>24</v>
      </c>
      <c r="D75" s="52">
        <v>2</v>
      </c>
      <c r="E75" s="78"/>
      <c r="F75" s="78"/>
      <c r="G75" s="49"/>
      <c r="H75" s="53">
        <v>6.5</v>
      </c>
      <c r="I75" s="52">
        <v>11</v>
      </c>
      <c r="J75" s="50">
        <f t="shared" si="0"/>
        <v>0.94664371772805511</v>
      </c>
      <c r="K75" s="52">
        <v>25</v>
      </c>
      <c r="L75" s="50">
        <f t="shared" si="1"/>
        <v>1.6688918558077435</v>
      </c>
      <c r="M75" s="49"/>
      <c r="N75" s="49"/>
      <c r="O75" s="49"/>
      <c r="P75" s="49"/>
      <c r="Q75" s="49"/>
      <c r="R75" s="49"/>
      <c r="S75" s="49"/>
    </row>
    <row r="76" spans="1:25" ht="12.75" customHeight="1" x14ac:dyDescent="0.25">
      <c r="A76" s="54">
        <v>2</v>
      </c>
      <c r="B76" s="78" t="s">
        <v>76</v>
      </c>
      <c r="C76" s="52">
        <v>3</v>
      </c>
      <c r="D76" s="52">
        <v>6</v>
      </c>
      <c r="E76" s="78"/>
      <c r="F76" s="78"/>
      <c r="G76" s="49"/>
      <c r="H76" s="53">
        <v>7</v>
      </c>
      <c r="I76" s="52">
        <v>72</v>
      </c>
      <c r="J76" s="50">
        <f t="shared" si="0"/>
        <v>6.1962134251290877</v>
      </c>
      <c r="K76" s="52">
        <v>116</v>
      </c>
      <c r="L76" s="50">
        <f t="shared" si="1"/>
        <v>7.7436582109479302</v>
      </c>
      <c r="M76" s="49"/>
      <c r="N76" s="49"/>
      <c r="O76" s="49"/>
      <c r="P76" s="49"/>
      <c r="Q76" s="49"/>
      <c r="R76" s="49"/>
      <c r="S76" s="49"/>
    </row>
    <row r="77" spans="1:25" ht="12.75" customHeight="1" x14ac:dyDescent="0.25">
      <c r="A77" s="54">
        <v>2</v>
      </c>
      <c r="B77" s="78" t="s">
        <v>90</v>
      </c>
      <c r="C77" s="52">
        <v>22</v>
      </c>
      <c r="D77" s="52">
        <v>23</v>
      </c>
      <c r="E77" s="52"/>
      <c r="F77" s="52"/>
      <c r="G77" s="49"/>
      <c r="H77" s="53">
        <v>8</v>
      </c>
      <c r="I77" s="52">
        <v>39</v>
      </c>
      <c r="J77" s="50">
        <f t="shared" si="0"/>
        <v>3.3562822719449228</v>
      </c>
      <c r="K77" s="52">
        <v>38</v>
      </c>
      <c r="L77" s="50">
        <f t="shared" si="1"/>
        <v>2.5367156208277701</v>
      </c>
      <c r="M77" s="49"/>
      <c r="N77" s="49"/>
      <c r="O77" s="49"/>
      <c r="P77" s="49"/>
      <c r="Q77" s="49"/>
      <c r="R77" s="49"/>
      <c r="S77" s="49"/>
    </row>
    <row r="78" spans="1:25" ht="12.75" customHeight="1" x14ac:dyDescent="0.25">
      <c r="A78" s="53">
        <v>2</v>
      </c>
      <c r="B78" s="78" t="s">
        <v>96</v>
      </c>
      <c r="C78" s="52">
        <v>6</v>
      </c>
      <c r="D78" s="52">
        <v>9</v>
      </c>
      <c r="E78" s="78"/>
      <c r="F78" s="78"/>
      <c r="G78" s="49"/>
      <c r="H78" s="53">
        <v>9</v>
      </c>
      <c r="I78" s="52">
        <v>16</v>
      </c>
      <c r="J78" s="50">
        <f t="shared" si="0"/>
        <v>1.376936316695353</v>
      </c>
      <c r="K78" s="52">
        <v>14</v>
      </c>
      <c r="L78" s="50">
        <f t="shared" si="1"/>
        <v>0.93457943925233633</v>
      </c>
      <c r="M78" s="49"/>
      <c r="N78" s="49"/>
      <c r="O78" s="49"/>
      <c r="P78" s="49"/>
      <c r="Q78" s="49"/>
      <c r="R78" s="49"/>
      <c r="S78" s="49"/>
    </row>
    <row r="79" spans="1:25" ht="12.75" customHeight="1" x14ac:dyDescent="0.25">
      <c r="A79" s="53">
        <v>2</v>
      </c>
      <c r="B79" s="78" t="s">
        <v>144</v>
      </c>
      <c r="C79" s="52">
        <v>30</v>
      </c>
      <c r="D79" s="52">
        <v>21</v>
      </c>
      <c r="E79" s="78"/>
      <c r="F79" s="78"/>
      <c r="G79" s="49"/>
      <c r="H79" s="53">
        <v>10</v>
      </c>
      <c r="I79" s="52">
        <v>23</v>
      </c>
      <c r="J79" s="50">
        <f t="shared" si="0"/>
        <v>1.9793459552495698</v>
      </c>
      <c r="K79" s="52">
        <v>23</v>
      </c>
      <c r="L79" s="50">
        <f t="shared" si="1"/>
        <v>1.5353805073431241</v>
      </c>
      <c r="M79" s="49"/>
      <c r="N79" s="49"/>
      <c r="O79" s="49"/>
      <c r="P79" s="49"/>
      <c r="Q79" s="49"/>
      <c r="R79" s="49"/>
      <c r="S79" s="49"/>
      <c r="Y79" s="169"/>
    </row>
    <row r="80" spans="1:25" ht="12.75" customHeight="1" x14ac:dyDescent="0.25">
      <c r="A80" s="54">
        <v>2</v>
      </c>
      <c r="B80" s="78"/>
      <c r="C80" s="52"/>
      <c r="D80" s="52"/>
      <c r="E80" s="78">
        <v>103</v>
      </c>
      <c r="F80" s="78">
        <v>87</v>
      </c>
      <c r="G80" s="49"/>
      <c r="H80" s="53">
        <v>11</v>
      </c>
      <c r="I80" s="52">
        <v>17</v>
      </c>
      <c r="J80" s="50">
        <f t="shared" si="0"/>
        <v>1.4629948364888123</v>
      </c>
      <c r="K80" s="52">
        <v>20</v>
      </c>
      <c r="L80" s="50">
        <f t="shared" si="1"/>
        <v>1.3351134846461949</v>
      </c>
      <c r="M80" s="49"/>
      <c r="N80" s="49"/>
      <c r="O80" s="49"/>
      <c r="P80" s="49"/>
      <c r="Q80" s="49"/>
      <c r="R80" s="49"/>
      <c r="S80" s="49"/>
    </row>
    <row r="81" spans="1:25" ht="12.75" customHeight="1" x14ac:dyDescent="0.25">
      <c r="A81" s="53">
        <v>3</v>
      </c>
      <c r="B81" s="78" t="s">
        <v>36</v>
      </c>
      <c r="C81" s="52">
        <v>6</v>
      </c>
      <c r="D81" s="52">
        <v>12</v>
      </c>
      <c r="E81" s="78"/>
      <c r="F81" s="78"/>
      <c r="G81" s="49"/>
      <c r="H81" s="53">
        <v>12</v>
      </c>
      <c r="I81" s="52">
        <v>7</v>
      </c>
      <c r="J81" s="50">
        <f t="shared" si="0"/>
        <v>0.60240963855421692</v>
      </c>
      <c r="K81" s="52">
        <v>10</v>
      </c>
      <c r="L81" s="50">
        <f t="shared" si="1"/>
        <v>0.66755674232309747</v>
      </c>
      <c r="M81" s="49"/>
      <c r="N81" s="49"/>
      <c r="O81" s="49"/>
      <c r="P81" s="49"/>
      <c r="Q81" s="49"/>
      <c r="R81" s="49"/>
      <c r="S81" s="49"/>
    </row>
    <row r="82" spans="1:25" ht="12.75" customHeight="1" x14ac:dyDescent="0.25">
      <c r="A82" s="54">
        <v>3</v>
      </c>
      <c r="B82" s="78" t="s">
        <v>171</v>
      </c>
      <c r="C82" s="52">
        <v>15</v>
      </c>
      <c r="D82" s="52">
        <v>17</v>
      </c>
      <c r="E82" s="78"/>
      <c r="F82" s="78"/>
      <c r="G82" s="49"/>
      <c r="H82" s="53">
        <v>13</v>
      </c>
      <c r="I82" s="52">
        <v>1</v>
      </c>
      <c r="J82" s="50">
        <f t="shared" si="0"/>
        <v>8.6058519793459562E-2</v>
      </c>
      <c r="K82" s="52">
        <v>4</v>
      </c>
      <c r="L82" s="50">
        <f t="shared" si="1"/>
        <v>0.26702269692923897</v>
      </c>
      <c r="M82" s="49"/>
      <c r="N82" s="49"/>
      <c r="O82" s="49"/>
      <c r="P82" s="49"/>
      <c r="Q82" s="49"/>
      <c r="R82" s="49"/>
      <c r="S82" s="49"/>
    </row>
    <row r="83" spans="1:25" ht="12.75" customHeight="1" x14ac:dyDescent="0.25">
      <c r="A83" s="54">
        <v>3</v>
      </c>
      <c r="B83" s="78" t="s">
        <v>1996</v>
      </c>
      <c r="C83" s="52">
        <v>13</v>
      </c>
      <c r="D83" s="52">
        <v>15</v>
      </c>
      <c r="E83" s="78"/>
      <c r="F83" s="78"/>
      <c r="G83" s="49"/>
      <c r="H83" s="53">
        <v>16</v>
      </c>
      <c r="I83" s="52">
        <v>1</v>
      </c>
      <c r="J83" s="50">
        <f t="shared" si="0"/>
        <v>8.6058519793459562E-2</v>
      </c>
      <c r="K83" s="52">
        <v>1</v>
      </c>
      <c r="L83" s="50">
        <f t="shared" si="1"/>
        <v>6.6755674232309742E-2</v>
      </c>
      <c r="M83" s="49"/>
      <c r="N83" s="49"/>
      <c r="O83" s="49"/>
      <c r="P83" s="49"/>
      <c r="Q83" s="49"/>
      <c r="R83" s="49"/>
      <c r="S83" s="49"/>
    </row>
    <row r="84" spans="1:25" ht="12.75" customHeight="1" x14ac:dyDescent="0.25">
      <c r="A84" s="54">
        <v>3</v>
      </c>
      <c r="B84" s="78" t="s">
        <v>56</v>
      </c>
      <c r="C84" s="52">
        <v>1</v>
      </c>
      <c r="D84" s="52">
        <v>6</v>
      </c>
      <c r="E84" s="78"/>
      <c r="F84" s="78"/>
      <c r="G84" s="49"/>
      <c r="H84" s="49"/>
      <c r="I84" s="49"/>
      <c r="J84" s="49"/>
      <c r="K84" s="49"/>
      <c r="L84" s="49"/>
      <c r="M84" s="49"/>
      <c r="N84" s="49"/>
      <c r="O84" s="49"/>
      <c r="P84" s="49"/>
      <c r="Q84" s="49"/>
      <c r="R84" s="49"/>
      <c r="S84" s="49"/>
    </row>
    <row r="85" spans="1:25" ht="12.75" customHeight="1" x14ac:dyDescent="0.25">
      <c r="A85" s="54">
        <v>3</v>
      </c>
      <c r="B85" s="78" t="s">
        <v>61</v>
      </c>
      <c r="C85" s="52">
        <v>34</v>
      </c>
      <c r="D85" s="52">
        <v>3</v>
      </c>
      <c r="E85" s="78"/>
      <c r="F85" s="78"/>
      <c r="G85" s="49"/>
      <c r="H85" s="49"/>
      <c r="M85" s="49"/>
      <c r="N85" s="49"/>
      <c r="O85" s="49"/>
      <c r="P85" s="49"/>
      <c r="Q85" s="49"/>
      <c r="R85" s="49"/>
      <c r="S85" s="49"/>
    </row>
    <row r="86" spans="1:25" ht="12.75" customHeight="1" x14ac:dyDescent="0.25">
      <c r="A86" s="54">
        <v>3</v>
      </c>
      <c r="B86" s="78" t="s">
        <v>76</v>
      </c>
      <c r="C86" s="52">
        <v>6</v>
      </c>
      <c r="D86" s="52">
        <v>18</v>
      </c>
      <c r="E86" s="78"/>
      <c r="F86" s="78"/>
      <c r="G86" s="49"/>
      <c r="H86" s="49"/>
      <c r="L86" s="228"/>
      <c r="M86" s="49"/>
      <c r="N86" s="49"/>
      <c r="O86" s="49"/>
      <c r="P86" s="49"/>
      <c r="Q86" s="49"/>
      <c r="R86" s="49"/>
      <c r="S86" s="49"/>
    </row>
    <row r="87" spans="1:25" ht="12.75" customHeight="1" x14ac:dyDescent="0.25">
      <c r="A87" s="54">
        <v>3</v>
      </c>
      <c r="B87" s="78" t="s">
        <v>90</v>
      </c>
      <c r="C87" s="52">
        <v>22</v>
      </c>
      <c r="D87" s="52">
        <v>23</v>
      </c>
      <c r="E87" s="78"/>
      <c r="F87" s="78"/>
      <c r="G87" s="49"/>
      <c r="H87" s="49"/>
      <c r="M87" s="49"/>
      <c r="N87" s="49"/>
      <c r="O87" s="49"/>
      <c r="P87" s="49"/>
      <c r="Q87" s="49"/>
      <c r="R87" s="49"/>
      <c r="S87" s="49"/>
    </row>
    <row r="88" spans="1:25" ht="12.75" customHeight="1" x14ac:dyDescent="0.25">
      <c r="A88" s="54">
        <v>3</v>
      </c>
      <c r="B88" s="78" t="s">
        <v>96</v>
      </c>
      <c r="C88" s="52">
        <v>8</v>
      </c>
      <c r="D88" s="52">
        <v>16</v>
      </c>
      <c r="E88" s="78"/>
      <c r="F88" s="78"/>
      <c r="G88" s="49"/>
      <c r="H88" s="49"/>
      <c r="M88" s="49"/>
      <c r="N88" s="49"/>
      <c r="O88" s="49"/>
      <c r="P88" s="49"/>
      <c r="Q88" s="49"/>
      <c r="R88" s="49"/>
      <c r="S88" s="49"/>
    </row>
    <row r="89" spans="1:25" ht="12.75" customHeight="1" x14ac:dyDescent="0.25">
      <c r="A89" s="54">
        <v>3</v>
      </c>
      <c r="B89" s="78" t="s">
        <v>142</v>
      </c>
      <c r="C89" s="52">
        <v>7</v>
      </c>
      <c r="D89" s="52">
        <v>11</v>
      </c>
      <c r="E89" s="52"/>
      <c r="F89" s="52"/>
      <c r="G89" s="49"/>
      <c r="H89" s="49"/>
      <c r="M89" s="49"/>
      <c r="N89" s="49"/>
      <c r="O89" s="49"/>
      <c r="P89" s="49"/>
      <c r="Q89" s="49"/>
      <c r="R89" s="49"/>
      <c r="S89" s="49"/>
    </row>
    <row r="90" spans="1:25" ht="12.75" customHeight="1" x14ac:dyDescent="0.25">
      <c r="A90" s="53">
        <v>3</v>
      </c>
      <c r="B90" s="78" t="s">
        <v>144</v>
      </c>
      <c r="C90" s="52">
        <v>31</v>
      </c>
      <c r="D90" s="52">
        <v>40</v>
      </c>
      <c r="E90" s="78"/>
      <c r="F90" s="78"/>
      <c r="G90" s="49"/>
      <c r="H90" s="49"/>
      <c r="M90" s="49"/>
      <c r="N90" s="49"/>
      <c r="O90" s="49"/>
      <c r="P90" s="49"/>
      <c r="Q90" s="49"/>
      <c r="R90" s="49"/>
      <c r="S90" s="49"/>
    </row>
    <row r="91" spans="1:25" ht="12.75" customHeight="1" x14ac:dyDescent="0.25">
      <c r="A91" s="53">
        <v>3</v>
      </c>
      <c r="B91" s="78" t="s">
        <v>150</v>
      </c>
      <c r="C91" s="52">
        <v>20</v>
      </c>
      <c r="D91" s="52">
        <v>24</v>
      </c>
      <c r="E91" s="78"/>
      <c r="F91" s="78"/>
      <c r="G91" s="49"/>
      <c r="H91" s="49"/>
      <c r="M91" s="49"/>
      <c r="N91" s="49"/>
      <c r="O91" s="49"/>
      <c r="P91" s="49"/>
      <c r="Q91" s="49"/>
      <c r="R91" s="49"/>
      <c r="S91" s="49"/>
    </row>
    <row r="92" spans="1:25" ht="12.75" customHeight="1" x14ac:dyDescent="0.25">
      <c r="A92" s="53">
        <v>3</v>
      </c>
      <c r="B92" s="78" t="s">
        <v>151</v>
      </c>
      <c r="C92" s="52">
        <v>25</v>
      </c>
      <c r="D92" s="52">
        <v>15</v>
      </c>
      <c r="E92" s="78"/>
      <c r="F92" s="78"/>
      <c r="G92" s="49"/>
      <c r="H92" s="49"/>
      <c r="M92" s="49"/>
      <c r="N92" s="49"/>
      <c r="O92" s="49"/>
      <c r="P92" s="49"/>
      <c r="Q92" s="49"/>
      <c r="R92" s="49"/>
      <c r="S92" s="49"/>
      <c r="Y92" s="169"/>
    </row>
    <row r="93" spans="1:25" ht="12.75" customHeight="1" x14ac:dyDescent="0.25">
      <c r="A93" s="54">
        <v>3</v>
      </c>
      <c r="B93" s="78"/>
      <c r="C93" s="52"/>
      <c r="D93" s="52"/>
      <c r="E93" s="78">
        <v>188</v>
      </c>
      <c r="F93" s="78">
        <v>200</v>
      </c>
      <c r="G93" s="49"/>
      <c r="H93" s="49"/>
      <c r="M93" s="49"/>
      <c r="N93" s="49"/>
      <c r="O93" s="49"/>
      <c r="P93" s="49"/>
      <c r="Q93" s="49"/>
      <c r="R93" s="49"/>
      <c r="S93" s="49"/>
    </row>
    <row r="94" spans="1:25" ht="12.75" customHeight="1" x14ac:dyDescent="0.25">
      <c r="A94" s="53">
        <v>4</v>
      </c>
      <c r="B94" s="78" t="s">
        <v>36</v>
      </c>
      <c r="C94" s="52">
        <v>5</v>
      </c>
      <c r="D94" s="52">
        <v>20</v>
      </c>
      <c r="E94" s="78"/>
      <c r="F94" s="78"/>
      <c r="G94" s="49"/>
      <c r="H94" s="49"/>
      <c r="M94" s="49"/>
      <c r="N94" s="49"/>
      <c r="O94" s="49"/>
      <c r="P94" s="49"/>
      <c r="Q94" s="49"/>
      <c r="R94" s="49"/>
      <c r="S94" s="49"/>
    </row>
    <row r="95" spans="1:25" ht="12.75" customHeight="1" x14ac:dyDescent="0.25">
      <c r="A95" s="54">
        <v>4</v>
      </c>
      <c r="B95" s="78" t="s">
        <v>171</v>
      </c>
      <c r="C95" s="52">
        <v>18</v>
      </c>
      <c r="D95" s="52">
        <v>21</v>
      </c>
      <c r="E95" s="78"/>
      <c r="F95" s="78"/>
      <c r="G95" s="49"/>
      <c r="H95" s="49"/>
      <c r="M95" s="49"/>
      <c r="N95" s="49"/>
      <c r="O95" s="49"/>
      <c r="P95" s="49"/>
      <c r="Q95" s="49"/>
      <c r="R95" s="49"/>
      <c r="S95" s="49"/>
    </row>
    <row r="96" spans="1:25" ht="12.75" customHeight="1" x14ac:dyDescent="0.25">
      <c r="A96" s="54">
        <v>4</v>
      </c>
      <c r="B96" s="78" t="s">
        <v>1996</v>
      </c>
      <c r="C96" s="52">
        <v>15</v>
      </c>
      <c r="D96" s="52">
        <v>20</v>
      </c>
      <c r="E96" s="78"/>
      <c r="F96" s="78"/>
      <c r="G96" s="49"/>
      <c r="H96" s="49"/>
      <c r="M96" s="49"/>
      <c r="N96" s="49"/>
      <c r="O96" s="49"/>
      <c r="P96" s="49"/>
      <c r="Q96" s="49"/>
      <c r="R96" s="49"/>
      <c r="S96" s="49"/>
    </row>
    <row r="97" spans="1:25" ht="12.75" customHeight="1" x14ac:dyDescent="0.25">
      <c r="A97" s="54">
        <v>4</v>
      </c>
      <c r="B97" s="78" t="s">
        <v>61</v>
      </c>
      <c r="C97" s="52">
        <v>35</v>
      </c>
      <c r="D97" s="52">
        <v>10</v>
      </c>
      <c r="E97" s="78"/>
      <c r="F97" s="78"/>
      <c r="G97" s="49"/>
      <c r="H97" s="49"/>
      <c r="M97" s="49"/>
      <c r="N97" s="49"/>
      <c r="O97" s="49"/>
      <c r="P97" s="49"/>
      <c r="Q97" s="49"/>
      <c r="R97" s="49"/>
      <c r="S97" s="49"/>
    </row>
    <row r="98" spans="1:25" ht="12.75" customHeight="1" x14ac:dyDescent="0.25">
      <c r="A98" s="53">
        <v>4</v>
      </c>
      <c r="B98" s="78" t="s">
        <v>76</v>
      </c>
      <c r="C98" s="52">
        <v>18</v>
      </c>
      <c r="D98" s="52">
        <v>42</v>
      </c>
      <c r="E98" s="78"/>
      <c r="F98" s="78"/>
      <c r="G98" s="49"/>
      <c r="H98" s="49"/>
      <c r="M98" s="49"/>
      <c r="N98" s="49"/>
      <c r="O98" s="49"/>
      <c r="P98" s="49"/>
      <c r="Q98" s="49"/>
      <c r="R98" s="49"/>
      <c r="S98" s="49"/>
    </row>
    <row r="99" spans="1:25" ht="12.75" customHeight="1" x14ac:dyDescent="0.25">
      <c r="A99" s="53">
        <v>4</v>
      </c>
      <c r="B99" s="78" t="s">
        <v>90</v>
      </c>
      <c r="C99" s="52">
        <v>22</v>
      </c>
      <c r="D99" s="52">
        <v>23</v>
      </c>
      <c r="E99" s="78"/>
      <c r="F99" s="78"/>
      <c r="G99" s="49"/>
      <c r="H99" s="49"/>
      <c r="M99" s="49"/>
      <c r="N99" s="49"/>
      <c r="O99" s="49"/>
      <c r="P99" s="49"/>
      <c r="Q99" s="49"/>
      <c r="R99" s="49"/>
      <c r="S99" s="49"/>
    </row>
    <row r="100" spans="1:25" ht="12.75" customHeight="1" x14ac:dyDescent="0.25">
      <c r="A100" s="54">
        <v>4</v>
      </c>
      <c r="B100" s="78" t="s">
        <v>96</v>
      </c>
      <c r="C100" s="52">
        <v>7</v>
      </c>
      <c r="D100" s="52">
        <v>22</v>
      </c>
      <c r="E100" s="78"/>
      <c r="F100" s="78"/>
      <c r="G100" s="49"/>
      <c r="H100" s="49"/>
      <c r="M100" s="49"/>
      <c r="N100" s="49"/>
      <c r="O100" s="49"/>
      <c r="P100" s="49"/>
      <c r="Q100" s="49"/>
      <c r="R100" s="49"/>
      <c r="S100" s="49"/>
    </row>
    <row r="101" spans="1:25" ht="12.75" customHeight="1" x14ac:dyDescent="0.25">
      <c r="A101" s="54">
        <v>4</v>
      </c>
      <c r="B101" s="78" t="s">
        <v>103</v>
      </c>
      <c r="C101" s="52">
        <v>21</v>
      </c>
      <c r="D101" s="52">
        <v>17</v>
      </c>
      <c r="E101" s="78"/>
      <c r="F101" s="78"/>
      <c r="G101" s="49"/>
      <c r="H101" s="49"/>
      <c r="M101" s="49"/>
      <c r="N101" s="49"/>
      <c r="O101" s="49"/>
      <c r="P101" s="49"/>
      <c r="Q101" s="49"/>
      <c r="R101" s="49"/>
      <c r="S101" s="49"/>
    </row>
    <row r="102" spans="1:25" ht="12.75" customHeight="1" x14ac:dyDescent="0.25">
      <c r="A102" s="54">
        <v>4</v>
      </c>
      <c r="B102" s="78" t="s">
        <v>111</v>
      </c>
      <c r="C102" s="52">
        <v>15</v>
      </c>
      <c r="D102" s="52">
        <v>15</v>
      </c>
      <c r="E102" s="78"/>
      <c r="F102" s="78"/>
      <c r="G102" s="49"/>
      <c r="H102" s="49"/>
      <c r="M102" s="49"/>
      <c r="N102" s="49"/>
      <c r="O102" s="49"/>
      <c r="P102" s="49"/>
      <c r="Q102" s="49"/>
      <c r="R102" s="49"/>
      <c r="S102" s="49"/>
    </row>
    <row r="103" spans="1:25" ht="12.75" customHeight="1" x14ac:dyDescent="0.25">
      <c r="A103" s="53">
        <v>4</v>
      </c>
      <c r="B103" s="78" t="s">
        <v>142</v>
      </c>
      <c r="C103" s="52">
        <v>17</v>
      </c>
      <c r="D103" s="52">
        <v>38</v>
      </c>
      <c r="E103" s="78"/>
      <c r="F103" s="78"/>
      <c r="G103" s="49"/>
      <c r="H103" s="49"/>
      <c r="M103" s="49"/>
      <c r="N103" s="49"/>
      <c r="O103" s="49"/>
      <c r="P103" s="49"/>
      <c r="Q103" s="49"/>
      <c r="R103" s="49"/>
      <c r="S103" s="49"/>
    </row>
    <row r="104" spans="1:25" ht="12.75" customHeight="1" x14ac:dyDescent="0.25">
      <c r="A104" s="53">
        <v>4</v>
      </c>
      <c r="B104" s="78" t="s">
        <v>143</v>
      </c>
      <c r="C104" s="52">
        <v>2</v>
      </c>
      <c r="D104" s="52">
        <v>2</v>
      </c>
      <c r="E104" s="52"/>
      <c r="F104" s="52"/>
      <c r="G104" s="49"/>
      <c r="H104" s="49"/>
      <c r="M104" s="49"/>
      <c r="N104" s="49"/>
      <c r="O104" s="49"/>
      <c r="P104" s="49"/>
      <c r="Q104" s="49"/>
      <c r="R104" s="49"/>
      <c r="S104" s="49"/>
    </row>
    <row r="105" spans="1:25" ht="12.75" customHeight="1" x14ac:dyDescent="0.25">
      <c r="A105" s="53">
        <v>4</v>
      </c>
      <c r="B105" s="78" t="s">
        <v>144</v>
      </c>
      <c r="C105" s="52">
        <v>24</v>
      </c>
      <c r="D105" s="52">
        <v>38</v>
      </c>
      <c r="E105" s="78"/>
      <c r="F105" s="78"/>
      <c r="G105" s="49"/>
      <c r="H105" s="49"/>
      <c r="M105" s="49"/>
      <c r="N105" s="49"/>
      <c r="O105" s="49"/>
      <c r="P105" s="49"/>
      <c r="Q105" s="49"/>
      <c r="R105" s="49"/>
      <c r="S105" s="49"/>
    </row>
    <row r="106" spans="1:25" ht="12.75" customHeight="1" x14ac:dyDescent="0.25">
      <c r="A106" s="53">
        <v>4</v>
      </c>
      <c r="B106" s="78" t="s">
        <v>151</v>
      </c>
      <c r="C106" s="52">
        <v>25</v>
      </c>
      <c r="D106" s="52">
        <v>15</v>
      </c>
      <c r="E106" s="52"/>
      <c r="F106" s="52"/>
      <c r="G106" s="49"/>
      <c r="H106" s="49"/>
      <c r="M106" s="49"/>
      <c r="N106" s="49"/>
      <c r="O106" s="49"/>
      <c r="P106" s="49"/>
      <c r="Q106" s="49"/>
      <c r="R106" s="49"/>
      <c r="S106" s="49"/>
    </row>
    <row r="107" spans="1:25" ht="12.75" customHeight="1" x14ac:dyDescent="0.25">
      <c r="A107" s="53">
        <v>4</v>
      </c>
      <c r="B107" s="78" t="s">
        <v>154</v>
      </c>
      <c r="C107" s="52">
        <v>11</v>
      </c>
      <c r="D107" s="52">
        <v>25</v>
      </c>
      <c r="E107" s="78"/>
      <c r="F107" s="78"/>
      <c r="G107" s="49"/>
      <c r="H107" s="49"/>
      <c r="I107" s="49"/>
      <c r="J107" s="49"/>
      <c r="K107" s="49"/>
      <c r="L107" s="49"/>
      <c r="M107" s="49"/>
      <c r="N107" s="49"/>
      <c r="O107" s="49"/>
      <c r="P107" s="49"/>
      <c r="Q107" s="49"/>
      <c r="R107" s="49"/>
      <c r="S107" s="49"/>
      <c r="Y107" s="169"/>
    </row>
    <row r="108" spans="1:25" ht="12.75" customHeight="1" x14ac:dyDescent="0.25">
      <c r="A108" s="54">
        <v>4</v>
      </c>
      <c r="B108" s="78"/>
      <c r="C108" s="52"/>
      <c r="D108" s="52"/>
      <c r="E108" s="78">
        <v>235</v>
      </c>
      <c r="F108" s="78">
        <v>308</v>
      </c>
      <c r="G108" s="49"/>
      <c r="H108" s="49"/>
      <c r="I108" s="49"/>
      <c r="J108" s="49"/>
      <c r="K108" s="49"/>
      <c r="L108" s="49"/>
      <c r="M108" s="49"/>
      <c r="N108" s="49"/>
      <c r="O108" s="49"/>
      <c r="P108" s="49"/>
      <c r="Q108" s="49"/>
      <c r="R108" s="49"/>
      <c r="S108" s="49"/>
    </row>
    <row r="109" spans="1:25" ht="12.75" customHeight="1" x14ac:dyDescent="0.25">
      <c r="A109" s="53">
        <v>4.5</v>
      </c>
      <c r="B109" s="78" t="s">
        <v>154</v>
      </c>
      <c r="C109" s="52">
        <v>11</v>
      </c>
      <c r="D109" s="52">
        <v>25</v>
      </c>
      <c r="E109" s="78"/>
      <c r="F109" s="78"/>
      <c r="G109" s="49"/>
      <c r="H109" s="49"/>
      <c r="I109" s="49"/>
      <c r="J109" s="49"/>
      <c r="K109" s="49"/>
      <c r="L109" s="49"/>
      <c r="M109" s="49"/>
      <c r="N109" s="49"/>
      <c r="O109" s="49"/>
      <c r="P109" s="49"/>
      <c r="Q109" s="49"/>
      <c r="R109" s="49"/>
      <c r="S109" s="49"/>
    </row>
    <row r="110" spans="1:25" ht="12.75" customHeight="1" x14ac:dyDescent="0.25">
      <c r="A110" s="54">
        <v>4.5</v>
      </c>
      <c r="B110" s="78"/>
      <c r="C110" s="52"/>
      <c r="D110" s="52"/>
      <c r="E110" s="78">
        <v>11</v>
      </c>
      <c r="F110" s="78">
        <v>25</v>
      </c>
      <c r="G110" s="49"/>
      <c r="H110" s="49"/>
      <c r="I110" s="49"/>
      <c r="J110" s="49"/>
      <c r="K110" s="49"/>
      <c r="L110" s="49"/>
      <c r="M110" s="49"/>
      <c r="N110" s="49"/>
      <c r="O110" s="49"/>
      <c r="P110" s="49"/>
      <c r="Q110" s="49"/>
      <c r="R110" s="49"/>
      <c r="S110" s="49"/>
    </row>
    <row r="111" spans="1:25" ht="12.75" customHeight="1" x14ac:dyDescent="0.25">
      <c r="A111" s="53">
        <v>5</v>
      </c>
      <c r="B111" s="78" t="s">
        <v>36</v>
      </c>
      <c r="C111" s="52">
        <v>4</v>
      </c>
      <c r="D111" s="52">
        <v>22</v>
      </c>
      <c r="E111" s="78"/>
      <c r="F111" s="78"/>
      <c r="G111" s="49"/>
      <c r="H111" s="49"/>
      <c r="I111" s="49"/>
      <c r="J111" s="49"/>
      <c r="K111" s="49"/>
      <c r="L111" s="49"/>
      <c r="M111" s="49"/>
      <c r="N111" s="49"/>
      <c r="O111" s="49"/>
      <c r="P111" s="49"/>
      <c r="Q111" s="49"/>
      <c r="R111" s="49"/>
      <c r="S111" s="49"/>
    </row>
    <row r="112" spans="1:25" ht="12.75" customHeight="1" x14ac:dyDescent="0.25">
      <c r="A112" s="54">
        <v>5</v>
      </c>
      <c r="B112" s="78" t="s">
        <v>171</v>
      </c>
      <c r="C112" s="52">
        <v>20</v>
      </c>
      <c r="D112" s="52">
        <v>22</v>
      </c>
      <c r="E112" s="78"/>
      <c r="F112" s="78"/>
      <c r="G112" s="49"/>
      <c r="H112" s="49"/>
      <c r="I112" s="49"/>
      <c r="J112" s="49"/>
      <c r="K112" s="49"/>
      <c r="L112" s="49"/>
      <c r="M112" s="49"/>
      <c r="N112" s="49"/>
      <c r="O112" s="49"/>
      <c r="P112" s="49"/>
      <c r="Q112" s="49"/>
      <c r="R112" s="49"/>
      <c r="S112" s="49"/>
    </row>
    <row r="113" spans="1:19" ht="12.75" customHeight="1" x14ac:dyDescent="0.25">
      <c r="A113" s="53">
        <v>5</v>
      </c>
      <c r="B113" s="77" t="s">
        <v>1996</v>
      </c>
      <c r="C113" s="52">
        <v>20</v>
      </c>
      <c r="D113" s="52">
        <v>18</v>
      </c>
      <c r="E113" s="78"/>
      <c r="F113" s="78"/>
      <c r="G113" s="49"/>
      <c r="H113" s="49"/>
      <c r="I113" s="49"/>
      <c r="J113" s="49"/>
      <c r="K113" s="49"/>
      <c r="L113" s="49"/>
      <c r="M113" s="49"/>
      <c r="N113" s="49"/>
      <c r="O113" s="49"/>
      <c r="P113" s="49"/>
      <c r="Q113" s="49"/>
      <c r="R113" s="49"/>
      <c r="S113" s="49"/>
    </row>
    <row r="114" spans="1:19" ht="12.75" customHeight="1" x14ac:dyDescent="0.25">
      <c r="A114" s="54">
        <v>5</v>
      </c>
      <c r="B114" s="78" t="s">
        <v>61</v>
      </c>
      <c r="C114" s="52">
        <v>33</v>
      </c>
      <c r="D114" s="52">
        <v>10</v>
      </c>
      <c r="E114" s="78"/>
      <c r="F114" s="78"/>
      <c r="G114" s="49"/>
      <c r="H114" s="49"/>
      <c r="I114" s="49"/>
      <c r="J114" s="49"/>
      <c r="K114" s="49"/>
      <c r="L114" s="49"/>
      <c r="M114" s="49"/>
      <c r="N114" s="49"/>
      <c r="O114" s="49"/>
      <c r="P114" s="49"/>
      <c r="Q114" s="49"/>
      <c r="R114" s="49"/>
      <c r="S114" s="49"/>
    </row>
    <row r="115" spans="1:19" ht="12.75" customHeight="1" x14ac:dyDescent="0.25">
      <c r="A115" s="54">
        <v>5</v>
      </c>
      <c r="B115" s="78" t="s">
        <v>76</v>
      </c>
      <c r="C115" s="52">
        <v>22</v>
      </c>
      <c r="D115" s="52">
        <v>62</v>
      </c>
      <c r="E115" s="78"/>
      <c r="F115" s="78"/>
      <c r="G115" s="49"/>
      <c r="H115" s="49"/>
      <c r="I115" s="49"/>
      <c r="J115" s="49"/>
      <c r="K115" s="49"/>
      <c r="L115" s="49"/>
      <c r="M115" s="49"/>
      <c r="N115" s="49"/>
      <c r="O115" s="49"/>
      <c r="P115" s="49"/>
      <c r="Q115" s="49"/>
      <c r="R115" s="49"/>
      <c r="S115" s="49"/>
    </row>
    <row r="116" spans="1:19" ht="12.75" customHeight="1" x14ac:dyDescent="0.25">
      <c r="A116" s="54">
        <v>5</v>
      </c>
      <c r="B116" s="78" t="s">
        <v>85</v>
      </c>
      <c r="C116" s="52">
        <v>11</v>
      </c>
      <c r="D116" s="52">
        <v>16</v>
      </c>
      <c r="E116" s="78"/>
      <c r="F116" s="78"/>
      <c r="G116" s="49"/>
      <c r="H116" s="49"/>
      <c r="I116" s="49"/>
      <c r="J116" s="49"/>
      <c r="K116" s="49"/>
      <c r="L116" s="49"/>
      <c r="M116" s="49"/>
      <c r="N116" s="49"/>
      <c r="O116" s="49"/>
      <c r="P116" s="49"/>
      <c r="Q116" s="49"/>
      <c r="R116" s="49"/>
      <c r="S116" s="49"/>
    </row>
    <row r="117" spans="1:19" ht="12.75" customHeight="1" x14ac:dyDescent="0.25">
      <c r="A117" s="53">
        <v>5</v>
      </c>
      <c r="B117" s="78" t="s">
        <v>90</v>
      </c>
      <c r="C117" s="52">
        <v>22</v>
      </c>
      <c r="D117" s="52">
        <v>23</v>
      </c>
      <c r="E117" s="78"/>
      <c r="F117" s="78"/>
      <c r="G117" s="49"/>
      <c r="H117" s="49"/>
      <c r="I117" s="49"/>
      <c r="J117" s="49"/>
      <c r="K117" s="49"/>
      <c r="L117" s="49"/>
      <c r="M117" s="49"/>
      <c r="N117" s="49"/>
      <c r="O117" s="49"/>
      <c r="P117" s="49"/>
      <c r="Q117" s="49"/>
      <c r="R117" s="49"/>
      <c r="S117" s="49"/>
    </row>
    <row r="118" spans="1:19" ht="12.75" customHeight="1" x14ac:dyDescent="0.25">
      <c r="A118" s="53">
        <v>5</v>
      </c>
      <c r="B118" s="78" t="s">
        <v>96</v>
      </c>
      <c r="C118" s="52">
        <v>12</v>
      </c>
      <c r="D118" s="52">
        <v>30</v>
      </c>
      <c r="E118" s="78"/>
      <c r="F118" s="78"/>
      <c r="G118" s="49"/>
      <c r="H118" s="49"/>
      <c r="I118" s="49"/>
      <c r="J118" s="49"/>
      <c r="K118" s="49"/>
      <c r="L118" s="49"/>
      <c r="M118" s="49"/>
      <c r="N118" s="49"/>
      <c r="O118" s="49"/>
      <c r="P118" s="49"/>
      <c r="Q118" s="49"/>
      <c r="R118" s="49"/>
      <c r="S118" s="49"/>
    </row>
    <row r="119" spans="1:19" ht="12.75" customHeight="1" x14ac:dyDescent="0.25">
      <c r="A119" s="54">
        <v>5</v>
      </c>
      <c r="B119" s="78" t="s">
        <v>142</v>
      </c>
      <c r="C119" s="52">
        <v>36</v>
      </c>
      <c r="D119" s="52">
        <v>65</v>
      </c>
      <c r="E119" s="78"/>
      <c r="F119" s="78"/>
      <c r="G119" s="49"/>
      <c r="H119" s="49"/>
      <c r="I119" s="49"/>
      <c r="J119" s="49"/>
      <c r="K119" s="49"/>
      <c r="L119" s="49"/>
      <c r="M119" s="49"/>
      <c r="N119" s="49"/>
      <c r="O119" s="49"/>
      <c r="P119" s="49"/>
      <c r="Q119" s="49"/>
      <c r="R119" s="49"/>
      <c r="S119" s="49"/>
    </row>
    <row r="120" spans="1:19" ht="12.75" customHeight="1" x14ac:dyDescent="0.25">
      <c r="A120" s="54">
        <v>5</v>
      </c>
      <c r="B120" s="78" t="s">
        <v>143</v>
      </c>
      <c r="C120" s="52">
        <v>9</v>
      </c>
      <c r="D120" s="52">
        <v>8</v>
      </c>
      <c r="E120" s="78"/>
      <c r="F120" s="78"/>
      <c r="G120" s="49"/>
      <c r="H120" s="49"/>
      <c r="I120" s="49"/>
      <c r="J120" s="49"/>
      <c r="K120" s="49"/>
      <c r="L120" s="49"/>
      <c r="M120" s="49"/>
      <c r="N120" s="49"/>
      <c r="O120" s="49"/>
      <c r="P120" s="49"/>
      <c r="Q120" s="49"/>
      <c r="R120" s="49"/>
      <c r="S120" s="49"/>
    </row>
    <row r="121" spans="1:19" ht="12.75" customHeight="1" x14ac:dyDescent="0.25">
      <c r="A121" s="54">
        <v>5</v>
      </c>
      <c r="B121" s="78" t="s">
        <v>144</v>
      </c>
      <c r="C121" s="52">
        <v>5</v>
      </c>
      <c r="D121" s="52">
        <v>22</v>
      </c>
      <c r="E121" s="78"/>
      <c r="F121" s="78"/>
      <c r="G121" s="49"/>
      <c r="H121" s="49"/>
      <c r="I121" s="49"/>
      <c r="J121" s="49"/>
      <c r="K121" s="49"/>
      <c r="L121" s="49"/>
      <c r="M121" s="49"/>
      <c r="N121" s="49"/>
      <c r="O121" s="49"/>
      <c r="P121" s="49"/>
      <c r="Q121" s="49"/>
      <c r="R121" s="49"/>
      <c r="S121" s="49"/>
    </row>
    <row r="122" spans="1:19" ht="12.75" customHeight="1" x14ac:dyDescent="0.25">
      <c r="A122" s="53">
        <v>5</v>
      </c>
      <c r="B122" s="78" t="s">
        <v>151</v>
      </c>
      <c r="C122" s="52">
        <v>25</v>
      </c>
      <c r="D122" s="52">
        <v>15</v>
      </c>
      <c r="G122" s="49"/>
      <c r="H122" s="49"/>
      <c r="I122" s="49"/>
      <c r="J122" s="49"/>
      <c r="K122" s="49"/>
      <c r="L122" s="49"/>
      <c r="M122" s="49"/>
      <c r="N122" s="49"/>
      <c r="O122" s="49"/>
      <c r="P122" s="49"/>
      <c r="Q122" s="49"/>
      <c r="R122" s="49"/>
      <c r="S122" s="49"/>
    </row>
    <row r="123" spans="1:19" s="169" customFormat="1" ht="12.75" customHeight="1" x14ac:dyDescent="0.25">
      <c r="A123" s="53">
        <v>5</v>
      </c>
      <c r="B123" s="78" t="s">
        <v>154</v>
      </c>
      <c r="C123" s="52">
        <v>11</v>
      </c>
      <c r="D123" s="52">
        <v>25</v>
      </c>
      <c r="E123" s="78"/>
      <c r="F123" s="78"/>
      <c r="G123" s="168"/>
      <c r="H123" s="168"/>
      <c r="I123" s="168"/>
      <c r="J123" s="168"/>
      <c r="K123" s="168"/>
      <c r="L123" s="168"/>
      <c r="M123" s="168"/>
      <c r="N123" s="168"/>
      <c r="O123" s="168"/>
      <c r="P123" s="168"/>
      <c r="Q123" s="168"/>
      <c r="R123" s="168"/>
      <c r="S123" s="168"/>
    </row>
    <row r="124" spans="1:19" ht="12.75" customHeight="1" x14ac:dyDescent="0.25">
      <c r="A124" s="54">
        <v>5</v>
      </c>
      <c r="B124" s="78"/>
      <c r="C124" s="52"/>
      <c r="D124" s="52"/>
      <c r="E124" s="52">
        <v>230</v>
      </c>
      <c r="F124" s="52">
        <v>338</v>
      </c>
      <c r="G124" s="49"/>
      <c r="H124" s="49"/>
      <c r="I124" s="49"/>
      <c r="J124" s="49"/>
      <c r="K124" s="49"/>
      <c r="L124" s="49"/>
      <c r="M124" s="49"/>
      <c r="N124" s="49"/>
      <c r="O124" s="49"/>
      <c r="P124" s="49"/>
      <c r="Q124" s="49"/>
      <c r="R124" s="49"/>
      <c r="S124" s="49"/>
    </row>
    <row r="125" spans="1:19" ht="12.75" customHeight="1" x14ac:dyDescent="0.25">
      <c r="A125" s="53">
        <v>5.5</v>
      </c>
      <c r="B125" s="78" t="s">
        <v>154</v>
      </c>
      <c r="C125" s="52">
        <v>11</v>
      </c>
      <c r="D125" s="52">
        <v>25</v>
      </c>
      <c r="E125" s="78"/>
      <c r="F125" s="78"/>
      <c r="G125" s="49"/>
      <c r="H125" s="49"/>
      <c r="I125" s="49"/>
      <c r="J125" s="49"/>
      <c r="K125" s="49"/>
      <c r="L125" s="49"/>
      <c r="M125" s="49"/>
      <c r="N125" s="49"/>
      <c r="O125" s="49"/>
      <c r="P125" s="49"/>
      <c r="Q125" s="49"/>
      <c r="R125" s="49"/>
      <c r="S125" s="49"/>
    </row>
    <row r="126" spans="1:19" ht="12.75" customHeight="1" x14ac:dyDescent="0.25">
      <c r="A126" s="54">
        <v>5.5</v>
      </c>
      <c r="B126" s="78"/>
      <c r="C126" s="52"/>
      <c r="D126" s="52"/>
      <c r="E126" s="52">
        <v>11</v>
      </c>
      <c r="F126" s="52">
        <v>25</v>
      </c>
      <c r="G126" s="49"/>
      <c r="H126" s="49"/>
      <c r="I126" s="49"/>
      <c r="J126" s="49"/>
      <c r="K126" s="49"/>
      <c r="L126" s="49"/>
      <c r="M126" s="49"/>
      <c r="N126" s="49"/>
      <c r="O126" s="49"/>
      <c r="P126" s="49"/>
      <c r="Q126" s="49"/>
      <c r="R126" s="49"/>
      <c r="S126" s="49"/>
    </row>
    <row r="127" spans="1:19" ht="12.75" customHeight="1" x14ac:dyDescent="0.25">
      <c r="A127" s="53">
        <v>6</v>
      </c>
      <c r="B127" s="78" t="s">
        <v>171</v>
      </c>
      <c r="C127" s="52">
        <v>16</v>
      </c>
      <c r="D127" s="52">
        <v>14</v>
      </c>
      <c r="E127" s="78"/>
      <c r="F127" s="78"/>
      <c r="G127" s="49"/>
      <c r="H127" s="49"/>
      <c r="I127" s="49"/>
      <c r="J127" s="49"/>
      <c r="K127" s="49"/>
      <c r="L127" s="49"/>
      <c r="M127" s="49"/>
      <c r="N127" s="49"/>
      <c r="O127" s="49"/>
      <c r="P127" s="49"/>
      <c r="Q127" s="49"/>
      <c r="R127" s="49"/>
      <c r="S127" s="49"/>
    </row>
    <row r="128" spans="1:19" ht="12.75" customHeight="1" x14ac:dyDescent="0.25">
      <c r="A128" s="53">
        <v>6</v>
      </c>
      <c r="B128" s="78" t="s">
        <v>1996</v>
      </c>
      <c r="C128" s="52">
        <v>19</v>
      </c>
      <c r="D128" s="52">
        <v>12</v>
      </c>
      <c r="E128" s="78"/>
      <c r="F128" s="78"/>
      <c r="G128" s="49"/>
      <c r="H128" s="49"/>
      <c r="I128" s="49"/>
      <c r="J128" s="49"/>
      <c r="K128" s="49"/>
      <c r="L128" s="49"/>
      <c r="M128" s="49"/>
      <c r="N128" s="49"/>
      <c r="O128" s="49"/>
      <c r="P128" s="49"/>
      <c r="Q128" s="49"/>
      <c r="R128" s="49"/>
      <c r="S128" s="49"/>
    </row>
    <row r="129" spans="1:25" ht="12.75" customHeight="1" x14ac:dyDescent="0.25">
      <c r="A129" s="53">
        <v>6</v>
      </c>
      <c r="B129" s="78" t="s">
        <v>56</v>
      </c>
      <c r="C129" s="52">
        <v>1</v>
      </c>
      <c r="D129" s="52">
        <v>0</v>
      </c>
      <c r="E129" s="78"/>
      <c r="F129" s="78"/>
      <c r="G129" s="49"/>
      <c r="H129" s="49"/>
      <c r="I129" s="49"/>
      <c r="J129" s="49"/>
      <c r="K129" s="49"/>
      <c r="L129" s="49"/>
      <c r="M129" s="49"/>
      <c r="N129" s="49"/>
      <c r="O129" s="49"/>
      <c r="P129" s="49"/>
      <c r="Q129" s="49"/>
      <c r="R129" s="49"/>
      <c r="S129" s="49"/>
    </row>
    <row r="130" spans="1:25" ht="12.75" customHeight="1" x14ac:dyDescent="0.25">
      <c r="A130" s="53">
        <v>6</v>
      </c>
      <c r="B130" s="78" t="s">
        <v>61</v>
      </c>
      <c r="C130" s="52">
        <v>23</v>
      </c>
      <c r="D130" s="52">
        <v>8</v>
      </c>
      <c r="E130" s="78"/>
      <c r="F130" s="78"/>
      <c r="G130" s="49"/>
      <c r="H130" s="49"/>
      <c r="I130" s="49"/>
      <c r="J130" s="49"/>
      <c r="K130" s="49"/>
      <c r="L130" s="49"/>
      <c r="M130" s="49"/>
      <c r="N130" s="49"/>
      <c r="O130" s="49"/>
      <c r="P130" s="49"/>
      <c r="Q130" s="49"/>
      <c r="R130" s="49"/>
      <c r="S130" s="49"/>
    </row>
    <row r="131" spans="1:25" ht="12.75" customHeight="1" x14ac:dyDescent="0.25">
      <c r="A131" s="54">
        <v>6</v>
      </c>
      <c r="B131" s="78" t="s">
        <v>70</v>
      </c>
      <c r="C131" s="52">
        <v>23</v>
      </c>
      <c r="D131" s="52">
        <v>5</v>
      </c>
      <c r="E131" s="78"/>
      <c r="F131" s="78"/>
      <c r="G131" s="49"/>
      <c r="H131" s="49"/>
      <c r="I131" s="49"/>
      <c r="J131" s="49"/>
      <c r="K131" s="49"/>
      <c r="L131" s="49"/>
      <c r="M131" s="49"/>
      <c r="N131" s="49"/>
      <c r="O131" s="49"/>
      <c r="P131" s="49"/>
      <c r="Q131" s="49"/>
      <c r="R131" s="49"/>
      <c r="S131" s="49"/>
    </row>
    <row r="132" spans="1:25" ht="12.75" customHeight="1" x14ac:dyDescent="0.2">
      <c r="A132" s="54">
        <v>6</v>
      </c>
      <c r="B132" s="78" t="s">
        <v>76</v>
      </c>
      <c r="C132" s="52">
        <v>16</v>
      </c>
      <c r="D132" s="52">
        <v>64</v>
      </c>
      <c r="E132" s="78"/>
      <c r="F132" s="78"/>
    </row>
    <row r="133" spans="1:25" ht="12.75" customHeight="1" x14ac:dyDescent="0.2">
      <c r="A133" s="54">
        <v>6</v>
      </c>
      <c r="B133" s="78" t="s">
        <v>90</v>
      </c>
      <c r="C133" s="52">
        <v>22</v>
      </c>
      <c r="D133" s="52">
        <v>23</v>
      </c>
      <c r="E133" s="78"/>
      <c r="F133" s="78"/>
    </row>
    <row r="134" spans="1:25" ht="12.75" customHeight="1" x14ac:dyDescent="0.2">
      <c r="A134" s="54">
        <v>6</v>
      </c>
      <c r="B134" s="78" t="s">
        <v>96</v>
      </c>
      <c r="C134" s="52">
        <v>10</v>
      </c>
      <c r="D134" s="52">
        <v>31</v>
      </c>
      <c r="E134" s="78"/>
      <c r="F134" s="78"/>
    </row>
    <row r="135" spans="1:25" ht="12.75" customHeight="1" x14ac:dyDescent="0.2">
      <c r="A135" s="53">
        <v>6</v>
      </c>
      <c r="B135" s="78" t="s">
        <v>142</v>
      </c>
      <c r="C135" s="52">
        <v>30</v>
      </c>
      <c r="D135" s="52">
        <v>67</v>
      </c>
      <c r="E135" s="78"/>
      <c r="F135" s="78"/>
    </row>
    <row r="136" spans="1:25" ht="12.75" customHeight="1" x14ac:dyDescent="0.2">
      <c r="A136" s="54">
        <v>6</v>
      </c>
      <c r="B136" s="78" t="s">
        <v>143</v>
      </c>
      <c r="C136" s="52">
        <v>3</v>
      </c>
      <c r="D136" s="52">
        <v>8</v>
      </c>
      <c r="E136" s="78"/>
      <c r="F136" s="78"/>
    </row>
    <row r="137" spans="1:25" ht="12.75" customHeight="1" x14ac:dyDescent="0.2">
      <c r="A137" s="53">
        <v>6</v>
      </c>
      <c r="B137" s="78" t="s">
        <v>151</v>
      </c>
      <c r="C137" s="52">
        <v>8</v>
      </c>
      <c r="D137" s="52">
        <v>6</v>
      </c>
      <c r="E137" s="78"/>
      <c r="F137" s="78"/>
    </row>
    <row r="138" spans="1:25" ht="12.75" customHeight="1" x14ac:dyDescent="0.2">
      <c r="A138" s="53">
        <v>6</v>
      </c>
      <c r="B138" s="78" t="s">
        <v>154</v>
      </c>
      <c r="C138" s="52">
        <v>11</v>
      </c>
      <c r="D138" s="52">
        <v>25</v>
      </c>
      <c r="E138" s="52"/>
      <c r="F138" s="52"/>
      <c r="Y138" s="169"/>
    </row>
    <row r="139" spans="1:25" ht="12.75" customHeight="1" x14ac:dyDescent="0.2">
      <c r="A139" s="54">
        <v>6</v>
      </c>
      <c r="B139" s="78"/>
      <c r="C139" s="52"/>
      <c r="D139" s="52"/>
      <c r="E139" s="78">
        <v>182</v>
      </c>
      <c r="F139" s="78">
        <v>263</v>
      </c>
    </row>
    <row r="140" spans="1:25" ht="12.75" customHeight="1" x14ac:dyDescent="0.2">
      <c r="A140" s="53">
        <v>6.5</v>
      </c>
      <c r="B140" s="78" t="s">
        <v>154</v>
      </c>
      <c r="C140" s="52">
        <v>11</v>
      </c>
      <c r="D140" s="52">
        <v>25</v>
      </c>
      <c r="E140" s="52"/>
      <c r="F140" s="52"/>
    </row>
    <row r="141" spans="1:25" ht="12.75" customHeight="1" x14ac:dyDescent="0.2">
      <c r="A141" s="54">
        <v>6.5</v>
      </c>
      <c r="B141" s="78"/>
      <c r="C141" s="52"/>
      <c r="D141" s="52"/>
      <c r="E141" s="78">
        <v>11</v>
      </c>
      <c r="F141" s="78">
        <v>25</v>
      </c>
    </row>
    <row r="142" spans="1:25" ht="12.75" customHeight="1" x14ac:dyDescent="0.2">
      <c r="A142" s="54">
        <v>7</v>
      </c>
      <c r="B142" s="78" t="s">
        <v>61</v>
      </c>
      <c r="C142" s="52">
        <v>14</v>
      </c>
      <c r="D142" s="52">
        <v>4</v>
      </c>
      <c r="E142" s="78"/>
      <c r="F142" s="78"/>
    </row>
    <row r="143" spans="1:25" ht="12.75" customHeight="1" x14ac:dyDescent="0.2">
      <c r="A143" s="54">
        <v>7</v>
      </c>
      <c r="B143" s="78" t="s">
        <v>76</v>
      </c>
      <c r="C143" s="52">
        <v>6</v>
      </c>
      <c r="D143" s="52">
        <v>33</v>
      </c>
      <c r="E143" s="78"/>
      <c r="F143" s="78"/>
    </row>
    <row r="144" spans="1:25" ht="12.75" customHeight="1" x14ac:dyDescent="0.2">
      <c r="A144" s="53">
        <v>7</v>
      </c>
      <c r="B144" s="78" t="s">
        <v>142</v>
      </c>
      <c r="C144" s="52">
        <v>10</v>
      </c>
      <c r="D144" s="52">
        <v>19</v>
      </c>
      <c r="E144" s="78"/>
      <c r="F144" s="78"/>
    </row>
    <row r="145" spans="1:6" ht="12.75" customHeight="1" x14ac:dyDescent="0.2">
      <c r="A145" s="53">
        <v>7</v>
      </c>
      <c r="B145" s="78" t="s">
        <v>143</v>
      </c>
      <c r="C145" s="52">
        <v>23</v>
      </c>
      <c r="D145" s="52">
        <v>29</v>
      </c>
      <c r="E145" s="78"/>
      <c r="F145" s="78"/>
    </row>
    <row r="146" spans="1:6" ht="12.75" customHeight="1" x14ac:dyDescent="0.2">
      <c r="A146" s="54">
        <v>7</v>
      </c>
      <c r="B146" s="78" t="s">
        <v>151</v>
      </c>
      <c r="C146" s="52">
        <v>8</v>
      </c>
      <c r="D146" s="52">
        <v>6</v>
      </c>
      <c r="E146" s="78"/>
      <c r="F146" s="78"/>
    </row>
    <row r="147" spans="1:6" ht="12.75" customHeight="1" x14ac:dyDescent="0.2">
      <c r="A147" s="53">
        <v>7</v>
      </c>
      <c r="B147" s="78" t="s">
        <v>154</v>
      </c>
      <c r="C147" s="52">
        <v>11</v>
      </c>
      <c r="D147" s="52">
        <v>25</v>
      </c>
      <c r="E147" s="78"/>
      <c r="F147" s="78"/>
    </row>
    <row r="148" spans="1:6" ht="12.75" customHeight="1" x14ac:dyDescent="0.2">
      <c r="A148" s="54">
        <v>7</v>
      </c>
      <c r="B148" s="78"/>
      <c r="C148" s="52"/>
      <c r="D148" s="52"/>
      <c r="E148" s="52">
        <v>72</v>
      </c>
      <c r="F148" s="52">
        <v>116</v>
      </c>
    </row>
    <row r="149" spans="1:6" ht="12.75" customHeight="1" x14ac:dyDescent="0.2">
      <c r="A149" s="53">
        <v>8</v>
      </c>
      <c r="B149" s="78" t="s">
        <v>61</v>
      </c>
      <c r="C149" s="52">
        <v>10</v>
      </c>
      <c r="D149" s="52">
        <v>5</v>
      </c>
      <c r="E149" s="78"/>
      <c r="F149" s="78"/>
    </row>
    <row r="150" spans="1:6" ht="12.75" customHeight="1" x14ac:dyDescent="0.2">
      <c r="A150" s="53">
        <v>8</v>
      </c>
      <c r="B150" s="78" t="s">
        <v>143</v>
      </c>
      <c r="C150" s="52">
        <v>21</v>
      </c>
      <c r="D150" s="52">
        <v>27</v>
      </c>
      <c r="E150" s="78"/>
      <c r="F150" s="78"/>
    </row>
    <row r="151" spans="1:6" ht="12.75" customHeight="1" x14ac:dyDescent="0.2">
      <c r="A151" s="53">
        <v>8</v>
      </c>
      <c r="B151" s="78" t="s">
        <v>151</v>
      </c>
      <c r="C151" s="52">
        <v>8</v>
      </c>
      <c r="D151" s="52">
        <v>6</v>
      </c>
      <c r="E151" s="78"/>
      <c r="F151" s="78"/>
    </row>
    <row r="152" spans="1:6" ht="12.75" customHeight="1" x14ac:dyDescent="0.2">
      <c r="A152" s="54">
        <v>8</v>
      </c>
      <c r="B152" s="78"/>
      <c r="C152" s="52"/>
      <c r="D152" s="52"/>
      <c r="E152" s="78">
        <v>39</v>
      </c>
      <c r="F152" s="78">
        <v>38</v>
      </c>
    </row>
    <row r="153" spans="1:6" ht="12.75" customHeight="1" x14ac:dyDescent="0.2">
      <c r="A153" s="54">
        <v>9</v>
      </c>
      <c r="B153" s="78" t="s">
        <v>143</v>
      </c>
      <c r="C153" s="52">
        <v>16</v>
      </c>
      <c r="D153" s="52">
        <v>14</v>
      </c>
      <c r="E153" s="52"/>
      <c r="F153" s="52"/>
    </row>
    <row r="154" spans="1:6" ht="12.75" customHeight="1" x14ac:dyDescent="0.2">
      <c r="A154" s="54">
        <v>9</v>
      </c>
      <c r="B154" s="78"/>
      <c r="C154" s="52"/>
      <c r="D154" s="52"/>
      <c r="E154" s="78">
        <v>16</v>
      </c>
      <c r="F154" s="78">
        <v>14</v>
      </c>
    </row>
    <row r="155" spans="1:6" ht="12.75" customHeight="1" x14ac:dyDescent="0.2">
      <c r="A155" s="53">
        <v>10</v>
      </c>
      <c r="B155" s="78" t="s">
        <v>143</v>
      </c>
      <c r="C155" s="52">
        <v>23</v>
      </c>
      <c r="D155" s="52">
        <v>23</v>
      </c>
      <c r="E155" s="78"/>
      <c r="F155" s="78"/>
    </row>
    <row r="156" spans="1:6" ht="12.75" customHeight="1" x14ac:dyDescent="0.2">
      <c r="A156" s="54">
        <v>10</v>
      </c>
      <c r="B156" s="78"/>
      <c r="C156" s="52"/>
      <c r="D156" s="52"/>
      <c r="E156" s="52">
        <v>23</v>
      </c>
      <c r="F156" s="52">
        <v>23</v>
      </c>
    </row>
    <row r="157" spans="1:6" ht="12.75" customHeight="1" x14ac:dyDescent="0.2">
      <c r="A157" s="53">
        <v>11</v>
      </c>
      <c r="B157" s="78" t="s">
        <v>143</v>
      </c>
      <c r="C157" s="52">
        <v>17</v>
      </c>
      <c r="D157" s="52">
        <v>20</v>
      </c>
      <c r="E157" s="78"/>
      <c r="F157" s="78"/>
    </row>
    <row r="158" spans="1:6" ht="12.75" customHeight="1" x14ac:dyDescent="0.2">
      <c r="A158" s="54">
        <v>11</v>
      </c>
      <c r="B158" s="78"/>
      <c r="C158" s="52"/>
      <c r="D158" s="52"/>
      <c r="E158" s="78">
        <v>17</v>
      </c>
      <c r="F158" s="78">
        <v>20</v>
      </c>
    </row>
    <row r="159" spans="1:6" ht="12.75" customHeight="1" x14ac:dyDescent="0.2">
      <c r="A159" s="53">
        <v>12</v>
      </c>
      <c r="B159" s="78" t="s">
        <v>143</v>
      </c>
      <c r="C159" s="52">
        <v>7</v>
      </c>
      <c r="D159" s="52">
        <v>10</v>
      </c>
      <c r="E159" s="52"/>
      <c r="F159" s="52"/>
    </row>
    <row r="160" spans="1:6" ht="12.75" customHeight="1" x14ac:dyDescent="0.2">
      <c r="A160" s="54">
        <v>12</v>
      </c>
      <c r="B160" s="78"/>
      <c r="C160" s="52"/>
      <c r="D160" s="52"/>
      <c r="E160" s="78">
        <v>7</v>
      </c>
      <c r="F160" s="78">
        <v>10</v>
      </c>
    </row>
    <row r="161" spans="1:6" ht="12.75" customHeight="1" x14ac:dyDescent="0.2">
      <c r="A161" s="53">
        <v>13</v>
      </c>
      <c r="B161" s="78" t="s">
        <v>143</v>
      </c>
      <c r="C161" s="52">
        <v>1</v>
      </c>
      <c r="D161" s="52">
        <v>4</v>
      </c>
      <c r="E161" s="78"/>
      <c r="F161" s="78"/>
    </row>
    <row r="162" spans="1:6" ht="12.75" customHeight="1" x14ac:dyDescent="0.2">
      <c r="A162" s="54">
        <v>13</v>
      </c>
      <c r="B162" s="78"/>
      <c r="C162" s="52"/>
      <c r="D162" s="52"/>
      <c r="E162" s="52">
        <v>1</v>
      </c>
      <c r="F162" s="52">
        <v>4</v>
      </c>
    </row>
    <row r="163" spans="1:6" ht="12.75" customHeight="1" x14ac:dyDescent="0.2">
      <c r="A163" s="53">
        <v>16</v>
      </c>
      <c r="B163" s="78" t="s">
        <v>143</v>
      </c>
      <c r="C163" s="52">
        <v>1</v>
      </c>
      <c r="D163" s="52">
        <v>1</v>
      </c>
      <c r="E163" s="78"/>
      <c r="F163" s="78"/>
    </row>
    <row r="164" spans="1:6" ht="12.75" customHeight="1" x14ac:dyDescent="0.2">
      <c r="A164" s="54">
        <v>16</v>
      </c>
      <c r="B164" s="51"/>
      <c r="C164" s="52"/>
      <c r="D164" s="52"/>
      <c r="E164" s="78">
        <v>1</v>
      </c>
      <c r="F164" s="78">
        <v>1</v>
      </c>
    </row>
    <row r="165" spans="1:6" ht="12.75" customHeight="1" x14ac:dyDescent="0.25">
      <c r="A165" s="53"/>
      <c r="B165" s="49"/>
      <c r="C165" s="52"/>
      <c r="D165" s="52"/>
      <c r="E165" s="52"/>
      <c r="F165" s="52"/>
    </row>
    <row r="166" spans="1:6" ht="12.75" customHeight="1" x14ac:dyDescent="0.25">
      <c r="A166" s="53"/>
      <c r="B166" s="51"/>
      <c r="C166" s="52"/>
      <c r="D166" s="52"/>
      <c r="E166" s="49"/>
      <c r="F166" s="49"/>
    </row>
    <row r="167" spans="1:6" ht="12.75" customHeight="1" x14ac:dyDescent="0.25">
      <c r="A167" s="53"/>
      <c r="B167" s="49"/>
      <c r="C167" s="52"/>
      <c r="D167" s="52"/>
      <c r="E167" s="52"/>
      <c r="F167" s="52"/>
    </row>
    <row r="168" spans="1:6" ht="12.75" customHeight="1" x14ac:dyDescent="0.25">
      <c r="A168" s="53"/>
      <c r="B168" s="51"/>
      <c r="C168" s="52"/>
      <c r="D168" s="52"/>
      <c r="E168" s="49"/>
      <c r="F168" s="49"/>
    </row>
    <row r="169" spans="1:6" ht="12.75" customHeight="1" x14ac:dyDescent="0.25">
      <c r="A169" s="49"/>
      <c r="B169" s="49"/>
      <c r="C169" s="49"/>
      <c r="D169" s="49"/>
      <c r="E169" s="52"/>
      <c r="F169" s="52"/>
    </row>
  </sheetData>
  <mergeCells count="12">
    <mergeCell ref="K65:K66"/>
    <mergeCell ref="L65:L66"/>
    <mergeCell ref="E65:F65"/>
    <mergeCell ref="H65:H66"/>
    <mergeCell ref="I65:I66"/>
    <mergeCell ref="J65:J66"/>
    <mergeCell ref="C2:D2"/>
    <mergeCell ref="B2:B3"/>
    <mergeCell ref="A2:A3"/>
    <mergeCell ref="C65:D65"/>
    <mergeCell ref="B65:B66"/>
    <mergeCell ref="A65:A6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study</vt:lpstr>
      <vt:lpstr>2- positive criteria</vt:lpstr>
      <vt:lpstr>3- negative criteria</vt:lpstr>
      <vt:lpstr>4- biomarkers DHF vs DF</vt:lpstr>
      <vt:lpstr>5- summary of biomarkers</vt:lpstr>
      <vt:lpstr>6- subgroup sample</vt:lpstr>
      <vt:lpstr>7- subgroup infection</vt:lpstr>
      <vt:lpstr>8- subgroup serotypes</vt:lpstr>
      <vt:lpstr>9- course of infections</vt:lpstr>
      <vt:lpstr>10- mechanism</vt:lpstr>
      <vt:lpstr>11-literature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 kuan meng</dc:creator>
  <cp:lastModifiedBy>soo kuan meng</cp:lastModifiedBy>
  <dcterms:created xsi:type="dcterms:W3CDTF">2016-12-18T07:38:54Z</dcterms:created>
  <dcterms:modified xsi:type="dcterms:W3CDTF">2017-05-24T08:00:55Z</dcterms:modified>
</cp:coreProperties>
</file>