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230" windowHeight="4845" activeTab="0"/>
  </bookViews>
  <sheets>
    <sheet name="Cd accumulation, BCF" sheetId="1" r:id="rId1"/>
    <sheet name="Cd concentrations in plant " sheetId="2" r:id="rId2"/>
  </sheets>
  <definedNames>
    <definedName name="OLE_LINK599" localSheetId="1">'Cd concentrations in plant '!$P$1</definedName>
  </definedNames>
  <calcPr fullCalcOnLoad="1"/>
</workbook>
</file>

<file path=xl/sharedStrings.xml><?xml version="1.0" encoding="utf-8"?>
<sst xmlns="http://schemas.openxmlformats.org/spreadsheetml/2006/main" count="372" uniqueCount="119">
  <si>
    <t>Cd5-1</t>
  </si>
  <si>
    <t>Cd10-1</t>
  </si>
  <si>
    <t>Cd25-1</t>
  </si>
  <si>
    <t>Cd50-1</t>
  </si>
  <si>
    <t>Cd100-1</t>
  </si>
  <si>
    <t>CK-1</t>
  </si>
  <si>
    <t>CK1</t>
  </si>
  <si>
    <t>处理</t>
  </si>
  <si>
    <t>处理</t>
  </si>
  <si>
    <t>N</t>
  </si>
  <si>
    <t>子集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</si>
  <si>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</si>
  <si>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</si>
  <si>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</si>
  <si>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</si>
  <si>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</si>
  <si>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</si>
  <si>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</si>
  <si>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</si>
  <si>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</si>
  <si>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</si>
  <si>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Sig.</t>
  </si>
  <si>
    <t>MSE</t>
  </si>
  <si>
    <t>地上部镉浓度</t>
  </si>
  <si>
    <t>11</t>
  </si>
  <si>
    <t>12</t>
  </si>
  <si>
    <t>根系镉浓度均值</t>
  </si>
  <si>
    <t>转运系数</t>
  </si>
  <si>
    <t>地上镉浓度均值</t>
  </si>
  <si>
    <t xml:space="preserve">xuhao </t>
  </si>
  <si>
    <t>处理序号</t>
  </si>
  <si>
    <t>IdyII</t>
  </si>
  <si>
    <t>Harukaze</t>
  </si>
  <si>
    <t>not detected</t>
  </si>
  <si>
    <t>序号</t>
  </si>
  <si>
    <t>CK</t>
  </si>
  <si>
    <t>g</t>
  </si>
  <si>
    <t>Cd5</t>
  </si>
  <si>
    <t>f</t>
  </si>
  <si>
    <t>Cd10</t>
  </si>
  <si>
    <t>Cd25</t>
  </si>
  <si>
    <t>Cd50</t>
  </si>
  <si>
    <t>c</t>
  </si>
  <si>
    <t>Cd100</t>
  </si>
  <si>
    <t>b</t>
  </si>
  <si>
    <t>a</t>
  </si>
  <si>
    <t xml:space="preserve">chuli </t>
  </si>
  <si>
    <t>bc</t>
  </si>
  <si>
    <t>ab</t>
  </si>
  <si>
    <t>de</t>
  </si>
  <si>
    <t>ef</t>
  </si>
  <si>
    <t>cd</t>
  </si>
  <si>
    <r>
      <t xml:space="preserve"> Cd concentration of  shoot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mg/L)</t>
    </r>
  </si>
  <si>
    <t xml:space="preserve">TFs of Cd </t>
  </si>
  <si>
    <t>cultivar</t>
  </si>
  <si>
    <t>root sample dry weight(g)</t>
  </si>
  <si>
    <t>shoot sample dry weight(g)</t>
  </si>
  <si>
    <r>
      <t xml:space="preserve"> Cd concentration of root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mg/L)</t>
    </r>
  </si>
  <si>
    <t>Ck,Cd concentration 0 µM</t>
  </si>
  <si>
    <t>Cd5,Cd concentration 5µM</t>
  </si>
  <si>
    <t>Cd10,Cd concentration 10µM</t>
  </si>
  <si>
    <t>Cd25,Cd concentration 25µM</t>
  </si>
  <si>
    <t>Cd50,Cd concentration 5µM</t>
  </si>
  <si>
    <t>Cd100,Cd concentration 100µM</t>
  </si>
  <si>
    <r>
      <t xml:space="preserve">a. </t>
    </r>
    <r>
      <rPr>
        <sz val="11"/>
        <rFont val="MingLiU"/>
        <family val="3"/>
      </rPr>
      <t>使用调和均值样本大小</t>
    </r>
    <r>
      <rPr>
        <sz val="11"/>
        <rFont val="Times New Roman"/>
        <family val="1"/>
      </rPr>
      <t xml:space="preserve"> = 3.000</t>
    </r>
    <r>
      <rPr>
        <sz val="11"/>
        <rFont val="MingLiU"/>
        <family val="3"/>
      </rPr>
      <t>。</t>
    </r>
  </si>
  <si>
    <r>
      <t>b. Alpha = .05</t>
    </r>
    <r>
      <rPr>
        <sz val="11"/>
        <rFont val="MingLiU"/>
        <family val="3"/>
      </rPr>
      <t>。</t>
    </r>
  </si>
  <si>
    <r>
      <t>Tukey HSD</t>
    </r>
    <r>
      <rPr>
        <vertAlign val="superscript"/>
        <sz val="11"/>
        <rFont val="Times New Roman"/>
        <family val="1"/>
      </rPr>
      <t>a,b</t>
    </r>
  </si>
  <si>
    <r>
      <t>TF</t>
    </r>
    <r>
      <rPr>
        <sz val="12"/>
        <rFont val="宋体"/>
        <family val="0"/>
      </rPr>
      <t>转运系数均值</t>
    </r>
  </si>
  <si>
    <r>
      <t>Duncan</t>
    </r>
    <r>
      <rPr>
        <vertAlign val="superscript"/>
        <sz val="11"/>
        <rFont val="Times New Roman"/>
        <family val="1"/>
      </rPr>
      <t>a,b</t>
    </r>
  </si>
  <si>
    <r>
      <t xml:space="preserve">已显示同类子集中的组均值。
</t>
    </r>
    <r>
      <rPr>
        <sz val="11"/>
        <rFont val="Times New Roman"/>
        <family val="1"/>
      </rPr>
      <t xml:space="preserve"> </t>
    </r>
    <r>
      <rPr>
        <sz val="11"/>
        <rFont val="MingLiU"/>
        <family val="3"/>
      </rPr>
      <t xml:space="preserve">基于观测到的均值。
</t>
    </r>
    <r>
      <rPr>
        <sz val="11"/>
        <rFont val="Times New Roman"/>
        <family val="1"/>
      </rPr>
      <t xml:space="preserve"> </t>
    </r>
    <r>
      <rPr>
        <sz val="11"/>
        <rFont val="MingLiU"/>
        <family val="3"/>
      </rPr>
      <t>误差项为均值方</t>
    </r>
    <r>
      <rPr>
        <sz val="11"/>
        <rFont val="Times New Roman"/>
        <family val="1"/>
      </rPr>
      <t xml:space="preserve"> (</t>
    </r>
    <r>
      <rPr>
        <sz val="11"/>
        <rFont val="MingLiU"/>
        <family val="3"/>
      </rPr>
      <t>错误</t>
    </r>
    <r>
      <rPr>
        <sz val="11"/>
        <rFont val="Times New Roman"/>
        <family val="1"/>
      </rPr>
      <t>) = .005</t>
    </r>
    <r>
      <rPr>
        <sz val="11"/>
        <rFont val="MingLiU"/>
        <family val="3"/>
      </rPr>
      <t>。</t>
    </r>
  </si>
  <si>
    <r>
      <t xml:space="preserve">已显示同类子集中的组均值。
</t>
    </r>
    <r>
      <rPr>
        <sz val="7"/>
        <rFont val="Times New Roman"/>
        <family val="1"/>
      </rPr>
      <t xml:space="preserve"> </t>
    </r>
    <r>
      <rPr>
        <sz val="7"/>
        <rFont val="MingLiU"/>
        <family val="3"/>
      </rPr>
      <t xml:space="preserve">基于观测到的均值。
</t>
    </r>
    <r>
      <rPr>
        <sz val="7"/>
        <rFont val="Times New Roman"/>
        <family val="1"/>
      </rPr>
      <t xml:space="preserve"> </t>
    </r>
    <r>
      <rPr>
        <sz val="7"/>
        <rFont val="MingLiU"/>
        <family val="3"/>
      </rPr>
      <t>误差项为均值方</t>
    </r>
    <r>
      <rPr>
        <sz val="7"/>
        <rFont val="Times New Roman"/>
        <family val="1"/>
      </rPr>
      <t xml:space="preserve"> (</t>
    </r>
    <r>
      <rPr>
        <sz val="7"/>
        <rFont val="MingLiU"/>
        <family val="3"/>
      </rPr>
      <t>错误</t>
    </r>
    <r>
      <rPr>
        <sz val="7"/>
        <rFont val="Times New Roman"/>
        <family val="1"/>
      </rPr>
      <t>) = .007</t>
    </r>
    <r>
      <rPr>
        <sz val="7"/>
        <rFont val="MingLiU"/>
        <family val="3"/>
      </rPr>
      <t>。</t>
    </r>
  </si>
  <si>
    <r>
      <t xml:space="preserve">a. </t>
    </r>
    <r>
      <rPr>
        <sz val="7"/>
        <rFont val="MingLiU"/>
        <family val="3"/>
      </rPr>
      <t>使用调和均值样本大小</t>
    </r>
    <r>
      <rPr>
        <sz val="7"/>
        <rFont val="Times New Roman"/>
        <family val="1"/>
      </rPr>
      <t xml:space="preserve"> = 3.000</t>
    </r>
    <r>
      <rPr>
        <sz val="7"/>
        <rFont val="MingLiU"/>
        <family val="3"/>
      </rPr>
      <t>。</t>
    </r>
  </si>
  <si>
    <r>
      <t>b. Alpha = .05</t>
    </r>
    <r>
      <rPr>
        <sz val="7"/>
        <rFont val="MingLiU"/>
        <family val="3"/>
      </rPr>
      <t>。</t>
    </r>
  </si>
  <si>
    <r>
      <t>Duncan</t>
    </r>
    <r>
      <rPr>
        <vertAlign val="superscript"/>
        <sz val="12"/>
        <rFont val="Times New Roman"/>
        <family val="1"/>
      </rPr>
      <t>a,b</t>
    </r>
  </si>
  <si>
    <r>
      <t xml:space="preserve">已显示同类子集中的组均值。
</t>
    </r>
    <r>
      <rPr>
        <sz val="12"/>
        <rFont val="Times New Roman"/>
        <family val="1"/>
      </rPr>
      <t xml:space="preserve"> </t>
    </r>
    <r>
      <rPr>
        <sz val="12"/>
        <rFont val="MingLiU"/>
        <family val="3"/>
      </rPr>
      <t xml:space="preserve">基于观测到的均值。
</t>
    </r>
    <r>
      <rPr>
        <sz val="12"/>
        <rFont val="Times New Roman"/>
        <family val="1"/>
      </rPr>
      <t xml:space="preserve"> </t>
    </r>
    <r>
      <rPr>
        <sz val="12"/>
        <rFont val="MingLiU"/>
        <family val="3"/>
      </rPr>
      <t>误差项为均值方</t>
    </r>
    <r>
      <rPr>
        <sz val="12"/>
        <rFont val="Times New Roman"/>
        <family val="1"/>
      </rPr>
      <t xml:space="preserve"> (</t>
    </r>
    <r>
      <rPr>
        <sz val="12"/>
        <rFont val="MingLiU"/>
        <family val="3"/>
      </rPr>
      <t>错误</t>
    </r>
    <r>
      <rPr>
        <sz val="12"/>
        <rFont val="Times New Roman"/>
        <family val="1"/>
      </rPr>
      <t>) = .005</t>
    </r>
    <r>
      <rPr>
        <sz val="12"/>
        <rFont val="MingLiU"/>
        <family val="3"/>
      </rPr>
      <t>。</t>
    </r>
  </si>
  <si>
    <r>
      <t xml:space="preserve">a. </t>
    </r>
    <r>
      <rPr>
        <sz val="12"/>
        <rFont val="MingLiU"/>
        <family val="3"/>
      </rPr>
      <t>使用调和均值样本大小</t>
    </r>
    <r>
      <rPr>
        <sz val="12"/>
        <rFont val="Times New Roman"/>
        <family val="1"/>
      </rPr>
      <t xml:space="preserve"> = 3.000</t>
    </r>
    <r>
      <rPr>
        <sz val="12"/>
        <rFont val="MingLiU"/>
        <family val="3"/>
      </rPr>
      <t>。</t>
    </r>
  </si>
  <si>
    <r>
      <t>b. Alpha = .05</t>
    </r>
    <r>
      <rPr>
        <sz val="12"/>
        <rFont val="MingLiU"/>
        <family val="3"/>
      </rPr>
      <t>。</t>
    </r>
  </si>
  <si>
    <r>
      <t xml:space="preserve">已显示同类子集中的组均值。
</t>
    </r>
    <r>
      <rPr>
        <sz val="12"/>
        <rFont val="Times New Roman"/>
        <family val="1"/>
      </rPr>
      <t xml:space="preserve"> </t>
    </r>
    <r>
      <rPr>
        <sz val="12"/>
        <rFont val="MingLiU"/>
        <family val="3"/>
      </rPr>
      <t xml:space="preserve">基于观测到的均值。
</t>
    </r>
    <r>
      <rPr>
        <sz val="12"/>
        <rFont val="Times New Roman"/>
        <family val="1"/>
      </rPr>
      <t xml:space="preserve"> </t>
    </r>
    <r>
      <rPr>
        <sz val="12"/>
        <rFont val="MingLiU"/>
        <family val="3"/>
      </rPr>
      <t>误差项为均值方</t>
    </r>
    <r>
      <rPr>
        <sz val="12"/>
        <rFont val="Times New Roman"/>
        <family val="1"/>
      </rPr>
      <t xml:space="preserve"> (</t>
    </r>
    <r>
      <rPr>
        <sz val="12"/>
        <rFont val="MingLiU"/>
        <family val="3"/>
      </rPr>
      <t>错误</t>
    </r>
    <r>
      <rPr>
        <sz val="12"/>
        <rFont val="Times New Roman"/>
        <family val="1"/>
      </rPr>
      <t>) = .000</t>
    </r>
    <r>
      <rPr>
        <sz val="12"/>
        <rFont val="MingLiU"/>
        <family val="3"/>
      </rPr>
      <t>。</t>
    </r>
  </si>
  <si>
    <t>The sample were digested and the final volume is 10 ml.</t>
  </si>
  <si>
    <t>AV(TFs)</t>
  </si>
  <si>
    <t>S.E.</t>
  </si>
  <si>
    <t>cultivar</t>
  </si>
  <si>
    <t>Cd treatments</t>
  </si>
  <si>
    <t>root sample dry weight(g)</t>
  </si>
  <si>
    <t>shoot sample dry weight(g)</t>
  </si>
  <si>
    <t>root sample dry weight(g/plant)</t>
  </si>
  <si>
    <t>shoot sample dry weight(g/plant)</t>
  </si>
  <si>
    <t xml:space="preserve"> Cd concentration in root(mg/g)</t>
  </si>
  <si>
    <t>Cd concentration in medium</t>
  </si>
  <si>
    <t>Root BCFs</t>
  </si>
  <si>
    <t>Root BCFs(AV)</t>
  </si>
  <si>
    <t>S.E.</t>
  </si>
  <si>
    <t>Cd accumulation in root(g/plant)</t>
  </si>
  <si>
    <t>AV(g/plant)</t>
  </si>
  <si>
    <t>Cd concentration in shoot(mg/g)</t>
  </si>
  <si>
    <t>Cd accumulation in shoot(g/plant)</t>
  </si>
  <si>
    <t>total Cd accumulation (g/plant)</t>
  </si>
  <si>
    <t>proportion of Cd in root(%)</t>
  </si>
  <si>
    <t>AV(%)</t>
  </si>
  <si>
    <t>CK</t>
  </si>
  <si>
    <t>not detected</t>
  </si>
  <si>
    <t>Cd5</t>
  </si>
  <si>
    <t>Cd10</t>
  </si>
  <si>
    <t>Cd25</t>
  </si>
  <si>
    <t>Cd50</t>
  </si>
  <si>
    <t>Cd100</t>
  </si>
  <si>
    <t>Ck,Cd concentration 0 µM</t>
  </si>
  <si>
    <t>Cd5,Cd concentration 5µM</t>
  </si>
  <si>
    <t>Cd10,Cd concentration 10µM</t>
  </si>
  <si>
    <t>Cd25,Cd concentration 25µM</t>
  </si>
  <si>
    <t>Cd50,Cd concentration 5µM</t>
  </si>
  <si>
    <t>Cd100,Cd concentration 100µM</t>
  </si>
  <si>
    <t>AV- average value</t>
  </si>
  <si>
    <r>
      <t xml:space="preserve"> Cd concentration in root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mg/kg)</t>
    </r>
  </si>
  <si>
    <r>
      <t>AV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mg/kg)</t>
    </r>
  </si>
  <si>
    <r>
      <t xml:space="preserve"> Cd concentration in shoot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mg/kg)</t>
    </r>
  </si>
  <si>
    <t>Replicates</t>
  </si>
  <si>
    <t>repelicates</t>
  </si>
  <si>
    <t>treatments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</si>
</sst>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00_ "/>
    <numFmt numFmtId="182" formatCode="0.00_ 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###0"/>
    <numFmt numFmtId="188" formatCode="####.00000"/>
    <numFmt numFmtId="189" formatCode="###0.00000"/>
    <numFmt numFmtId="190" formatCode="####.000"/>
    <numFmt numFmtId="191" formatCode="###0.000"/>
    <numFmt numFmtId="192" formatCode="0.0000_);[Red]\(0.0000\)"/>
    <numFmt numFmtId="193" formatCode="####.0000"/>
    <numFmt numFmtId="194" formatCode="###0.0000"/>
    <numFmt numFmtId="195" formatCode="####.000000"/>
    <numFmt numFmtId="196" formatCode="###0.000000"/>
    <numFmt numFmtId="197" formatCode="0.000000_ "/>
    <numFmt numFmtId="198" formatCode="0_);[Red]\(0\)"/>
    <numFmt numFmtId="199" formatCode="0_ "/>
    <numFmt numFmtId="200" formatCode="0.0_ "/>
    <numFmt numFmtId="201" formatCode="0.000E+00"/>
  </numFmts>
  <fonts count="1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MingLiU"/>
      <family val="3"/>
    </font>
    <font>
      <b/>
      <sz val="11"/>
      <name val="PMingLiU"/>
      <family val="1"/>
    </font>
    <font>
      <sz val="7"/>
      <name val="MingLiU"/>
      <family val="3"/>
    </font>
    <font>
      <b/>
      <sz val="12"/>
      <name val="PMingLiU"/>
      <family val="1"/>
    </font>
    <font>
      <sz val="12"/>
      <name val="MingLiU"/>
      <family val="3"/>
    </font>
    <font>
      <vertAlign val="superscript"/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>
        <color indexed="8"/>
      </left>
      <right>
        <color indexed="63"/>
      </right>
      <top>
        <color indexed="8"/>
      </top>
      <bottom style="thick">
        <color indexed="8"/>
      </bottom>
    </border>
    <border>
      <left>
        <color indexed="63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8"/>
      </right>
      <top>
        <color indexed="63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63"/>
      </bottom>
    </border>
    <border>
      <left style="thick">
        <color indexed="8"/>
      </left>
      <right>
        <color indexed="8"/>
      </right>
      <top>
        <color indexed="63"/>
      </top>
      <bottom style="thick">
        <color indexed="8"/>
      </bottom>
    </border>
    <border>
      <left>
        <color indexed="8"/>
      </left>
      <right>
        <color indexed="63"/>
      </right>
      <top style="thick">
        <color indexed="8"/>
      </top>
      <bottom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8"/>
      </bottom>
    </border>
    <border>
      <left>
        <color indexed="63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92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197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58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5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58" fontId="5" fillId="0" borderId="0" xfId="0" applyNumberFormat="1" applyFont="1" applyFill="1" applyAlignment="1">
      <alignment/>
    </xf>
    <xf numFmtId="0" fontId="7" fillId="0" borderId="2" xfId="16" applyFont="1" applyFill="1" applyBorder="1" applyAlignment="1">
      <alignment horizontal="center"/>
      <protection/>
    </xf>
    <xf numFmtId="0" fontId="7" fillId="0" borderId="3" xfId="16" applyFont="1" applyFill="1" applyBorder="1" applyAlignment="1">
      <alignment horizontal="left" vertical="top"/>
      <protection/>
    </xf>
    <xf numFmtId="187" fontId="7" fillId="0" borderId="4" xfId="16" applyFont="1" applyFill="1" applyBorder="1" applyAlignment="1">
      <alignment horizontal="right" vertical="top"/>
      <protection/>
    </xf>
    <xf numFmtId="195" fontId="7" fillId="0" borderId="5" xfId="16" applyFont="1" applyFill="1" applyBorder="1" applyAlignment="1">
      <alignment horizontal="right" vertical="top"/>
      <protection/>
    </xf>
    <xf numFmtId="0" fontId="7" fillId="0" borderId="5" xfId="16" applyFont="1" applyFill="1" applyBorder="1" applyAlignment="1">
      <alignment horizontal="left" vertical="top" wrapText="1"/>
      <protection/>
    </xf>
    <xf numFmtId="0" fontId="7" fillId="0" borderId="6" xfId="16" applyFont="1" applyFill="1" applyBorder="1" applyAlignment="1">
      <alignment horizontal="left" vertical="top"/>
      <protection/>
    </xf>
    <xf numFmtId="187" fontId="7" fillId="0" borderId="7" xfId="16" applyFont="1" applyFill="1" applyBorder="1" applyAlignment="1">
      <alignment horizontal="right" vertical="top"/>
      <protection/>
    </xf>
    <xf numFmtId="195" fontId="7" fillId="0" borderId="8" xfId="16" applyFont="1" applyFill="1" applyBorder="1" applyAlignment="1">
      <alignment horizontal="right" vertical="top"/>
      <protection/>
    </xf>
    <xf numFmtId="0" fontId="7" fillId="0" borderId="8" xfId="16" applyFont="1" applyFill="1" applyBorder="1" applyAlignment="1">
      <alignment horizontal="left" vertical="top" wrapText="1"/>
      <protection/>
    </xf>
    <xf numFmtId="0" fontId="7" fillId="0" borderId="6" xfId="16" applyFont="1" applyFill="1" applyBorder="1" applyAlignment="1">
      <alignment horizontal="left" vertical="top" wrapText="1"/>
      <protection/>
    </xf>
    <xf numFmtId="0" fontId="7" fillId="0" borderId="7" xfId="16" applyFont="1" applyFill="1" applyBorder="1" applyAlignment="1">
      <alignment horizontal="left" vertical="top" wrapText="1"/>
      <protection/>
    </xf>
    <xf numFmtId="190" fontId="7" fillId="0" borderId="8" xfId="16" applyFont="1" applyFill="1" applyBorder="1" applyAlignment="1">
      <alignment horizontal="right" vertical="top"/>
      <protection/>
    </xf>
    <xf numFmtId="0" fontId="5" fillId="0" borderId="0" xfId="0" applyFont="1" applyFill="1" applyBorder="1" applyAlignment="1">
      <alignment/>
    </xf>
    <xf numFmtId="0" fontId="7" fillId="0" borderId="9" xfId="16" applyFont="1" applyFill="1" applyBorder="1" applyAlignment="1">
      <alignment horizontal="left" vertical="top" wrapText="1"/>
      <protection/>
    </xf>
    <xf numFmtId="0" fontId="7" fillId="0" borderId="10" xfId="16" applyFont="1" applyFill="1" applyBorder="1" applyAlignment="1">
      <alignment horizontal="left" vertical="top" wrapText="1"/>
      <protection/>
    </xf>
    <xf numFmtId="190" fontId="7" fillId="0" borderId="11" xfId="16" applyFont="1" applyFill="1" applyBorder="1" applyAlignment="1">
      <alignment horizontal="right" vertical="top"/>
      <protection/>
    </xf>
    <xf numFmtId="0" fontId="6" fillId="0" borderId="0" xfId="16" applyFont="1" applyFill="1">
      <alignment/>
      <protection/>
    </xf>
    <xf numFmtId="0" fontId="5" fillId="0" borderId="12" xfId="16" applyFont="1" applyFill="1" applyBorder="1" applyAlignment="1">
      <alignment horizontal="center" wrapText="1"/>
      <protection/>
    </xf>
    <xf numFmtId="0" fontId="5" fillId="0" borderId="13" xfId="16" applyFont="1" applyFill="1" applyBorder="1" applyAlignment="1">
      <alignment horizontal="center" wrapText="1"/>
      <protection/>
    </xf>
    <xf numFmtId="0" fontId="5" fillId="0" borderId="2" xfId="16" applyFont="1" applyFill="1" applyBorder="1" applyAlignment="1">
      <alignment horizontal="center"/>
      <protection/>
    </xf>
    <xf numFmtId="0" fontId="5" fillId="0" borderId="14" xfId="16" applyFont="1" applyFill="1" applyBorder="1" applyAlignment="1">
      <alignment horizontal="center"/>
      <protection/>
    </xf>
    <xf numFmtId="0" fontId="5" fillId="0" borderId="0" xfId="16" applyFont="1" applyFill="1" applyBorder="1" applyAlignment="1">
      <alignment horizontal="left" vertical="top" wrapText="1"/>
      <protection/>
    </xf>
    <xf numFmtId="0" fontId="5" fillId="0" borderId="6" xfId="16" applyFont="1" applyFill="1" applyBorder="1" applyAlignment="1">
      <alignment horizontal="left" vertical="top"/>
      <protection/>
    </xf>
    <xf numFmtId="187" fontId="5" fillId="0" borderId="7" xfId="16" applyFont="1" applyFill="1" applyBorder="1" applyAlignment="1">
      <alignment horizontal="right" vertical="top"/>
      <protection/>
    </xf>
    <xf numFmtId="187" fontId="5" fillId="0" borderId="15" xfId="16" applyFont="1" applyFill="1" applyBorder="1" applyAlignment="1">
      <alignment horizontal="right" vertical="top"/>
      <protection/>
    </xf>
    <xf numFmtId="188" fontId="5" fillId="0" borderId="8" xfId="16" applyFont="1" applyFill="1" applyBorder="1" applyAlignment="1">
      <alignment horizontal="right" vertical="top"/>
      <protection/>
    </xf>
    <xf numFmtId="0" fontId="5" fillId="0" borderId="8" xfId="16" applyFont="1" applyFill="1" applyBorder="1" applyAlignment="1">
      <alignment horizontal="left" vertical="top" wrapText="1"/>
      <protection/>
    </xf>
    <xf numFmtId="0" fontId="5" fillId="0" borderId="16" xfId="16" applyFont="1" applyFill="1" applyBorder="1" applyAlignment="1">
      <alignment horizontal="left" vertical="top" wrapText="1"/>
      <protection/>
    </xf>
    <xf numFmtId="189" fontId="5" fillId="0" borderId="16" xfId="16" applyFont="1" applyFill="1" applyBorder="1" applyAlignment="1">
      <alignment horizontal="right" vertical="top"/>
      <protection/>
    </xf>
    <xf numFmtId="0" fontId="5" fillId="0" borderId="17" xfId="16" applyFont="1" applyFill="1" applyBorder="1" applyAlignment="1">
      <alignment horizontal="left" vertical="top" wrapText="1"/>
      <protection/>
    </xf>
    <xf numFmtId="0" fontId="5" fillId="0" borderId="9" xfId="16" applyFont="1" applyFill="1" applyBorder="1" applyAlignment="1">
      <alignment horizontal="left" vertical="top" wrapText="1"/>
      <protection/>
    </xf>
    <xf numFmtId="0" fontId="5" fillId="0" borderId="10" xfId="16" applyFont="1" applyFill="1" applyBorder="1" applyAlignment="1">
      <alignment horizontal="left" vertical="top" wrapText="1"/>
      <protection/>
    </xf>
    <xf numFmtId="0" fontId="5" fillId="0" borderId="18" xfId="16" applyFont="1" applyFill="1" applyBorder="1" applyAlignment="1">
      <alignment horizontal="left" vertical="top" wrapText="1"/>
      <protection/>
    </xf>
    <xf numFmtId="190" fontId="5" fillId="0" borderId="11" xfId="16" applyFont="1" applyFill="1" applyBorder="1" applyAlignment="1">
      <alignment horizontal="right" vertical="top"/>
      <protection/>
    </xf>
    <xf numFmtId="191" fontId="5" fillId="0" borderId="19" xfId="16" applyFont="1" applyFill="1" applyBorder="1" applyAlignment="1">
      <alignment horizontal="right" vertical="top"/>
      <protection/>
    </xf>
    <xf numFmtId="0" fontId="5" fillId="0" borderId="0" xfId="16" applyFont="1" applyFill="1">
      <alignment/>
      <protection/>
    </xf>
    <xf numFmtId="0" fontId="5" fillId="0" borderId="20" xfId="16" applyFont="1" applyFill="1" applyBorder="1" applyAlignment="1">
      <alignment horizontal="center"/>
      <protection/>
    </xf>
    <xf numFmtId="0" fontId="5" fillId="0" borderId="0" xfId="16" applyFont="1" applyFill="1" applyBorder="1" applyAlignment="1">
      <alignment horizontal="center"/>
      <protection/>
    </xf>
    <xf numFmtId="0" fontId="5" fillId="0" borderId="21" xfId="16" applyFont="1" applyFill="1" applyBorder="1" applyAlignment="1">
      <alignment horizontal="left" vertical="top" wrapText="1"/>
      <protection/>
    </xf>
    <xf numFmtId="188" fontId="5" fillId="0" borderId="21" xfId="16" applyFont="1" applyFill="1" applyBorder="1" applyAlignment="1">
      <alignment horizontal="right" vertical="top"/>
      <protection/>
    </xf>
    <xf numFmtId="188" fontId="5" fillId="0" borderId="16" xfId="16" applyFont="1" applyFill="1" applyBorder="1" applyAlignment="1">
      <alignment horizontal="right" vertical="top"/>
      <protection/>
    </xf>
    <xf numFmtId="190" fontId="5" fillId="0" borderId="22" xfId="16" applyFont="1" applyFill="1" applyBorder="1" applyAlignment="1">
      <alignment horizontal="right" vertical="top"/>
      <protection/>
    </xf>
    <xf numFmtId="190" fontId="5" fillId="0" borderId="19" xfId="16" applyFont="1" applyFill="1" applyBorder="1" applyAlignment="1">
      <alignment horizontal="right" vertical="top"/>
      <protection/>
    </xf>
    <xf numFmtId="0" fontId="5" fillId="0" borderId="0" xfId="0" applyFont="1" applyAlignment="1">
      <alignment horizontal="left"/>
    </xf>
    <xf numFmtId="58" fontId="5" fillId="0" borderId="0" xfId="0" applyNumberFormat="1" applyFont="1" applyAlignment="1">
      <alignment horizontal="left"/>
    </xf>
    <xf numFmtId="197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82" fontId="5" fillId="0" borderId="0" xfId="0" applyNumberFormat="1" applyFont="1" applyAlignment="1">
      <alignment/>
    </xf>
    <xf numFmtId="5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0" fontId="9" fillId="0" borderId="23" xfId="16" applyFont="1" applyFill="1" applyBorder="1" applyAlignment="1">
      <alignment horizontal="center" vertical="center" wrapText="1"/>
      <protection/>
    </xf>
    <xf numFmtId="0" fontId="9" fillId="0" borderId="17" xfId="16" applyFont="1" applyFill="1" applyBorder="1" applyAlignment="1">
      <alignment horizontal="center" vertical="center" wrapText="1"/>
      <protection/>
    </xf>
    <xf numFmtId="0" fontId="9" fillId="0" borderId="24" xfId="16" applyFont="1" applyFill="1" applyBorder="1" applyAlignment="1">
      <alignment horizontal="center" vertical="center" wrapText="1"/>
      <protection/>
    </xf>
    <xf numFmtId="0" fontId="7" fillId="0" borderId="0" xfId="16" applyFont="1" applyFill="1" applyBorder="1" applyAlignment="1">
      <alignment horizontal="left" vertical="top" wrapText="1"/>
      <protection/>
    </xf>
    <xf numFmtId="0" fontId="8" fillId="0" borderId="25" xfId="16" applyFont="1" applyFill="1" applyBorder="1" applyAlignment="1">
      <alignment horizontal="left" wrapText="1"/>
      <protection/>
    </xf>
    <xf numFmtId="0" fontId="8" fillId="0" borderId="26" xfId="16" applyFont="1" applyFill="1" applyBorder="1" applyAlignment="1">
      <alignment horizontal="left" wrapText="1"/>
      <protection/>
    </xf>
    <xf numFmtId="0" fontId="8" fillId="0" borderId="27" xfId="16" applyFont="1" applyFill="1" applyBorder="1" applyAlignment="1">
      <alignment horizontal="left" wrapText="1"/>
      <protection/>
    </xf>
    <xf numFmtId="0" fontId="8" fillId="0" borderId="28" xfId="16" applyFont="1" applyFill="1" applyBorder="1" applyAlignment="1">
      <alignment horizontal="left" wrapText="1"/>
      <protection/>
    </xf>
    <xf numFmtId="0" fontId="7" fillId="0" borderId="29" xfId="16" applyFont="1" applyFill="1" applyBorder="1" applyAlignment="1">
      <alignment horizontal="center" wrapText="1"/>
      <protection/>
    </xf>
    <xf numFmtId="0" fontId="7" fillId="0" borderId="30" xfId="16" applyFont="1" applyFill="1" applyBorder="1" applyAlignment="1">
      <alignment horizontal="center" wrapText="1"/>
      <protection/>
    </xf>
    <xf numFmtId="0" fontId="8" fillId="0" borderId="31" xfId="16" applyFont="1" applyFill="1" applyBorder="1" applyAlignment="1">
      <alignment horizontal="center" wrapText="1"/>
      <protection/>
    </xf>
    <xf numFmtId="0" fontId="8" fillId="0" borderId="32" xfId="16" applyFont="1" applyFill="1" applyBorder="1" applyAlignment="1">
      <alignment horizontal="center" wrapText="1"/>
      <protection/>
    </xf>
    <xf numFmtId="0" fontId="8" fillId="0" borderId="12" xfId="16" applyFont="1" applyFill="1" applyBorder="1" applyAlignment="1">
      <alignment horizontal="center" wrapText="1"/>
      <protection/>
    </xf>
    <xf numFmtId="0" fontId="7" fillId="0" borderId="33" xfId="16" applyFont="1" applyFill="1" applyBorder="1" applyAlignment="1">
      <alignment horizontal="left" vertical="top" wrapText="1"/>
      <protection/>
    </xf>
    <xf numFmtId="0" fontId="7" fillId="0" borderId="34" xfId="16" applyFont="1" applyFill="1" applyBorder="1" applyAlignment="1">
      <alignment horizontal="left" vertical="top" wrapText="1"/>
      <protection/>
    </xf>
    <xf numFmtId="0" fontId="7" fillId="0" borderId="35" xfId="16" applyFont="1" applyFill="1" applyBorder="1" applyAlignment="1">
      <alignment horizontal="left" vertical="top" wrapText="1"/>
      <protection/>
    </xf>
    <xf numFmtId="0" fontId="7" fillId="0" borderId="36" xfId="16" applyFont="1" applyFill="1" applyBorder="1" applyAlignment="1">
      <alignment horizontal="left" vertical="top" wrapText="1"/>
      <protection/>
    </xf>
    <xf numFmtId="0" fontId="7" fillId="0" borderId="37" xfId="16" applyFont="1" applyFill="1" applyBorder="1" applyAlignment="1">
      <alignment horizontal="left" vertical="top" wrapText="1"/>
      <protection/>
    </xf>
    <xf numFmtId="0" fontId="8" fillId="0" borderId="38" xfId="16" applyFont="1" applyFill="1" applyBorder="1" applyAlignment="1">
      <alignment horizontal="left" vertical="top" wrapText="1"/>
      <protection/>
    </xf>
    <xf numFmtId="0" fontId="8" fillId="0" borderId="39" xfId="16" applyFont="1" applyFill="1" applyBorder="1" applyAlignment="1">
      <alignment horizontal="left" vertical="top" wrapText="1"/>
      <protection/>
    </xf>
    <xf numFmtId="0" fontId="8" fillId="0" borderId="40" xfId="16" applyFont="1" applyFill="1" applyBorder="1" applyAlignment="1">
      <alignment horizontal="left" vertical="top" wrapText="1"/>
      <protection/>
    </xf>
    <xf numFmtId="0" fontId="7" fillId="0" borderId="0" xfId="16" applyFont="1" applyFill="1" applyBorder="1" applyAlignment="1">
      <alignment horizontal="left" vertical="top" wrapText="1"/>
      <protection/>
    </xf>
    <xf numFmtId="0" fontId="7" fillId="0" borderId="0" xfId="16" applyFont="1" applyFill="1" applyBorder="1" applyAlignment="1">
      <alignment horizontal="left" vertical="top" wrapText="1"/>
      <protection/>
    </xf>
    <xf numFmtId="0" fontId="7" fillId="0" borderId="0" xfId="16" applyFont="1" applyFill="1" applyBorder="1" applyAlignment="1">
      <alignment horizontal="left" vertical="top" wrapText="1"/>
      <protection/>
    </xf>
    <xf numFmtId="0" fontId="11" fillId="0" borderId="0" xfId="16" applyFont="1" applyFill="1" applyBorder="1" applyAlignment="1">
      <alignment horizontal="center" vertical="center" wrapText="1"/>
      <protection/>
    </xf>
    <xf numFmtId="0" fontId="15" fillId="0" borderId="0" xfId="16" applyFont="1" applyFill="1" applyBorder="1" applyAlignment="1">
      <alignment horizontal="center" vertical="center" wrapText="1"/>
      <protection/>
    </xf>
    <xf numFmtId="0" fontId="12" fillId="0" borderId="41" xfId="16" applyFont="1" applyFill="1" applyBorder="1" applyAlignment="1">
      <alignment horizontal="left" wrapText="1"/>
      <protection/>
    </xf>
    <xf numFmtId="0" fontId="5" fillId="0" borderId="39" xfId="16" applyFont="1" applyFill="1" applyBorder="1" applyAlignment="1">
      <alignment horizontal="left" wrapText="1"/>
      <protection/>
    </xf>
    <xf numFmtId="0" fontId="5" fillId="0" borderId="3" xfId="16" applyFont="1" applyFill="1" applyBorder="1" applyAlignment="1">
      <alignment horizontal="left" wrapText="1"/>
      <protection/>
    </xf>
    <xf numFmtId="0" fontId="5" fillId="0" borderId="42" xfId="16" applyFont="1" applyFill="1" applyBorder="1" applyAlignment="1">
      <alignment horizontal="left" wrapText="1"/>
      <protection/>
    </xf>
    <xf numFmtId="0" fontId="5" fillId="0" borderId="17" xfId="16" applyFont="1" applyFill="1" applyBorder="1" applyAlignment="1">
      <alignment horizontal="left" wrapText="1"/>
      <protection/>
    </xf>
    <xf numFmtId="0" fontId="5" fillId="0" borderId="9" xfId="16" applyFont="1" applyFill="1" applyBorder="1" applyAlignment="1">
      <alignment horizontal="left" wrapText="1"/>
      <protection/>
    </xf>
    <xf numFmtId="0" fontId="5" fillId="0" borderId="29" xfId="16" applyFont="1" applyFill="1" applyBorder="1" applyAlignment="1">
      <alignment horizontal="center" wrapText="1"/>
      <protection/>
    </xf>
    <xf numFmtId="0" fontId="5" fillId="0" borderId="30" xfId="16" applyFont="1" applyFill="1" applyBorder="1" applyAlignment="1">
      <alignment horizontal="center" wrapText="1"/>
      <protection/>
    </xf>
    <xf numFmtId="0" fontId="12" fillId="0" borderId="31" xfId="16" applyFont="1" applyFill="1" applyBorder="1" applyAlignment="1">
      <alignment horizontal="center" wrapText="1"/>
      <protection/>
    </xf>
    <xf numFmtId="0" fontId="12" fillId="0" borderId="32" xfId="16" applyFont="1" applyFill="1" applyBorder="1" applyAlignment="1">
      <alignment horizontal="center" wrapText="1"/>
      <protection/>
    </xf>
    <xf numFmtId="0" fontId="12" fillId="0" borderId="43" xfId="16" applyFont="1" applyFill="1" applyBorder="1" applyAlignment="1">
      <alignment horizontal="center" wrapText="1"/>
      <protection/>
    </xf>
    <xf numFmtId="0" fontId="5" fillId="0" borderId="0" xfId="16" applyFont="1" applyFill="1" applyBorder="1" applyAlignment="1">
      <alignment horizontal="left" vertical="top" wrapText="1"/>
      <protection/>
    </xf>
    <xf numFmtId="0" fontId="5" fillId="0" borderId="44" xfId="16" applyFont="1" applyFill="1" applyBorder="1" applyAlignment="1">
      <alignment horizontal="center" wrapText="1"/>
      <protection/>
    </xf>
    <xf numFmtId="0" fontId="5" fillId="0" borderId="45" xfId="16" applyFont="1" applyFill="1" applyBorder="1" applyAlignment="1">
      <alignment horizontal="center" wrapText="1"/>
      <protection/>
    </xf>
    <xf numFmtId="0" fontId="12" fillId="0" borderId="46" xfId="16" applyFont="1" applyFill="1" applyBorder="1" applyAlignment="1">
      <alignment horizontal="center" wrapText="1"/>
      <protection/>
    </xf>
    <xf numFmtId="0" fontId="5" fillId="0" borderId="46" xfId="16" applyFont="1" applyFill="1" applyBorder="1" applyAlignment="1">
      <alignment horizontal="center" wrapText="1"/>
      <protection/>
    </xf>
    <xf numFmtId="0" fontId="5" fillId="0" borderId="31" xfId="16" applyFont="1" applyFill="1" applyBorder="1" applyAlignment="1">
      <alignment horizontal="center" wrapText="1"/>
      <protection/>
    </xf>
    <xf numFmtId="0" fontId="5" fillId="0" borderId="47" xfId="16" applyFont="1" applyFill="1" applyBorder="1" applyAlignment="1">
      <alignment horizontal="center" wrapText="1"/>
      <protection/>
    </xf>
    <xf numFmtId="0" fontId="12" fillId="0" borderId="0" xfId="16" applyFont="1" applyFill="1" applyBorder="1" applyAlignment="1">
      <alignment horizontal="left" vertical="top" wrapText="1"/>
      <protection/>
    </xf>
    <xf numFmtId="0" fontId="10" fillId="0" borderId="0" xfId="16" applyFont="1" applyFill="1" applyBorder="1" applyAlignment="1">
      <alignment horizontal="left" vertical="top" wrapText="1"/>
      <protection/>
    </xf>
    <xf numFmtId="0" fontId="14" fillId="0" borderId="0" xfId="16" applyFont="1" applyFill="1" applyBorder="1" applyAlignment="1">
      <alignment horizontal="left" vertical="top" wrapText="1"/>
      <protection/>
    </xf>
    <xf numFmtId="0" fontId="5" fillId="0" borderId="48" xfId="16" applyFont="1" applyFill="1" applyBorder="1" applyAlignment="1">
      <alignment horizontal="left" vertical="top" wrapText="1"/>
      <protection/>
    </xf>
    <xf numFmtId="0" fontId="5" fillId="0" borderId="42" xfId="16" applyFont="1" applyFill="1" applyBorder="1" applyAlignment="1">
      <alignment horizontal="left" vertical="top" wrapText="1"/>
      <protection/>
    </xf>
  </cellXfs>
  <cellStyles count="9">
    <cellStyle name="Normal" xfId="0"/>
    <cellStyle name="Percent" xfId="15"/>
    <cellStyle name="常规_不同浓度梯度+GSH调控（15年10月5日样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A1">
      <selection activeCell="A5" sqref="A5:A7"/>
    </sheetView>
  </sheetViews>
  <sheetFormatPr defaultColWidth="9.00390625" defaultRowHeight="14.25"/>
  <cols>
    <col min="1" max="2" width="9.00390625" style="2" customWidth="1"/>
    <col min="3" max="3" width="11.625" style="2" customWidth="1"/>
    <col min="4" max="4" width="18.00390625" style="2" customWidth="1"/>
    <col min="5" max="5" width="18.375" style="2" customWidth="1"/>
    <col min="6" max="6" width="24.00390625" style="2" customWidth="1"/>
    <col min="7" max="7" width="26.375" style="2" customWidth="1"/>
    <col min="8" max="8" width="24.75390625" style="2" customWidth="1"/>
    <col min="9" max="9" width="29.00390625" style="2" customWidth="1"/>
    <col min="10" max="10" width="15.25390625" style="2" customWidth="1"/>
    <col min="11" max="12" width="19.50390625" style="2" customWidth="1"/>
    <col min="13" max="13" width="25.875" style="2" customWidth="1"/>
    <col min="14" max="14" width="7.75390625" style="2" customWidth="1"/>
    <col min="15" max="15" width="13.375" style="2" customWidth="1"/>
    <col min="16" max="16" width="35.00390625" style="2" bestFit="1" customWidth="1"/>
    <col min="17" max="17" width="27.125" style="2" customWidth="1"/>
    <col min="18" max="19" width="9.00390625" style="2" customWidth="1"/>
    <col min="20" max="20" width="12.75390625" style="2" customWidth="1"/>
    <col min="21" max="21" width="9.00390625" style="2" customWidth="1"/>
    <col min="22" max="22" width="9.125" style="2" customWidth="1"/>
    <col min="23" max="23" width="23.375" style="2" customWidth="1"/>
    <col min="24" max="16384" width="9.00390625" style="2" customWidth="1"/>
  </cols>
  <sheetData>
    <row r="1" spans="2:25" ht="21.75" customHeight="1"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91</v>
      </c>
      <c r="M1" s="2" t="s">
        <v>92</v>
      </c>
      <c r="N1" s="2" t="s">
        <v>93</v>
      </c>
      <c r="O1" s="2" t="s">
        <v>91</v>
      </c>
      <c r="P1" s="2" t="s">
        <v>94</v>
      </c>
      <c r="Q1" s="4" t="s">
        <v>95</v>
      </c>
      <c r="R1" s="2" t="s">
        <v>93</v>
      </c>
      <c r="S1" s="2" t="s">
        <v>91</v>
      </c>
      <c r="T1" s="2" t="s">
        <v>96</v>
      </c>
      <c r="U1" s="2" t="s">
        <v>93</v>
      </c>
      <c r="V1" s="2" t="s">
        <v>91</v>
      </c>
      <c r="W1" s="2" t="s">
        <v>97</v>
      </c>
      <c r="X1" s="2" t="s">
        <v>98</v>
      </c>
      <c r="Y1" s="2" t="s">
        <v>91</v>
      </c>
    </row>
    <row r="2" spans="1:25" s="6" customFormat="1" ht="15.75">
      <c r="A2" s="77" t="s">
        <v>116</v>
      </c>
      <c r="B2" s="2" t="s">
        <v>31</v>
      </c>
      <c r="C2" s="67" t="s">
        <v>99</v>
      </c>
      <c r="D2" s="6">
        <v>0.1097</v>
      </c>
      <c r="E2" s="6">
        <v>0.62</v>
      </c>
      <c r="F2" s="9">
        <v>0.018283333333333335</v>
      </c>
      <c r="G2" s="9">
        <v>0.10333333333333333</v>
      </c>
      <c r="H2" s="7">
        <v>0.07310847766636282</v>
      </c>
      <c r="I2" s="5" t="s">
        <v>100</v>
      </c>
      <c r="J2" s="8"/>
      <c r="K2" s="8"/>
      <c r="L2" s="8"/>
      <c r="M2" s="9">
        <v>0.001336666666666667</v>
      </c>
      <c r="N2" s="78">
        <f>AVERAGE(M2:M4)</f>
        <v>0.0013922222222222224</v>
      </c>
      <c r="O2" s="78">
        <f>STDEV(M2:M4)/SQRT(3)</f>
        <v>3.937395893195534E-05</v>
      </c>
      <c r="P2" s="10">
        <v>0.010645161290322582</v>
      </c>
      <c r="Q2" s="10">
        <f aca="true" t="shared" si="0" ref="Q2:Q37">P2*G2</f>
        <v>0.0011</v>
      </c>
      <c r="R2" s="78">
        <f>AVERAGE(Q2:Q4)</f>
        <v>0.0011351031022737732</v>
      </c>
      <c r="S2" s="78">
        <f>STDEV(Q2:Q4)/SQRT(3)</f>
        <v>3.6625520427991855E-05</v>
      </c>
      <c r="T2" s="9">
        <f aca="true" t="shared" si="1" ref="T2:T37">M2+Q2</f>
        <v>0.002436666666666667</v>
      </c>
      <c r="U2" s="78">
        <f>AVERAGE(T2:T4)</f>
        <v>0.0025273253244959956</v>
      </c>
      <c r="V2" s="78">
        <f>STDEV(T2:T4)/SQRT(3)</f>
        <v>7.523904810918594E-05</v>
      </c>
      <c r="W2" s="80"/>
      <c r="X2" s="80"/>
      <c r="Y2" s="78"/>
    </row>
    <row r="3" spans="1:25" s="6" customFormat="1" ht="15.75">
      <c r="A3" s="77"/>
      <c r="B3" s="2" t="s">
        <v>31</v>
      </c>
      <c r="C3" s="67" t="s">
        <v>99</v>
      </c>
      <c r="D3" s="6">
        <v>0.1291</v>
      </c>
      <c r="E3" s="6">
        <v>0.7926</v>
      </c>
      <c r="F3" s="9">
        <v>0.021516666666666667</v>
      </c>
      <c r="G3" s="9">
        <v>0.1321</v>
      </c>
      <c r="H3" s="7">
        <v>0.06824167312161115</v>
      </c>
      <c r="I3" s="5"/>
      <c r="J3" s="8"/>
      <c r="K3" s="8"/>
      <c r="L3" s="8"/>
      <c r="M3" s="9">
        <v>0.0014683333333333334</v>
      </c>
      <c r="N3" s="79"/>
      <c r="O3" s="78"/>
      <c r="P3" s="10">
        <v>0.009147110774665656</v>
      </c>
      <c r="Q3" s="10">
        <f t="shared" si="0"/>
        <v>0.0012083333333333332</v>
      </c>
      <c r="R3" s="79"/>
      <c r="S3" s="78"/>
      <c r="T3" s="9">
        <f t="shared" si="1"/>
        <v>0.0026766666666666666</v>
      </c>
      <c r="U3" s="79"/>
      <c r="V3" s="78"/>
      <c r="W3" s="80"/>
      <c r="X3" s="79"/>
      <c r="Y3" s="78"/>
    </row>
    <row r="4" spans="1:25" s="6" customFormat="1" ht="15.75">
      <c r="A4" s="77"/>
      <c r="B4" s="2" t="s">
        <v>31</v>
      </c>
      <c r="C4" s="67" t="s">
        <v>99</v>
      </c>
      <c r="D4" s="6">
        <v>0.1663</v>
      </c>
      <c r="E4" s="6">
        <v>0.819</v>
      </c>
      <c r="F4" s="9">
        <v>0.027716666666666667</v>
      </c>
      <c r="G4" s="9">
        <v>0.13649999999999998</v>
      </c>
      <c r="H4" s="7">
        <v>0.04948887552615754</v>
      </c>
      <c r="I4" s="11"/>
      <c r="J4" s="8"/>
      <c r="K4" s="8"/>
      <c r="L4" s="8"/>
      <c r="M4" s="9">
        <v>0.0013716666666666667</v>
      </c>
      <c r="N4" s="79"/>
      <c r="O4" s="78"/>
      <c r="P4" s="10">
        <v>0.008036454018227009</v>
      </c>
      <c r="Q4" s="10">
        <f t="shared" si="0"/>
        <v>0.0010969759734879864</v>
      </c>
      <c r="R4" s="79"/>
      <c r="S4" s="78"/>
      <c r="T4" s="9">
        <f t="shared" si="1"/>
        <v>0.0024686426401546533</v>
      </c>
      <c r="U4" s="79"/>
      <c r="V4" s="78"/>
      <c r="W4" s="80"/>
      <c r="X4" s="79"/>
      <c r="Y4" s="78"/>
    </row>
    <row r="5" spans="1:25" s="6" customFormat="1" ht="15.75">
      <c r="A5" s="77" t="s">
        <v>116</v>
      </c>
      <c r="B5" s="2" t="s">
        <v>31</v>
      </c>
      <c r="C5" s="68" t="s">
        <v>101</v>
      </c>
      <c r="D5" s="6">
        <v>0.1132</v>
      </c>
      <c r="E5" s="6">
        <v>0.8388</v>
      </c>
      <c r="F5" s="9">
        <v>0.018866666666666667</v>
      </c>
      <c r="G5" s="9">
        <v>0.1398</v>
      </c>
      <c r="H5" s="7">
        <v>1.3780918727915195</v>
      </c>
      <c r="I5" s="12">
        <f>5*112.41/1000/1000</f>
        <v>0.0005620499999999999</v>
      </c>
      <c r="J5" s="7">
        <f aca="true" t="shared" si="2" ref="J5:J19">H5/I5</f>
        <v>2451.9026292883545</v>
      </c>
      <c r="K5" s="81">
        <f>AVERAGE(J5:J7)</f>
        <v>2244.8265300512844</v>
      </c>
      <c r="L5" s="81">
        <f>STDEV(J5:J7)/SQRT(3)</f>
        <v>106.87415677144863</v>
      </c>
      <c r="M5" s="9">
        <v>0.026000000000000002</v>
      </c>
      <c r="N5" s="78">
        <f>AVERAGE(M5:M7)</f>
        <v>0.02831111111111111</v>
      </c>
      <c r="O5" s="78">
        <f>STDEV(M5:M7)/SQRT(3)</f>
        <v>0.001522374282753792</v>
      </c>
      <c r="P5" s="10">
        <v>0.11694506310319229</v>
      </c>
      <c r="Q5" s="10">
        <f t="shared" si="0"/>
        <v>0.016348919821826284</v>
      </c>
      <c r="R5" s="78">
        <f>AVERAGE(Q5:Q7)</f>
        <v>0.013910473273942093</v>
      </c>
      <c r="S5" s="78">
        <f>STDEV(Q5:Q7)/SQRT(3)</f>
        <v>0.0016531692026394075</v>
      </c>
      <c r="T5" s="9">
        <f t="shared" si="1"/>
        <v>0.042348919821826286</v>
      </c>
      <c r="U5" s="78">
        <f>AVERAGE(T5:T7)</f>
        <v>0.04222158438505321</v>
      </c>
      <c r="V5" s="78">
        <f>STDEV(T5:T7)/SQRT(3)</f>
        <v>0.002108530497397925</v>
      </c>
      <c r="W5" s="14">
        <f aca="true" t="shared" si="3" ref="W5:W37">M5/T5*100</f>
        <v>61.394718234583664</v>
      </c>
      <c r="X5" s="80">
        <f>AVERAGE(W5:W7)</f>
        <v>67.17736550901584</v>
      </c>
      <c r="Y5" s="78">
        <f>STDEV(W5:W7)/SQRT(3)</f>
        <v>3.1123441470625814</v>
      </c>
    </row>
    <row r="6" spans="1:25" s="6" customFormat="1" ht="15.75">
      <c r="A6" s="77"/>
      <c r="B6" s="2" t="s">
        <v>31</v>
      </c>
      <c r="C6" s="68" t="s">
        <v>101</v>
      </c>
      <c r="D6" s="6">
        <v>0.1522</v>
      </c>
      <c r="E6" s="6">
        <v>0.7349</v>
      </c>
      <c r="F6" s="9">
        <v>0.025366666666666666</v>
      </c>
      <c r="G6" s="9">
        <v>0.12248333333333333</v>
      </c>
      <c r="H6" s="7">
        <v>1.2293035479632064</v>
      </c>
      <c r="I6" s="12">
        <f>5*112.41/1000/1000</f>
        <v>0.0005620499999999999</v>
      </c>
      <c r="J6" s="7">
        <f t="shared" si="2"/>
        <v>2187.1782723302313</v>
      </c>
      <c r="K6" s="81"/>
      <c r="L6" s="81"/>
      <c r="M6" s="9">
        <v>0.031183333333333334</v>
      </c>
      <c r="N6" s="79"/>
      <c r="O6" s="78"/>
      <c r="P6" s="10">
        <v>0.11940400054429175</v>
      </c>
      <c r="Q6" s="10">
        <f t="shared" si="0"/>
        <v>0.014625</v>
      </c>
      <c r="R6" s="79"/>
      <c r="S6" s="78"/>
      <c r="T6" s="9">
        <f t="shared" si="1"/>
        <v>0.04580833333333333</v>
      </c>
      <c r="U6" s="79"/>
      <c r="V6" s="78"/>
      <c r="W6" s="14">
        <f t="shared" si="3"/>
        <v>68.07349463343643</v>
      </c>
      <c r="X6" s="79"/>
      <c r="Y6" s="78"/>
    </row>
    <row r="7" spans="1:25" s="6" customFormat="1" ht="15.75">
      <c r="A7" s="77"/>
      <c r="B7" s="2" t="s">
        <v>31</v>
      </c>
      <c r="C7" s="68" t="s">
        <v>101</v>
      </c>
      <c r="D7" s="6">
        <v>0.1885</v>
      </c>
      <c r="E7" s="6">
        <v>0.7862</v>
      </c>
      <c r="F7" s="9">
        <v>0.0235625</v>
      </c>
      <c r="G7" s="9">
        <v>0.098275</v>
      </c>
      <c r="H7" s="7">
        <v>1.1777188328912467</v>
      </c>
      <c r="I7" s="12">
        <f>5*112.41/1000/1000</f>
        <v>0.0005620499999999999</v>
      </c>
      <c r="J7" s="7">
        <f t="shared" si="2"/>
        <v>2095.398688535267</v>
      </c>
      <c r="K7" s="81"/>
      <c r="L7" s="81"/>
      <c r="M7" s="9">
        <v>0.02775</v>
      </c>
      <c r="N7" s="79"/>
      <c r="O7" s="78"/>
      <c r="P7" s="10">
        <v>0.10946324090562197</v>
      </c>
      <c r="Q7" s="10">
        <f t="shared" si="0"/>
        <v>0.0107575</v>
      </c>
      <c r="R7" s="79"/>
      <c r="S7" s="78"/>
      <c r="T7" s="9">
        <f t="shared" si="1"/>
        <v>0.0385075</v>
      </c>
      <c r="U7" s="79"/>
      <c r="V7" s="78"/>
      <c r="W7" s="14">
        <f t="shared" si="3"/>
        <v>72.06388365902747</v>
      </c>
      <c r="X7" s="79"/>
      <c r="Y7" s="78"/>
    </row>
    <row r="8" spans="1:25" s="6" customFormat="1" ht="15.75">
      <c r="A8" s="77" t="s">
        <v>116</v>
      </c>
      <c r="B8" s="2" t="s">
        <v>31</v>
      </c>
      <c r="C8" s="68" t="s">
        <v>102</v>
      </c>
      <c r="D8" s="6">
        <v>0.143</v>
      </c>
      <c r="E8" s="6">
        <v>0.7372</v>
      </c>
      <c r="F8" s="9">
        <v>0.02383333333333333</v>
      </c>
      <c r="G8" s="9">
        <v>0.12286666666666667</v>
      </c>
      <c r="H8" s="7">
        <v>1.7230769230769232</v>
      </c>
      <c r="I8" s="12">
        <f>10*112.41/1000/1000</f>
        <v>0.0011240999999999998</v>
      </c>
      <c r="J8" s="7">
        <f t="shared" si="2"/>
        <v>1532.8502117933667</v>
      </c>
      <c r="K8" s="81">
        <f>AVERAGE(J8:J10)</f>
        <v>1407.647361969739</v>
      </c>
      <c r="L8" s="81">
        <f>STDEV(J8:J10)/SQRT(3)</f>
        <v>72.35149757453512</v>
      </c>
      <c r="M8" s="9">
        <v>0.04106666666666667</v>
      </c>
      <c r="N8" s="78">
        <f>AVERAGE(M8:M10)</f>
        <v>0.03404444444444445</v>
      </c>
      <c r="O8" s="78">
        <f>STDEV(M8:M10)/SQRT(3)</f>
        <v>0.004160721684788782</v>
      </c>
      <c r="P8" s="10">
        <v>0.13246066196418885</v>
      </c>
      <c r="Q8" s="10">
        <f t="shared" si="0"/>
        <v>0.016275</v>
      </c>
      <c r="R8" s="78">
        <f>AVERAGE(Q8:Q10)</f>
        <v>0.019073333333333334</v>
      </c>
      <c r="S8" s="78">
        <f>STDEV(Q8:Q10)/SQRT(3)</f>
        <v>0.004182812384561905</v>
      </c>
      <c r="T8" s="9">
        <f t="shared" si="1"/>
        <v>0.057341666666666666</v>
      </c>
      <c r="U8" s="78">
        <f>AVERAGE(T8:T10)</f>
        <v>0.053117777777777785</v>
      </c>
      <c r="V8" s="78">
        <f>STDEV(T8:T10)/SQRT(3)</f>
        <v>0.0065254917746660505</v>
      </c>
      <c r="W8" s="14">
        <f t="shared" si="3"/>
        <v>71.61749745676501</v>
      </c>
      <c r="X8" s="80">
        <f>AVERAGE(W8:W10)</f>
        <v>64.50746080090933</v>
      </c>
      <c r="Y8" s="78">
        <f>STDEV(W8:W10)/SQRT(3)</f>
        <v>4.652667466415358</v>
      </c>
    </row>
    <row r="9" spans="1:25" s="6" customFormat="1" ht="15.75">
      <c r="A9" s="77"/>
      <c r="B9" s="2" t="s">
        <v>31</v>
      </c>
      <c r="C9" s="68" t="s">
        <v>102</v>
      </c>
      <c r="D9" s="6">
        <v>0.1011</v>
      </c>
      <c r="E9" s="6">
        <v>0.5158</v>
      </c>
      <c r="F9" s="9">
        <v>0.01685</v>
      </c>
      <c r="G9" s="9">
        <v>0.08596666666666668</v>
      </c>
      <c r="H9" s="7">
        <v>1.5825914935707222</v>
      </c>
      <c r="I9" s="12">
        <f>10*112.41/1000/1000</f>
        <v>0.0011240999999999998</v>
      </c>
      <c r="J9" s="7">
        <f t="shared" si="2"/>
        <v>1407.8742937200625</v>
      </c>
      <c r="K9" s="81"/>
      <c r="L9" s="81"/>
      <c r="M9" s="9">
        <v>0.02666666666666667</v>
      </c>
      <c r="N9" s="79"/>
      <c r="O9" s="78"/>
      <c r="P9" s="10">
        <v>0.1587243117487398</v>
      </c>
      <c r="Q9" s="10">
        <f t="shared" si="0"/>
        <v>0.013645</v>
      </c>
      <c r="R9" s="79"/>
      <c r="S9" s="78"/>
      <c r="T9" s="9">
        <f t="shared" si="1"/>
        <v>0.04031166666666667</v>
      </c>
      <c r="U9" s="79"/>
      <c r="V9" s="78"/>
      <c r="W9" s="14">
        <f t="shared" si="3"/>
        <v>66.15123826849134</v>
      </c>
      <c r="X9" s="79"/>
      <c r="Y9" s="78"/>
    </row>
    <row r="10" spans="1:25" s="6" customFormat="1" ht="15.75">
      <c r="A10" s="77"/>
      <c r="B10" s="2" t="s">
        <v>31</v>
      </c>
      <c r="C10" s="68" t="s">
        <v>102</v>
      </c>
      <c r="D10" s="6">
        <v>0.1432</v>
      </c>
      <c r="E10" s="6">
        <v>0.7976</v>
      </c>
      <c r="F10" s="9">
        <v>0.023866666666666665</v>
      </c>
      <c r="G10" s="9">
        <v>0.13293333333333332</v>
      </c>
      <c r="H10" s="7">
        <v>1.4413407821229052</v>
      </c>
      <c r="I10" s="12">
        <f>10*112.41/1000/1000</f>
        <v>0.0011240999999999998</v>
      </c>
      <c r="J10" s="7">
        <f t="shared" si="2"/>
        <v>1282.217580395788</v>
      </c>
      <c r="K10" s="81"/>
      <c r="L10" s="81"/>
      <c r="M10" s="9">
        <v>0.0344</v>
      </c>
      <c r="N10" s="79"/>
      <c r="O10" s="78"/>
      <c r="P10" s="10">
        <v>0.20536609829488467</v>
      </c>
      <c r="Q10" s="10">
        <f t="shared" si="0"/>
        <v>0.027299999999999998</v>
      </c>
      <c r="R10" s="79"/>
      <c r="S10" s="78"/>
      <c r="T10" s="9">
        <f t="shared" si="1"/>
        <v>0.0617</v>
      </c>
      <c r="U10" s="79"/>
      <c r="V10" s="78"/>
      <c r="W10" s="14">
        <f t="shared" si="3"/>
        <v>55.753646677471636</v>
      </c>
      <c r="X10" s="79"/>
      <c r="Y10" s="78"/>
    </row>
    <row r="11" spans="1:25" s="6" customFormat="1" ht="15.75">
      <c r="A11" s="77" t="s">
        <v>116</v>
      </c>
      <c r="B11" s="2" t="s">
        <v>31</v>
      </c>
      <c r="C11" s="68" t="s">
        <v>103</v>
      </c>
      <c r="D11" s="6">
        <v>0.1182</v>
      </c>
      <c r="E11" s="6">
        <v>0.314</v>
      </c>
      <c r="F11" s="9">
        <v>0.0197</v>
      </c>
      <c r="G11" s="9">
        <v>0.0785</v>
      </c>
      <c r="H11" s="7">
        <v>3.5931198102016606</v>
      </c>
      <c r="I11" s="12">
        <f>25*112.41/1000/1000</f>
        <v>0.00281025</v>
      </c>
      <c r="J11" s="7">
        <f t="shared" si="2"/>
        <v>1278.5765715511648</v>
      </c>
      <c r="K11" s="81">
        <f>AVERAGE(J11:J13)</f>
        <v>1198.4341716985125</v>
      </c>
      <c r="L11" s="81">
        <f>STDEV(J11:J13)/SQRT(3)</f>
        <v>89.97477965400446</v>
      </c>
      <c r="M11" s="9">
        <v>0.07078446026097271</v>
      </c>
      <c r="N11" s="78">
        <f>AVERAGE(M11:M13)</f>
        <v>0.05940037564254646</v>
      </c>
      <c r="O11" s="78">
        <f>STDEV(M11:M13)/SQRT(3)</f>
        <v>0.007091160270590798</v>
      </c>
      <c r="P11" s="10">
        <v>0.24662420382165604</v>
      </c>
      <c r="Q11" s="10">
        <f t="shared" si="0"/>
        <v>0.01936</v>
      </c>
      <c r="R11" s="78">
        <f>AVERAGE(Q11:Q13)</f>
        <v>0.028428333333333333</v>
      </c>
      <c r="S11" s="78">
        <f>STDEV(Q11:Q13)/SQRT(3)</f>
        <v>0.0045923816745175325</v>
      </c>
      <c r="T11" s="9">
        <f t="shared" si="1"/>
        <v>0.09014446026097271</v>
      </c>
      <c r="U11" s="78">
        <f>AVERAGE(T11:T13)</f>
        <v>0.0878287089758798</v>
      </c>
      <c r="V11" s="78">
        <f>STDEV(T11:T13)/SQRT(3)</f>
        <v>0.005091404006126633</v>
      </c>
      <c r="W11" s="14">
        <f t="shared" si="3"/>
        <v>78.5233613425031</v>
      </c>
      <c r="X11" s="80">
        <f>AVERAGE(W11:W13)</f>
        <v>67.33236469737221</v>
      </c>
      <c r="Y11" s="78">
        <f>STDEV(W11:W13)/SQRT(3)</f>
        <v>5.755541702119617</v>
      </c>
    </row>
    <row r="12" spans="1:25" s="6" customFormat="1" ht="15.75">
      <c r="A12" s="77"/>
      <c r="B12" s="2" t="s">
        <v>31</v>
      </c>
      <c r="C12" s="68" t="s">
        <v>103</v>
      </c>
      <c r="D12" s="6">
        <v>0.0972</v>
      </c>
      <c r="E12" s="6">
        <v>0.4808</v>
      </c>
      <c r="F12" s="9">
        <v>0.0162</v>
      </c>
      <c r="G12" s="9">
        <v>0.1202</v>
      </c>
      <c r="H12" s="7">
        <v>2.8631687242798356</v>
      </c>
      <c r="I12" s="12">
        <f>25*112.41/1000/1000</f>
        <v>0.00281025</v>
      </c>
      <c r="J12" s="7">
        <f t="shared" si="2"/>
        <v>1018.8306108993278</v>
      </c>
      <c r="K12" s="81"/>
      <c r="L12" s="81"/>
      <c r="M12" s="9">
        <v>0.04638333333333333</v>
      </c>
      <c r="N12" s="79"/>
      <c r="O12" s="78"/>
      <c r="P12" s="10">
        <v>0.2637271214642263</v>
      </c>
      <c r="Q12" s="10">
        <f t="shared" si="0"/>
        <v>0.0317</v>
      </c>
      <c r="R12" s="79"/>
      <c r="S12" s="78"/>
      <c r="T12" s="9">
        <f t="shared" si="1"/>
        <v>0.07808333333333334</v>
      </c>
      <c r="U12" s="79"/>
      <c r="V12" s="78"/>
      <c r="W12" s="14">
        <f t="shared" si="3"/>
        <v>59.40234791889007</v>
      </c>
      <c r="X12" s="79"/>
      <c r="Y12" s="78"/>
    </row>
    <row r="13" spans="1:25" s="6" customFormat="1" ht="15.75">
      <c r="A13" s="77"/>
      <c r="B13" s="2" t="s">
        <v>31</v>
      </c>
      <c r="C13" s="68" t="s">
        <v>103</v>
      </c>
      <c r="D13" s="6">
        <v>0.1004</v>
      </c>
      <c r="E13" s="6">
        <v>0.4432</v>
      </c>
      <c r="F13" s="9">
        <v>0.016733333333333333</v>
      </c>
      <c r="G13" s="9">
        <v>0.1108</v>
      </c>
      <c r="H13" s="7">
        <v>3.6474103585657365</v>
      </c>
      <c r="I13" s="12">
        <f>25*112.41/1000/1000</f>
        <v>0.00281025</v>
      </c>
      <c r="J13" s="7">
        <f t="shared" si="2"/>
        <v>1297.8953326450446</v>
      </c>
      <c r="K13" s="81"/>
      <c r="L13" s="81"/>
      <c r="M13" s="9">
        <v>0.06103333333333332</v>
      </c>
      <c r="N13" s="79"/>
      <c r="O13" s="78"/>
      <c r="P13" s="10">
        <v>0.3088898916967509</v>
      </c>
      <c r="Q13" s="10">
        <f t="shared" si="0"/>
        <v>0.034225</v>
      </c>
      <c r="R13" s="79"/>
      <c r="S13" s="78"/>
      <c r="T13" s="9">
        <f t="shared" si="1"/>
        <v>0.09525833333333332</v>
      </c>
      <c r="U13" s="79"/>
      <c r="V13" s="78"/>
      <c r="W13" s="14">
        <f t="shared" si="3"/>
        <v>64.07138483072346</v>
      </c>
      <c r="X13" s="79"/>
      <c r="Y13" s="78"/>
    </row>
    <row r="14" spans="1:25" s="6" customFormat="1" ht="15.75">
      <c r="A14" s="77" t="s">
        <v>116</v>
      </c>
      <c r="B14" s="2" t="s">
        <v>31</v>
      </c>
      <c r="C14" s="68" t="s">
        <v>104</v>
      </c>
      <c r="D14" s="6">
        <v>0.0982</v>
      </c>
      <c r="E14" s="6">
        <v>0.5826</v>
      </c>
      <c r="F14" s="9">
        <v>0.016366666666666665</v>
      </c>
      <c r="G14" s="9">
        <v>0.0971</v>
      </c>
      <c r="H14" s="7">
        <v>5.158405172413794</v>
      </c>
      <c r="I14" s="12">
        <f>50*112.41/1000/1000</f>
        <v>0.0056205</v>
      </c>
      <c r="J14" s="7">
        <f t="shared" si="2"/>
        <v>917.7840356576451</v>
      </c>
      <c r="K14" s="81">
        <f>AVERAGE(J14:J16)</f>
        <v>881.8626939780811</v>
      </c>
      <c r="L14" s="81">
        <f>STDEV(J14:J16)/SQRT(3)</f>
        <v>102.91135102190279</v>
      </c>
      <c r="M14" s="9">
        <v>0.08442589798850575</v>
      </c>
      <c r="N14" s="78">
        <f>AVERAGE(M14:M16)</f>
        <v>0.06584752155172414</v>
      </c>
      <c r="O14" s="78">
        <f>STDEV(M14:M16)/SQRT(3)</f>
        <v>0.010580921167681499</v>
      </c>
      <c r="P14" s="10">
        <v>0.494</v>
      </c>
      <c r="Q14" s="10">
        <f t="shared" si="0"/>
        <v>0.0479674</v>
      </c>
      <c r="R14" s="78">
        <f>AVERAGE(Q14:Q16)</f>
        <v>0.039766911111111115</v>
      </c>
      <c r="S14" s="78">
        <f>STDEV(Q14:Q16)/SQRT(3)</f>
        <v>0.00612598177048753</v>
      </c>
      <c r="T14" s="9">
        <f t="shared" si="1"/>
        <v>0.13239329798850574</v>
      </c>
      <c r="U14" s="78">
        <f>AVERAGE(T14:T16)</f>
        <v>0.10561443266283525</v>
      </c>
      <c r="V14" s="78">
        <f>STDEV(T14:T16)/SQRT(3)</f>
        <v>0.013399325736049149</v>
      </c>
      <c r="W14" s="14">
        <f t="shared" si="3"/>
        <v>63.76901192976968</v>
      </c>
      <c r="X14" s="80">
        <f>AVERAGE(W14:W16)</f>
        <v>62.08313609594762</v>
      </c>
      <c r="Y14" s="78">
        <f>STDEV(W14:W16)/SQRT(3)</f>
        <v>5.220020758065209</v>
      </c>
    </row>
    <row r="15" spans="1:25" s="6" customFormat="1" ht="15.75">
      <c r="A15" s="77"/>
      <c r="B15" s="2" t="s">
        <v>31</v>
      </c>
      <c r="C15" s="68" t="s">
        <v>104</v>
      </c>
      <c r="D15" s="6">
        <v>0.0741</v>
      </c>
      <c r="E15" s="6">
        <v>0.4469</v>
      </c>
      <c r="F15" s="9">
        <v>0.01235</v>
      </c>
      <c r="G15" s="9">
        <v>0.07448333333333333</v>
      </c>
      <c r="H15" s="7">
        <v>3.8690958164642377</v>
      </c>
      <c r="I15" s="12">
        <f>50*112.41/1000/1000</f>
        <v>0.0056205</v>
      </c>
      <c r="J15" s="7">
        <f t="shared" si="2"/>
        <v>688.3899682348969</v>
      </c>
      <c r="K15" s="81"/>
      <c r="L15" s="81"/>
      <c r="M15" s="9">
        <v>0.04778333333333334</v>
      </c>
      <c r="N15" s="79"/>
      <c r="O15" s="78"/>
      <c r="P15" s="10">
        <v>0.5846945625419556</v>
      </c>
      <c r="Q15" s="10">
        <f t="shared" si="0"/>
        <v>0.04354999999999999</v>
      </c>
      <c r="R15" s="79"/>
      <c r="S15" s="78"/>
      <c r="T15" s="9">
        <f t="shared" si="1"/>
        <v>0.09133333333333332</v>
      </c>
      <c r="U15" s="79"/>
      <c r="V15" s="78"/>
      <c r="W15" s="14">
        <f t="shared" si="3"/>
        <v>52.3175182481752</v>
      </c>
      <c r="X15" s="79"/>
      <c r="Y15" s="78"/>
    </row>
    <row r="16" spans="1:25" s="6" customFormat="1" ht="15.75">
      <c r="A16" s="77"/>
      <c r="B16" s="2" t="s">
        <v>31</v>
      </c>
      <c r="C16" s="68" t="s">
        <v>104</v>
      </c>
      <c r="D16" s="6">
        <v>0.0671</v>
      </c>
      <c r="E16" s="6">
        <v>0.4192</v>
      </c>
      <c r="F16" s="9">
        <v>0.011183333333333335</v>
      </c>
      <c r="G16" s="9">
        <v>0.06986666666666667</v>
      </c>
      <c r="H16" s="7">
        <v>5.842026825633383</v>
      </c>
      <c r="I16" s="12">
        <f>50*112.41/1000/1000</f>
        <v>0.0056205</v>
      </c>
      <c r="J16" s="7">
        <f t="shared" si="2"/>
        <v>1039.4140780417015</v>
      </c>
      <c r="K16" s="81"/>
      <c r="L16" s="81"/>
      <c r="M16" s="9">
        <v>0.06533333333333334</v>
      </c>
      <c r="N16" s="79"/>
      <c r="O16" s="78"/>
      <c r="P16" s="10">
        <v>0.397662213740458</v>
      </c>
      <c r="Q16" s="10">
        <f t="shared" si="0"/>
        <v>0.027783333333333337</v>
      </c>
      <c r="R16" s="79"/>
      <c r="S16" s="78"/>
      <c r="T16" s="9">
        <f t="shared" si="1"/>
        <v>0.09311666666666668</v>
      </c>
      <c r="U16" s="79"/>
      <c r="V16" s="78"/>
      <c r="W16" s="14">
        <f t="shared" si="3"/>
        <v>70.16287810989797</v>
      </c>
      <c r="X16" s="79"/>
      <c r="Y16" s="78"/>
    </row>
    <row r="17" spans="1:25" s="6" customFormat="1" ht="15.75" customHeight="1">
      <c r="A17" s="77" t="s">
        <v>116</v>
      </c>
      <c r="B17" s="2" t="s">
        <v>31</v>
      </c>
      <c r="C17" s="68" t="s">
        <v>105</v>
      </c>
      <c r="D17" s="6">
        <v>0.043</v>
      </c>
      <c r="E17" s="6">
        <v>0.4103</v>
      </c>
      <c r="F17" s="9">
        <v>0.01075</v>
      </c>
      <c r="G17" s="9">
        <v>0.06838333333333334</v>
      </c>
      <c r="H17" s="7">
        <v>7.0860465116279086</v>
      </c>
      <c r="I17" s="12">
        <f>100*112.41/1000/1000</f>
        <v>0.011241</v>
      </c>
      <c r="J17" s="7">
        <f t="shared" si="2"/>
        <v>630.3751011144835</v>
      </c>
      <c r="K17" s="81">
        <f>AVERAGE(J17:J19)</f>
        <v>613.2879009781185</v>
      </c>
      <c r="L17" s="81">
        <f>STDEV(J17:J19)/SQRT(3)</f>
        <v>40.60178430800984</v>
      </c>
      <c r="M17" s="9">
        <v>0.076175</v>
      </c>
      <c r="N17" s="78">
        <f>AVERAGE(M17:M19)</f>
        <v>0.06650833333333334</v>
      </c>
      <c r="O17" s="78">
        <f>STDEV(M17:M19)/SQRT(3)</f>
        <v>0.011300123934095848</v>
      </c>
      <c r="P17" s="10">
        <v>0.8128198878869121</v>
      </c>
      <c r="Q17" s="10">
        <f t="shared" si="0"/>
        <v>0.05558333333333334</v>
      </c>
      <c r="R17" s="78">
        <f>AVERAGE(Q17:Q19)</f>
        <v>0.054832550096132526</v>
      </c>
      <c r="S17" s="78">
        <f>STDEV(Q17:Q19)/SQRT(3)</f>
        <v>0.009067503712251252</v>
      </c>
      <c r="T17" s="9">
        <f t="shared" si="1"/>
        <v>0.13175833333333334</v>
      </c>
      <c r="U17" s="78">
        <f>AVERAGE(T17:T19)</f>
        <v>0.12134088342946585</v>
      </c>
      <c r="V17" s="78">
        <f>STDEV(T17:T19)/SQRT(3)</f>
        <v>0.019965435104860287</v>
      </c>
      <c r="W17" s="14">
        <f t="shared" si="3"/>
        <v>57.814180001264944</v>
      </c>
      <c r="X17" s="80">
        <f>AVERAGE(W17:W19)</f>
        <v>54.68321346871855</v>
      </c>
      <c r="Y17" s="78">
        <f>STDEV(W17:W19)/SQRT(3)</f>
        <v>1.5656155235329465</v>
      </c>
    </row>
    <row r="18" spans="1:25" s="6" customFormat="1" ht="15.75">
      <c r="A18" s="77"/>
      <c r="B18" s="2" t="s">
        <v>31</v>
      </c>
      <c r="C18" s="68" t="s">
        <v>105</v>
      </c>
      <c r="D18" s="6">
        <v>0.0629</v>
      </c>
      <c r="E18" s="6">
        <v>0.5603</v>
      </c>
      <c r="F18" s="9">
        <v>0.010483333333333332</v>
      </c>
      <c r="G18" s="9">
        <v>0.09365</v>
      </c>
      <c r="H18" s="7">
        <v>7.570747217806041</v>
      </c>
      <c r="I18" s="12">
        <f>100*112.41/1000/1000</f>
        <v>0.011241</v>
      </c>
      <c r="J18" s="7">
        <f t="shared" si="2"/>
        <v>673.4941035322516</v>
      </c>
      <c r="K18" s="81"/>
      <c r="L18" s="81"/>
      <c r="M18" s="9">
        <v>0.07936666666666665</v>
      </c>
      <c r="N18" s="79"/>
      <c r="O18" s="78"/>
      <c r="P18" s="10">
        <v>0.7490557486025079</v>
      </c>
      <c r="Q18" s="10">
        <f t="shared" si="0"/>
        <v>0.07014907085662486</v>
      </c>
      <c r="R18" s="79"/>
      <c r="S18" s="78"/>
      <c r="T18" s="9">
        <f t="shared" si="1"/>
        <v>0.1495157375232915</v>
      </c>
      <c r="U18" s="79"/>
      <c r="V18" s="78"/>
      <c r="W18" s="14">
        <f t="shared" si="3"/>
        <v>53.08248347723459</v>
      </c>
      <c r="X18" s="79"/>
      <c r="Y18" s="78"/>
    </row>
    <row r="19" spans="1:25" s="6" customFormat="1" ht="15.75">
      <c r="A19" s="77"/>
      <c r="B19" s="2" t="s">
        <v>31</v>
      </c>
      <c r="C19" s="68" t="s">
        <v>105</v>
      </c>
      <c r="D19" s="6">
        <v>0.0438</v>
      </c>
      <c r="E19" s="6">
        <v>0.4332</v>
      </c>
      <c r="F19" s="9">
        <v>0.0073</v>
      </c>
      <c r="G19" s="9">
        <v>0.0722</v>
      </c>
      <c r="H19" s="7">
        <v>6.025114155251141</v>
      </c>
      <c r="I19" s="12">
        <f>100*112.41/1000/1000</f>
        <v>0.011241</v>
      </c>
      <c r="J19" s="7">
        <f t="shared" si="2"/>
        <v>535.9944982876204</v>
      </c>
      <c r="K19" s="81"/>
      <c r="L19" s="81"/>
      <c r="M19" s="9">
        <v>0.04398333333333333</v>
      </c>
      <c r="N19" s="79"/>
      <c r="O19" s="78"/>
      <c r="P19" s="10">
        <v>0.5369147659063626</v>
      </c>
      <c r="Q19" s="10">
        <f t="shared" si="0"/>
        <v>0.03876524609843938</v>
      </c>
      <c r="R19" s="79"/>
      <c r="S19" s="78"/>
      <c r="T19" s="9">
        <f t="shared" si="1"/>
        <v>0.08274857943177272</v>
      </c>
      <c r="U19" s="79"/>
      <c r="V19" s="78"/>
      <c r="W19" s="14">
        <f t="shared" si="3"/>
        <v>53.152976927656105</v>
      </c>
      <c r="X19" s="79"/>
      <c r="Y19" s="78"/>
    </row>
    <row r="20" spans="1:25" s="6" customFormat="1" ht="15.75">
      <c r="A20" s="77" t="s">
        <v>116</v>
      </c>
      <c r="B20" s="2" t="s">
        <v>32</v>
      </c>
      <c r="C20" s="67" t="s">
        <v>99</v>
      </c>
      <c r="D20" s="6">
        <v>0.0584</v>
      </c>
      <c r="E20" s="6">
        <v>0.336</v>
      </c>
      <c r="F20" s="9">
        <v>0.0146</v>
      </c>
      <c r="G20" s="9">
        <v>0.084</v>
      </c>
      <c r="H20" s="7">
        <v>0.04503424657534247</v>
      </c>
      <c r="I20" s="6" t="s">
        <v>33</v>
      </c>
      <c r="J20" s="7"/>
      <c r="K20" s="7"/>
      <c r="L20" s="7"/>
      <c r="M20" s="9">
        <v>0.0006575</v>
      </c>
      <c r="N20" s="78">
        <f>AVERAGE(M20:M22)</f>
        <v>0.0007625</v>
      </c>
      <c r="O20" s="78">
        <f>STDEV(M20:M22)/SQRT(3)</f>
        <v>7.488880646220324E-05</v>
      </c>
      <c r="P20" s="10">
        <v>0.008035714285714285</v>
      </c>
      <c r="Q20" s="10">
        <f t="shared" si="0"/>
        <v>0.0006749999999999999</v>
      </c>
      <c r="R20" s="78">
        <f>AVERAGE(Q20:Q22)</f>
        <v>0.0006416666666666667</v>
      </c>
      <c r="S20" s="78">
        <f>STDEV(Q20:Q22)/SQRT(3)</f>
        <v>6.009252125773318E-05</v>
      </c>
      <c r="T20" s="9">
        <f t="shared" si="1"/>
        <v>0.0013325</v>
      </c>
      <c r="U20" s="78">
        <f>AVERAGE(T20:T22)</f>
        <v>0.0014041666666666666</v>
      </c>
      <c r="V20" s="78">
        <f>STDEV(T20:T22)/SQRT(3)</f>
        <v>3.6094013046179544E-05</v>
      </c>
      <c r="W20" s="14">
        <f t="shared" si="3"/>
        <v>49.34333958724203</v>
      </c>
      <c r="X20" s="80">
        <f>AVERAGE(W20:W22)</f>
        <v>54.20258971390617</v>
      </c>
      <c r="Y20" s="78">
        <f>STDEV(W20:W22)/SQRT(3)</f>
        <v>4.5770596185813925</v>
      </c>
    </row>
    <row r="21" spans="1:25" s="6" customFormat="1" ht="15.75">
      <c r="A21" s="77"/>
      <c r="B21" s="2" t="s">
        <v>32</v>
      </c>
      <c r="C21" s="67" t="s">
        <v>99</v>
      </c>
      <c r="D21" s="6">
        <v>0.0561</v>
      </c>
      <c r="E21" s="6">
        <v>0.371</v>
      </c>
      <c r="F21" s="9">
        <v>0.014025</v>
      </c>
      <c r="G21" s="9">
        <v>0.09275</v>
      </c>
      <c r="H21" s="7">
        <v>0.051515151515151514</v>
      </c>
      <c r="J21" s="7"/>
      <c r="K21" s="7"/>
      <c r="L21" s="7"/>
      <c r="M21" s="9">
        <v>0.0007224999999999999</v>
      </c>
      <c r="N21" s="79"/>
      <c r="O21" s="78"/>
      <c r="P21" s="10">
        <v>0.007816711590296496</v>
      </c>
      <c r="Q21" s="10">
        <f t="shared" si="0"/>
        <v>0.0007250000000000001</v>
      </c>
      <c r="R21" s="79"/>
      <c r="S21" s="78"/>
      <c r="T21" s="9">
        <f t="shared" si="1"/>
        <v>0.0014475</v>
      </c>
      <c r="U21" s="79"/>
      <c r="V21" s="78"/>
      <c r="W21" s="14">
        <f t="shared" si="3"/>
        <v>49.913644214162346</v>
      </c>
      <c r="X21" s="79"/>
      <c r="Y21" s="78"/>
    </row>
    <row r="22" spans="1:25" s="6" customFormat="1" ht="15.75">
      <c r="A22" s="77"/>
      <c r="B22" s="2" t="s">
        <v>32</v>
      </c>
      <c r="C22" s="67" t="s">
        <v>99</v>
      </c>
      <c r="D22" s="6">
        <v>0.069</v>
      </c>
      <c r="E22" s="6">
        <v>0.301</v>
      </c>
      <c r="F22" s="9">
        <v>0.01725</v>
      </c>
      <c r="G22" s="9">
        <v>0.07525</v>
      </c>
      <c r="H22" s="7">
        <v>0.05260869565217391</v>
      </c>
      <c r="J22" s="7"/>
      <c r="K22" s="7"/>
      <c r="L22" s="7"/>
      <c r="M22" s="9">
        <v>0.0009075</v>
      </c>
      <c r="N22" s="79"/>
      <c r="O22" s="78"/>
      <c r="P22" s="10">
        <v>0.0069767441860465115</v>
      </c>
      <c r="Q22" s="10">
        <f t="shared" si="0"/>
        <v>0.000525</v>
      </c>
      <c r="R22" s="79"/>
      <c r="S22" s="78"/>
      <c r="T22" s="9">
        <f t="shared" si="1"/>
        <v>0.0014325</v>
      </c>
      <c r="U22" s="79"/>
      <c r="V22" s="78"/>
      <c r="W22" s="14">
        <f t="shared" si="3"/>
        <v>63.35078534031414</v>
      </c>
      <c r="X22" s="79"/>
      <c r="Y22" s="78"/>
    </row>
    <row r="23" spans="1:25" s="6" customFormat="1" ht="15.75">
      <c r="A23" s="77" t="s">
        <v>116</v>
      </c>
      <c r="B23" s="2" t="s">
        <v>32</v>
      </c>
      <c r="C23" s="68" t="s">
        <v>101</v>
      </c>
      <c r="D23" s="6">
        <v>0.083</v>
      </c>
      <c r="E23" s="6">
        <v>0.4098</v>
      </c>
      <c r="F23" s="9">
        <v>0.013833333333333335</v>
      </c>
      <c r="G23" s="9">
        <v>0.0683</v>
      </c>
      <c r="H23" s="7">
        <v>2.778313253012048</v>
      </c>
      <c r="I23" s="12">
        <f>5*112.41/1000/1000</f>
        <v>0.0005620499999999999</v>
      </c>
      <c r="J23" s="7">
        <f aca="true" t="shared" si="4" ref="J23:J37">H23/I23</f>
        <v>4943.178103393023</v>
      </c>
      <c r="K23" s="81">
        <f>AVERAGE(J23:J25)</f>
        <v>3714.601111847662</v>
      </c>
      <c r="L23" s="81">
        <f>STDEV(J23:J25)/SQRT(3)</f>
        <v>626.3980841779821</v>
      </c>
      <c r="M23" s="9">
        <v>0.03843333333333333</v>
      </c>
      <c r="N23" s="78">
        <f>AVERAGE(M23:M25)</f>
        <v>0.030383333333333335</v>
      </c>
      <c r="O23" s="78">
        <f>STDEV(M23:M25)/SQRT(3)</f>
        <v>0.004568075613955476</v>
      </c>
      <c r="P23" s="9">
        <v>0.13955588091752075</v>
      </c>
      <c r="Q23" s="10">
        <f t="shared" si="0"/>
        <v>0.009531666666666667</v>
      </c>
      <c r="R23" s="78">
        <f>AVERAGE(Q23:Q25)</f>
        <v>0.008289444444444445</v>
      </c>
      <c r="S23" s="78">
        <f>STDEV(Q23:Q25)/SQRT(3)</f>
        <v>0.0010798513843792022</v>
      </c>
      <c r="T23" s="9">
        <f t="shared" si="1"/>
        <v>0.047965</v>
      </c>
      <c r="U23" s="78">
        <f>AVERAGE(T23:T25)</f>
        <v>0.03867277777777778</v>
      </c>
      <c r="V23" s="78">
        <f>STDEV(T23:T25)/SQRT(3)</f>
        <v>0.005554263071875957</v>
      </c>
      <c r="W23" s="14">
        <f t="shared" si="3"/>
        <v>80.12787101706105</v>
      </c>
      <c r="X23" s="80">
        <f>AVERAGE(W23:W25)</f>
        <v>78.4581459784718</v>
      </c>
      <c r="Y23" s="78">
        <f>STDEV(W23:W25)/SQRT(3)</f>
        <v>1.02490283853759</v>
      </c>
    </row>
    <row r="24" spans="1:25" s="6" customFormat="1" ht="15.75">
      <c r="A24" s="77"/>
      <c r="B24" s="2" t="s">
        <v>32</v>
      </c>
      <c r="C24" s="68" t="s">
        <v>101</v>
      </c>
      <c r="D24" s="6">
        <v>0.0836</v>
      </c>
      <c r="E24" s="6">
        <v>0.3767</v>
      </c>
      <c r="F24" s="9">
        <v>0.013933333333333332</v>
      </c>
      <c r="G24" s="9">
        <v>0.06278333333333333</v>
      </c>
      <c r="H24" s="7">
        <v>1.6232057416267947</v>
      </c>
      <c r="I24" s="12">
        <f>5*112.41/1000/1000</f>
        <v>0.0005620499999999999</v>
      </c>
      <c r="J24" s="7">
        <f t="shared" si="4"/>
        <v>2888.0095038284758</v>
      </c>
      <c r="K24" s="81"/>
      <c r="L24" s="81"/>
      <c r="M24" s="9">
        <v>0.02261666666666667</v>
      </c>
      <c r="N24" s="79"/>
      <c r="O24" s="78"/>
      <c r="P24" s="9">
        <v>0.09777010883992568</v>
      </c>
      <c r="Q24" s="10">
        <f t="shared" si="0"/>
        <v>0.006138333333333333</v>
      </c>
      <c r="R24" s="79"/>
      <c r="S24" s="78"/>
      <c r="T24" s="9">
        <f t="shared" si="1"/>
        <v>0.028755000000000003</v>
      </c>
      <c r="U24" s="79"/>
      <c r="V24" s="78"/>
      <c r="W24" s="14">
        <f t="shared" si="3"/>
        <v>78.65298788616472</v>
      </c>
      <c r="X24" s="79"/>
      <c r="Y24" s="78"/>
    </row>
    <row r="25" spans="1:25" s="6" customFormat="1" ht="15.75">
      <c r="A25" s="77"/>
      <c r="B25" s="2" t="s">
        <v>32</v>
      </c>
      <c r="C25" s="68" t="s">
        <v>101</v>
      </c>
      <c r="D25" s="6">
        <v>0.097</v>
      </c>
      <c r="E25" s="6">
        <v>0.4374</v>
      </c>
      <c r="F25" s="9">
        <v>0.016166666666666666</v>
      </c>
      <c r="G25" s="9">
        <v>0.0729</v>
      </c>
      <c r="H25" s="7">
        <v>1.8618556701030926</v>
      </c>
      <c r="I25" s="12">
        <f>5*112.41/1000/1000</f>
        <v>0.0005620499999999999</v>
      </c>
      <c r="J25" s="7">
        <f t="shared" si="4"/>
        <v>3312.615728321489</v>
      </c>
      <c r="K25" s="81"/>
      <c r="L25" s="81"/>
      <c r="M25" s="9">
        <v>0.030099999999999995</v>
      </c>
      <c r="N25" s="79"/>
      <c r="O25" s="78"/>
      <c r="P25" s="9">
        <v>0.1261774119798811</v>
      </c>
      <c r="Q25" s="10">
        <f t="shared" si="0"/>
        <v>0.009198333333333334</v>
      </c>
      <c r="R25" s="79"/>
      <c r="S25" s="78"/>
      <c r="T25" s="9">
        <f t="shared" si="1"/>
        <v>0.03929833333333333</v>
      </c>
      <c r="U25" s="79"/>
      <c r="V25" s="78"/>
      <c r="W25" s="14">
        <f t="shared" si="3"/>
        <v>76.59357903218965</v>
      </c>
      <c r="X25" s="79"/>
      <c r="Y25" s="78"/>
    </row>
    <row r="26" spans="1:25" s="6" customFormat="1" ht="15.75">
      <c r="A26" s="77" t="s">
        <v>116</v>
      </c>
      <c r="B26" s="2" t="s">
        <v>32</v>
      </c>
      <c r="C26" s="68" t="s">
        <v>102</v>
      </c>
      <c r="D26" s="6">
        <v>0.063</v>
      </c>
      <c r="E26" s="6">
        <v>0.3439</v>
      </c>
      <c r="F26" s="9">
        <v>0.0105</v>
      </c>
      <c r="G26" s="9">
        <v>0.05731666666666666</v>
      </c>
      <c r="H26" s="7">
        <v>3.138095238095239</v>
      </c>
      <c r="I26" s="12">
        <f>10*112.41/1000/1000</f>
        <v>0.0011240999999999998</v>
      </c>
      <c r="J26" s="7">
        <f t="shared" si="4"/>
        <v>2791.6513104663636</v>
      </c>
      <c r="K26" s="81">
        <f>AVERAGE(J26:J28)</f>
        <v>2428.030041935813</v>
      </c>
      <c r="L26" s="81">
        <f>STDEV(J26:J28)/SQRT(3)</f>
        <v>237.00175247906807</v>
      </c>
      <c r="M26" s="9">
        <v>0.032950000000000014</v>
      </c>
      <c r="N26" s="78">
        <f>AVERAGE(M26:M28)</f>
        <v>0.03316944444444445</v>
      </c>
      <c r="O26" s="78">
        <f>STDEV(M26:M28)/SQRT(3)</f>
        <v>0.002775856279856679</v>
      </c>
      <c r="P26" s="9">
        <v>0.17481826112241933</v>
      </c>
      <c r="Q26" s="10">
        <f t="shared" si="0"/>
        <v>0.01002</v>
      </c>
      <c r="R26" s="78">
        <f>AVERAGE(Q26:Q28)</f>
        <v>0.012083055555555555</v>
      </c>
      <c r="S26" s="78">
        <f>STDEV(Q26:Q28)/SQRT(3)</f>
        <v>0.0010568012021492967</v>
      </c>
      <c r="T26" s="9">
        <f t="shared" si="1"/>
        <v>0.042970000000000015</v>
      </c>
      <c r="U26" s="78">
        <f>AVERAGE(T26:T28)</f>
        <v>0.04525250000000001</v>
      </c>
      <c r="V26" s="78">
        <f>STDEV(T26:T28)/SQRT(3)</f>
        <v>0.0027882129133192106</v>
      </c>
      <c r="W26" s="14">
        <f t="shared" si="3"/>
        <v>76.68140563183617</v>
      </c>
      <c r="X26" s="80">
        <f>AVERAGE(W26:W28)</f>
        <v>73.155466716807</v>
      </c>
      <c r="Y26" s="78">
        <f>STDEV(W26:W28)/SQRT(3)</f>
        <v>2.714321496640909</v>
      </c>
    </row>
    <row r="27" spans="1:25" s="6" customFormat="1" ht="15.75">
      <c r="A27" s="77"/>
      <c r="B27" s="2" t="s">
        <v>32</v>
      </c>
      <c r="C27" s="68" t="s">
        <v>102</v>
      </c>
      <c r="D27" s="6">
        <v>0.081</v>
      </c>
      <c r="E27" s="6">
        <v>0.3771</v>
      </c>
      <c r="F27" s="9">
        <v>0.0135</v>
      </c>
      <c r="G27" s="9">
        <v>0.06285</v>
      </c>
      <c r="H27" s="7">
        <v>2.820987654320988</v>
      </c>
      <c r="I27" s="12">
        <f>10*112.41/1000/1000</f>
        <v>0.0011240999999999998</v>
      </c>
      <c r="J27" s="7">
        <f t="shared" si="4"/>
        <v>2509.5522233973743</v>
      </c>
      <c r="K27" s="81"/>
      <c r="L27" s="81"/>
      <c r="M27" s="9">
        <v>0.03808333333333334</v>
      </c>
      <c r="N27" s="79"/>
      <c r="O27" s="78"/>
      <c r="P27" s="9">
        <v>0.20233359851498278</v>
      </c>
      <c r="Q27" s="10">
        <f t="shared" si="0"/>
        <v>0.012716666666666668</v>
      </c>
      <c r="R27" s="79"/>
      <c r="S27" s="78"/>
      <c r="T27" s="9">
        <f t="shared" si="1"/>
        <v>0.050800000000000005</v>
      </c>
      <c r="U27" s="79"/>
      <c r="V27" s="78"/>
      <c r="W27" s="14">
        <f t="shared" si="3"/>
        <v>74.96719160104986</v>
      </c>
      <c r="X27" s="79"/>
      <c r="Y27" s="78"/>
    </row>
    <row r="28" spans="1:25" s="6" customFormat="1" ht="15.75">
      <c r="A28" s="77"/>
      <c r="B28" s="2" t="s">
        <v>32</v>
      </c>
      <c r="C28" s="68" t="s">
        <v>102</v>
      </c>
      <c r="D28" s="6">
        <v>0.1022</v>
      </c>
      <c r="E28" s="6">
        <v>0.5592</v>
      </c>
      <c r="F28" s="9">
        <v>0.012775</v>
      </c>
      <c r="G28" s="9">
        <v>0.0699</v>
      </c>
      <c r="H28" s="7">
        <v>2.228962818003914</v>
      </c>
      <c r="I28" s="12">
        <f>10*112.41/1000/1000</f>
        <v>0.0011240999999999998</v>
      </c>
      <c r="J28" s="7">
        <f t="shared" si="4"/>
        <v>1982.886591943701</v>
      </c>
      <c r="K28" s="81"/>
      <c r="L28" s="81"/>
      <c r="M28" s="9">
        <v>0.028475</v>
      </c>
      <c r="N28" s="79"/>
      <c r="O28" s="78"/>
      <c r="P28" s="9">
        <v>0.1933118741058655</v>
      </c>
      <c r="Q28" s="10">
        <f t="shared" si="0"/>
        <v>0.0135125</v>
      </c>
      <c r="R28" s="79"/>
      <c r="S28" s="78"/>
      <c r="T28" s="9">
        <f t="shared" si="1"/>
        <v>0.0419875</v>
      </c>
      <c r="U28" s="79"/>
      <c r="V28" s="78"/>
      <c r="W28" s="14">
        <f t="shared" si="3"/>
        <v>67.81780291753499</v>
      </c>
      <c r="X28" s="79"/>
      <c r="Y28" s="78"/>
    </row>
    <row r="29" spans="1:25" s="6" customFormat="1" ht="15.75">
      <c r="A29" s="77" t="s">
        <v>116</v>
      </c>
      <c r="B29" s="2" t="s">
        <v>32</v>
      </c>
      <c r="C29" s="68" t="s">
        <v>103</v>
      </c>
      <c r="D29" s="6">
        <v>0.05</v>
      </c>
      <c r="E29" s="6">
        <v>0.2946</v>
      </c>
      <c r="F29" s="9">
        <v>0.008333333333333333</v>
      </c>
      <c r="G29" s="9">
        <v>0.0491</v>
      </c>
      <c r="H29" s="7">
        <v>4.472</v>
      </c>
      <c r="I29" s="12">
        <f>25*112.41/1000/1000</f>
        <v>0.00281025</v>
      </c>
      <c r="J29" s="7">
        <f t="shared" si="4"/>
        <v>1591.3174984431992</v>
      </c>
      <c r="K29" s="81">
        <f>AVERAGE(J29:J31)</f>
        <v>1405.6940073025671</v>
      </c>
      <c r="L29" s="81">
        <f>STDEV(J29:J31)/SQRT(3)</f>
        <v>95.10736442412664</v>
      </c>
      <c r="M29" s="9">
        <v>0.03726666666666667</v>
      </c>
      <c r="N29" s="78">
        <f>AVERAGE(M29:M31)</f>
        <v>0.03796111111111111</v>
      </c>
      <c r="O29" s="78">
        <f>STDEV(M29:M31)/SQRT(3)</f>
        <v>0.0012750574908364971</v>
      </c>
      <c r="P29" s="9">
        <v>0.3267481330617787</v>
      </c>
      <c r="Q29" s="10">
        <f t="shared" si="0"/>
        <v>0.016043333333333333</v>
      </c>
      <c r="R29" s="78">
        <f>AVERAGE(Q29:Q31)</f>
        <v>0.01859777777777778</v>
      </c>
      <c r="S29" s="78">
        <f>STDEV(Q29:Q31)/SQRT(3)</f>
        <v>0.0016315254544879089</v>
      </c>
      <c r="T29" s="9">
        <f t="shared" si="1"/>
        <v>0.05331</v>
      </c>
      <c r="U29" s="78">
        <f>AVERAGE(T29:T31)</f>
        <v>0.05655888888888889</v>
      </c>
      <c r="V29" s="78">
        <f>STDEV(T29:T31)/SQRT(3)</f>
        <v>0.0016381802611132958</v>
      </c>
      <c r="W29" s="14">
        <f t="shared" si="3"/>
        <v>69.90558369286563</v>
      </c>
      <c r="X29" s="80">
        <f>AVERAGE(W29:W31)</f>
        <v>67.1820819904229</v>
      </c>
      <c r="Y29" s="78">
        <f>STDEV(W29:W31)/SQRT(3)</f>
        <v>2.312589171618084</v>
      </c>
    </row>
    <row r="30" spans="1:25" s="6" customFormat="1" ht="15.75">
      <c r="A30" s="77"/>
      <c r="B30" s="2" t="s">
        <v>32</v>
      </c>
      <c r="C30" s="68" t="s">
        <v>103</v>
      </c>
      <c r="D30" s="6">
        <v>0.0605</v>
      </c>
      <c r="E30" s="6">
        <v>0.3717</v>
      </c>
      <c r="F30" s="9">
        <v>0.010083333333333333</v>
      </c>
      <c r="G30" s="9">
        <v>0.06195</v>
      </c>
      <c r="H30" s="7">
        <v>3.588429752066116</v>
      </c>
      <c r="I30" s="12">
        <f>25*112.41/1000/1000</f>
        <v>0.00281025</v>
      </c>
      <c r="J30" s="7">
        <f t="shared" si="4"/>
        <v>1276.9076601961094</v>
      </c>
      <c r="K30" s="81"/>
      <c r="L30" s="81"/>
      <c r="M30" s="9">
        <v>0.03618333333333334</v>
      </c>
      <c r="N30" s="79"/>
      <c r="O30" s="78"/>
      <c r="P30" s="9">
        <v>0.34920634920634924</v>
      </c>
      <c r="Q30" s="10">
        <f t="shared" si="0"/>
        <v>0.021633333333333334</v>
      </c>
      <c r="R30" s="79"/>
      <c r="S30" s="78"/>
      <c r="T30" s="9">
        <f t="shared" si="1"/>
        <v>0.05781666666666667</v>
      </c>
      <c r="U30" s="79"/>
      <c r="V30" s="78"/>
      <c r="W30" s="14">
        <f t="shared" si="3"/>
        <v>62.58287690977228</v>
      </c>
      <c r="X30" s="79"/>
      <c r="Y30" s="78"/>
    </row>
    <row r="31" spans="1:25" s="6" customFormat="1" ht="15.75">
      <c r="A31" s="77"/>
      <c r="B31" s="2" t="s">
        <v>32</v>
      </c>
      <c r="C31" s="68" t="s">
        <v>103</v>
      </c>
      <c r="D31" s="6">
        <v>0.064</v>
      </c>
      <c r="E31" s="6">
        <v>0.3248</v>
      </c>
      <c r="F31" s="9">
        <v>0.010666666666666666</v>
      </c>
      <c r="G31" s="9">
        <v>0.05413333333333333</v>
      </c>
      <c r="H31" s="7">
        <v>3.790625</v>
      </c>
      <c r="I31" s="12">
        <f>25*112.41/1000/1000</f>
        <v>0.00281025</v>
      </c>
      <c r="J31" s="7">
        <f t="shared" si="4"/>
        <v>1348.8568632683925</v>
      </c>
      <c r="K31" s="81"/>
      <c r="L31" s="81"/>
      <c r="M31" s="9">
        <v>0.04043333333333333</v>
      </c>
      <c r="N31" s="79"/>
      <c r="O31" s="78"/>
      <c r="P31" s="9">
        <v>0.33466748768472904</v>
      </c>
      <c r="Q31" s="10">
        <f t="shared" si="0"/>
        <v>0.018116666666666666</v>
      </c>
      <c r="R31" s="79"/>
      <c r="S31" s="78"/>
      <c r="T31" s="9">
        <f t="shared" si="1"/>
        <v>0.05854999999999999</v>
      </c>
      <c r="U31" s="79"/>
      <c r="V31" s="78"/>
      <c r="W31" s="14">
        <f t="shared" si="3"/>
        <v>69.0577853686308</v>
      </c>
      <c r="X31" s="79"/>
      <c r="Y31" s="78"/>
    </row>
    <row r="32" spans="1:25" s="6" customFormat="1" ht="15.75">
      <c r="A32" s="77" t="s">
        <v>116</v>
      </c>
      <c r="B32" s="2" t="s">
        <v>32</v>
      </c>
      <c r="C32" s="68" t="s">
        <v>104</v>
      </c>
      <c r="D32" s="6">
        <v>0.027</v>
      </c>
      <c r="E32" s="6">
        <v>0.1755</v>
      </c>
      <c r="F32" s="9">
        <v>0.0045</v>
      </c>
      <c r="G32" s="9">
        <v>0.029249999999999998</v>
      </c>
      <c r="H32" s="7">
        <v>7.351851851851853</v>
      </c>
      <c r="I32" s="12">
        <f>50*112.41/1000/1000</f>
        <v>0.0056205</v>
      </c>
      <c r="J32" s="7">
        <f t="shared" si="4"/>
        <v>1308.0423186285657</v>
      </c>
      <c r="K32" s="81">
        <f>AVERAGE(J32:J34)</f>
        <v>1356.841759741168</v>
      </c>
      <c r="L32" s="81">
        <f>STDEV(J32:J34)/SQRT(3)</f>
        <v>29.023978630318</v>
      </c>
      <c r="M32" s="9">
        <v>0.03308333333333333</v>
      </c>
      <c r="N32" s="78">
        <f>AVERAGE(M32:M34)</f>
        <v>0.041699999999999994</v>
      </c>
      <c r="O32" s="78">
        <f>STDEV(M32:M34)/SQRT(3)</f>
        <v>0.004748518287416194</v>
      </c>
      <c r="P32" s="9">
        <v>0.5006267806267807</v>
      </c>
      <c r="Q32" s="10">
        <f t="shared" si="0"/>
        <v>0.014643333333333335</v>
      </c>
      <c r="R32" s="78">
        <f>AVERAGE(Q32:Q34)</f>
        <v>0.02446143051552994</v>
      </c>
      <c r="S32" s="78">
        <f>STDEV(Q32:Q34)/SQRT(3)</f>
        <v>0.004911942942511246</v>
      </c>
      <c r="T32" s="9">
        <f t="shared" si="1"/>
        <v>0.04772666666666667</v>
      </c>
      <c r="U32" s="78">
        <f>AVERAGE(T32:T34)</f>
        <v>0.06616143051552993</v>
      </c>
      <c r="V32" s="78">
        <f>STDEV(T32:T34)/SQRT(3)</f>
        <v>0.009396913023079698</v>
      </c>
      <c r="W32" s="14">
        <f t="shared" si="3"/>
        <v>69.3183405503562</v>
      </c>
      <c r="X32" s="80">
        <f>AVERAGE(W32:W34)</f>
        <v>63.74010551401839</v>
      </c>
      <c r="Y32" s="78">
        <f>STDEV(W32:W34)/SQRT(3)</f>
        <v>3.0248405400809744</v>
      </c>
    </row>
    <row r="33" spans="1:25" s="6" customFormat="1" ht="15.75">
      <c r="A33" s="77"/>
      <c r="B33" s="2" t="s">
        <v>32</v>
      </c>
      <c r="C33" s="68" t="s">
        <v>104</v>
      </c>
      <c r="D33" s="6">
        <v>0.039</v>
      </c>
      <c r="E33" s="6">
        <v>0.2076</v>
      </c>
      <c r="F33" s="9">
        <v>0.0065</v>
      </c>
      <c r="G33" s="9">
        <v>0.0346</v>
      </c>
      <c r="H33" s="7">
        <v>7.610256410256411</v>
      </c>
      <c r="I33" s="12">
        <f>50*112.41/1000/1000</f>
        <v>0.0056205</v>
      </c>
      <c r="J33" s="7">
        <f t="shared" si="4"/>
        <v>1354.0176870841403</v>
      </c>
      <c r="K33" s="81"/>
      <c r="L33" s="81"/>
      <c r="M33" s="9">
        <v>0.049466666666666666</v>
      </c>
      <c r="N33" s="79"/>
      <c r="O33" s="78"/>
      <c r="P33" s="9">
        <v>0.8404178674351583</v>
      </c>
      <c r="Q33" s="10">
        <f t="shared" si="0"/>
        <v>0.029078458213256476</v>
      </c>
      <c r="R33" s="79"/>
      <c r="S33" s="78"/>
      <c r="T33" s="9">
        <f t="shared" si="1"/>
        <v>0.07854512487992314</v>
      </c>
      <c r="U33" s="79"/>
      <c r="V33" s="78"/>
      <c r="W33" s="14">
        <f t="shared" si="3"/>
        <v>62.97865939138738</v>
      </c>
      <c r="X33" s="79"/>
      <c r="Y33" s="78"/>
    </row>
    <row r="34" spans="1:25" s="6" customFormat="1" ht="15.75">
      <c r="A34" s="77"/>
      <c r="B34" s="2" t="s">
        <v>32</v>
      </c>
      <c r="C34" s="68" t="s">
        <v>104</v>
      </c>
      <c r="D34" s="6">
        <v>0.043</v>
      </c>
      <c r="E34" s="6">
        <v>0.334</v>
      </c>
      <c r="F34" s="9">
        <v>0.005375</v>
      </c>
      <c r="G34" s="9">
        <v>0.04175</v>
      </c>
      <c r="H34" s="7">
        <v>7.916279069767444</v>
      </c>
      <c r="I34" s="12">
        <f>50*112.41/1000/1000</f>
        <v>0.0056205</v>
      </c>
      <c r="J34" s="7">
        <f t="shared" si="4"/>
        <v>1408.4652735107986</v>
      </c>
      <c r="K34" s="81"/>
      <c r="L34" s="81"/>
      <c r="M34" s="9">
        <v>0.042550000000000004</v>
      </c>
      <c r="N34" s="79"/>
      <c r="O34" s="78"/>
      <c r="P34" s="9">
        <v>0.7104790419161676</v>
      </c>
      <c r="Q34" s="10">
        <f t="shared" si="0"/>
        <v>0.0296625</v>
      </c>
      <c r="R34" s="79"/>
      <c r="S34" s="78"/>
      <c r="T34" s="9">
        <f t="shared" si="1"/>
        <v>0.07221250000000001</v>
      </c>
      <c r="U34" s="79"/>
      <c r="V34" s="78"/>
      <c r="W34" s="14">
        <f t="shared" si="3"/>
        <v>58.92331660031158</v>
      </c>
      <c r="X34" s="79"/>
      <c r="Y34" s="78"/>
    </row>
    <row r="35" spans="1:25" s="6" customFormat="1" ht="15.75">
      <c r="A35" s="77" t="s">
        <v>116</v>
      </c>
      <c r="B35" s="2" t="s">
        <v>32</v>
      </c>
      <c r="C35" s="68" t="s">
        <v>105</v>
      </c>
      <c r="D35" s="6">
        <v>0.0299</v>
      </c>
      <c r="E35" s="6">
        <v>0.2273</v>
      </c>
      <c r="F35" s="9">
        <v>0.00299</v>
      </c>
      <c r="G35" s="9">
        <v>0.0284125</v>
      </c>
      <c r="H35" s="7">
        <v>10.62207357859532</v>
      </c>
      <c r="I35" s="12">
        <f>100*112.41/1000/1000</f>
        <v>0.011241</v>
      </c>
      <c r="J35" s="7">
        <f t="shared" si="4"/>
        <v>944.9402703136127</v>
      </c>
      <c r="K35" s="81">
        <f>AVERAGE(J35:J37)</f>
        <v>879.6978817802966</v>
      </c>
      <c r="L35" s="81">
        <f>STDEV(J35:J37)/SQRT(3)</f>
        <v>67.7668768253337</v>
      </c>
      <c r="M35" s="9">
        <v>0.031760000000000004</v>
      </c>
      <c r="N35" s="78">
        <f>AVERAGE(M35:M37)</f>
        <v>0.03169168776371308</v>
      </c>
      <c r="O35" s="78">
        <f>STDEV(M35:M37)/SQRT(3)</f>
        <v>0.0017598247121013866</v>
      </c>
      <c r="P35" s="9">
        <v>1.240651121865376</v>
      </c>
      <c r="Q35" s="10">
        <f t="shared" si="0"/>
        <v>0.03525</v>
      </c>
      <c r="R35" s="78">
        <f>AVERAGE(Q35:Q37)</f>
        <v>0.038226624008381976</v>
      </c>
      <c r="S35" s="78">
        <f>STDEV(Q35:Q37)/SQRT(3)</f>
        <v>0.0027401917724461594</v>
      </c>
      <c r="T35" s="9">
        <f t="shared" si="1"/>
        <v>0.06701</v>
      </c>
      <c r="U35" s="78">
        <f>AVERAGE(T35:T37)</f>
        <v>0.06991831177209505</v>
      </c>
      <c r="V35" s="78">
        <f>STDEV(T35:T37)/SQRT(3)</f>
        <v>0.00431281460147252</v>
      </c>
      <c r="W35" s="14">
        <f t="shared" si="3"/>
        <v>47.39591105805104</v>
      </c>
      <c r="X35" s="80">
        <f>AVERAGE(W35:W37)</f>
        <v>45.37556593599123</v>
      </c>
      <c r="Y35" s="78">
        <f>STDEV(W35:W37)/SQRT(3)</f>
        <v>1.0118738846148276</v>
      </c>
    </row>
    <row r="36" spans="1:25" s="6" customFormat="1" ht="15.75">
      <c r="A36" s="77"/>
      <c r="B36" s="2" t="s">
        <v>32</v>
      </c>
      <c r="C36" s="68" t="s">
        <v>105</v>
      </c>
      <c r="D36" s="6">
        <v>0.0325</v>
      </c>
      <c r="E36" s="6">
        <v>0.2592</v>
      </c>
      <c r="F36" s="9">
        <v>0.0032500000000000003</v>
      </c>
      <c r="G36" s="9">
        <v>0.0324</v>
      </c>
      <c r="H36" s="7">
        <v>10.678481012658228</v>
      </c>
      <c r="I36" s="12">
        <f>100*112.41/1000/1000</f>
        <v>0.011241</v>
      </c>
      <c r="J36" s="7">
        <f t="shared" si="4"/>
        <v>949.9582788593744</v>
      </c>
      <c r="K36" s="81"/>
      <c r="L36" s="81"/>
      <c r="M36" s="9">
        <v>0.034705063291139246</v>
      </c>
      <c r="N36" s="79"/>
      <c r="O36" s="78"/>
      <c r="P36" s="9">
        <v>1.3487654320987656</v>
      </c>
      <c r="Q36" s="10">
        <f t="shared" si="0"/>
        <v>0.0437</v>
      </c>
      <c r="R36" s="79"/>
      <c r="S36" s="78"/>
      <c r="T36" s="9">
        <f t="shared" si="1"/>
        <v>0.07840506329113925</v>
      </c>
      <c r="U36" s="79"/>
      <c r="V36" s="78"/>
      <c r="W36" s="14">
        <f t="shared" si="3"/>
        <v>44.263803680981596</v>
      </c>
      <c r="X36" s="79"/>
      <c r="Y36" s="78"/>
    </row>
    <row r="37" spans="1:25" s="6" customFormat="1" ht="15.75">
      <c r="A37" s="77"/>
      <c r="B37" s="2" t="s">
        <v>32</v>
      </c>
      <c r="C37" s="68" t="s">
        <v>105</v>
      </c>
      <c r="D37" s="6">
        <v>0.0342</v>
      </c>
      <c r="E37" s="6">
        <v>0.2227</v>
      </c>
      <c r="F37" s="9">
        <v>0.0034200000000000003</v>
      </c>
      <c r="G37" s="9">
        <v>0.0280375</v>
      </c>
      <c r="H37" s="7">
        <v>8.365497076023392</v>
      </c>
      <c r="I37" s="12">
        <f>100*112.41/1000/1000</f>
        <v>0.011241</v>
      </c>
      <c r="J37" s="7">
        <f t="shared" si="4"/>
        <v>744.1950961679025</v>
      </c>
      <c r="K37" s="81"/>
      <c r="L37" s="81"/>
      <c r="M37" s="9">
        <v>0.02861</v>
      </c>
      <c r="N37" s="79"/>
      <c r="O37" s="78"/>
      <c r="P37" s="9">
        <v>1.274360125729681</v>
      </c>
      <c r="Q37" s="10">
        <f t="shared" si="0"/>
        <v>0.03572987202514593</v>
      </c>
      <c r="R37" s="79"/>
      <c r="S37" s="78"/>
      <c r="T37" s="9">
        <f t="shared" si="1"/>
        <v>0.06433987202514593</v>
      </c>
      <c r="U37" s="79"/>
      <c r="V37" s="78"/>
      <c r="W37" s="14">
        <f t="shared" si="3"/>
        <v>44.466983068941076</v>
      </c>
      <c r="X37" s="79"/>
      <c r="Y37" s="78"/>
    </row>
    <row r="38" spans="3:25" ht="15.75">
      <c r="C38" s="15"/>
      <c r="D38" s="3"/>
      <c r="F38" s="9"/>
      <c r="G38" s="9"/>
      <c r="H38" s="16"/>
      <c r="I38" s="69"/>
      <c r="J38" s="16"/>
      <c r="K38" s="70"/>
      <c r="L38" s="70"/>
      <c r="M38" s="3"/>
      <c r="N38" s="71"/>
      <c r="O38" s="72"/>
      <c r="P38" s="3"/>
      <c r="Q38" s="4"/>
      <c r="R38" s="73"/>
      <c r="S38" s="72"/>
      <c r="T38" s="3"/>
      <c r="U38" s="71"/>
      <c r="V38" s="72"/>
      <c r="W38" s="74"/>
      <c r="X38" s="71"/>
      <c r="Y38" s="72"/>
    </row>
    <row r="39" spans="3:25" ht="15.75">
      <c r="C39" s="15"/>
      <c r="D39" s="3"/>
      <c r="F39" s="9"/>
      <c r="G39" s="9"/>
      <c r="H39" s="16"/>
      <c r="I39" s="69"/>
      <c r="J39" s="16"/>
      <c r="K39" s="70"/>
      <c r="L39" s="70"/>
      <c r="M39" s="3"/>
      <c r="N39" s="71"/>
      <c r="O39" s="72"/>
      <c r="P39" s="3"/>
      <c r="Q39" s="4"/>
      <c r="R39" s="73"/>
      <c r="S39" s="72"/>
      <c r="T39" s="3"/>
      <c r="U39" s="71"/>
      <c r="V39" s="72"/>
      <c r="W39" s="74"/>
      <c r="X39" s="71"/>
      <c r="Y39" s="72"/>
    </row>
    <row r="40" ht="15.75">
      <c r="D40" s="3"/>
    </row>
    <row r="41" spans="3:4" s="67" customFormat="1" ht="15.75">
      <c r="C41" s="75" t="s">
        <v>106</v>
      </c>
      <c r="D41" s="76"/>
    </row>
    <row r="42" spans="3:4" s="67" customFormat="1" ht="15.75">
      <c r="C42" s="75" t="s">
        <v>107</v>
      </c>
      <c r="D42" s="76"/>
    </row>
    <row r="43" spans="3:4" s="67" customFormat="1" ht="15.75">
      <c r="C43" s="75" t="s">
        <v>108</v>
      </c>
      <c r="D43" s="76"/>
    </row>
    <row r="44" spans="3:4" s="67" customFormat="1" ht="15.75">
      <c r="C44" s="75" t="s">
        <v>109</v>
      </c>
      <c r="D44" s="76"/>
    </row>
    <row r="45" spans="3:4" s="67" customFormat="1" ht="15.75">
      <c r="C45" s="75" t="s">
        <v>110</v>
      </c>
      <c r="D45" s="76"/>
    </row>
    <row r="46" spans="3:4" s="67" customFormat="1" ht="15.75">
      <c r="C46" s="75" t="s">
        <v>111</v>
      </c>
      <c r="D46" s="76"/>
    </row>
    <row r="48" spans="4:7" ht="15.75">
      <c r="D48" s="15"/>
      <c r="E48" s="16"/>
      <c r="F48" s="3"/>
      <c r="G48" s="3"/>
    </row>
    <row r="49" spans="4:7" ht="15.75">
      <c r="D49" s="15"/>
      <c r="E49" s="16"/>
      <c r="F49" s="3"/>
      <c r="G49" s="3"/>
    </row>
    <row r="50" spans="6:7" ht="15.75">
      <c r="F50" s="3"/>
      <c r="G50" s="3"/>
    </row>
    <row r="51" spans="6:7" ht="15.75">
      <c r="F51" s="3"/>
      <c r="G51" s="3"/>
    </row>
    <row r="52" spans="6:7" ht="15.75">
      <c r="F52" s="3"/>
      <c r="G52" s="3"/>
    </row>
    <row r="53" spans="6:7" ht="15.75">
      <c r="F53" s="3"/>
      <c r="G53" s="3"/>
    </row>
    <row r="54" spans="6:7" ht="15.75">
      <c r="F54" s="3"/>
      <c r="G54" s="3"/>
    </row>
    <row r="55" spans="6:7" ht="15.75">
      <c r="F55" s="3"/>
      <c r="G55" s="3"/>
    </row>
    <row r="56" spans="6:7" ht="15.75">
      <c r="F56" s="3"/>
      <c r="G56" s="3"/>
    </row>
    <row r="57" spans="6:7" ht="15.75">
      <c r="F57" s="3"/>
      <c r="G57" s="3"/>
    </row>
    <row r="58" spans="6:7" ht="15.75">
      <c r="F58" s="3"/>
      <c r="G58" s="3"/>
    </row>
    <row r="59" spans="6:7" ht="15.75">
      <c r="F59" s="3"/>
      <c r="G59" s="3"/>
    </row>
    <row r="60" spans="6:7" ht="15.75">
      <c r="F60" s="3"/>
      <c r="G60" s="3"/>
    </row>
    <row r="61" spans="6:7" ht="15.75">
      <c r="F61" s="3"/>
      <c r="G61" s="3"/>
    </row>
    <row r="62" spans="6:7" ht="15.75">
      <c r="F62" s="3"/>
      <c r="G62" s="3"/>
    </row>
    <row r="63" spans="6:7" ht="15.75">
      <c r="F63" s="3"/>
      <c r="G63" s="3"/>
    </row>
    <row r="64" spans="6:7" ht="15.75">
      <c r="F64" s="3"/>
      <c r="G64" s="3"/>
    </row>
    <row r="65" spans="6:7" ht="15.75">
      <c r="F65" s="3"/>
      <c r="G65" s="3"/>
    </row>
    <row r="66" spans="6:7" ht="15.75">
      <c r="F66" s="3"/>
      <c r="G66" s="3"/>
    </row>
    <row r="67" spans="6:7" ht="15.75">
      <c r="F67" s="3"/>
      <c r="G67" s="3"/>
    </row>
    <row r="68" spans="6:7" ht="15.75">
      <c r="F68" s="3"/>
      <c r="G68" s="3"/>
    </row>
    <row r="69" spans="6:7" ht="15.75">
      <c r="F69" s="3"/>
      <c r="G69" s="3"/>
    </row>
    <row r="70" spans="6:7" ht="15.75">
      <c r="F70" s="3"/>
      <c r="G70" s="3"/>
    </row>
    <row r="71" spans="6:7" ht="15.75">
      <c r="F71" s="3"/>
      <c r="G71" s="3"/>
    </row>
    <row r="72" spans="6:7" ht="15.75">
      <c r="F72" s="3"/>
      <c r="G72" s="3"/>
    </row>
    <row r="73" spans="6:7" ht="15.75">
      <c r="F73" s="3"/>
      <c r="G73" s="3"/>
    </row>
    <row r="74" spans="6:7" ht="15.75">
      <c r="F74" s="3"/>
      <c r="G74" s="3"/>
    </row>
    <row r="75" spans="6:7" ht="15.75">
      <c r="F75" s="3"/>
      <c r="G75" s="3"/>
    </row>
    <row r="76" spans="6:7" ht="15.75">
      <c r="F76" s="3"/>
      <c r="G76" s="3"/>
    </row>
    <row r="77" spans="6:7" ht="15.75">
      <c r="F77" s="3"/>
      <c r="G77" s="3"/>
    </row>
    <row r="78" spans="6:7" ht="15.75">
      <c r="F78" s="3"/>
      <c r="G78" s="3"/>
    </row>
  </sheetData>
  <mergeCells count="129">
    <mergeCell ref="W2:W4"/>
    <mergeCell ref="Y2:Y4"/>
    <mergeCell ref="Y5:Y7"/>
    <mergeCell ref="Y8:Y10"/>
    <mergeCell ref="X2:X4"/>
    <mergeCell ref="X5:X7"/>
    <mergeCell ref="X8:X10"/>
    <mergeCell ref="Y11:Y13"/>
    <mergeCell ref="Y14:Y16"/>
    <mergeCell ref="Y17:Y19"/>
    <mergeCell ref="Y20:Y22"/>
    <mergeCell ref="Y23:Y25"/>
    <mergeCell ref="K32:K34"/>
    <mergeCell ref="K35:K37"/>
    <mergeCell ref="K29:K31"/>
    <mergeCell ref="L29:L31"/>
    <mergeCell ref="L32:L34"/>
    <mergeCell ref="O35:O37"/>
    <mergeCell ref="N29:N31"/>
    <mergeCell ref="N32:N34"/>
    <mergeCell ref="O29:O31"/>
    <mergeCell ref="Y35:Y37"/>
    <mergeCell ref="L35:L37"/>
    <mergeCell ref="X35:X37"/>
    <mergeCell ref="R32:R34"/>
    <mergeCell ref="X32:X34"/>
    <mergeCell ref="Y32:Y34"/>
    <mergeCell ref="O32:O34"/>
    <mergeCell ref="N35:N37"/>
    <mergeCell ref="K5:K7"/>
    <mergeCell ref="K8:K10"/>
    <mergeCell ref="K11:K13"/>
    <mergeCell ref="K14:K16"/>
    <mergeCell ref="L17:L19"/>
    <mergeCell ref="L23:L25"/>
    <mergeCell ref="L26:L28"/>
    <mergeCell ref="K17:K19"/>
    <mergeCell ref="K23:K25"/>
    <mergeCell ref="K26:K28"/>
    <mergeCell ref="L5:L7"/>
    <mergeCell ref="L8:L10"/>
    <mergeCell ref="L11:L13"/>
    <mergeCell ref="L14:L16"/>
    <mergeCell ref="X14:X16"/>
    <mergeCell ref="X17:X19"/>
    <mergeCell ref="X20:X22"/>
    <mergeCell ref="X23:X25"/>
    <mergeCell ref="Y29:Y31"/>
    <mergeCell ref="X26:X28"/>
    <mergeCell ref="X29:X31"/>
    <mergeCell ref="Y26:Y28"/>
    <mergeCell ref="X11:X13"/>
    <mergeCell ref="S32:S34"/>
    <mergeCell ref="R35:R37"/>
    <mergeCell ref="S35:S37"/>
    <mergeCell ref="U32:U34"/>
    <mergeCell ref="V32:V34"/>
    <mergeCell ref="U35:U37"/>
    <mergeCell ref="V35:V37"/>
    <mergeCell ref="U29:U31"/>
    <mergeCell ref="V29:V31"/>
    <mergeCell ref="U26:U28"/>
    <mergeCell ref="V26:V28"/>
    <mergeCell ref="U14:U16"/>
    <mergeCell ref="V14:V16"/>
    <mergeCell ref="U17:U19"/>
    <mergeCell ref="V17:V19"/>
    <mergeCell ref="U20:U22"/>
    <mergeCell ref="V20:V22"/>
    <mergeCell ref="U23:U25"/>
    <mergeCell ref="V23:V25"/>
    <mergeCell ref="U8:U10"/>
    <mergeCell ref="V8:V10"/>
    <mergeCell ref="U11:U13"/>
    <mergeCell ref="V11:V13"/>
    <mergeCell ref="U2:U4"/>
    <mergeCell ref="V2:V4"/>
    <mergeCell ref="U5:U7"/>
    <mergeCell ref="V5:V7"/>
    <mergeCell ref="R26:R28"/>
    <mergeCell ref="S26:S28"/>
    <mergeCell ref="R29:R31"/>
    <mergeCell ref="S29:S31"/>
    <mergeCell ref="S20:S22"/>
    <mergeCell ref="R14:R16"/>
    <mergeCell ref="R23:R25"/>
    <mergeCell ref="S23:S25"/>
    <mergeCell ref="S14:S16"/>
    <mergeCell ref="R17:R19"/>
    <mergeCell ref="S17:S19"/>
    <mergeCell ref="R20:R22"/>
    <mergeCell ref="R2:R4"/>
    <mergeCell ref="S2:S4"/>
    <mergeCell ref="R5:R7"/>
    <mergeCell ref="S5:S7"/>
    <mergeCell ref="R8:R10"/>
    <mergeCell ref="S8:S10"/>
    <mergeCell ref="R11:R13"/>
    <mergeCell ref="S11:S13"/>
    <mergeCell ref="O2:O4"/>
    <mergeCell ref="O5:O7"/>
    <mergeCell ref="O8:O10"/>
    <mergeCell ref="O11:O13"/>
    <mergeCell ref="O14:O16"/>
    <mergeCell ref="O17:O19"/>
    <mergeCell ref="O20:O22"/>
    <mergeCell ref="O23:O25"/>
    <mergeCell ref="O26:O28"/>
    <mergeCell ref="N2:N4"/>
    <mergeCell ref="N5:N7"/>
    <mergeCell ref="N8:N10"/>
    <mergeCell ref="N11:N13"/>
    <mergeCell ref="N14:N16"/>
    <mergeCell ref="N17:N19"/>
    <mergeCell ref="N20:N22"/>
    <mergeCell ref="N23:N25"/>
    <mergeCell ref="N26:N28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8"/>
  <sheetViews>
    <sheetView zoomScale="115" zoomScaleNormal="115" workbookViewId="0" topLeftCell="A10">
      <selection activeCell="D1" sqref="D1"/>
    </sheetView>
  </sheetViews>
  <sheetFormatPr defaultColWidth="9.00390625" defaultRowHeight="14.25"/>
  <cols>
    <col min="1" max="3" width="8.75390625" style="6" customWidth="1"/>
    <col min="4" max="4" width="21.375" style="6" customWidth="1"/>
    <col min="5" max="5" width="22.75390625" style="6" customWidth="1"/>
    <col min="6" max="7" width="27.875" style="6" customWidth="1"/>
    <col min="8" max="8" width="27.375" style="6" customWidth="1"/>
    <col min="9" max="10" width="20.50390625" style="6" customWidth="1"/>
    <col min="11" max="11" width="27.00390625" style="6" customWidth="1"/>
    <col min="12" max="12" width="11.75390625" style="6" customWidth="1"/>
    <col min="13" max="13" width="29.50390625" style="6" bestFit="1" customWidth="1"/>
    <col min="14" max="16" width="12.75390625" style="6" customWidth="1"/>
    <col min="17" max="16384" width="8.75390625" style="6" customWidth="1"/>
  </cols>
  <sheetData>
    <row r="1" spans="1:16" ht="15.75">
      <c r="A1" s="6" t="s">
        <v>54</v>
      </c>
      <c r="B1" s="17" t="s">
        <v>117</v>
      </c>
      <c r="C1" s="18" t="s">
        <v>118</v>
      </c>
      <c r="D1" s="6" t="s">
        <v>55</v>
      </c>
      <c r="E1" s="6" t="s">
        <v>56</v>
      </c>
      <c r="F1" s="6" t="s">
        <v>57</v>
      </c>
      <c r="G1" s="6" t="s">
        <v>52</v>
      </c>
      <c r="H1" s="6" t="s">
        <v>113</v>
      </c>
      <c r="I1" s="6" t="s">
        <v>114</v>
      </c>
      <c r="J1" s="6" t="s">
        <v>80</v>
      </c>
      <c r="K1" s="6" t="s">
        <v>115</v>
      </c>
      <c r="L1" s="6" t="s">
        <v>114</v>
      </c>
      <c r="M1" s="6" t="s">
        <v>80</v>
      </c>
      <c r="N1" s="6" t="s">
        <v>53</v>
      </c>
      <c r="O1" s="6" t="s">
        <v>79</v>
      </c>
      <c r="P1" s="6" t="s">
        <v>80</v>
      </c>
    </row>
    <row r="2" spans="1:16" ht="15.75">
      <c r="A2" s="6" t="s">
        <v>31</v>
      </c>
      <c r="B2" s="19">
        <v>1</v>
      </c>
      <c r="C2" s="67" t="s">
        <v>99</v>
      </c>
      <c r="D2" s="6">
        <v>0.1097</v>
      </c>
      <c r="E2" s="6">
        <v>0.62</v>
      </c>
      <c r="F2" s="6">
        <v>0.802</v>
      </c>
      <c r="G2" s="6">
        <v>0.66</v>
      </c>
      <c r="H2" s="7">
        <f>F2*0.01/D2*1000</f>
        <v>73.10847766636282</v>
      </c>
      <c r="I2" s="81">
        <f>AVERAGE(H2:H4)</f>
        <v>63.61300877137717</v>
      </c>
      <c r="J2" s="81">
        <f>STDEV(H2:H4)/SQRT(3)</f>
        <v>7.200458354987869</v>
      </c>
      <c r="K2" s="10">
        <f>G2*0.01/E2*1000</f>
        <v>10.645161290322582</v>
      </c>
      <c r="L2" s="81">
        <f>AVERAGE(K2:K4)</f>
        <v>9.276242027738416</v>
      </c>
      <c r="M2" s="81">
        <f>STDEV(K2:K4)/SQRT(3)</f>
        <v>0.7558316762042504</v>
      </c>
      <c r="N2" s="13">
        <f>K2/H2</f>
        <v>0.14560775480653207</v>
      </c>
      <c r="O2" s="81"/>
      <c r="P2" s="81"/>
    </row>
    <row r="3" spans="1:16" ht="15.75">
      <c r="A3" s="6" t="s">
        <v>31</v>
      </c>
      <c r="B3" s="19">
        <v>2</v>
      </c>
      <c r="C3" s="67" t="s">
        <v>99</v>
      </c>
      <c r="D3" s="6">
        <v>0.1291</v>
      </c>
      <c r="E3" s="6">
        <v>0.7926</v>
      </c>
      <c r="F3" s="6">
        <v>0.881</v>
      </c>
      <c r="G3" s="6">
        <v>0.725</v>
      </c>
      <c r="H3" s="7">
        <f>F3*0.01/D3*1000</f>
        <v>68.24167312161116</v>
      </c>
      <c r="I3" s="81"/>
      <c r="J3" s="81"/>
      <c r="K3" s="10">
        <f>G3*0.01/E3*1000</f>
        <v>9.147110774665656</v>
      </c>
      <c r="L3" s="81"/>
      <c r="M3" s="81"/>
      <c r="N3" s="13">
        <f>K3/H3</f>
        <v>0.1340399547116159</v>
      </c>
      <c r="O3" s="81"/>
      <c r="P3" s="81"/>
    </row>
    <row r="4" spans="1:16" ht="15.75">
      <c r="A4" s="6" t="s">
        <v>31</v>
      </c>
      <c r="B4" s="19">
        <v>3</v>
      </c>
      <c r="C4" s="67" t="s">
        <v>99</v>
      </c>
      <c r="D4" s="6">
        <v>0.1663</v>
      </c>
      <c r="E4" s="6">
        <v>0.4828</v>
      </c>
      <c r="F4" s="6">
        <v>0.823</v>
      </c>
      <c r="G4" s="6">
        <v>0.388</v>
      </c>
      <c r="H4" s="7">
        <f>F4*0.01/D4*1000</f>
        <v>49.48887552615754</v>
      </c>
      <c r="I4" s="81"/>
      <c r="J4" s="81"/>
      <c r="K4" s="10">
        <f>G4*0.01/E4*1000</f>
        <v>8.036454018227008</v>
      </c>
      <c r="L4" s="81"/>
      <c r="M4" s="81"/>
      <c r="N4" s="13">
        <f>K4/H4</f>
        <v>0.16238910124315328</v>
      </c>
      <c r="O4" s="81"/>
      <c r="P4" s="81"/>
    </row>
    <row r="5" spans="1:16" ht="15.75">
      <c r="A5" s="6" t="s">
        <v>31</v>
      </c>
      <c r="B5" s="19">
        <v>1</v>
      </c>
      <c r="C5" s="68" t="s">
        <v>101</v>
      </c>
      <c r="D5" s="6">
        <v>0.1132</v>
      </c>
      <c r="E5" s="6">
        <v>0.5388</v>
      </c>
      <c r="F5" s="6">
        <v>1.56</v>
      </c>
      <c r="G5" s="6">
        <v>6.301</v>
      </c>
      <c r="H5" s="7">
        <f aca="true" t="shared" si="0" ref="H5:H12">F5*0.01*10/D5*1000</f>
        <v>1378.0918727915196</v>
      </c>
      <c r="I5" s="81">
        <f>AVERAGE(H5:H7)</f>
        <v>1261.7047512153242</v>
      </c>
      <c r="J5" s="81">
        <f>STDEV(H5:H7)/SQRT(3)</f>
        <v>60.06861981339479</v>
      </c>
      <c r="K5" s="10">
        <f>G5*0.01/E5*1000</f>
        <v>116.9450631031923</v>
      </c>
      <c r="L5" s="81">
        <f>AVERAGE(K5:K7)</f>
        <v>115.27076818436869</v>
      </c>
      <c r="M5" s="81">
        <f>STDEV(K5:K7)/SQRT(3)</f>
        <v>2.9892654144924404</v>
      </c>
      <c r="N5" s="13">
        <f aca="true" t="shared" si="1" ref="N5:N19">K5/H5</f>
        <v>0.08486013553385492</v>
      </c>
      <c r="O5" s="81">
        <f>AVERAGE(N5:N7)</f>
        <v>0.09164556528157641</v>
      </c>
      <c r="P5" s="81">
        <f>STDEV(N5:N7)/SQRT(3)</f>
        <v>0.003601517344517379</v>
      </c>
    </row>
    <row r="6" spans="1:16" ht="15.75">
      <c r="A6" s="6" t="s">
        <v>31</v>
      </c>
      <c r="B6" s="19">
        <v>2</v>
      </c>
      <c r="C6" s="68" t="s">
        <v>101</v>
      </c>
      <c r="D6" s="6">
        <v>0.1522</v>
      </c>
      <c r="E6" s="6">
        <v>0.7349</v>
      </c>
      <c r="F6" s="6">
        <v>1.871</v>
      </c>
      <c r="G6" s="6">
        <v>8.775</v>
      </c>
      <c r="H6" s="7">
        <f t="shared" si="0"/>
        <v>1229.3035479632065</v>
      </c>
      <c r="I6" s="81"/>
      <c r="J6" s="81"/>
      <c r="K6" s="10">
        <f aca="true" t="shared" si="2" ref="K6:K19">G6*0.01/E6*1000</f>
        <v>119.40400054429175</v>
      </c>
      <c r="L6" s="81"/>
      <c r="M6" s="81"/>
      <c r="N6" s="13">
        <f t="shared" si="1"/>
        <v>0.09713142107344308</v>
      </c>
      <c r="O6" s="81"/>
      <c r="P6" s="81"/>
    </row>
    <row r="7" spans="1:16" ht="15.75">
      <c r="A7" s="6" t="s">
        <v>31</v>
      </c>
      <c r="B7" s="19">
        <v>3</v>
      </c>
      <c r="C7" s="68" t="s">
        <v>101</v>
      </c>
      <c r="D7" s="6">
        <v>0.1885</v>
      </c>
      <c r="E7" s="6">
        <v>0.7862</v>
      </c>
      <c r="F7" s="6">
        <v>2.22</v>
      </c>
      <c r="G7" s="6">
        <v>8.606</v>
      </c>
      <c r="H7" s="7">
        <f t="shared" si="0"/>
        <v>1177.7188328912466</v>
      </c>
      <c r="I7" s="81"/>
      <c r="J7" s="81"/>
      <c r="K7" s="10">
        <f t="shared" si="2"/>
        <v>109.46324090562197</v>
      </c>
      <c r="L7" s="81"/>
      <c r="M7" s="81"/>
      <c r="N7" s="13">
        <f t="shared" si="1"/>
        <v>0.09294513923743128</v>
      </c>
      <c r="O7" s="81"/>
      <c r="P7" s="81"/>
    </row>
    <row r="8" spans="1:16" ht="15.75">
      <c r="A8" s="6" t="s">
        <v>31</v>
      </c>
      <c r="B8" s="19">
        <v>1</v>
      </c>
      <c r="C8" s="68" t="s">
        <v>102</v>
      </c>
      <c r="D8" s="6">
        <v>0.143</v>
      </c>
      <c r="E8" s="6">
        <v>0.7372</v>
      </c>
      <c r="F8" s="6">
        <v>2.464</v>
      </c>
      <c r="G8" s="6">
        <v>9.765</v>
      </c>
      <c r="H8" s="7">
        <f t="shared" si="0"/>
        <v>1723.076923076923</v>
      </c>
      <c r="I8" s="81">
        <f>AVERAGE(H8:H10)</f>
        <v>1582.3363995901836</v>
      </c>
      <c r="J8" s="81">
        <f>STDEV(H8:H10)/SQRT(3)</f>
        <v>81.33031842353087</v>
      </c>
      <c r="K8" s="10">
        <f t="shared" si="2"/>
        <v>132.46066196418886</v>
      </c>
      <c r="L8" s="81">
        <f>AVERAGE(K8:K10)</f>
        <v>144.62100260507853</v>
      </c>
      <c r="M8" s="81">
        <f>STDEV(K8:K10)/SQRT(3)</f>
        <v>7.643650304958148</v>
      </c>
      <c r="N8" s="13">
        <f t="shared" si="1"/>
        <v>0.07687449131850246</v>
      </c>
      <c r="O8" s="81">
        <f>AVERAGE(N8:N10)</f>
        <v>0.09205273821955451</v>
      </c>
      <c r="P8" s="81">
        <f>STDEV(N8:N10)/SQRT(3)</f>
        <v>0.007598455328950821</v>
      </c>
    </row>
    <row r="9" spans="1:16" ht="15.75">
      <c r="A9" s="6" t="s">
        <v>31</v>
      </c>
      <c r="B9" s="19">
        <v>2</v>
      </c>
      <c r="C9" s="68" t="s">
        <v>102</v>
      </c>
      <c r="D9" s="6">
        <v>0.1011</v>
      </c>
      <c r="E9" s="6">
        <v>0.5158</v>
      </c>
      <c r="F9" s="6">
        <v>1.6</v>
      </c>
      <c r="G9" s="6">
        <v>8.187</v>
      </c>
      <c r="H9" s="7">
        <f t="shared" si="0"/>
        <v>1582.5914935707222</v>
      </c>
      <c r="I9" s="81"/>
      <c r="J9" s="81"/>
      <c r="K9" s="10">
        <f t="shared" si="2"/>
        <v>158.7243117487398</v>
      </c>
      <c r="L9" s="81"/>
      <c r="M9" s="81"/>
      <c r="N9" s="13">
        <f t="shared" si="1"/>
        <v>0.10029392448623496</v>
      </c>
      <c r="O9" s="81"/>
      <c r="P9" s="81"/>
    </row>
    <row r="10" spans="1:16" ht="15.75">
      <c r="A10" s="6" t="s">
        <v>31</v>
      </c>
      <c r="B10" s="19">
        <v>3</v>
      </c>
      <c r="C10" s="68" t="s">
        <v>102</v>
      </c>
      <c r="D10" s="6">
        <v>0.1432</v>
      </c>
      <c r="E10" s="6">
        <v>0.7976</v>
      </c>
      <c r="F10" s="6">
        <v>2.064</v>
      </c>
      <c r="G10" s="6">
        <v>11.38</v>
      </c>
      <c r="H10" s="7">
        <f t="shared" si="0"/>
        <v>1441.3407821229052</v>
      </c>
      <c r="I10" s="81"/>
      <c r="J10" s="81"/>
      <c r="K10" s="10">
        <f t="shared" si="2"/>
        <v>142.67803410230695</v>
      </c>
      <c r="L10" s="81"/>
      <c r="M10" s="81"/>
      <c r="N10" s="13">
        <f t="shared" si="1"/>
        <v>0.09898979885392613</v>
      </c>
      <c r="O10" s="81"/>
      <c r="P10" s="81"/>
    </row>
    <row r="11" spans="1:16" ht="15.75">
      <c r="A11" s="6" t="s">
        <v>31</v>
      </c>
      <c r="B11" s="19">
        <v>1</v>
      </c>
      <c r="C11" s="68" t="s">
        <v>103</v>
      </c>
      <c r="D11" s="6">
        <v>0.0843</v>
      </c>
      <c r="E11" s="6">
        <v>0.314</v>
      </c>
      <c r="F11" s="6">
        <v>3.639</v>
      </c>
      <c r="G11" s="6">
        <v>7.744</v>
      </c>
      <c r="H11" s="7">
        <f t="shared" si="0"/>
        <v>4316.725978647687</v>
      </c>
      <c r="I11" s="81">
        <f>AVERAGE(H11:H13)</f>
        <v>3609.101687164419</v>
      </c>
      <c r="J11" s="81">
        <f>STDEV(H11:H13)/SQRT(3)</f>
        <v>420.0427909391121</v>
      </c>
      <c r="K11" s="10">
        <f t="shared" si="2"/>
        <v>246.62420382165604</v>
      </c>
      <c r="L11" s="81">
        <f>AVERAGE(K11:K13)</f>
        <v>273.0804056608777</v>
      </c>
      <c r="M11" s="81">
        <f>STDEV(K11:K13)/SQRT(3)</f>
        <v>18.572981411961393</v>
      </c>
      <c r="N11" s="13">
        <f t="shared" si="1"/>
        <v>0.05713223518044958</v>
      </c>
      <c r="O11" s="81">
        <f>AVERAGE(N11:N13)</f>
        <v>0.07797663828439348</v>
      </c>
      <c r="P11" s="81">
        <f>STDEV(N11:N13)/SQRT(3)</f>
        <v>0.010640195034359258</v>
      </c>
    </row>
    <row r="12" spans="1:16" ht="15.75">
      <c r="A12" s="6" t="s">
        <v>31</v>
      </c>
      <c r="B12" s="19">
        <v>2</v>
      </c>
      <c r="C12" s="68" t="s">
        <v>103</v>
      </c>
      <c r="D12" s="6">
        <v>0.0972</v>
      </c>
      <c r="E12" s="6">
        <v>0.4808</v>
      </c>
      <c r="F12" s="6">
        <v>2.783</v>
      </c>
      <c r="G12" s="6">
        <v>12.68</v>
      </c>
      <c r="H12" s="7">
        <f t="shared" si="0"/>
        <v>2863.1687242798357</v>
      </c>
      <c r="I12" s="81"/>
      <c r="J12" s="81"/>
      <c r="K12" s="10">
        <f t="shared" si="2"/>
        <v>263.7271214642263</v>
      </c>
      <c r="L12" s="81"/>
      <c r="M12" s="81"/>
      <c r="N12" s="13">
        <f t="shared" si="1"/>
        <v>0.09211022711578437</v>
      </c>
      <c r="O12" s="81"/>
      <c r="P12" s="81"/>
    </row>
    <row r="13" spans="1:16" ht="15.75">
      <c r="A13" s="6" t="s">
        <v>31</v>
      </c>
      <c r="B13" s="19">
        <v>3</v>
      </c>
      <c r="C13" s="68" t="s">
        <v>103</v>
      </c>
      <c r="D13" s="6">
        <v>0.1004</v>
      </c>
      <c r="E13" s="6">
        <v>0.4432</v>
      </c>
      <c r="F13" s="6">
        <v>3.662</v>
      </c>
      <c r="G13" s="6">
        <v>13.69</v>
      </c>
      <c r="H13" s="7">
        <f>F13*0.01*10/D13*1000</f>
        <v>3647.4103585657363</v>
      </c>
      <c r="I13" s="81"/>
      <c r="J13" s="81"/>
      <c r="K13" s="10">
        <f t="shared" si="2"/>
        <v>308.8898916967509</v>
      </c>
      <c r="L13" s="81"/>
      <c r="M13" s="81"/>
      <c r="N13" s="13">
        <f t="shared" si="1"/>
        <v>0.08468745255694647</v>
      </c>
      <c r="O13" s="81"/>
      <c r="P13" s="81"/>
    </row>
    <row r="14" spans="1:16" ht="15.75">
      <c r="A14" s="6" t="s">
        <v>31</v>
      </c>
      <c r="B14" s="19">
        <v>1</v>
      </c>
      <c r="C14" s="68" t="s">
        <v>104</v>
      </c>
      <c r="D14" s="6">
        <v>0.0928</v>
      </c>
      <c r="E14" s="6">
        <v>0.3</v>
      </c>
      <c r="F14" s="6">
        <v>4.787</v>
      </c>
      <c r="G14" s="6">
        <v>14.82</v>
      </c>
      <c r="H14" s="7">
        <f aca="true" t="shared" si="3" ref="H14:H37">F14*0.01*10/D14*1000</f>
        <v>5158.4051724137935</v>
      </c>
      <c r="I14" s="81">
        <f>AVERAGE(H14:H16)</f>
        <v>4907.093631061417</v>
      </c>
      <c r="J14" s="81">
        <f>STDEV(H14:H16)/SQRT(3)</f>
        <v>319.4550464504511</v>
      </c>
      <c r="K14" s="10">
        <f t="shared" si="2"/>
        <v>494</v>
      </c>
      <c r="L14" s="81">
        <f>AVERAGE(K14:K16)</f>
        <v>431.955740193826</v>
      </c>
      <c r="M14" s="81">
        <f>STDEV(K14:K16)/SQRT(3)</f>
        <v>34.75129230335317</v>
      </c>
      <c r="N14" s="13">
        <f t="shared" si="1"/>
        <v>0.09576603300605807</v>
      </c>
      <c r="O14" s="81">
        <f>AVERAGE(N14:N16)</f>
        <v>0.08805642486666598</v>
      </c>
      <c r="P14" s="81">
        <f>STDEV(N14:N16)/SQRT(3)</f>
        <v>0.0042961598956558185</v>
      </c>
    </row>
    <row r="15" spans="1:16" ht="15.75">
      <c r="A15" s="6" t="s">
        <v>31</v>
      </c>
      <c r="B15" s="19">
        <v>2</v>
      </c>
      <c r="C15" s="68" t="s">
        <v>104</v>
      </c>
      <c r="D15" s="6">
        <v>0.0741</v>
      </c>
      <c r="E15" s="6">
        <v>0.4469</v>
      </c>
      <c r="F15" s="6">
        <v>3.92</v>
      </c>
      <c r="G15" s="6">
        <v>19.13</v>
      </c>
      <c r="H15" s="7">
        <f>F15*0.01*10/D15*1000</f>
        <v>5290.148448043185</v>
      </c>
      <c r="I15" s="81"/>
      <c r="J15" s="81"/>
      <c r="K15" s="10">
        <f t="shared" si="2"/>
        <v>428.0599686730812</v>
      </c>
      <c r="L15" s="81"/>
      <c r="M15" s="81"/>
      <c r="N15" s="13">
        <f t="shared" si="1"/>
        <v>0.08091643795580437</v>
      </c>
      <c r="O15" s="81"/>
      <c r="P15" s="81"/>
    </row>
    <row r="16" spans="1:16" ht="15.75">
      <c r="A16" s="6" t="s">
        <v>31</v>
      </c>
      <c r="B16" s="19">
        <v>3</v>
      </c>
      <c r="C16" s="68" t="s">
        <v>104</v>
      </c>
      <c r="D16" s="6">
        <v>0.0671</v>
      </c>
      <c r="E16" s="6">
        <v>0.4192</v>
      </c>
      <c r="F16" s="6">
        <v>2.867</v>
      </c>
      <c r="G16" s="6">
        <v>15.67</v>
      </c>
      <c r="H16" s="7">
        <f>F16*0.01*10/D16*1000</f>
        <v>4272.727272727272</v>
      </c>
      <c r="I16" s="81"/>
      <c r="J16" s="81"/>
      <c r="K16" s="10">
        <f t="shared" si="2"/>
        <v>373.8072519083969</v>
      </c>
      <c r="L16" s="81"/>
      <c r="M16" s="81"/>
      <c r="N16" s="13">
        <f t="shared" si="1"/>
        <v>0.08748680363813546</v>
      </c>
      <c r="O16" s="81"/>
      <c r="P16" s="81"/>
    </row>
    <row r="17" spans="1:16" ht="15.75">
      <c r="A17" s="6" t="s">
        <v>31</v>
      </c>
      <c r="B17" s="19">
        <v>1</v>
      </c>
      <c r="C17" s="68" t="s">
        <v>105</v>
      </c>
      <c r="D17" s="6">
        <v>0.043</v>
      </c>
      <c r="E17" s="6">
        <v>0.4103</v>
      </c>
      <c r="F17" s="6">
        <v>3.047</v>
      </c>
      <c r="G17" s="6">
        <v>33.35</v>
      </c>
      <c r="H17" s="7">
        <f t="shared" si="3"/>
        <v>7086.046511627908</v>
      </c>
      <c r="I17" s="81">
        <f>AVERAGE(H17:H19)</f>
        <v>6893.96929489503</v>
      </c>
      <c r="J17" s="81">
        <f>STDEV(H17:H19)/SQRT(3)</f>
        <v>456.40465740634266</v>
      </c>
      <c r="K17" s="10">
        <f t="shared" si="2"/>
        <v>812.819887886912</v>
      </c>
      <c r="L17" s="81">
        <f>AVERAGE(K17:K19)</f>
        <v>699.5968007985942</v>
      </c>
      <c r="M17" s="81">
        <f>STDEV(K17:K19)/SQRT(3)</f>
        <v>83.39774122076695</v>
      </c>
      <c r="N17" s="13">
        <f t="shared" si="1"/>
        <v>0.11470710593743752</v>
      </c>
      <c r="O17" s="81">
        <f>AVERAGE(N17:N19)</f>
        <v>0.10092023216947839</v>
      </c>
      <c r="P17" s="81">
        <f>STDEV(N17:N19)/SQRT(3)</f>
        <v>0.007454435135798301</v>
      </c>
    </row>
    <row r="18" spans="1:16" ht="15.75">
      <c r="A18" s="6" t="s">
        <v>31</v>
      </c>
      <c r="B18" s="19">
        <v>2</v>
      </c>
      <c r="C18" s="68" t="s">
        <v>105</v>
      </c>
      <c r="D18" s="6">
        <v>0.0629</v>
      </c>
      <c r="E18" s="6">
        <v>0.6619</v>
      </c>
      <c r="F18" s="6">
        <v>4.762</v>
      </c>
      <c r="G18" s="6">
        <v>49.58</v>
      </c>
      <c r="H18" s="7">
        <f t="shared" si="3"/>
        <v>7570.747217806041</v>
      </c>
      <c r="I18" s="81"/>
      <c r="J18" s="81"/>
      <c r="K18" s="10">
        <f t="shared" si="2"/>
        <v>749.055748602508</v>
      </c>
      <c r="L18" s="81"/>
      <c r="M18" s="81"/>
      <c r="N18" s="13">
        <f t="shared" si="1"/>
        <v>0.09894079501700494</v>
      </c>
      <c r="O18" s="81"/>
      <c r="P18" s="81"/>
    </row>
    <row r="19" spans="1:16" ht="15.75">
      <c r="A19" s="6" t="s">
        <v>31</v>
      </c>
      <c r="B19" s="19">
        <v>3</v>
      </c>
      <c r="C19" s="68" t="s">
        <v>105</v>
      </c>
      <c r="D19" s="6">
        <v>0.0438</v>
      </c>
      <c r="E19" s="6">
        <v>0.3332</v>
      </c>
      <c r="F19" s="6">
        <v>2.639</v>
      </c>
      <c r="G19" s="6">
        <v>17.89</v>
      </c>
      <c r="H19" s="7">
        <f t="shared" si="3"/>
        <v>6025.114155251141</v>
      </c>
      <c r="I19" s="81"/>
      <c r="J19" s="81"/>
      <c r="K19" s="10">
        <f t="shared" si="2"/>
        <v>536.9147659063625</v>
      </c>
      <c r="L19" s="81"/>
      <c r="M19" s="81"/>
      <c r="N19" s="13">
        <f t="shared" si="1"/>
        <v>0.08911279555399272</v>
      </c>
      <c r="O19" s="81"/>
      <c r="P19" s="81"/>
    </row>
    <row r="20" spans="1:16" ht="15.75">
      <c r="A20" s="6" t="s">
        <v>32</v>
      </c>
      <c r="B20" s="19">
        <v>1</v>
      </c>
      <c r="C20" s="67" t="s">
        <v>99</v>
      </c>
      <c r="D20" s="6">
        <v>0.0584</v>
      </c>
      <c r="E20" s="6">
        <v>0.336</v>
      </c>
      <c r="F20" s="6">
        <v>0.263</v>
      </c>
      <c r="G20" s="6">
        <v>0.27</v>
      </c>
      <c r="H20" s="7">
        <f>F20*0.01/D20*1000</f>
        <v>45.034246575342465</v>
      </c>
      <c r="I20" s="81">
        <f>AVERAGE(H20:H22)</f>
        <v>49.7193645808893</v>
      </c>
      <c r="J20" s="81">
        <f>STDEV(H20:H22)/SQRT(3)</f>
        <v>2.3637334691351</v>
      </c>
      <c r="K20" s="10">
        <f>G20*0.01/E20*1000</f>
        <v>8.035714285714285</v>
      </c>
      <c r="L20" s="81">
        <f>AVERAGE(K20:K22)</f>
        <v>7.609723354019098</v>
      </c>
      <c r="M20" s="81">
        <f>STDEV(K20:K22)/SQRT(3)</f>
        <v>0.3227421651336692</v>
      </c>
      <c r="N20" s="13">
        <f>K20/H20</f>
        <v>0.17843563280825636</v>
      </c>
      <c r="O20" s="81"/>
      <c r="P20" s="81"/>
    </row>
    <row r="21" spans="1:16" ht="15.75">
      <c r="A21" s="6" t="s">
        <v>32</v>
      </c>
      <c r="B21" s="19">
        <v>2</v>
      </c>
      <c r="C21" s="67" t="s">
        <v>99</v>
      </c>
      <c r="D21" s="6">
        <v>0.0561</v>
      </c>
      <c r="E21" s="6">
        <v>0.371</v>
      </c>
      <c r="F21" s="6">
        <v>0.289</v>
      </c>
      <c r="G21" s="6">
        <v>0.29</v>
      </c>
      <c r="H21" s="7">
        <f>F21*0.01/D21*1000</f>
        <v>51.515151515151516</v>
      </c>
      <c r="I21" s="81"/>
      <c r="J21" s="81"/>
      <c r="K21" s="10">
        <f>G21*0.01/E21*1000</f>
        <v>7.816711590296496</v>
      </c>
      <c r="L21" s="81"/>
      <c r="M21" s="81"/>
      <c r="N21" s="13">
        <f>K21/H21</f>
        <v>0.15173616616457902</v>
      </c>
      <c r="O21" s="81"/>
      <c r="P21" s="81"/>
    </row>
    <row r="22" spans="1:16" ht="16.5" customHeight="1">
      <c r="A22" s="6" t="s">
        <v>32</v>
      </c>
      <c r="B22" s="19">
        <v>3</v>
      </c>
      <c r="C22" s="67" t="s">
        <v>99</v>
      </c>
      <c r="D22" s="6">
        <v>0.069</v>
      </c>
      <c r="E22" s="6">
        <v>0.301</v>
      </c>
      <c r="F22" s="6">
        <v>0.363</v>
      </c>
      <c r="G22" s="6">
        <v>0.21</v>
      </c>
      <c r="H22" s="7">
        <f>F22*0.01/D22*1000</f>
        <v>52.60869565217391</v>
      </c>
      <c r="I22" s="81"/>
      <c r="J22" s="81"/>
      <c r="K22" s="10">
        <f>G22*0.01/E22*1000</f>
        <v>6.976744186046512</v>
      </c>
      <c r="L22" s="81"/>
      <c r="M22" s="81"/>
      <c r="N22" s="13">
        <f>K22/H22</f>
        <v>0.13261579857774364</v>
      </c>
      <c r="O22" s="81"/>
      <c r="P22" s="81"/>
    </row>
    <row r="23" spans="1:16" ht="15.75">
      <c r="A23" s="6" t="s">
        <v>32</v>
      </c>
      <c r="B23" s="19">
        <v>1</v>
      </c>
      <c r="C23" s="68" t="s">
        <v>101</v>
      </c>
      <c r="D23" s="6">
        <v>0.083</v>
      </c>
      <c r="E23" s="6">
        <v>0.4098</v>
      </c>
      <c r="F23" s="6">
        <v>2.306</v>
      </c>
      <c r="G23" s="6">
        <v>5.719</v>
      </c>
      <c r="H23" s="7">
        <f t="shared" si="3"/>
        <v>2778.313253012048</v>
      </c>
      <c r="I23" s="81">
        <f>AVERAGE(H23:H25)</f>
        <v>2087.7915549139784</v>
      </c>
      <c r="J23" s="81">
        <f>STDEV(H23:H25)/SQRT(3)</f>
        <v>352.06704321223384</v>
      </c>
      <c r="K23" s="9">
        <f>G23*0.01/E23*1000</f>
        <v>139.55588091752074</v>
      </c>
      <c r="L23" s="81">
        <f>AVERAGE(K23:K25)</f>
        <v>121.16780057910917</v>
      </c>
      <c r="M23" s="81">
        <f>STDEV(K23:K25)/SQRT(3)</f>
        <v>12.319832815697898</v>
      </c>
      <c r="N23" s="13">
        <f aca="true" t="shared" si="4" ref="N23:N37">K23/H23</f>
        <v>0.050230434155048666</v>
      </c>
      <c r="O23" s="81">
        <f>AVERAGE(N23:N25)</f>
        <v>0.05941095593705514</v>
      </c>
      <c r="P23" s="81">
        <f>STDEV(N23:N25)/SQRT(3)</f>
        <v>0.0050797965254753205</v>
      </c>
    </row>
    <row r="24" spans="1:16" ht="15.75">
      <c r="A24" s="6" t="s">
        <v>32</v>
      </c>
      <c r="B24" s="19">
        <v>2</v>
      </c>
      <c r="C24" s="68" t="s">
        <v>101</v>
      </c>
      <c r="D24" s="6">
        <v>0.0836</v>
      </c>
      <c r="E24" s="6">
        <v>0.3767</v>
      </c>
      <c r="F24" s="6">
        <v>1.357</v>
      </c>
      <c r="G24" s="6">
        <v>3.683</v>
      </c>
      <c r="H24" s="7">
        <f t="shared" si="3"/>
        <v>1623.2057416267946</v>
      </c>
      <c r="I24" s="81"/>
      <c r="J24" s="81"/>
      <c r="K24" s="9">
        <f aca="true" t="shared" si="5" ref="K24:K37">G24*0.01/E24*1000</f>
        <v>97.77010883992568</v>
      </c>
      <c r="L24" s="81"/>
      <c r="M24" s="81"/>
      <c r="N24" s="13">
        <f t="shared" si="4"/>
        <v>0.060232727332481834</v>
      </c>
      <c r="O24" s="81"/>
      <c r="P24" s="81"/>
    </row>
    <row r="25" spans="1:16" ht="15.75">
      <c r="A25" s="6" t="s">
        <v>32</v>
      </c>
      <c r="B25" s="19">
        <v>3</v>
      </c>
      <c r="C25" s="68" t="s">
        <v>101</v>
      </c>
      <c r="D25" s="6">
        <v>0.097</v>
      </c>
      <c r="E25" s="6">
        <v>0.4374</v>
      </c>
      <c r="F25" s="6">
        <v>1.806</v>
      </c>
      <c r="G25" s="6">
        <v>5.519</v>
      </c>
      <c r="H25" s="7">
        <f t="shared" si="3"/>
        <v>1861.8556701030925</v>
      </c>
      <c r="I25" s="81"/>
      <c r="J25" s="81"/>
      <c r="K25" s="9">
        <f t="shared" si="5"/>
        <v>126.17741197988111</v>
      </c>
      <c r="L25" s="81"/>
      <c r="M25" s="81"/>
      <c r="N25" s="13">
        <f t="shared" si="4"/>
        <v>0.06776970632363494</v>
      </c>
      <c r="O25" s="81"/>
      <c r="P25" s="81"/>
    </row>
    <row r="26" spans="1:16" ht="15.75">
      <c r="A26" s="6" t="s">
        <v>32</v>
      </c>
      <c r="B26" s="19">
        <v>1</v>
      </c>
      <c r="C26" s="68" t="s">
        <v>102</v>
      </c>
      <c r="D26" s="6">
        <v>0.063</v>
      </c>
      <c r="E26" s="6">
        <v>0.3439</v>
      </c>
      <c r="F26" s="6">
        <v>1.977</v>
      </c>
      <c r="G26" s="6">
        <v>6.012</v>
      </c>
      <c r="H26" s="7">
        <f t="shared" si="3"/>
        <v>3138.095238095239</v>
      </c>
      <c r="I26" s="81">
        <f>AVERAGE(H26:H28)</f>
        <v>2729.3485701400473</v>
      </c>
      <c r="J26" s="81">
        <f>STDEV(H26:H28)/SQRT(3)</f>
        <v>266.41366996172053</v>
      </c>
      <c r="K26" s="9">
        <f t="shared" si="5"/>
        <v>174.81826112241933</v>
      </c>
      <c r="L26" s="81">
        <f>AVERAGE(K26:K28)</f>
        <v>190.15457791442256</v>
      </c>
      <c r="M26" s="81">
        <f>STDEV(K26:K28)/SQRT(3)</f>
        <v>8.098350395543907</v>
      </c>
      <c r="N26" s="13">
        <f t="shared" si="4"/>
        <v>0.05570839884022466</v>
      </c>
      <c r="O26" s="81">
        <f>AVERAGE(N26:N28)</f>
        <v>0.07138668598353214</v>
      </c>
      <c r="P26" s="81">
        <f>STDEV(N26:N28)/SQRT(3)</f>
        <v>0.008955970421660648</v>
      </c>
    </row>
    <row r="27" spans="1:16" ht="15.75">
      <c r="A27" s="6" t="s">
        <v>32</v>
      </c>
      <c r="B27" s="19">
        <v>2</v>
      </c>
      <c r="C27" s="68" t="s">
        <v>102</v>
      </c>
      <c r="D27" s="6">
        <v>0.081</v>
      </c>
      <c r="E27" s="6">
        <v>0.3771</v>
      </c>
      <c r="F27" s="6">
        <v>2.285</v>
      </c>
      <c r="G27" s="6">
        <v>7.63</v>
      </c>
      <c r="H27" s="7">
        <f t="shared" si="3"/>
        <v>2820.987654320988</v>
      </c>
      <c r="I27" s="81"/>
      <c r="J27" s="81"/>
      <c r="K27" s="9">
        <f t="shared" si="5"/>
        <v>202.33359851498278</v>
      </c>
      <c r="L27" s="81"/>
      <c r="M27" s="81"/>
      <c r="N27" s="13">
        <f t="shared" si="4"/>
        <v>0.07172438284338557</v>
      </c>
      <c r="O27" s="81"/>
      <c r="P27" s="81"/>
    </row>
    <row r="28" spans="1:16" ht="15.75">
      <c r="A28" s="6" t="s">
        <v>32</v>
      </c>
      <c r="B28" s="19">
        <v>3</v>
      </c>
      <c r="C28" s="68" t="s">
        <v>102</v>
      </c>
      <c r="D28" s="6">
        <v>0.1022</v>
      </c>
      <c r="E28" s="6">
        <v>0.5592</v>
      </c>
      <c r="F28" s="6">
        <v>2.278</v>
      </c>
      <c r="G28" s="6">
        <v>10.81</v>
      </c>
      <c r="H28" s="7">
        <f t="shared" si="3"/>
        <v>2228.962818003914</v>
      </c>
      <c r="I28" s="81"/>
      <c r="J28" s="81"/>
      <c r="K28" s="9">
        <f t="shared" si="5"/>
        <v>193.3118741058655</v>
      </c>
      <c r="L28" s="81"/>
      <c r="M28" s="81"/>
      <c r="N28" s="13">
        <f t="shared" si="4"/>
        <v>0.08672727626698619</v>
      </c>
      <c r="O28" s="81"/>
      <c r="P28" s="81"/>
    </row>
    <row r="29" spans="1:16" ht="15.75">
      <c r="A29" s="6" t="s">
        <v>32</v>
      </c>
      <c r="B29" s="19">
        <v>1</v>
      </c>
      <c r="C29" s="68" t="s">
        <v>103</v>
      </c>
      <c r="D29" s="6">
        <v>0.05</v>
      </c>
      <c r="E29" s="6">
        <v>0.2946</v>
      </c>
      <c r="F29" s="6">
        <v>2.236</v>
      </c>
      <c r="G29" s="6">
        <v>9.626</v>
      </c>
      <c r="H29" s="7">
        <f t="shared" si="3"/>
        <v>4472</v>
      </c>
      <c r="I29" s="81">
        <f>AVERAGE(H29:H31)</f>
        <v>3950.351584022039</v>
      </c>
      <c r="J29" s="81">
        <f>STDEV(H29:H31)/SQRT(3)</f>
        <v>267.2754708729062</v>
      </c>
      <c r="K29" s="9">
        <f t="shared" si="5"/>
        <v>326.7481330617787</v>
      </c>
      <c r="L29" s="81">
        <f>AVERAGE(K29:K31)</f>
        <v>336.87398998428563</v>
      </c>
      <c r="M29" s="81">
        <f>STDEV(K29:K31)/SQRT(3)</f>
        <v>6.576330217720668</v>
      </c>
      <c r="N29" s="13">
        <f t="shared" si="4"/>
        <v>0.07306532492436911</v>
      </c>
      <c r="O29" s="81">
        <f>AVERAGE(N29:N31)</f>
        <v>0.08622268705824565</v>
      </c>
      <c r="P29" s="81">
        <f>STDEV(N29:N31)/SQRT(3)</f>
        <v>0.007075915721170023</v>
      </c>
    </row>
    <row r="30" spans="1:16" ht="15.75">
      <c r="A30" s="6" t="s">
        <v>32</v>
      </c>
      <c r="B30" s="19">
        <v>2</v>
      </c>
      <c r="C30" s="68" t="s">
        <v>103</v>
      </c>
      <c r="D30" s="6">
        <v>0.0605</v>
      </c>
      <c r="E30" s="6">
        <v>0.3717</v>
      </c>
      <c r="F30" s="6">
        <v>2.171</v>
      </c>
      <c r="G30" s="6">
        <v>12.98</v>
      </c>
      <c r="H30" s="7">
        <f t="shared" si="3"/>
        <v>3588.429752066116</v>
      </c>
      <c r="I30" s="81"/>
      <c r="J30" s="81"/>
      <c r="K30" s="9">
        <f t="shared" si="5"/>
        <v>349.2063492063492</v>
      </c>
      <c r="L30" s="81"/>
      <c r="M30" s="81"/>
      <c r="N30" s="13">
        <f t="shared" si="4"/>
        <v>0.097314528452253</v>
      </c>
      <c r="O30" s="81"/>
      <c r="P30" s="81"/>
    </row>
    <row r="31" spans="1:16" ht="15.75">
      <c r="A31" s="6" t="s">
        <v>32</v>
      </c>
      <c r="B31" s="19">
        <v>3</v>
      </c>
      <c r="C31" s="68" t="s">
        <v>103</v>
      </c>
      <c r="D31" s="6">
        <v>0.064</v>
      </c>
      <c r="E31" s="6">
        <v>0.3248</v>
      </c>
      <c r="F31" s="6">
        <v>2.426</v>
      </c>
      <c r="G31" s="6">
        <v>10.87</v>
      </c>
      <c r="H31" s="7">
        <f t="shared" si="3"/>
        <v>3790.6250000000005</v>
      </c>
      <c r="I31" s="81"/>
      <c r="J31" s="81"/>
      <c r="K31" s="9">
        <f t="shared" si="5"/>
        <v>334.66748768472905</v>
      </c>
      <c r="L31" s="81"/>
      <c r="M31" s="81"/>
      <c r="N31" s="13">
        <f t="shared" si="4"/>
        <v>0.08828820779811483</v>
      </c>
      <c r="O31" s="81"/>
      <c r="P31" s="81"/>
    </row>
    <row r="32" spans="1:16" ht="15.75">
      <c r="A32" s="6" t="s">
        <v>32</v>
      </c>
      <c r="B32" s="19">
        <v>1</v>
      </c>
      <c r="C32" s="68" t="s">
        <v>104</v>
      </c>
      <c r="D32" s="6">
        <v>0.027</v>
      </c>
      <c r="E32" s="6">
        <v>0.1755</v>
      </c>
      <c r="F32" s="6">
        <v>1.985</v>
      </c>
      <c r="G32" s="6">
        <v>15.786</v>
      </c>
      <c r="H32" s="7">
        <f t="shared" si="3"/>
        <v>7351.851851851853</v>
      </c>
      <c r="I32" s="81">
        <f>AVERAGE(H32:H34)</f>
        <v>7626.129110625236</v>
      </c>
      <c r="J32" s="81">
        <f>STDEV(H32:H34)/SQRT(3)</f>
        <v>163.1292718916862</v>
      </c>
      <c r="K32" s="9">
        <f t="shared" si="5"/>
        <v>899.4871794871794</v>
      </c>
      <c r="L32" s="81">
        <f>AVERAGE(K32:K34)</f>
        <v>816.7946962795017</v>
      </c>
      <c r="M32" s="81">
        <f>STDEV(K32:K34)/SQRT(3)</f>
        <v>55.82579952734771</v>
      </c>
      <c r="N32" s="13">
        <f t="shared" si="4"/>
        <v>0.1223483820964929</v>
      </c>
      <c r="O32" s="81">
        <f>AVERAGE(N32:N34)</f>
        <v>0.10750992140316946</v>
      </c>
      <c r="P32" s="81">
        <f>STDEV(N32:N34)/SQRT(3)</f>
        <v>0.009523359503809047</v>
      </c>
    </row>
    <row r="33" spans="1:16" ht="15.75">
      <c r="A33" s="6" t="s">
        <v>32</v>
      </c>
      <c r="B33" s="19">
        <v>2</v>
      </c>
      <c r="C33" s="68" t="s">
        <v>104</v>
      </c>
      <c r="D33" s="6">
        <v>0.039</v>
      </c>
      <c r="E33" s="6">
        <v>0.2776</v>
      </c>
      <c r="F33" s="6">
        <v>2.968</v>
      </c>
      <c r="G33" s="6">
        <v>23.33</v>
      </c>
      <c r="H33" s="7">
        <f t="shared" si="3"/>
        <v>7610.256410256411</v>
      </c>
      <c r="I33" s="81"/>
      <c r="J33" s="81"/>
      <c r="K33" s="9">
        <f t="shared" si="5"/>
        <v>840.4178674351583</v>
      </c>
      <c r="L33" s="81"/>
      <c r="M33" s="81"/>
      <c r="N33" s="13">
        <f t="shared" si="4"/>
        <v>0.11043226694734222</v>
      </c>
      <c r="O33" s="81"/>
      <c r="P33" s="81"/>
    </row>
    <row r="34" spans="1:16" ht="15.75">
      <c r="A34" s="6" t="s">
        <v>32</v>
      </c>
      <c r="B34" s="19">
        <v>3</v>
      </c>
      <c r="C34" s="68" t="s">
        <v>104</v>
      </c>
      <c r="D34" s="6">
        <v>0.043</v>
      </c>
      <c r="E34" s="6">
        <v>0.334</v>
      </c>
      <c r="F34" s="6">
        <v>3.404</v>
      </c>
      <c r="G34" s="6">
        <v>23.73</v>
      </c>
      <c r="H34" s="7">
        <f t="shared" si="3"/>
        <v>7916.279069767444</v>
      </c>
      <c r="I34" s="81"/>
      <c r="J34" s="81"/>
      <c r="K34" s="9">
        <f t="shared" si="5"/>
        <v>710.4790419161676</v>
      </c>
      <c r="L34" s="81"/>
      <c r="M34" s="81"/>
      <c r="N34" s="13">
        <f t="shared" si="4"/>
        <v>0.08974911516567333</v>
      </c>
      <c r="O34" s="81"/>
      <c r="P34" s="81"/>
    </row>
    <row r="35" spans="1:16" ht="15.75">
      <c r="A35" s="6" t="s">
        <v>32</v>
      </c>
      <c r="B35" s="19">
        <v>1</v>
      </c>
      <c r="C35" s="68" t="s">
        <v>105</v>
      </c>
      <c r="D35" s="6">
        <v>0.0299</v>
      </c>
      <c r="E35" s="6">
        <v>0.2273</v>
      </c>
      <c r="F35" s="6">
        <v>3.176</v>
      </c>
      <c r="G35" s="6">
        <v>28.2</v>
      </c>
      <c r="H35" s="7">
        <f t="shared" si="3"/>
        <v>10622.07357859532</v>
      </c>
      <c r="I35" s="81">
        <f>AVERAGE(H35:H37)</f>
        <v>9888.683889092314</v>
      </c>
      <c r="J35" s="81">
        <f>STDEV(H35:H37)/SQRT(3)</f>
        <v>761.7674623935754</v>
      </c>
      <c r="K35" s="9">
        <f t="shared" si="5"/>
        <v>1240.651121865376</v>
      </c>
      <c r="L35" s="81">
        <f>AVERAGE(K35:K37)</f>
        <v>1287.925559897941</v>
      </c>
      <c r="M35" s="81">
        <f>STDEV(K35:K37)/SQRT(3)</f>
        <v>31.938439600998997</v>
      </c>
      <c r="N35" s="13">
        <f t="shared" si="4"/>
        <v>0.11679933420583984</v>
      </c>
      <c r="O35" s="81">
        <f>AVERAGE(N35:N37)</f>
        <v>0.13181381702671338</v>
      </c>
      <c r="P35" s="81">
        <f>STDEV(N35:N37)/SQRT(3)</f>
        <v>0.010621445582864899</v>
      </c>
    </row>
    <row r="36" spans="1:16" ht="15.75">
      <c r="A36" s="6" t="s">
        <v>32</v>
      </c>
      <c r="B36" s="19">
        <v>2</v>
      </c>
      <c r="C36" s="68" t="s">
        <v>105</v>
      </c>
      <c r="D36" s="6">
        <v>0.0395</v>
      </c>
      <c r="E36" s="6">
        <v>0.2592</v>
      </c>
      <c r="F36" s="6">
        <v>4.218</v>
      </c>
      <c r="G36" s="6">
        <v>34.96</v>
      </c>
      <c r="H36" s="7">
        <f t="shared" si="3"/>
        <v>10678.481012658229</v>
      </c>
      <c r="I36" s="81"/>
      <c r="J36" s="81"/>
      <c r="K36" s="9">
        <f t="shared" si="5"/>
        <v>1348.7654320987656</v>
      </c>
      <c r="L36" s="81"/>
      <c r="M36" s="81"/>
      <c r="N36" s="13">
        <f t="shared" si="4"/>
        <v>0.12630686241797354</v>
      </c>
      <c r="O36" s="81"/>
      <c r="P36" s="81"/>
    </row>
    <row r="37" spans="1:16" ht="15.75">
      <c r="A37" s="6" t="s">
        <v>32</v>
      </c>
      <c r="B37" s="19">
        <v>3</v>
      </c>
      <c r="C37" s="68" t="s">
        <v>105</v>
      </c>
      <c r="D37" s="6">
        <v>0.0342</v>
      </c>
      <c r="E37" s="6">
        <v>0.2227</v>
      </c>
      <c r="F37" s="6">
        <v>2.861</v>
      </c>
      <c r="G37" s="6">
        <v>28.38</v>
      </c>
      <c r="H37" s="7">
        <f t="shared" si="3"/>
        <v>8365.497076023392</v>
      </c>
      <c r="I37" s="81"/>
      <c r="J37" s="81"/>
      <c r="K37" s="9">
        <f t="shared" si="5"/>
        <v>1274.3601257296812</v>
      </c>
      <c r="L37" s="81"/>
      <c r="M37" s="81"/>
      <c r="N37" s="13">
        <f t="shared" si="4"/>
        <v>0.15233525445632679</v>
      </c>
      <c r="O37" s="81"/>
      <c r="P37" s="81"/>
    </row>
    <row r="39" ht="15.75">
      <c r="B39" s="6" t="s">
        <v>78</v>
      </c>
    </row>
    <row r="40" spans="2:3" s="19" customFormat="1" ht="15.75">
      <c r="B40" s="20" t="s">
        <v>58</v>
      </c>
      <c r="C40" s="21"/>
    </row>
    <row r="41" spans="2:3" s="19" customFormat="1" ht="15.75">
      <c r="B41" s="20" t="s">
        <v>59</v>
      </c>
      <c r="C41" s="21"/>
    </row>
    <row r="42" spans="2:3" s="19" customFormat="1" ht="15.75">
      <c r="B42" s="20" t="s">
        <v>60</v>
      </c>
      <c r="C42" s="21"/>
    </row>
    <row r="43" spans="2:3" s="19" customFormat="1" ht="15.75">
      <c r="B43" s="20" t="s">
        <v>61</v>
      </c>
      <c r="C43" s="21"/>
    </row>
    <row r="44" spans="2:3" s="19" customFormat="1" ht="15.75">
      <c r="B44" s="20" t="s">
        <v>62</v>
      </c>
      <c r="C44" s="21"/>
    </row>
    <row r="45" spans="2:3" s="19" customFormat="1" ht="15.75">
      <c r="B45" s="20" t="s">
        <v>63</v>
      </c>
      <c r="C45" s="21"/>
    </row>
    <row r="46" ht="15.75">
      <c r="B46" s="6" t="s">
        <v>112</v>
      </c>
    </row>
    <row r="47" spans="1:16" ht="15.75">
      <c r="A47" s="22"/>
      <c r="B47" s="22"/>
      <c r="C47" s="22"/>
      <c r="D47" s="7"/>
      <c r="E47" s="9"/>
      <c r="I47" s="7"/>
      <c r="J47" s="7"/>
      <c r="K47" s="13"/>
      <c r="L47" s="13"/>
      <c r="M47" s="9"/>
      <c r="N47" s="13"/>
      <c r="O47" s="13"/>
      <c r="P47" s="13"/>
    </row>
    <row r="48" spans="1:16" ht="15.75">
      <c r="A48" s="22"/>
      <c r="B48" s="22"/>
      <c r="C48" s="22"/>
      <c r="D48" s="7"/>
      <c r="E48" s="9"/>
      <c r="I48" s="7"/>
      <c r="J48" s="7"/>
      <c r="K48" s="13"/>
      <c r="L48" s="13"/>
      <c r="M48" s="9"/>
      <c r="N48" s="13"/>
      <c r="O48" s="13"/>
      <c r="P48" s="13"/>
    </row>
    <row r="49" spans="1:16" ht="15.75">
      <c r="A49" s="22"/>
      <c r="B49" s="22"/>
      <c r="C49" s="22"/>
      <c r="D49" s="7"/>
      <c r="E49" s="9"/>
      <c r="I49" s="7"/>
      <c r="J49" s="7"/>
      <c r="K49" s="13"/>
      <c r="L49" s="13"/>
      <c r="M49" s="9"/>
      <c r="N49" s="13"/>
      <c r="O49" s="13"/>
      <c r="P49" s="13"/>
    </row>
    <row r="50" spans="1:16" ht="15.75">
      <c r="A50" s="22"/>
      <c r="B50" s="22"/>
      <c r="C50" s="22"/>
      <c r="D50" s="7"/>
      <c r="E50" s="9"/>
      <c r="I50" s="7"/>
      <c r="J50" s="7"/>
      <c r="K50" s="13"/>
      <c r="L50" s="13"/>
      <c r="M50" s="9"/>
      <c r="N50" s="13"/>
      <c r="O50" s="13"/>
      <c r="P50" s="13"/>
    </row>
    <row r="51" spans="1:16" ht="15.75">
      <c r="A51" s="22"/>
      <c r="B51" s="22"/>
      <c r="C51" s="22"/>
      <c r="D51" s="7"/>
      <c r="E51" s="9"/>
      <c r="I51" s="7"/>
      <c r="J51" s="7"/>
      <c r="K51" s="13"/>
      <c r="L51" s="13"/>
      <c r="M51" s="9"/>
      <c r="N51" s="13"/>
      <c r="O51" s="13"/>
      <c r="P51" s="13"/>
    </row>
    <row r="52" spans="1:16" ht="15.75">
      <c r="A52" s="22"/>
      <c r="B52" s="22"/>
      <c r="C52" s="22"/>
      <c r="D52" s="7"/>
      <c r="E52" s="9"/>
      <c r="I52" s="7"/>
      <c r="J52" s="7"/>
      <c r="K52" s="13"/>
      <c r="L52" s="13"/>
      <c r="M52" s="9"/>
      <c r="N52" s="13"/>
      <c r="O52" s="13"/>
      <c r="P52" s="13"/>
    </row>
    <row r="53" spans="1:16" ht="15.75">
      <c r="A53" s="22"/>
      <c r="B53" s="22"/>
      <c r="C53" s="22"/>
      <c r="D53" s="7"/>
      <c r="E53" s="9"/>
      <c r="I53" s="7"/>
      <c r="J53" s="7"/>
      <c r="K53" s="13"/>
      <c r="L53" s="13"/>
      <c r="M53" s="9"/>
      <c r="N53" s="13"/>
      <c r="O53" s="13"/>
      <c r="P53" s="13"/>
    </row>
    <row r="54" spans="1:16" ht="15.75">
      <c r="A54" s="22"/>
      <c r="B54" s="22"/>
      <c r="C54" s="22"/>
      <c r="D54" s="7"/>
      <c r="E54" s="9"/>
      <c r="I54" s="7"/>
      <c r="J54" s="7"/>
      <c r="K54" s="13"/>
      <c r="L54" s="13"/>
      <c r="M54" s="9"/>
      <c r="N54" s="13"/>
      <c r="O54" s="13"/>
      <c r="P54" s="13"/>
    </row>
    <row r="55" spans="1:16" ht="15.75">
      <c r="A55" s="22"/>
      <c r="B55" s="22"/>
      <c r="C55" s="22"/>
      <c r="D55" s="7"/>
      <c r="E55" s="9"/>
      <c r="I55" s="7"/>
      <c r="J55" s="7"/>
      <c r="K55" s="13"/>
      <c r="L55" s="13"/>
      <c r="M55" s="9"/>
      <c r="N55" s="13"/>
      <c r="O55" s="13"/>
      <c r="P55" s="13"/>
    </row>
    <row r="56" spans="1:16" ht="15.75">
      <c r="A56" s="22"/>
      <c r="B56" s="22"/>
      <c r="C56" s="22"/>
      <c r="D56" s="7"/>
      <c r="E56" s="9"/>
      <c r="I56" s="7"/>
      <c r="J56" s="7"/>
      <c r="K56" s="13"/>
      <c r="L56" s="13"/>
      <c r="M56" s="9"/>
      <c r="N56" s="13"/>
      <c r="O56" s="13"/>
      <c r="P56" s="13"/>
    </row>
    <row r="57" spans="1:16" ht="15.75">
      <c r="A57" s="22"/>
      <c r="B57" s="22"/>
      <c r="C57" s="22"/>
      <c r="D57" s="7"/>
      <c r="E57" s="9"/>
      <c r="I57" s="7"/>
      <c r="J57" s="7"/>
      <c r="K57" s="13"/>
      <c r="L57" s="13"/>
      <c r="M57" s="9"/>
      <c r="N57" s="13"/>
      <c r="O57" s="13"/>
      <c r="P57" s="13"/>
    </row>
    <row r="58" spans="1:16" ht="15.75">
      <c r="A58" s="22"/>
      <c r="B58" s="22"/>
      <c r="C58" s="22"/>
      <c r="D58" s="7"/>
      <c r="E58" s="9"/>
      <c r="I58" s="7"/>
      <c r="J58" s="7"/>
      <c r="K58" s="13"/>
      <c r="L58" s="13"/>
      <c r="M58" s="9"/>
      <c r="N58" s="13"/>
      <c r="O58" s="13"/>
      <c r="P58" s="13"/>
    </row>
    <row r="59" spans="1:16" ht="15.75">
      <c r="A59" s="22"/>
      <c r="B59" s="22"/>
      <c r="C59" s="22"/>
      <c r="D59" s="7"/>
      <c r="E59" s="9"/>
      <c r="I59" s="7"/>
      <c r="J59" s="7"/>
      <c r="K59" s="13"/>
      <c r="L59" s="13"/>
      <c r="M59" s="9"/>
      <c r="N59" s="13"/>
      <c r="O59" s="13"/>
      <c r="P59" s="13"/>
    </row>
    <row r="60" spans="1:16" ht="15.75">
      <c r="A60" s="22"/>
      <c r="B60" s="22"/>
      <c r="C60" s="22"/>
      <c r="D60" s="7"/>
      <c r="E60" s="9"/>
      <c r="I60" s="7"/>
      <c r="J60" s="7"/>
      <c r="K60" s="13"/>
      <c r="L60" s="13"/>
      <c r="M60" s="9"/>
      <c r="N60" s="13"/>
      <c r="O60" s="13"/>
      <c r="P60" s="13"/>
    </row>
    <row r="61" spans="1:16" ht="15.75">
      <c r="A61" s="22"/>
      <c r="B61" s="22"/>
      <c r="C61" s="22"/>
      <c r="D61" s="7"/>
      <c r="E61" s="9"/>
      <c r="I61" s="7"/>
      <c r="J61" s="7"/>
      <c r="K61" s="13"/>
      <c r="L61" s="13"/>
      <c r="M61" s="9"/>
      <c r="N61" s="13"/>
      <c r="O61" s="13"/>
      <c r="P61" s="13"/>
    </row>
    <row r="62" spans="1:16" ht="15.75">
      <c r="A62" s="22"/>
      <c r="B62" s="22"/>
      <c r="C62" s="22"/>
      <c r="D62" s="7"/>
      <c r="E62" s="9"/>
      <c r="I62" s="7"/>
      <c r="J62" s="7"/>
      <c r="K62" s="13"/>
      <c r="L62" s="13"/>
      <c r="M62" s="9"/>
      <c r="N62" s="13"/>
      <c r="O62" s="13"/>
      <c r="P62" s="13"/>
    </row>
    <row r="63" spans="1:16" ht="15.75">
      <c r="A63" s="22"/>
      <c r="B63" s="22"/>
      <c r="C63" s="22"/>
      <c r="D63" s="7"/>
      <c r="E63" s="9"/>
      <c r="I63" s="7"/>
      <c r="J63" s="7"/>
      <c r="K63" s="13"/>
      <c r="L63" s="13"/>
      <c r="M63" s="9"/>
      <c r="N63" s="13"/>
      <c r="O63" s="13"/>
      <c r="P63" s="13"/>
    </row>
    <row r="64" spans="1:16" ht="15.75">
      <c r="A64" s="22"/>
      <c r="B64" s="22"/>
      <c r="C64" s="22"/>
      <c r="D64" s="7"/>
      <c r="E64" s="9"/>
      <c r="I64" s="7"/>
      <c r="J64" s="7"/>
      <c r="K64" s="13"/>
      <c r="L64" s="13"/>
      <c r="M64" s="9"/>
      <c r="N64" s="13"/>
      <c r="O64" s="13"/>
      <c r="P64" s="13"/>
    </row>
    <row r="65" spans="1:16" ht="15.75">
      <c r="A65" s="22"/>
      <c r="B65" s="22"/>
      <c r="C65" s="22"/>
      <c r="D65" s="7"/>
      <c r="E65" s="9"/>
      <c r="I65" s="7"/>
      <c r="J65" s="7"/>
      <c r="K65" s="13"/>
      <c r="L65" s="13"/>
      <c r="M65" s="9"/>
      <c r="N65" s="13"/>
      <c r="O65" s="13"/>
      <c r="P65" s="13"/>
    </row>
    <row r="66" spans="1:16" ht="15.75">
      <c r="A66" s="22"/>
      <c r="B66" s="22"/>
      <c r="C66" s="22"/>
      <c r="D66" s="7"/>
      <c r="E66" s="9"/>
      <c r="I66" s="7"/>
      <c r="J66" s="7"/>
      <c r="K66" s="13"/>
      <c r="L66" s="13"/>
      <c r="M66" s="9"/>
      <c r="N66" s="13"/>
      <c r="O66" s="13"/>
      <c r="P66" s="13"/>
    </row>
    <row r="67" spans="1:16" ht="15.75">
      <c r="A67" s="22"/>
      <c r="B67" s="22"/>
      <c r="C67" s="22"/>
      <c r="D67" s="7"/>
      <c r="E67" s="9"/>
      <c r="I67" s="7"/>
      <c r="J67" s="7"/>
      <c r="K67" s="13"/>
      <c r="L67" s="13"/>
      <c r="M67" s="9"/>
      <c r="N67" s="13"/>
      <c r="O67" s="13"/>
      <c r="P67" s="13"/>
    </row>
    <row r="68" spans="1:16" ht="15.75">
      <c r="A68" s="22"/>
      <c r="B68" s="22"/>
      <c r="C68" s="22"/>
      <c r="D68" s="7"/>
      <c r="E68" s="9"/>
      <c r="I68" s="7"/>
      <c r="J68" s="7"/>
      <c r="K68" s="13"/>
      <c r="L68" s="13"/>
      <c r="M68" s="9"/>
      <c r="N68" s="13"/>
      <c r="O68" s="13"/>
      <c r="P68" s="13"/>
    </row>
    <row r="69" spans="1:16" ht="15.75">
      <c r="A69" s="22"/>
      <c r="B69" s="22"/>
      <c r="C69" s="22"/>
      <c r="D69" s="7"/>
      <c r="E69" s="9"/>
      <c r="I69" s="7"/>
      <c r="J69" s="7"/>
      <c r="K69" s="13"/>
      <c r="L69" s="13"/>
      <c r="M69" s="9"/>
      <c r="N69" s="13"/>
      <c r="O69" s="13"/>
      <c r="P69" s="13"/>
    </row>
    <row r="70" spans="1:16" ht="15.75">
      <c r="A70" s="22"/>
      <c r="B70" s="22"/>
      <c r="C70" s="22"/>
      <c r="D70" s="7"/>
      <c r="E70" s="9"/>
      <c r="I70" s="7"/>
      <c r="J70" s="7"/>
      <c r="K70" s="13"/>
      <c r="L70" s="13"/>
      <c r="M70" s="9"/>
      <c r="N70" s="13"/>
      <c r="O70" s="13"/>
      <c r="P70" s="13"/>
    </row>
    <row r="71" spans="1:16" ht="15.75">
      <c r="A71" s="22"/>
      <c r="B71" s="22"/>
      <c r="C71" s="22"/>
      <c r="D71" s="7"/>
      <c r="E71" s="9"/>
      <c r="I71" s="7"/>
      <c r="J71" s="7"/>
      <c r="K71" s="13"/>
      <c r="L71" s="13"/>
      <c r="M71" s="9"/>
      <c r="N71" s="13"/>
      <c r="O71" s="13"/>
      <c r="P71" s="13"/>
    </row>
    <row r="72" spans="1:16" ht="15.75">
      <c r="A72" s="22"/>
      <c r="B72" s="22"/>
      <c r="C72" s="22"/>
      <c r="D72" s="7"/>
      <c r="E72" s="9"/>
      <c r="I72" s="7"/>
      <c r="J72" s="7"/>
      <c r="K72" s="13"/>
      <c r="L72" s="13"/>
      <c r="M72" s="9"/>
      <c r="N72" s="13"/>
      <c r="O72" s="13"/>
      <c r="P72" s="13"/>
    </row>
    <row r="73" spans="1:16" ht="15.75">
      <c r="A73" s="22"/>
      <c r="B73" s="22"/>
      <c r="C73" s="22"/>
      <c r="D73" s="7"/>
      <c r="E73" s="9"/>
      <c r="I73" s="7"/>
      <c r="J73" s="7"/>
      <c r="K73" s="13"/>
      <c r="L73" s="13"/>
      <c r="M73" s="9"/>
      <c r="N73" s="13"/>
      <c r="O73" s="13"/>
      <c r="P73" s="13"/>
    </row>
    <row r="74" spans="1:16" ht="15.75">
      <c r="A74" s="22"/>
      <c r="B74" s="22"/>
      <c r="C74" s="22"/>
      <c r="D74" s="7"/>
      <c r="E74" s="9"/>
      <c r="I74" s="7"/>
      <c r="J74" s="7"/>
      <c r="K74" s="13"/>
      <c r="L74" s="13"/>
      <c r="M74" s="9"/>
      <c r="N74" s="13"/>
      <c r="O74" s="13"/>
      <c r="P74" s="13"/>
    </row>
    <row r="75" spans="1:16" ht="15.75">
      <c r="A75" s="22"/>
      <c r="B75" s="22"/>
      <c r="C75" s="22"/>
      <c r="D75" s="7"/>
      <c r="E75" s="9"/>
      <c r="I75" s="7"/>
      <c r="J75" s="7"/>
      <c r="K75" s="13"/>
      <c r="L75" s="13"/>
      <c r="M75" s="9"/>
      <c r="N75" s="13"/>
      <c r="O75" s="13"/>
      <c r="P75" s="13"/>
    </row>
    <row r="76" spans="1:16" ht="15.75">
      <c r="A76" s="22"/>
      <c r="B76" s="22"/>
      <c r="C76" s="22"/>
      <c r="D76" s="7"/>
      <c r="E76" s="9"/>
      <c r="I76" s="7"/>
      <c r="J76" s="7"/>
      <c r="K76" s="13"/>
      <c r="L76" s="13"/>
      <c r="M76" s="9"/>
      <c r="N76" s="13"/>
      <c r="O76" s="13"/>
      <c r="P76" s="13"/>
    </row>
    <row r="77" spans="1:16" ht="15.75">
      <c r="A77" s="22"/>
      <c r="B77" s="22"/>
      <c r="C77" s="22"/>
      <c r="D77" s="7"/>
      <c r="E77" s="9"/>
      <c r="I77" s="7"/>
      <c r="J77" s="7"/>
      <c r="K77" s="13"/>
      <c r="L77" s="13"/>
      <c r="M77" s="9"/>
      <c r="N77" s="13"/>
      <c r="O77" s="13"/>
      <c r="P77" s="13"/>
    </row>
    <row r="78" spans="1:16" ht="15.75">
      <c r="A78" s="22"/>
      <c r="B78" s="22"/>
      <c r="C78" s="22"/>
      <c r="D78" s="7"/>
      <c r="E78" s="9"/>
      <c r="I78" s="7"/>
      <c r="J78" s="7"/>
      <c r="K78" s="13"/>
      <c r="L78" s="13"/>
      <c r="M78" s="9"/>
      <c r="N78" s="13"/>
      <c r="O78" s="13"/>
      <c r="P78" s="13"/>
    </row>
    <row r="79" spans="1:16" ht="15.75">
      <c r="A79" s="22"/>
      <c r="B79" s="22"/>
      <c r="C79" s="22"/>
      <c r="D79" s="7"/>
      <c r="E79" s="9"/>
      <c r="I79" s="7"/>
      <c r="J79" s="7"/>
      <c r="K79" s="13"/>
      <c r="L79" s="13"/>
      <c r="M79" s="9"/>
      <c r="N79" s="13"/>
      <c r="O79" s="13"/>
      <c r="P79" s="13"/>
    </row>
    <row r="80" spans="1:16" ht="15.75">
      <c r="A80" s="22"/>
      <c r="B80" s="22"/>
      <c r="C80" s="22"/>
      <c r="D80" s="7"/>
      <c r="E80" s="9"/>
      <c r="I80" s="7"/>
      <c r="J80" s="7"/>
      <c r="K80" s="13"/>
      <c r="L80" s="13"/>
      <c r="M80" s="9"/>
      <c r="N80" s="13"/>
      <c r="O80" s="13"/>
      <c r="P80" s="13"/>
    </row>
    <row r="81" spans="1:16" ht="15.75">
      <c r="A81" s="22"/>
      <c r="B81" s="22"/>
      <c r="C81" s="22"/>
      <c r="D81" s="7"/>
      <c r="E81" s="9"/>
      <c r="I81" s="7"/>
      <c r="J81" s="7"/>
      <c r="K81" s="13"/>
      <c r="L81" s="13"/>
      <c r="M81" s="9"/>
      <c r="N81" s="13"/>
      <c r="O81" s="13"/>
      <c r="P81" s="13"/>
    </row>
    <row r="82" spans="1:16" ht="15.75">
      <c r="A82" s="22"/>
      <c r="B82" s="22"/>
      <c r="C82" s="22"/>
      <c r="I82" s="7"/>
      <c r="J82" s="7"/>
      <c r="K82" s="13"/>
      <c r="L82" s="13"/>
      <c r="M82" s="9"/>
      <c r="N82" s="13"/>
      <c r="O82" s="13"/>
      <c r="P82" s="13"/>
    </row>
    <row r="83" spans="1:16" ht="15.75">
      <c r="A83" s="22"/>
      <c r="B83" s="22"/>
      <c r="C83" s="22"/>
      <c r="I83" s="7"/>
      <c r="J83" s="7"/>
      <c r="K83" s="13"/>
      <c r="L83" s="13"/>
      <c r="M83" s="9"/>
      <c r="N83" s="13"/>
      <c r="O83" s="13"/>
      <c r="P83" s="13"/>
    </row>
    <row r="84" spans="1:16" ht="15.75">
      <c r="A84" s="22"/>
      <c r="B84" s="22"/>
      <c r="C84" s="22"/>
      <c r="I84" s="7"/>
      <c r="J84" s="7"/>
      <c r="K84" s="13"/>
      <c r="L84" s="13"/>
      <c r="M84" s="9"/>
      <c r="N84" s="13"/>
      <c r="O84" s="13"/>
      <c r="P84" s="13"/>
    </row>
    <row r="85" spans="1:16" ht="15.75">
      <c r="A85" s="22"/>
      <c r="B85" s="22"/>
      <c r="C85" s="22"/>
      <c r="I85" s="7"/>
      <c r="J85" s="7"/>
      <c r="K85" s="13"/>
      <c r="L85" s="13"/>
      <c r="M85" s="9"/>
      <c r="N85" s="13"/>
      <c r="O85" s="13"/>
      <c r="P85" s="13"/>
    </row>
    <row r="86" spans="1:12" ht="15.75">
      <c r="A86" s="22"/>
      <c r="B86" s="22"/>
      <c r="C86" s="22"/>
      <c r="I86" s="7"/>
      <c r="J86" s="7"/>
      <c r="K86" s="81"/>
      <c r="L86" s="81"/>
    </row>
    <row r="87" spans="1:12" ht="15.75">
      <c r="A87" s="22"/>
      <c r="B87" s="22"/>
      <c r="C87" s="22"/>
      <c r="I87" s="7"/>
      <c r="J87" s="7"/>
      <c r="K87" s="81"/>
      <c r="L87" s="81"/>
    </row>
    <row r="88" spans="1:12" ht="15.75">
      <c r="A88" s="22"/>
      <c r="B88" s="22"/>
      <c r="C88" s="22"/>
      <c r="I88" s="7"/>
      <c r="J88" s="7"/>
      <c r="K88" s="81"/>
      <c r="L88" s="81"/>
    </row>
    <row r="89" spans="9:15" ht="15.75">
      <c r="I89" s="7"/>
      <c r="J89" s="7"/>
      <c r="K89" s="13"/>
      <c r="L89" s="13"/>
      <c r="M89" s="9"/>
      <c r="N89" s="13"/>
      <c r="O89" s="13"/>
    </row>
    <row r="90" spans="9:15" ht="15.75">
      <c r="I90" s="7"/>
      <c r="J90" s="7"/>
      <c r="K90" s="81"/>
      <c r="L90" s="81"/>
      <c r="M90" s="9"/>
      <c r="N90" s="81"/>
      <c r="O90" s="13"/>
    </row>
    <row r="91" spans="9:15" ht="15.75">
      <c r="I91" s="7"/>
      <c r="J91" s="7"/>
      <c r="K91" s="81"/>
      <c r="L91" s="81"/>
      <c r="M91" s="9"/>
      <c r="N91" s="81"/>
      <c r="O91" s="13"/>
    </row>
    <row r="92" spans="9:15" ht="15.75">
      <c r="I92" s="7"/>
      <c r="J92" s="7"/>
      <c r="K92" s="81"/>
      <c r="L92" s="81"/>
      <c r="M92" s="9"/>
      <c r="N92" s="81"/>
      <c r="O92" s="13"/>
    </row>
    <row r="93" spans="9:15" ht="15.75">
      <c r="I93" s="7"/>
      <c r="J93" s="7"/>
      <c r="K93" s="13"/>
      <c r="L93" s="13"/>
      <c r="M93" s="9"/>
      <c r="N93" s="13"/>
      <c r="O93" s="13"/>
    </row>
    <row r="94" spans="9:15" ht="15.75">
      <c r="I94" s="7"/>
      <c r="J94" s="7"/>
      <c r="K94" s="13"/>
      <c r="L94" s="13"/>
      <c r="M94" s="9"/>
      <c r="N94" s="13"/>
      <c r="O94" s="13"/>
    </row>
    <row r="95" spans="9:15" ht="15.75">
      <c r="I95" s="7"/>
      <c r="J95" s="7"/>
      <c r="K95" s="13"/>
      <c r="L95" s="13"/>
      <c r="M95" s="9"/>
      <c r="N95" s="13"/>
      <c r="O95" s="13"/>
    </row>
    <row r="96" spans="9:15" ht="15.75">
      <c r="I96" s="7"/>
      <c r="J96" s="7"/>
      <c r="K96" s="13"/>
      <c r="L96" s="13"/>
      <c r="M96" s="9"/>
      <c r="N96" s="13"/>
      <c r="O96" s="13"/>
    </row>
    <row r="97" spans="9:15" ht="15.75">
      <c r="I97" s="7"/>
      <c r="J97" s="7"/>
      <c r="K97" s="13"/>
      <c r="L97" s="13"/>
      <c r="M97" s="9"/>
      <c r="N97" s="13"/>
      <c r="O97" s="13"/>
    </row>
    <row r="98" spans="9:15" ht="15.75">
      <c r="I98" s="7"/>
      <c r="J98" s="7"/>
      <c r="K98" s="13"/>
      <c r="L98" s="13"/>
      <c r="M98" s="9"/>
      <c r="N98" s="13"/>
      <c r="O98" s="13"/>
    </row>
    <row r="99" spans="9:15" ht="15.75">
      <c r="I99" s="7"/>
      <c r="J99" s="7"/>
      <c r="K99" s="13"/>
      <c r="L99" s="13"/>
      <c r="M99" s="9"/>
      <c r="N99" s="13"/>
      <c r="O99" s="13"/>
    </row>
    <row r="100" spans="9:15" ht="15.75">
      <c r="I100" s="7"/>
      <c r="J100" s="7"/>
      <c r="K100" s="13"/>
      <c r="L100" s="13"/>
      <c r="M100" s="9"/>
      <c r="N100" s="13"/>
      <c r="O100" s="13"/>
    </row>
    <row r="101" spans="9:15" ht="15.75">
      <c r="I101" s="7"/>
      <c r="J101" s="7"/>
      <c r="K101" s="13"/>
      <c r="L101" s="13"/>
      <c r="M101" s="9"/>
      <c r="N101" s="13"/>
      <c r="O101" s="13"/>
    </row>
    <row r="102" spans="9:15" ht="15.75">
      <c r="I102" s="7"/>
      <c r="J102" s="7"/>
      <c r="K102" s="13"/>
      <c r="L102" s="13"/>
      <c r="M102" s="9"/>
      <c r="N102" s="13"/>
      <c r="O102" s="13"/>
    </row>
    <row r="103" spans="9:15" ht="15.75">
      <c r="I103" s="7"/>
      <c r="J103" s="7"/>
      <c r="K103" s="13"/>
      <c r="L103" s="13"/>
      <c r="M103" s="9"/>
      <c r="N103" s="13"/>
      <c r="O103" s="13"/>
    </row>
    <row r="104" spans="9:15" ht="15.75">
      <c r="I104" s="7"/>
      <c r="J104" s="7"/>
      <c r="K104" s="13"/>
      <c r="L104" s="13"/>
      <c r="M104" s="9"/>
      <c r="N104" s="13"/>
      <c r="O104" s="13"/>
    </row>
    <row r="105" spans="9:15" ht="15.75">
      <c r="I105" s="7"/>
      <c r="J105" s="7"/>
      <c r="K105" s="13"/>
      <c r="L105" s="13"/>
      <c r="M105" s="9"/>
      <c r="N105" s="13"/>
      <c r="O105" s="13"/>
    </row>
    <row r="106" spans="9:15" ht="15.75">
      <c r="I106" s="7"/>
      <c r="J106" s="7"/>
      <c r="K106" s="13"/>
      <c r="L106" s="13"/>
      <c r="M106" s="9"/>
      <c r="N106" s="13"/>
      <c r="O106" s="13"/>
    </row>
    <row r="107" spans="9:15" ht="15.75">
      <c r="I107" s="7"/>
      <c r="J107" s="7"/>
      <c r="K107" s="13"/>
      <c r="L107" s="13"/>
      <c r="M107" s="9"/>
      <c r="N107" s="13"/>
      <c r="O107" s="13"/>
    </row>
    <row r="108" spans="9:15" ht="15.75">
      <c r="I108" s="7"/>
      <c r="J108" s="7"/>
      <c r="K108" s="13"/>
      <c r="L108" s="13"/>
      <c r="M108" s="9"/>
      <c r="N108" s="13"/>
      <c r="O108" s="13"/>
    </row>
    <row r="109" spans="9:15" ht="15.75">
      <c r="I109" s="7"/>
      <c r="J109" s="7"/>
      <c r="K109" s="13"/>
      <c r="L109" s="13"/>
      <c r="M109" s="9"/>
      <c r="N109" s="13"/>
      <c r="O109" s="13"/>
    </row>
    <row r="110" spans="9:15" ht="15.75">
      <c r="I110" s="7"/>
      <c r="J110" s="7"/>
      <c r="K110" s="13"/>
      <c r="L110" s="13"/>
      <c r="M110" s="9"/>
      <c r="N110" s="13"/>
      <c r="O110" s="13"/>
    </row>
    <row r="111" spans="9:15" ht="15.75">
      <c r="I111" s="7"/>
      <c r="J111" s="7"/>
      <c r="K111" s="13"/>
      <c r="L111" s="13"/>
      <c r="M111" s="9"/>
      <c r="N111" s="13"/>
      <c r="O111" s="13"/>
    </row>
    <row r="112" spans="9:15" ht="15.75">
      <c r="I112" s="7"/>
      <c r="J112" s="7"/>
      <c r="K112" s="13"/>
      <c r="L112" s="13"/>
      <c r="M112" s="9"/>
      <c r="N112" s="13"/>
      <c r="O112" s="13"/>
    </row>
    <row r="113" spans="9:15" ht="15.75">
      <c r="I113" s="7"/>
      <c r="J113" s="7"/>
      <c r="K113" s="13"/>
      <c r="L113" s="13"/>
      <c r="M113" s="9"/>
      <c r="N113" s="13"/>
      <c r="O113" s="13"/>
    </row>
    <row r="114" spans="9:15" ht="15.75">
      <c r="I114" s="7"/>
      <c r="J114" s="7"/>
      <c r="K114" s="13"/>
      <c r="L114" s="13"/>
      <c r="M114" s="9"/>
      <c r="N114" s="13"/>
      <c r="O114" s="13"/>
    </row>
    <row r="115" spans="9:15" ht="15.75">
      <c r="I115" s="7"/>
      <c r="J115" s="7"/>
      <c r="K115" s="13"/>
      <c r="L115" s="13"/>
      <c r="M115" s="9"/>
      <c r="N115" s="13"/>
      <c r="O115" s="13"/>
    </row>
    <row r="116" spans="9:15" ht="15.75">
      <c r="I116" s="7"/>
      <c r="J116" s="7"/>
      <c r="K116" s="13"/>
      <c r="L116" s="13"/>
      <c r="M116" s="9"/>
      <c r="N116" s="13"/>
      <c r="O116" s="13"/>
    </row>
    <row r="117" spans="9:15" ht="15.75">
      <c r="I117" s="7"/>
      <c r="J117" s="7"/>
      <c r="K117" s="13"/>
      <c r="L117" s="13"/>
      <c r="M117" s="9"/>
      <c r="N117" s="13"/>
      <c r="O117" s="13"/>
    </row>
    <row r="118" spans="9:15" ht="15.75">
      <c r="I118" s="7"/>
      <c r="J118" s="7"/>
      <c r="K118" s="13"/>
      <c r="L118" s="13"/>
      <c r="M118" s="9"/>
      <c r="N118" s="13"/>
      <c r="O118" s="13"/>
    </row>
    <row r="119" spans="9:15" ht="15.75">
      <c r="I119" s="7"/>
      <c r="J119" s="7"/>
      <c r="K119" s="13"/>
      <c r="L119" s="13"/>
      <c r="M119" s="9"/>
      <c r="N119" s="13"/>
      <c r="O119" s="13"/>
    </row>
    <row r="120" spans="9:15" ht="15.75">
      <c r="I120" s="7"/>
      <c r="J120" s="7"/>
      <c r="K120" s="13"/>
      <c r="L120" s="13"/>
      <c r="M120" s="9"/>
      <c r="N120" s="13"/>
      <c r="O120" s="13"/>
    </row>
    <row r="121" spans="9:15" ht="15.75">
      <c r="I121" s="7"/>
      <c r="J121" s="7"/>
      <c r="K121" s="13"/>
      <c r="L121" s="13"/>
      <c r="M121" s="9"/>
      <c r="N121" s="13"/>
      <c r="O121" s="13"/>
    </row>
    <row r="122" spans="9:15" ht="15.75">
      <c r="I122" s="7"/>
      <c r="J122" s="7"/>
      <c r="K122" s="13"/>
      <c r="L122" s="13"/>
      <c r="M122" s="9"/>
      <c r="N122" s="13"/>
      <c r="O122" s="13"/>
    </row>
    <row r="123" spans="9:15" ht="15.75">
      <c r="I123" s="7"/>
      <c r="J123" s="7"/>
      <c r="K123" s="13"/>
      <c r="L123" s="13"/>
      <c r="M123" s="9"/>
      <c r="N123" s="13"/>
      <c r="O123" s="13"/>
    </row>
    <row r="124" spans="9:15" ht="15.75">
      <c r="I124" s="7"/>
      <c r="J124" s="7"/>
      <c r="K124" s="13"/>
      <c r="L124" s="13"/>
      <c r="M124" s="9"/>
      <c r="N124" s="13"/>
      <c r="O124" s="13"/>
    </row>
    <row r="125" spans="9:15" ht="15.75">
      <c r="I125" s="7"/>
      <c r="J125" s="7"/>
      <c r="K125" s="13"/>
      <c r="L125" s="13"/>
      <c r="M125" s="9"/>
      <c r="N125" s="13"/>
      <c r="O125" s="13"/>
    </row>
    <row r="126" spans="9:15" ht="15.75">
      <c r="I126" s="7"/>
      <c r="J126" s="7"/>
      <c r="K126" s="13"/>
      <c r="L126" s="13"/>
      <c r="M126" s="9"/>
      <c r="N126" s="13"/>
      <c r="O126" s="13"/>
    </row>
    <row r="127" spans="9:15" ht="15.75">
      <c r="I127" s="7"/>
      <c r="J127" s="7"/>
      <c r="K127" s="13"/>
      <c r="L127" s="13"/>
      <c r="M127" s="9"/>
      <c r="N127" s="13"/>
      <c r="O127" s="13"/>
    </row>
    <row r="128" spans="9:15" ht="15.75">
      <c r="I128" s="7"/>
      <c r="J128" s="7"/>
      <c r="K128" s="13"/>
      <c r="L128" s="13"/>
      <c r="M128" s="9"/>
      <c r="N128" s="13"/>
      <c r="O128" s="13"/>
    </row>
    <row r="129" spans="9:15" ht="15.75">
      <c r="I129" s="7"/>
      <c r="J129" s="7"/>
      <c r="K129" s="13"/>
      <c r="L129" s="13"/>
      <c r="M129" s="9"/>
      <c r="N129" s="13"/>
      <c r="O129" s="13"/>
    </row>
    <row r="130" spans="9:15" ht="15.75">
      <c r="I130" s="7"/>
      <c r="J130" s="7"/>
      <c r="K130" s="13"/>
      <c r="L130" s="13"/>
      <c r="M130" s="9"/>
      <c r="N130" s="13"/>
      <c r="O130" s="13"/>
    </row>
    <row r="131" spans="9:15" ht="15.75">
      <c r="I131" s="7"/>
      <c r="J131" s="7"/>
      <c r="K131" s="13"/>
      <c r="L131" s="13"/>
      <c r="M131" s="9"/>
      <c r="N131" s="13"/>
      <c r="O131" s="13"/>
    </row>
    <row r="132" spans="9:15" ht="15.75">
      <c r="I132" s="7"/>
      <c r="J132" s="7"/>
      <c r="K132" s="13"/>
      <c r="L132" s="13"/>
      <c r="M132" s="9"/>
      <c r="N132" s="13"/>
      <c r="O132" s="13"/>
    </row>
    <row r="133" spans="9:15" ht="15.75">
      <c r="I133" s="7"/>
      <c r="J133" s="7"/>
      <c r="K133" s="13"/>
      <c r="L133" s="13"/>
      <c r="M133" s="9"/>
      <c r="N133" s="13"/>
      <c r="O133" s="13"/>
    </row>
    <row r="134" spans="9:15" ht="15.75">
      <c r="I134" s="7"/>
      <c r="J134" s="7"/>
      <c r="K134" s="13"/>
      <c r="L134" s="13"/>
      <c r="M134" s="9"/>
      <c r="N134" s="13"/>
      <c r="O134" s="13"/>
    </row>
    <row r="135" spans="9:15" ht="15.75">
      <c r="I135" s="7"/>
      <c r="J135" s="7"/>
      <c r="K135" s="13"/>
      <c r="L135" s="13"/>
      <c r="M135" s="9"/>
      <c r="N135" s="13"/>
      <c r="O135" s="13"/>
    </row>
    <row r="136" spans="9:15" ht="15.75">
      <c r="I136" s="7"/>
      <c r="J136" s="7"/>
      <c r="K136" s="13"/>
      <c r="L136" s="13"/>
      <c r="M136" s="9"/>
      <c r="N136" s="13"/>
      <c r="O136" s="13"/>
    </row>
    <row r="137" spans="9:15" ht="15.75">
      <c r="I137" s="7"/>
      <c r="J137" s="7"/>
      <c r="K137" s="13"/>
      <c r="L137" s="13"/>
      <c r="M137" s="9"/>
      <c r="N137" s="13"/>
      <c r="O137" s="13"/>
    </row>
    <row r="138" spans="9:15" ht="15.75">
      <c r="I138" s="7"/>
      <c r="J138" s="7"/>
      <c r="K138" s="13"/>
      <c r="L138" s="13"/>
      <c r="M138" s="9"/>
      <c r="N138" s="13"/>
      <c r="O138" s="13"/>
    </row>
    <row r="139" spans="9:15" ht="15.75">
      <c r="I139" s="7"/>
      <c r="J139" s="7"/>
      <c r="K139" s="13"/>
      <c r="L139" s="13"/>
      <c r="M139" s="9"/>
      <c r="N139" s="13"/>
      <c r="O139" s="13"/>
    </row>
    <row r="140" spans="9:15" ht="15.75">
      <c r="I140" s="7"/>
      <c r="J140" s="7"/>
      <c r="K140" s="13"/>
      <c r="L140" s="13"/>
      <c r="M140" s="9"/>
      <c r="N140" s="13"/>
      <c r="O140" s="13"/>
    </row>
    <row r="141" spans="9:15" ht="15.75">
      <c r="I141" s="7"/>
      <c r="J141" s="7"/>
      <c r="K141" s="13"/>
      <c r="L141" s="13"/>
      <c r="M141" s="9"/>
      <c r="N141" s="13"/>
      <c r="O141" s="13"/>
    </row>
    <row r="142" spans="9:15" ht="15.75">
      <c r="I142" s="7"/>
      <c r="J142" s="7"/>
      <c r="K142" s="13"/>
      <c r="L142" s="13"/>
      <c r="M142" s="9"/>
      <c r="N142" s="13"/>
      <c r="O142" s="13"/>
    </row>
    <row r="143" spans="9:15" ht="15.75">
      <c r="I143" s="7"/>
      <c r="J143" s="7"/>
      <c r="K143" s="13"/>
      <c r="L143" s="13"/>
      <c r="M143" s="9"/>
      <c r="N143" s="13"/>
      <c r="O143" s="13"/>
    </row>
    <row r="144" spans="9:15" ht="15.75">
      <c r="I144" s="7"/>
      <c r="J144" s="7"/>
      <c r="K144" s="13"/>
      <c r="L144" s="13"/>
      <c r="M144" s="9"/>
      <c r="N144" s="13"/>
      <c r="O144" s="13"/>
    </row>
    <row r="145" spans="9:15" ht="15.75">
      <c r="I145" s="7"/>
      <c r="J145" s="7"/>
      <c r="K145" s="13"/>
      <c r="L145" s="13"/>
      <c r="M145" s="9"/>
      <c r="N145" s="13"/>
      <c r="O145" s="13"/>
    </row>
    <row r="146" spans="9:15" ht="15.75">
      <c r="I146" s="7"/>
      <c r="J146" s="7"/>
      <c r="K146" s="13"/>
      <c r="L146" s="13"/>
      <c r="M146" s="9"/>
      <c r="N146" s="13"/>
      <c r="O146" s="13"/>
    </row>
    <row r="147" spans="9:15" ht="15.75">
      <c r="I147" s="7"/>
      <c r="J147" s="7"/>
      <c r="K147" s="13"/>
      <c r="L147" s="13"/>
      <c r="M147" s="9"/>
      <c r="N147" s="13"/>
      <c r="O147" s="13"/>
    </row>
    <row r="148" spans="9:15" ht="15.75">
      <c r="I148" s="7"/>
      <c r="J148" s="7"/>
      <c r="K148" s="13"/>
      <c r="L148" s="13"/>
      <c r="M148" s="9"/>
      <c r="N148" s="13"/>
      <c r="O148" s="13"/>
    </row>
    <row r="149" spans="9:15" ht="15.75">
      <c r="I149" s="7"/>
      <c r="J149" s="7"/>
      <c r="K149" s="13"/>
      <c r="L149" s="13"/>
      <c r="M149" s="9"/>
      <c r="N149" s="13"/>
      <c r="O149" s="13"/>
    </row>
    <row r="150" spans="9:15" ht="15.75">
      <c r="I150" s="7"/>
      <c r="J150" s="7"/>
      <c r="K150" s="13"/>
      <c r="L150" s="13"/>
      <c r="M150" s="9"/>
      <c r="N150" s="13"/>
      <c r="O150" s="13"/>
    </row>
    <row r="151" spans="9:15" ht="15.75">
      <c r="I151" s="7"/>
      <c r="J151" s="7"/>
      <c r="K151" s="13"/>
      <c r="L151" s="13"/>
      <c r="M151" s="9"/>
      <c r="N151" s="13"/>
      <c r="O151" s="13"/>
    </row>
    <row r="152" spans="9:15" ht="15.75">
      <c r="I152" s="7"/>
      <c r="J152" s="7"/>
      <c r="K152" s="13"/>
      <c r="L152" s="13"/>
      <c r="M152" s="9"/>
      <c r="N152" s="13"/>
      <c r="O152" s="13"/>
    </row>
    <row r="153" spans="9:15" ht="15.75">
      <c r="I153" s="7"/>
      <c r="J153" s="7"/>
      <c r="K153" s="13"/>
      <c r="L153" s="13"/>
      <c r="M153" s="9"/>
      <c r="N153" s="13"/>
      <c r="O153" s="13"/>
    </row>
    <row r="154" spans="9:15" ht="15.75">
      <c r="I154" s="7"/>
      <c r="J154" s="7"/>
      <c r="K154" s="13"/>
      <c r="L154" s="13"/>
      <c r="M154" s="9"/>
      <c r="N154" s="13"/>
      <c r="O154" s="13"/>
    </row>
    <row r="155" spans="9:15" ht="15.75">
      <c r="I155" s="7"/>
      <c r="J155" s="7"/>
      <c r="K155" s="13"/>
      <c r="L155" s="13"/>
      <c r="M155" s="9"/>
      <c r="N155" s="13"/>
      <c r="O155" s="13"/>
    </row>
    <row r="156" spans="9:15" ht="15.75">
      <c r="I156" s="7"/>
      <c r="J156" s="7"/>
      <c r="K156" s="13"/>
      <c r="L156" s="13"/>
      <c r="M156" s="9"/>
      <c r="N156" s="13"/>
      <c r="O156" s="13"/>
    </row>
    <row r="157" spans="9:15" ht="15.75">
      <c r="I157" s="7"/>
      <c r="J157" s="7"/>
      <c r="K157" s="13"/>
      <c r="L157" s="13"/>
      <c r="M157" s="9"/>
      <c r="N157" s="13"/>
      <c r="O157" s="13"/>
    </row>
    <row r="158" spans="9:15" ht="15.75">
      <c r="I158" s="7"/>
      <c r="J158" s="7"/>
      <c r="K158" s="13"/>
      <c r="L158" s="13"/>
      <c r="M158" s="9"/>
      <c r="N158" s="13"/>
      <c r="O158" s="13"/>
    </row>
    <row r="159" spans="9:15" ht="15.75">
      <c r="I159" s="7"/>
      <c r="J159" s="7"/>
      <c r="K159" s="13"/>
      <c r="L159" s="13"/>
      <c r="M159" s="9"/>
      <c r="N159" s="13"/>
      <c r="O159" s="13"/>
    </row>
    <row r="160" spans="9:15" ht="15.75">
      <c r="I160" s="7"/>
      <c r="J160" s="7"/>
      <c r="K160" s="13"/>
      <c r="L160" s="13"/>
      <c r="M160" s="9"/>
      <c r="N160" s="13"/>
      <c r="O160" s="13"/>
    </row>
    <row r="161" spans="9:15" ht="15.75">
      <c r="I161" s="7"/>
      <c r="J161" s="7"/>
      <c r="K161" s="13"/>
      <c r="L161" s="13"/>
      <c r="M161" s="9"/>
      <c r="N161" s="13"/>
      <c r="O161" s="13"/>
    </row>
    <row r="162" spans="9:15" ht="15.75">
      <c r="I162" s="7"/>
      <c r="J162" s="7"/>
      <c r="K162" s="13"/>
      <c r="L162" s="13"/>
      <c r="M162" s="9"/>
      <c r="N162" s="13"/>
      <c r="O162" s="13"/>
    </row>
    <row r="163" spans="9:15" ht="15.75">
      <c r="I163" s="7"/>
      <c r="J163" s="7"/>
      <c r="K163" s="13"/>
      <c r="L163" s="13"/>
      <c r="M163" s="9"/>
      <c r="N163" s="13"/>
      <c r="O163" s="13"/>
    </row>
    <row r="164" spans="9:15" ht="15.75">
      <c r="I164" s="7"/>
      <c r="J164" s="7"/>
      <c r="K164" s="13"/>
      <c r="L164" s="13"/>
      <c r="M164" s="9"/>
      <c r="N164" s="13"/>
      <c r="O164" s="13"/>
    </row>
    <row r="165" spans="9:15" ht="15.75">
      <c r="I165" s="7"/>
      <c r="J165" s="7"/>
      <c r="K165" s="13"/>
      <c r="L165" s="13"/>
      <c r="M165" s="9"/>
      <c r="N165" s="13"/>
      <c r="O165" s="13"/>
    </row>
    <row r="166" spans="9:15" ht="15.75">
      <c r="I166" s="7"/>
      <c r="J166" s="7"/>
      <c r="K166" s="13"/>
      <c r="L166" s="13"/>
      <c r="M166" s="9"/>
      <c r="N166" s="13"/>
      <c r="O166" s="13"/>
    </row>
    <row r="167" spans="9:15" ht="15.75">
      <c r="I167" s="7"/>
      <c r="J167" s="7"/>
      <c r="K167" s="13"/>
      <c r="L167" s="13"/>
      <c r="M167" s="9"/>
      <c r="N167" s="13"/>
      <c r="O167" s="13"/>
    </row>
    <row r="168" spans="9:15" ht="15.75">
      <c r="I168" s="7"/>
      <c r="J168" s="7"/>
      <c r="K168" s="13"/>
      <c r="L168" s="13"/>
      <c r="M168" s="9"/>
      <c r="N168" s="13"/>
      <c r="O168" s="13"/>
    </row>
    <row r="169" spans="9:15" ht="15.75">
      <c r="I169" s="7"/>
      <c r="J169" s="7"/>
      <c r="K169" s="13"/>
      <c r="L169" s="13"/>
      <c r="M169" s="9"/>
      <c r="N169" s="13"/>
      <c r="O169" s="13"/>
    </row>
    <row r="170" spans="9:15" ht="15.75">
      <c r="I170" s="7"/>
      <c r="J170" s="7"/>
      <c r="K170" s="13"/>
      <c r="L170" s="13"/>
      <c r="M170" s="9"/>
      <c r="N170" s="13"/>
      <c r="O170" s="13"/>
    </row>
    <row r="171" spans="9:15" ht="15.75">
      <c r="I171" s="7"/>
      <c r="J171" s="7"/>
      <c r="K171" s="13"/>
      <c r="L171" s="13"/>
      <c r="M171" s="9"/>
      <c r="N171" s="13"/>
      <c r="O171" s="13"/>
    </row>
    <row r="172" spans="9:15" ht="15.75">
      <c r="I172" s="7"/>
      <c r="J172" s="7"/>
      <c r="K172" s="13"/>
      <c r="L172" s="13"/>
      <c r="M172" s="9"/>
      <c r="N172" s="13"/>
      <c r="O172" s="13"/>
    </row>
    <row r="173" spans="9:15" ht="15.75">
      <c r="I173" s="7"/>
      <c r="J173" s="7"/>
      <c r="K173" s="13"/>
      <c r="L173" s="13"/>
      <c r="M173" s="9"/>
      <c r="N173" s="13"/>
      <c r="O173" s="13"/>
    </row>
    <row r="174" spans="9:15" ht="15.75">
      <c r="I174" s="7"/>
      <c r="J174" s="7"/>
      <c r="K174" s="13"/>
      <c r="L174" s="13"/>
      <c r="M174" s="9"/>
      <c r="N174" s="13"/>
      <c r="O174" s="13"/>
    </row>
    <row r="175" spans="9:15" ht="15.75">
      <c r="I175" s="7"/>
      <c r="J175" s="7"/>
      <c r="K175" s="13"/>
      <c r="L175" s="13"/>
      <c r="M175" s="9"/>
      <c r="N175" s="13"/>
      <c r="O175" s="13"/>
    </row>
    <row r="176" spans="9:15" ht="15.75">
      <c r="I176" s="7"/>
      <c r="J176" s="7"/>
      <c r="K176" s="13"/>
      <c r="L176" s="13"/>
      <c r="M176" s="9"/>
      <c r="N176" s="13"/>
      <c r="O176" s="13"/>
    </row>
    <row r="177" spans="9:15" ht="15.75">
      <c r="I177" s="7"/>
      <c r="J177" s="7"/>
      <c r="K177" s="13"/>
      <c r="L177" s="13"/>
      <c r="M177" s="9"/>
      <c r="N177" s="13"/>
      <c r="O177" s="13"/>
    </row>
    <row r="178" spans="9:15" ht="15.75">
      <c r="I178" s="7"/>
      <c r="J178" s="7"/>
      <c r="K178" s="13"/>
      <c r="L178" s="13"/>
      <c r="M178" s="9"/>
      <c r="N178" s="13"/>
      <c r="O178" s="13"/>
    </row>
    <row r="179" spans="9:15" ht="15.75">
      <c r="I179" s="7"/>
      <c r="J179" s="7"/>
      <c r="K179" s="13"/>
      <c r="L179" s="13"/>
      <c r="M179" s="9"/>
      <c r="N179" s="13"/>
      <c r="O179" s="13"/>
    </row>
    <row r="180" spans="9:15" ht="15.75">
      <c r="I180" s="7"/>
      <c r="J180" s="7"/>
      <c r="K180" s="13"/>
      <c r="L180" s="13"/>
      <c r="M180" s="9"/>
      <c r="N180" s="13"/>
      <c r="O180" s="13"/>
    </row>
    <row r="181" spans="9:15" ht="15.75">
      <c r="I181" s="7"/>
      <c r="J181" s="7"/>
      <c r="K181" s="13"/>
      <c r="L181" s="13"/>
      <c r="M181" s="9"/>
      <c r="N181" s="13"/>
      <c r="O181" s="13"/>
    </row>
    <row r="182" spans="9:15" ht="15.75">
      <c r="I182" s="7"/>
      <c r="J182" s="7"/>
      <c r="K182" s="13"/>
      <c r="L182" s="13"/>
      <c r="M182" s="9"/>
      <c r="N182" s="13"/>
      <c r="O182" s="13"/>
    </row>
    <row r="183" spans="9:15" ht="15.75">
      <c r="I183" s="7"/>
      <c r="J183" s="7"/>
      <c r="K183" s="13"/>
      <c r="L183" s="13"/>
      <c r="M183" s="9"/>
      <c r="N183" s="13"/>
      <c r="O183" s="13"/>
    </row>
    <row r="184" spans="9:15" ht="15.75">
      <c r="I184" s="7"/>
      <c r="J184" s="7"/>
      <c r="K184" s="13"/>
      <c r="L184" s="13"/>
      <c r="M184" s="9"/>
      <c r="N184" s="13"/>
      <c r="O184" s="13"/>
    </row>
    <row r="185" spans="9:15" ht="15.75">
      <c r="I185" s="7"/>
      <c r="J185" s="7"/>
      <c r="K185" s="13"/>
      <c r="L185" s="13"/>
      <c r="M185" s="9"/>
      <c r="N185" s="13"/>
      <c r="O185" s="13"/>
    </row>
    <row r="186" spans="9:15" ht="15.75">
      <c r="I186" s="7"/>
      <c r="J186" s="7"/>
      <c r="K186" s="13"/>
      <c r="L186" s="13"/>
      <c r="M186" s="9"/>
      <c r="N186" s="13"/>
      <c r="O186" s="13"/>
    </row>
    <row r="187" spans="9:15" ht="15.75">
      <c r="I187" s="7"/>
      <c r="J187" s="7"/>
      <c r="K187" s="13"/>
      <c r="L187" s="13"/>
      <c r="M187" s="9"/>
      <c r="N187" s="13"/>
      <c r="O187" s="13"/>
    </row>
    <row r="188" spans="9:15" ht="15.75">
      <c r="I188" s="7"/>
      <c r="J188" s="7"/>
      <c r="K188" s="13"/>
      <c r="L188" s="13"/>
      <c r="M188" s="9"/>
      <c r="N188" s="13"/>
      <c r="O188" s="13"/>
    </row>
    <row r="189" spans="9:15" ht="15.75">
      <c r="I189" s="7"/>
      <c r="J189" s="7"/>
      <c r="K189" s="13"/>
      <c r="L189" s="13"/>
      <c r="M189" s="9"/>
      <c r="N189" s="13"/>
      <c r="O189" s="13"/>
    </row>
    <row r="190" spans="9:15" ht="15.75">
      <c r="I190" s="7"/>
      <c r="J190" s="7"/>
      <c r="K190" s="13"/>
      <c r="L190" s="13"/>
      <c r="M190" s="9"/>
      <c r="N190" s="13"/>
      <c r="O190" s="13"/>
    </row>
    <row r="191" spans="9:15" ht="15.75">
      <c r="I191" s="7"/>
      <c r="J191" s="7"/>
      <c r="K191" s="13"/>
      <c r="L191" s="13"/>
      <c r="M191" s="9"/>
      <c r="N191" s="13"/>
      <c r="O191" s="13"/>
    </row>
    <row r="192" spans="9:15" ht="15.75">
      <c r="I192" s="7"/>
      <c r="J192" s="7"/>
      <c r="K192" s="13"/>
      <c r="L192" s="13"/>
      <c r="M192" s="9"/>
      <c r="N192" s="13"/>
      <c r="O192" s="13"/>
    </row>
    <row r="193" spans="9:15" ht="15.75">
      <c r="I193" s="7"/>
      <c r="J193" s="7"/>
      <c r="K193" s="13"/>
      <c r="L193" s="13"/>
      <c r="M193" s="9"/>
      <c r="N193" s="13"/>
      <c r="O193" s="13"/>
    </row>
    <row r="194" spans="9:15" ht="15.75">
      <c r="I194" s="7"/>
      <c r="J194" s="7"/>
      <c r="K194" s="13"/>
      <c r="L194" s="13"/>
      <c r="M194" s="9"/>
      <c r="N194" s="13"/>
      <c r="O194" s="13"/>
    </row>
    <row r="195" spans="9:15" ht="15.75">
      <c r="I195" s="7"/>
      <c r="J195" s="7"/>
      <c r="K195" s="13"/>
      <c r="L195" s="13"/>
      <c r="M195" s="9"/>
      <c r="N195" s="13"/>
      <c r="O195" s="13"/>
    </row>
    <row r="196" spans="9:15" ht="15.75">
      <c r="I196" s="7"/>
      <c r="J196" s="7"/>
      <c r="K196" s="13"/>
      <c r="L196" s="13"/>
      <c r="M196" s="9"/>
      <c r="N196" s="13"/>
      <c r="O196" s="13"/>
    </row>
    <row r="197" spans="9:15" ht="15.75">
      <c r="I197" s="7"/>
      <c r="J197" s="7"/>
      <c r="K197" s="13"/>
      <c r="L197" s="13"/>
      <c r="M197" s="9"/>
      <c r="N197" s="13"/>
      <c r="O197" s="13"/>
    </row>
    <row r="198" spans="9:15" ht="15.75">
      <c r="I198" s="7"/>
      <c r="J198" s="7"/>
      <c r="K198" s="13"/>
      <c r="L198" s="13"/>
      <c r="M198" s="9"/>
      <c r="N198" s="13"/>
      <c r="O198" s="13"/>
    </row>
    <row r="199" spans="9:15" ht="15.75">
      <c r="I199" s="7"/>
      <c r="J199" s="7"/>
      <c r="K199" s="13"/>
      <c r="L199" s="13"/>
      <c r="M199" s="9"/>
      <c r="N199" s="13"/>
      <c r="O199" s="13"/>
    </row>
    <row r="200" spans="9:15" ht="15.75">
      <c r="I200" s="7"/>
      <c r="J200" s="7"/>
      <c r="K200" s="13"/>
      <c r="L200" s="13"/>
      <c r="M200" s="9"/>
      <c r="N200" s="13"/>
      <c r="O200" s="13"/>
    </row>
    <row r="201" spans="9:15" ht="15.75">
      <c r="I201" s="7"/>
      <c r="J201" s="7"/>
      <c r="K201" s="13"/>
      <c r="L201" s="13"/>
      <c r="M201" s="9"/>
      <c r="N201" s="13"/>
      <c r="O201" s="13"/>
    </row>
    <row r="202" spans="9:15" ht="15.75">
      <c r="I202" s="7"/>
      <c r="J202" s="7"/>
      <c r="K202" s="13"/>
      <c r="L202" s="13"/>
      <c r="M202" s="9"/>
      <c r="N202" s="13"/>
      <c r="O202" s="13"/>
    </row>
    <row r="203" spans="9:15" ht="15.75">
      <c r="I203" s="7"/>
      <c r="J203" s="7"/>
      <c r="K203" s="13"/>
      <c r="L203" s="13"/>
      <c r="M203" s="9"/>
      <c r="N203" s="13"/>
      <c r="O203" s="13"/>
    </row>
    <row r="204" spans="9:15" ht="15.75">
      <c r="I204" s="7"/>
      <c r="J204" s="7"/>
      <c r="K204" s="13"/>
      <c r="L204" s="13"/>
      <c r="M204" s="9"/>
      <c r="N204" s="13"/>
      <c r="O204" s="13"/>
    </row>
    <row r="205" spans="9:15" ht="15.75">
      <c r="I205" s="7"/>
      <c r="J205" s="7"/>
      <c r="K205" s="13"/>
      <c r="L205" s="13"/>
      <c r="M205" s="9"/>
      <c r="N205" s="13"/>
      <c r="O205" s="13"/>
    </row>
    <row r="206" spans="9:15" ht="15.75">
      <c r="I206" s="7"/>
      <c r="J206" s="7"/>
      <c r="K206" s="13"/>
      <c r="L206" s="13"/>
      <c r="M206" s="9"/>
      <c r="N206" s="13"/>
      <c r="O206" s="13"/>
    </row>
    <row r="207" spans="9:15" ht="15.75">
      <c r="I207" s="7"/>
      <c r="J207" s="7"/>
      <c r="K207" s="13"/>
      <c r="L207" s="13"/>
      <c r="M207" s="9"/>
      <c r="N207" s="13"/>
      <c r="O207" s="13"/>
    </row>
    <row r="208" spans="9:15" ht="15.75">
      <c r="I208" s="7"/>
      <c r="J208" s="7"/>
      <c r="K208" s="13"/>
      <c r="L208" s="13"/>
      <c r="M208" s="9"/>
      <c r="N208" s="13"/>
      <c r="O208" s="13"/>
    </row>
    <row r="209" spans="9:15" ht="15.75">
      <c r="I209" s="7"/>
      <c r="J209" s="7"/>
      <c r="K209" s="13"/>
      <c r="L209" s="13"/>
      <c r="M209" s="9"/>
      <c r="N209" s="13"/>
      <c r="O209" s="13"/>
    </row>
    <row r="210" spans="9:15" ht="15.75">
      <c r="I210" s="7"/>
      <c r="J210" s="7"/>
      <c r="K210" s="13"/>
      <c r="L210" s="13"/>
      <c r="M210" s="9"/>
      <c r="N210" s="13"/>
      <c r="O210" s="13"/>
    </row>
    <row r="211" spans="9:15" ht="15.75">
      <c r="I211" s="7"/>
      <c r="J211" s="7"/>
      <c r="K211" s="13"/>
      <c r="L211" s="13"/>
      <c r="M211" s="9"/>
      <c r="N211" s="13"/>
      <c r="O211" s="13"/>
    </row>
    <row r="212" spans="9:15" ht="15.75">
      <c r="I212" s="7"/>
      <c r="J212" s="7"/>
      <c r="K212" s="13"/>
      <c r="L212" s="13"/>
      <c r="M212" s="9"/>
      <c r="N212" s="13"/>
      <c r="O212" s="13"/>
    </row>
    <row r="213" spans="9:15" ht="15.75">
      <c r="I213" s="7"/>
      <c r="J213" s="7"/>
      <c r="K213" s="13"/>
      <c r="L213" s="13"/>
      <c r="M213" s="9"/>
      <c r="N213" s="13"/>
      <c r="O213" s="13"/>
    </row>
    <row r="214" spans="9:15" ht="15.75">
      <c r="I214" s="7"/>
      <c r="J214" s="7"/>
      <c r="K214" s="13"/>
      <c r="L214" s="13"/>
      <c r="M214" s="9"/>
      <c r="N214" s="13"/>
      <c r="O214" s="13"/>
    </row>
    <row r="215" spans="9:15" ht="15.75">
      <c r="I215" s="7"/>
      <c r="J215" s="7"/>
      <c r="K215" s="13"/>
      <c r="L215" s="13"/>
      <c r="M215" s="9"/>
      <c r="N215" s="13"/>
      <c r="O215" s="13"/>
    </row>
    <row r="216" spans="9:15" ht="15.75">
      <c r="I216" s="7"/>
      <c r="J216" s="7"/>
      <c r="K216" s="13"/>
      <c r="L216" s="13"/>
      <c r="M216" s="9"/>
      <c r="N216" s="13"/>
      <c r="O216" s="13"/>
    </row>
    <row r="217" spans="9:15" ht="15.75">
      <c r="I217" s="7"/>
      <c r="J217" s="7"/>
      <c r="K217" s="13"/>
      <c r="L217" s="13"/>
      <c r="M217" s="9"/>
      <c r="N217" s="13"/>
      <c r="O217" s="13"/>
    </row>
    <row r="218" spans="9:15" ht="15.75">
      <c r="I218" s="7"/>
      <c r="J218" s="7"/>
      <c r="K218" s="13"/>
      <c r="L218" s="13"/>
      <c r="M218" s="9"/>
      <c r="N218" s="13"/>
      <c r="O218" s="13"/>
    </row>
    <row r="219" spans="9:15" ht="15.75">
      <c r="I219" s="7"/>
      <c r="J219" s="7"/>
      <c r="K219" s="13"/>
      <c r="L219" s="13"/>
      <c r="M219" s="9"/>
      <c r="N219" s="13"/>
      <c r="O219" s="13"/>
    </row>
    <row r="220" spans="9:15" ht="15.75">
      <c r="I220" s="7"/>
      <c r="J220" s="7"/>
      <c r="K220" s="13"/>
      <c r="L220" s="13"/>
      <c r="M220" s="9"/>
      <c r="N220" s="13"/>
      <c r="O220" s="13"/>
    </row>
    <row r="221" spans="9:15" ht="15.75">
      <c r="I221" s="7"/>
      <c r="J221" s="7"/>
      <c r="K221" s="13"/>
      <c r="L221" s="13"/>
      <c r="M221" s="9"/>
      <c r="N221" s="13"/>
      <c r="O221" s="13"/>
    </row>
    <row r="222" spans="9:15" ht="15.75">
      <c r="I222" s="7"/>
      <c r="J222" s="7"/>
      <c r="K222" s="13"/>
      <c r="L222" s="13"/>
      <c r="M222" s="9"/>
      <c r="N222" s="13"/>
      <c r="O222" s="13"/>
    </row>
    <row r="223" spans="9:15" ht="15.75">
      <c r="I223" s="7"/>
      <c r="J223" s="7"/>
      <c r="K223" s="13"/>
      <c r="L223" s="13"/>
      <c r="M223" s="9"/>
      <c r="N223" s="13"/>
      <c r="O223" s="13"/>
    </row>
    <row r="224" spans="9:15" ht="15.75">
      <c r="I224" s="7"/>
      <c r="J224" s="7"/>
      <c r="K224" s="13"/>
      <c r="L224" s="13"/>
      <c r="M224" s="9"/>
      <c r="N224" s="13"/>
      <c r="O224" s="13"/>
    </row>
    <row r="225" spans="9:15" ht="15.75">
      <c r="I225" s="7"/>
      <c r="J225" s="7"/>
      <c r="K225" s="13"/>
      <c r="L225" s="13"/>
      <c r="M225" s="9"/>
      <c r="N225" s="13"/>
      <c r="O225" s="13"/>
    </row>
    <row r="226" spans="9:15" ht="15.75">
      <c r="I226" s="7"/>
      <c r="J226" s="7"/>
      <c r="K226" s="13"/>
      <c r="L226" s="13"/>
      <c r="M226" s="9"/>
      <c r="N226" s="13"/>
      <c r="O226" s="13"/>
    </row>
    <row r="227" spans="9:15" ht="15.75">
      <c r="I227" s="7"/>
      <c r="J227" s="7"/>
      <c r="K227" s="13"/>
      <c r="L227" s="13"/>
      <c r="M227" s="9"/>
      <c r="N227" s="13"/>
      <c r="O227" s="13"/>
    </row>
    <row r="228" spans="9:15" ht="15.75">
      <c r="I228" s="7"/>
      <c r="J228" s="7"/>
      <c r="K228" s="13"/>
      <c r="L228" s="13"/>
      <c r="M228" s="9"/>
      <c r="N228" s="13"/>
      <c r="O228" s="13"/>
    </row>
    <row r="229" spans="9:15" ht="15.75">
      <c r="I229" s="7"/>
      <c r="J229" s="7"/>
      <c r="K229" s="13"/>
      <c r="L229" s="13"/>
      <c r="M229" s="9"/>
      <c r="N229" s="13"/>
      <c r="O229" s="13"/>
    </row>
    <row r="230" spans="9:15" ht="15.75">
      <c r="I230" s="7"/>
      <c r="J230" s="7"/>
      <c r="K230" s="13"/>
      <c r="L230" s="13"/>
      <c r="M230" s="9"/>
      <c r="N230" s="13"/>
      <c r="O230" s="13"/>
    </row>
    <row r="231" spans="9:15" ht="15.75">
      <c r="I231" s="7"/>
      <c r="J231" s="7"/>
      <c r="K231" s="13"/>
      <c r="L231" s="13"/>
      <c r="M231" s="9"/>
      <c r="N231" s="13"/>
      <c r="O231" s="13"/>
    </row>
    <row r="232" spans="9:15" ht="15.75">
      <c r="I232" s="7"/>
      <c r="J232" s="7"/>
      <c r="K232" s="13"/>
      <c r="L232" s="13"/>
      <c r="M232" s="9"/>
      <c r="N232" s="13"/>
      <c r="O232" s="13"/>
    </row>
    <row r="233" spans="9:15" ht="15.75">
      <c r="I233" s="7"/>
      <c r="J233" s="7"/>
      <c r="K233" s="13"/>
      <c r="L233" s="13"/>
      <c r="M233" s="9"/>
      <c r="N233" s="13"/>
      <c r="O233" s="13"/>
    </row>
    <row r="234" spans="9:15" ht="15.75">
      <c r="I234" s="7"/>
      <c r="J234" s="7"/>
      <c r="K234" s="13"/>
      <c r="L234" s="13"/>
      <c r="M234" s="9"/>
      <c r="N234" s="13"/>
      <c r="O234" s="13"/>
    </row>
    <row r="235" spans="9:15" ht="15.75">
      <c r="I235" s="7"/>
      <c r="J235" s="7"/>
      <c r="K235" s="13"/>
      <c r="L235" s="13"/>
      <c r="M235" s="9"/>
      <c r="N235" s="13"/>
      <c r="O235" s="13"/>
    </row>
    <row r="236" spans="9:15" ht="15.75">
      <c r="I236" s="7"/>
      <c r="J236" s="7"/>
      <c r="K236" s="13"/>
      <c r="L236" s="13"/>
      <c r="M236" s="9"/>
      <c r="N236" s="13"/>
      <c r="O236" s="13"/>
    </row>
    <row r="237" spans="9:15" ht="15.75">
      <c r="I237" s="7"/>
      <c r="J237" s="7"/>
      <c r="K237" s="13"/>
      <c r="L237" s="13"/>
      <c r="M237" s="9"/>
      <c r="N237" s="13"/>
      <c r="O237" s="13"/>
    </row>
    <row r="238" spans="9:15" ht="15.75">
      <c r="I238" s="7"/>
      <c r="J238" s="7"/>
      <c r="K238" s="13"/>
      <c r="L238" s="13"/>
      <c r="M238" s="9"/>
      <c r="N238" s="13"/>
      <c r="O238" s="13"/>
    </row>
    <row r="239" spans="9:15" ht="15.75">
      <c r="I239" s="7"/>
      <c r="J239" s="7"/>
      <c r="K239" s="13"/>
      <c r="L239" s="13"/>
      <c r="M239" s="9"/>
      <c r="N239" s="13"/>
      <c r="O239" s="13"/>
    </row>
    <row r="240" spans="9:15" ht="15.75">
      <c r="I240" s="7"/>
      <c r="J240" s="7"/>
      <c r="K240" s="13"/>
      <c r="L240" s="13"/>
      <c r="M240" s="9"/>
      <c r="N240" s="13"/>
      <c r="O240" s="13"/>
    </row>
    <row r="241" spans="9:15" ht="15.75">
      <c r="I241" s="7"/>
      <c r="J241" s="7"/>
      <c r="K241" s="13"/>
      <c r="L241" s="13"/>
      <c r="M241" s="9"/>
      <c r="N241" s="13"/>
      <c r="O241" s="13"/>
    </row>
    <row r="242" spans="9:15" ht="15.75">
      <c r="I242" s="7"/>
      <c r="J242" s="7"/>
      <c r="K242" s="13"/>
      <c r="L242" s="13"/>
      <c r="M242" s="9"/>
      <c r="N242" s="13"/>
      <c r="O242" s="13"/>
    </row>
    <row r="243" spans="9:15" ht="15.75">
      <c r="I243" s="7"/>
      <c r="J243" s="7"/>
      <c r="K243" s="13"/>
      <c r="L243" s="13"/>
      <c r="M243" s="9"/>
      <c r="N243" s="13"/>
      <c r="O243" s="13"/>
    </row>
    <row r="244" spans="9:15" ht="15.75">
      <c r="I244" s="7"/>
      <c r="J244" s="7"/>
      <c r="K244" s="13"/>
      <c r="L244" s="13"/>
      <c r="M244" s="9"/>
      <c r="N244" s="13"/>
      <c r="O244" s="13"/>
    </row>
    <row r="245" spans="9:15" ht="15.75">
      <c r="I245" s="7"/>
      <c r="J245" s="7"/>
      <c r="K245" s="13"/>
      <c r="L245" s="13"/>
      <c r="M245" s="9"/>
      <c r="N245" s="13"/>
      <c r="O245" s="13"/>
    </row>
    <row r="246" spans="9:15" ht="15.75">
      <c r="I246" s="7"/>
      <c r="J246" s="7"/>
      <c r="K246" s="13"/>
      <c r="L246" s="13"/>
      <c r="M246" s="9"/>
      <c r="N246" s="13"/>
      <c r="O246" s="13"/>
    </row>
    <row r="247" spans="9:15" ht="15.75">
      <c r="I247" s="7"/>
      <c r="J247" s="7"/>
      <c r="K247" s="13"/>
      <c r="L247" s="13"/>
      <c r="M247" s="9"/>
      <c r="N247" s="13"/>
      <c r="O247" s="13"/>
    </row>
    <row r="248" spans="9:15" ht="15.75">
      <c r="I248" s="7"/>
      <c r="J248" s="7"/>
      <c r="K248" s="13"/>
      <c r="L248" s="13"/>
      <c r="M248" s="9"/>
      <c r="N248" s="13"/>
      <c r="O248" s="13"/>
    </row>
    <row r="249" spans="9:15" ht="15.75">
      <c r="I249" s="7"/>
      <c r="J249" s="7"/>
      <c r="K249" s="13"/>
      <c r="L249" s="13"/>
      <c r="M249" s="9"/>
      <c r="N249" s="13"/>
      <c r="O249" s="13"/>
    </row>
    <row r="250" spans="9:15" ht="15.75">
      <c r="I250" s="7"/>
      <c r="J250" s="7"/>
      <c r="K250" s="13"/>
      <c r="L250" s="13"/>
      <c r="M250" s="9"/>
      <c r="N250" s="13"/>
      <c r="O250" s="13"/>
    </row>
    <row r="251" spans="9:15" ht="15.75">
      <c r="I251" s="7"/>
      <c r="J251" s="7"/>
      <c r="K251" s="13"/>
      <c r="L251" s="13"/>
      <c r="M251" s="9"/>
      <c r="N251" s="13"/>
      <c r="O251" s="13"/>
    </row>
    <row r="252" spans="9:15" ht="15.75">
      <c r="I252" s="7"/>
      <c r="J252" s="7"/>
      <c r="K252" s="13"/>
      <c r="L252" s="13"/>
      <c r="M252" s="9"/>
      <c r="N252" s="13"/>
      <c r="O252" s="13"/>
    </row>
    <row r="253" spans="9:15" ht="15.75">
      <c r="I253" s="7"/>
      <c r="J253" s="7"/>
      <c r="K253" s="13"/>
      <c r="L253" s="13"/>
      <c r="M253" s="9"/>
      <c r="N253" s="13"/>
      <c r="O253" s="13"/>
    </row>
    <row r="254" spans="9:15" ht="15.75">
      <c r="I254" s="7"/>
      <c r="J254" s="7"/>
      <c r="K254" s="13"/>
      <c r="L254" s="13"/>
      <c r="M254" s="9"/>
      <c r="N254" s="13"/>
      <c r="O254" s="13"/>
    </row>
    <row r="255" spans="9:15" ht="15.75">
      <c r="I255" s="7"/>
      <c r="J255" s="7"/>
      <c r="K255" s="13"/>
      <c r="L255" s="13"/>
      <c r="M255" s="9"/>
      <c r="N255" s="13"/>
      <c r="O255" s="13"/>
    </row>
    <row r="256" spans="9:15" ht="15.75">
      <c r="I256" s="7"/>
      <c r="J256" s="7"/>
      <c r="K256" s="13"/>
      <c r="L256" s="13"/>
      <c r="M256" s="9"/>
      <c r="N256" s="13"/>
      <c r="O256" s="13"/>
    </row>
    <row r="257" spans="9:15" ht="15.75">
      <c r="I257" s="7"/>
      <c r="J257" s="7"/>
      <c r="K257" s="13"/>
      <c r="L257" s="13"/>
      <c r="M257" s="9"/>
      <c r="N257" s="13"/>
      <c r="O257" s="13"/>
    </row>
    <row r="258" spans="9:15" ht="15.75">
      <c r="I258" s="7"/>
      <c r="J258" s="7"/>
      <c r="K258" s="13"/>
      <c r="L258" s="13"/>
      <c r="M258" s="9"/>
      <c r="N258" s="13"/>
      <c r="O258" s="13"/>
    </row>
    <row r="259" spans="9:15" ht="15.75">
      <c r="I259" s="7"/>
      <c r="J259" s="7"/>
      <c r="K259" s="13"/>
      <c r="L259" s="13"/>
      <c r="M259" s="9"/>
      <c r="N259" s="13"/>
      <c r="O259" s="13"/>
    </row>
    <row r="260" spans="9:15" ht="15.75">
      <c r="I260" s="7"/>
      <c r="J260" s="7"/>
      <c r="K260" s="13"/>
      <c r="L260" s="13"/>
      <c r="M260" s="9"/>
      <c r="N260" s="13"/>
      <c r="O260" s="13"/>
    </row>
    <row r="261" spans="9:15" ht="15.75">
      <c r="I261" s="7"/>
      <c r="J261" s="7"/>
      <c r="K261" s="13"/>
      <c r="L261" s="13"/>
      <c r="M261" s="9"/>
      <c r="N261" s="13"/>
      <c r="O261" s="13"/>
    </row>
    <row r="262" spans="9:15" ht="15.75">
      <c r="I262" s="7"/>
      <c r="J262" s="7"/>
      <c r="K262" s="13"/>
      <c r="L262" s="13"/>
      <c r="M262" s="9"/>
      <c r="N262" s="13"/>
      <c r="O262" s="13"/>
    </row>
    <row r="263" spans="9:15" ht="15.75">
      <c r="I263" s="7"/>
      <c r="J263" s="7"/>
      <c r="K263" s="13"/>
      <c r="L263" s="13"/>
      <c r="M263" s="9"/>
      <c r="N263" s="13"/>
      <c r="O263" s="13"/>
    </row>
    <row r="264" spans="9:15" ht="15.75">
      <c r="I264" s="7"/>
      <c r="J264" s="7"/>
      <c r="K264" s="13"/>
      <c r="L264" s="13"/>
      <c r="M264" s="9"/>
      <c r="N264" s="13"/>
      <c r="O264" s="13"/>
    </row>
    <row r="265" spans="9:15" ht="15.75">
      <c r="I265" s="7"/>
      <c r="J265" s="7"/>
      <c r="K265" s="13"/>
      <c r="L265" s="13"/>
      <c r="M265" s="9"/>
      <c r="N265" s="13"/>
      <c r="O265" s="13"/>
    </row>
    <row r="266" spans="9:15" ht="15.75">
      <c r="I266" s="7"/>
      <c r="J266" s="7"/>
      <c r="K266" s="13"/>
      <c r="L266" s="13"/>
      <c r="M266" s="9"/>
      <c r="N266" s="13"/>
      <c r="O266" s="13"/>
    </row>
    <row r="267" spans="9:15" ht="15.75">
      <c r="I267" s="7"/>
      <c r="J267" s="7"/>
      <c r="K267" s="13"/>
      <c r="L267" s="13"/>
      <c r="M267" s="9"/>
      <c r="N267" s="13"/>
      <c r="O267" s="13"/>
    </row>
    <row r="268" spans="9:15" ht="15.75">
      <c r="I268" s="7"/>
      <c r="J268" s="7"/>
      <c r="K268" s="13"/>
      <c r="L268" s="13"/>
      <c r="M268" s="9"/>
      <c r="N268" s="13"/>
      <c r="O268" s="13"/>
    </row>
    <row r="270" spans="4:11" ht="15.75">
      <c r="D270" s="6">
        <v>1</v>
      </c>
      <c r="E270" s="7">
        <v>1.3780918727915195</v>
      </c>
      <c r="H270" s="23"/>
      <c r="I270" s="10"/>
      <c r="J270" s="10"/>
      <c r="K270" s="7"/>
    </row>
    <row r="271" spans="4:11" ht="15.75">
      <c r="D271" s="6">
        <v>1</v>
      </c>
      <c r="E271" s="7">
        <v>1.2293035479632064</v>
      </c>
      <c r="H271" s="23"/>
      <c r="I271" s="10"/>
      <c r="J271" s="10"/>
      <c r="K271" s="7"/>
    </row>
    <row r="272" spans="4:11" ht="15.75">
      <c r="D272" s="6">
        <v>1</v>
      </c>
      <c r="E272" s="7">
        <v>1.1777188328912467</v>
      </c>
      <c r="H272" s="23"/>
      <c r="I272" s="10"/>
      <c r="J272" s="10"/>
      <c r="K272" s="7"/>
    </row>
    <row r="273" spans="4:11" ht="15.75">
      <c r="D273" s="6">
        <v>2</v>
      </c>
      <c r="E273" s="7">
        <v>1.7230769230769232</v>
      </c>
      <c r="H273" s="23"/>
      <c r="I273" s="10"/>
      <c r="J273" s="10"/>
      <c r="K273" s="7"/>
    </row>
    <row r="274" spans="4:11" ht="15.75">
      <c r="D274" s="6">
        <v>2</v>
      </c>
      <c r="E274" s="7">
        <v>1.5825914935707222</v>
      </c>
      <c r="H274" s="23"/>
      <c r="I274" s="10"/>
      <c r="J274" s="10"/>
      <c r="K274" s="7"/>
    </row>
    <row r="275" spans="4:11" ht="15.75">
      <c r="D275" s="6">
        <v>2</v>
      </c>
      <c r="E275" s="7">
        <v>1.4413407821229052</v>
      </c>
      <c r="H275" s="23"/>
      <c r="I275" s="10"/>
      <c r="J275" s="10"/>
      <c r="K275" s="7"/>
    </row>
    <row r="276" spans="4:11" ht="15.75">
      <c r="D276" s="6">
        <v>3</v>
      </c>
      <c r="E276" s="7">
        <v>3.5931198102016606</v>
      </c>
      <c r="H276" s="23"/>
      <c r="I276" s="10"/>
      <c r="J276" s="10"/>
      <c r="K276" s="7"/>
    </row>
    <row r="277" spans="4:11" ht="15.75">
      <c r="D277" s="6">
        <v>3</v>
      </c>
      <c r="E277" s="7">
        <v>2.8631687242798356</v>
      </c>
      <c r="H277" s="23"/>
      <c r="I277" s="10"/>
      <c r="J277" s="10"/>
      <c r="K277" s="7"/>
    </row>
    <row r="278" spans="4:11" ht="15.75">
      <c r="D278" s="6">
        <v>3</v>
      </c>
      <c r="E278" s="7">
        <v>3.6474103585657365</v>
      </c>
      <c r="H278" s="23"/>
      <c r="I278" s="10"/>
      <c r="J278" s="10"/>
      <c r="K278" s="7"/>
    </row>
    <row r="279" spans="4:11" ht="15.75">
      <c r="D279" s="6">
        <v>4</v>
      </c>
      <c r="E279" s="7">
        <v>5.158405172413794</v>
      </c>
      <c r="H279" s="23"/>
      <c r="I279" s="10"/>
      <c r="J279" s="10"/>
      <c r="K279" s="7"/>
    </row>
    <row r="280" spans="4:11" ht="15.75">
      <c r="D280" s="6">
        <v>4</v>
      </c>
      <c r="E280" s="7">
        <v>3.302995391705069</v>
      </c>
      <c r="H280" s="23"/>
      <c r="I280" s="10"/>
      <c r="J280" s="10"/>
      <c r="K280" s="7"/>
    </row>
    <row r="281" spans="4:11" ht="15.75">
      <c r="D281" s="6">
        <v>4</v>
      </c>
      <c r="E281" s="7">
        <v>3.7511961722488043</v>
      </c>
      <c r="H281" s="23"/>
      <c r="I281" s="10"/>
      <c r="J281" s="10"/>
      <c r="K281" s="7"/>
    </row>
    <row r="282" spans="4:11" ht="15.75">
      <c r="D282" s="6">
        <v>5</v>
      </c>
      <c r="E282" s="7">
        <v>7.0860465116279086</v>
      </c>
      <c r="H282" s="23"/>
      <c r="I282" s="10"/>
      <c r="J282" s="10"/>
      <c r="K282" s="7"/>
    </row>
    <row r="283" spans="4:11" ht="15.75">
      <c r="D283" s="6">
        <v>5</v>
      </c>
      <c r="E283" s="7">
        <v>7.570747217806041</v>
      </c>
      <c r="H283" s="23"/>
      <c r="I283" s="10"/>
      <c r="J283" s="10"/>
      <c r="K283" s="7"/>
    </row>
    <row r="284" spans="4:11" ht="15.75">
      <c r="D284" s="6">
        <v>5</v>
      </c>
      <c r="E284" s="7">
        <v>6.025114155251141</v>
      </c>
      <c r="H284" s="23"/>
      <c r="I284" s="10"/>
      <c r="J284" s="10"/>
      <c r="K284" s="7"/>
    </row>
    <row r="285" spans="4:11" ht="15.75">
      <c r="D285" s="6">
        <v>6</v>
      </c>
      <c r="E285" s="7">
        <v>2.778313253012048</v>
      </c>
      <c r="H285" s="23"/>
      <c r="I285" s="10"/>
      <c r="J285" s="10"/>
      <c r="K285" s="7"/>
    </row>
    <row r="286" spans="4:11" ht="15.75">
      <c r="D286" s="6">
        <v>6</v>
      </c>
      <c r="E286" s="7">
        <v>1.6232057416267947</v>
      </c>
      <c r="H286" s="23"/>
      <c r="I286" s="10"/>
      <c r="J286" s="10"/>
      <c r="K286" s="7"/>
    </row>
    <row r="287" spans="4:11" ht="15.75">
      <c r="D287" s="6">
        <v>6</v>
      </c>
      <c r="E287" s="7">
        <v>1.8618556701030926</v>
      </c>
      <c r="H287" s="23"/>
      <c r="I287" s="10"/>
      <c r="J287" s="10"/>
      <c r="K287" s="7"/>
    </row>
    <row r="288" spans="4:11" ht="15.75">
      <c r="D288" s="6">
        <v>7</v>
      </c>
      <c r="E288" s="7">
        <v>3.138095238095239</v>
      </c>
      <c r="H288" s="23"/>
      <c r="I288" s="10"/>
      <c r="J288" s="10"/>
      <c r="K288" s="7"/>
    </row>
    <row r="289" spans="4:11" ht="15.75">
      <c r="D289" s="6">
        <v>7</v>
      </c>
      <c r="E289" s="7">
        <v>2.820987654320988</v>
      </c>
      <c r="H289" s="23"/>
      <c r="I289" s="10"/>
      <c r="J289" s="10"/>
      <c r="K289" s="7"/>
    </row>
    <row r="290" spans="4:11" ht="15.75">
      <c r="D290" s="6">
        <v>7</v>
      </c>
      <c r="E290" s="7">
        <v>2.228962818003914</v>
      </c>
      <c r="H290" s="23"/>
      <c r="I290" s="10"/>
      <c r="J290" s="10"/>
      <c r="K290" s="7"/>
    </row>
    <row r="291" spans="4:11" ht="15.75">
      <c r="D291" s="6">
        <v>8</v>
      </c>
      <c r="E291" s="7">
        <v>4.472</v>
      </c>
      <c r="H291" s="23"/>
      <c r="I291" s="9"/>
      <c r="J291" s="9"/>
      <c r="K291" s="7"/>
    </row>
    <row r="292" spans="4:11" ht="15.75">
      <c r="D292" s="6">
        <v>8</v>
      </c>
      <c r="E292" s="7">
        <v>3.588429752066116</v>
      </c>
      <c r="H292" s="23"/>
      <c r="I292" s="9"/>
      <c r="J292" s="9"/>
      <c r="K292" s="7"/>
    </row>
    <row r="293" spans="4:11" ht="15.75">
      <c r="D293" s="6">
        <v>8</v>
      </c>
      <c r="E293" s="7">
        <v>3.790625</v>
      </c>
      <c r="H293" s="23"/>
      <c r="I293" s="9"/>
      <c r="J293" s="9"/>
      <c r="K293" s="7"/>
    </row>
    <row r="294" spans="4:11" ht="15.75">
      <c r="D294" s="6">
        <v>9</v>
      </c>
      <c r="E294" s="7">
        <v>7.351851851851853</v>
      </c>
      <c r="H294" s="23"/>
      <c r="I294" s="9"/>
      <c r="J294" s="9"/>
      <c r="K294" s="7"/>
    </row>
    <row r="295" spans="4:11" ht="15.75">
      <c r="D295" s="6">
        <v>9</v>
      </c>
      <c r="E295" s="7">
        <v>7.610256410256411</v>
      </c>
      <c r="H295" s="23"/>
      <c r="I295" s="9"/>
      <c r="J295" s="9"/>
      <c r="K295" s="7"/>
    </row>
    <row r="296" spans="4:11" ht="15.75">
      <c r="D296" s="6">
        <v>9</v>
      </c>
      <c r="E296" s="7">
        <v>7.916279069767444</v>
      </c>
      <c r="H296" s="23"/>
      <c r="I296" s="9"/>
      <c r="J296" s="9"/>
      <c r="K296" s="7"/>
    </row>
    <row r="297" spans="4:11" ht="15.75">
      <c r="D297" s="6">
        <v>10</v>
      </c>
      <c r="E297" s="7">
        <v>10.62207357859532</v>
      </c>
      <c r="H297" s="23"/>
      <c r="I297" s="9"/>
      <c r="J297" s="9"/>
      <c r="K297" s="7"/>
    </row>
    <row r="298" spans="4:11" ht="15.75">
      <c r="D298" s="6">
        <v>10</v>
      </c>
      <c r="E298" s="7">
        <v>10.678481012658228</v>
      </c>
      <c r="H298" s="23"/>
      <c r="I298" s="9"/>
      <c r="J298" s="9"/>
      <c r="K298" s="7"/>
    </row>
    <row r="299" spans="4:11" ht="15.75">
      <c r="D299" s="6">
        <v>10</v>
      </c>
      <c r="E299" s="7">
        <v>8.365497076023392</v>
      </c>
      <c r="H299" s="23"/>
      <c r="I299" s="9"/>
      <c r="J299" s="9"/>
      <c r="K299" s="7"/>
    </row>
    <row r="300" spans="8:11" ht="15.75">
      <c r="H300" s="23"/>
      <c r="I300" s="9"/>
      <c r="J300" s="9"/>
      <c r="K300" s="7"/>
    </row>
    <row r="301" spans="6:16" ht="15.75">
      <c r="F301" s="85" t="s">
        <v>64</v>
      </c>
      <c r="G301" s="85"/>
      <c r="H301" s="85"/>
      <c r="I301" s="85"/>
      <c r="J301" s="85"/>
      <c r="K301" s="85"/>
      <c r="L301" s="85"/>
      <c r="M301" s="85"/>
      <c r="N301" s="85"/>
      <c r="O301" s="85"/>
      <c r="P301" s="85"/>
    </row>
    <row r="302" spans="6:16" ht="15.75">
      <c r="F302" s="85" t="s">
        <v>65</v>
      </c>
      <c r="G302" s="85"/>
      <c r="H302" s="85"/>
      <c r="I302" s="85"/>
      <c r="J302" s="85"/>
      <c r="K302" s="85"/>
      <c r="L302" s="85"/>
      <c r="M302" s="85"/>
      <c r="N302" s="85"/>
      <c r="O302" s="85"/>
      <c r="P302" s="85"/>
    </row>
    <row r="305" spans="11:16" ht="16.5" thickBot="1">
      <c r="K305" s="82" t="s">
        <v>23</v>
      </c>
      <c r="L305" s="83"/>
      <c r="M305" s="83"/>
      <c r="N305" s="83"/>
      <c r="O305" s="83"/>
      <c r="P305" s="84"/>
    </row>
    <row r="306" spans="11:16" ht="16.5" thickTop="1">
      <c r="K306" s="86" t="s">
        <v>30</v>
      </c>
      <c r="L306" s="87"/>
      <c r="M306" s="90" t="s">
        <v>9</v>
      </c>
      <c r="N306" s="92" t="s">
        <v>10</v>
      </c>
      <c r="O306" s="93"/>
      <c r="P306" s="94"/>
    </row>
    <row r="307" spans="1:16" ht="16.5" thickBot="1">
      <c r="A307" s="1" t="s">
        <v>34</v>
      </c>
      <c r="D307" s="1" t="s">
        <v>8</v>
      </c>
      <c r="E307" s="1" t="s">
        <v>26</v>
      </c>
      <c r="F307" s="6" t="s">
        <v>22</v>
      </c>
      <c r="K307" s="88"/>
      <c r="L307" s="89"/>
      <c r="M307" s="91"/>
      <c r="N307" s="24" t="s">
        <v>11</v>
      </c>
      <c r="O307" s="24" t="s">
        <v>12</v>
      </c>
      <c r="P307" s="24" t="s">
        <v>13</v>
      </c>
    </row>
    <row r="308" spans="1:16" ht="15.75" customHeight="1" thickTop="1">
      <c r="A308" s="6">
        <v>1</v>
      </c>
      <c r="D308" s="23" t="s">
        <v>35</v>
      </c>
      <c r="E308" s="7">
        <v>0.06361300877137717</v>
      </c>
      <c r="F308" s="7">
        <v>0.007200458354987833</v>
      </c>
      <c r="G308" s="7"/>
      <c r="H308" s="6" t="s">
        <v>36</v>
      </c>
      <c r="K308" s="95" t="s">
        <v>66</v>
      </c>
      <c r="L308" s="25" t="s">
        <v>17</v>
      </c>
      <c r="M308" s="26">
        <v>3</v>
      </c>
      <c r="N308" s="27">
        <v>0.007600000000000001</v>
      </c>
      <c r="O308" s="28"/>
      <c r="P308" s="28"/>
    </row>
    <row r="309" spans="1:16" ht="15.75">
      <c r="A309" s="6">
        <v>2</v>
      </c>
      <c r="D309" s="23" t="s">
        <v>37</v>
      </c>
      <c r="E309" s="7">
        <v>1.261704751215324</v>
      </c>
      <c r="F309" s="7">
        <v>0.06006861981339473</v>
      </c>
      <c r="G309" s="7"/>
      <c r="H309" s="6" t="s">
        <v>38</v>
      </c>
      <c r="K309" s="96"/>
      <c r="L309" s="29" t="s">
        <v>11</v>
      </c>
      <c r="M309" s="30">
        <v>3</v>
      </c>
      <c r="N309" s="31">
        <v>0.009233333333333335</v>
      </c>
      <c r="O309" s="32"/>
      <c r="P309" s="32"/>
    </row>
    <row r="310" spans="1:16" ht="15.75">
      <c r="A310" s="6">
        <v>3</v>
      </c>
      <c r="D310" s="23" t="s">
        <v>39</v>
      </c>
      <c r="E310" s="7">
        <v>1.5823363995901836</v>
      </c>
      <c r="F310" s="7">
        <v>0.08133031842353332</v>
      </c>
      <c r="G310" s="7"/>
      <c r="H310" s="6" t="s">
        <v>38</v>
      </c>
      <c r="K310" s="96"/>
      <c r="L310" s="29" t="s">
        <v>12</v>
      </c>
      <c r="M310" s="30">
        <v>3</v>
      </c>
      <c r="N310" s="31">
        <v>0.11526666666666667</v>
      </c>
      <c r="O310" s="31">
        <v>0.11526666666666667</v>
      </c>
      <c r="P310" s="32"/>
    </row>
    <row r="311" spans="1:16" ht="15.75">
      <c r="A311" s="6">
        <v>4</v>
      </c>
      <c r="D311" s="23" t="s">
        <v>40</v>
      </c>
      <c r="E311" s="7">
        <v>3.367899631015744</v>
      </c>
      <c r="F311" s="7">
        <v>0.25285162452266996</v>
      </c>
      <c r="G311" s="7"/>
      <c r="H311" s="6" t="s">
        <v>51</v>
      </c>
      <c r="K311" s="96"/>
      <c r="L311" s="29" t="s">
        <v>18</v>
      </c>
      <c r="M311" s="30">
        <v>3</v>
      </c>
      <c r="N311" s="31">
        <v>0.1212</v>
      </c>
      <c r="O311" s="31">
        <v>0.1212</v>
      </c>
      <c r="P311" s="31">
        <v>0.1212</v>
      </c>
    </row>
    <row r="312" spans="1:16" ht="15.75">
      <c r="A312" s="6">
        <v>5</v>
      </c>
      <c r="D312" s="23" t="s">
        <v>41</v>
      </c>
      <c r="E312" s="7">
        <v>4.070865578789222</v>
      </c>
      <c r="F312" s="7">
        <v>0.5589507314888689</v>
      </c>
      <c r="G312" s="7"/>
      <c r="H312" s="6" t="s">
        <v>42</v>
      </c>
      <c r="K312" s="96"/>
      <c r="L312" s="29" t="s">
        <v>13</v>
      </c>
      <c r="M312" s="30">
        <v>3</v>
      </c>
      <c r="N312" s="31">
        <v>0.16553333333333334</v>
      </c>
      <c r="O312" s="31">
        <v>0.16553333333333334</v>
      </c>
      <c r="P312" s="31">
        <v>0.16553333333333334</v>
      </c>
    </row>
    <row r="313" spans="1:16" ht="15.75">
      <c r="A313" s="6">
        <v>6</v>
      </c>
      <c r="D313" s="23" t="s">
        <v>43</v>
      </c>
      <c r="E313" s="7">
        <v>6.89396929489503</v>
      </c>
      <c r="F313" s="7">
        <v>0.456404657406335</v>
      </c>
      <c r="G313" s="7"/>
      <c r="H313" s="6" t="s">
        <v>44</v>
      </c>
      <c r="K313" s="96"/>
      <c r="L313" s="29" t="s">
        <v>19</v>
      </c>
      <c r="M313" s="30">
        <v>3</v>
      </c>
      <c r="N313" s="31">
        <v>0.19013333333333332</v>
      </c>
      <c r="O313" s="31">
        <v>0.19013333333333332</v>
      </c>
      <c r="P313" s="31">
        <v>0.19013333333333332</v>
      </c>
    </row>
    <row r="314" spans="1:16" ht="15.75">
      <c r="A314" s="6">
        <v>7</v>
      </c>
      <c r="D314" s="23" t="s">
        <v>35</v>
      </c>
      <c r="E314" s="7">
        <v>0.0497193645808893</v>
      </c>
      <c r="F314" s="7">
        <v>0.002363733469135098</v>
      </c>
      <c r="G314" s="7"/>
      <c r="H314" s="6" t="s">
        <v>36</v>
      </c>
      <c r="K314" s="96"/>
      <c r="L314" s="29" t="s">
        <v>14</v>
      </c>
      <c r="M314" s="30">
        <v>3</v>
      </c>
      <c r="N314" s="32"/>
      <c r="O314" s="31">
        <v>0.2730666666666667</v>
      </c>
      <c r="P314" s="31">
        <v>0.2730666666666667</v>
      </c>
    </row>
    <row r="315" spans="1:16" ht="15.75">
      <c r="A315" s="6">
        <v>8</v>
      </c>
      <c r="D315" s="23" t="s">
        <v>37</v>
      </c>
      <c r="E315" s="7">
        <v>2.0877915549139785</v>
      </c>
      <c r="F315" s="7">
        <v>0.35206704321223475</v>
      </c>
      <c r="G315" s="7"/>
      <c r="H315" s="6" t="s">
        <v>50</v>
      </c>
      <c r="K315" s="96"/>
      <c r="L315" s="29" t="s">
        <v>20</v>
      </c>
      <c r="M315" s="30">
        <v>3</v>
      </c>
      <c r="N315" s="32"/>
      <c r="O315" s="32"/>
      <c r="P315" s="31">
        <v>0.33686666666666665</v>
      </c>
    </row>
    <row r="316" spans="1:16" ht="15.75">
      <c r="A316" s="6">
        <v>9</v>
      </c>
      <c r="D316" s="23" t="s">
        <v>39</v>
      </c>
      <c r="E316" s="7">
        <v>2.729348570140047</v>
      </c>
      <c r="F316" s="7">
        <v>0.26641366996172067</v>
      </c>
      <c r="G316" s="7"/>
      <c r="H316" s="6" t="s">
        <v>49</v>
      </c>
      <c r="K316" s="96"/>
      <c r="L316" s="29" t="s">
        <v>15</v>
      </c>
      <c r="M316" s="30">
        <v>3</v>
      </c>
      <c r="N316" s="32"/>
      <c r="O316" s="32"/>
      <c r="P316" s="32"/>
    </row>
    <row r="317" spans="1:16" ht="15.75">
      <c r="A317" s="6">
        <v>10</v>
      </c>
      <c r="D317" s="23" t="s">
        <v>40</v>
      </c>
      <c r="E317" s="7">
        <v>3.950351584022039</v>
      </c>
      <c r="F317" s="7">
        <v>0.26727547087290415</v>
      </c>
      <c r="G317" s="7"/>
      <c r="H317" s="6" t="s">
        <v>42</v>
      </c>
      <c r="K317" s="96"/>
      <c r="L317" s="29" t="s">
        <v>24</v>
      </c>
      <c r="M317" s="30">
        <v>3</v>
      </c>
      <c r="N317" s="32"/>
      <c r="O317" s="32"/>
      <c r="P317" s="32"/>
    </row>
    <row r="318" spans="1:16" ht="15.75">
      <c r="A318" s="6">
        <v>11</v>
      </c>
      <c r="D318" s="23" t="s">
        <v>41</v>
      </c>
      <c r="E318" s="7">
        <v>7.626129110625236</v>
      </c>
      <c r="F318" s="7">
        <v>0.16312927189168988</v>
      </c>
      <c r="G318" s="7"/>
      <c r="H318" s="6" t="s">
        <v>44</v>
      </c>
      <c r="K318" s="96"/>
      <c r="L318" s="29" t="s">
        <v>16</v>
      </c>
      <c r="M318" s="30">
        <v>3</v>
      </c>
      <c r="N318" s="32"/>
      <c r="O318" s="32"/>
      <c r="P318" s="32"/>
    </row>
    <row r="319" spans="1:16" ht="15.75">
      <c r="A319" s="6">
        <v>12</v>
      </c>
      <c r="D319" s="23" t="s">
        <v>43</v>
      </c>
      <c r="E319" s="7">
        <v>9.888683889092313</v>
      </c>
      <c r="F319" s="7">
        <v>0.7617674623935828</v>
      </c>
      <c r="G319" s="7"/>
      <c r="H319" s="6" t="s">
        <v>45</v>
      </c>
      <c r="K319" s="96"/>
      <c r="L319" s="29" t="s">
        <v>25</v>
      </c>
      <c r="M319" s="30">
        <v>3</v>
      </c>
      <c r="N319" s="32"/>
      <c r="O319" s="32"/>
      <c r="P319" s="32"/>
    </row>
    <row r="320" spans="11:16" ht="15.75">
      <c r="K320" s="97"/>
      <c r="L320" s="33" t="s">
        <v>21</v>
      </c>
      <c r="M320" s="34"/>
      <c r="N320" s="35">
        <v>0.15957316578921266</v>
      </c>
      <c r="O320" s="35">
        <v>0.3219116157608195</v>
      </c>
      <c r="P320" s="35">
        <v>0.05270085246364331</v>
      </c>
    </row>
    <row r="321" spans="1:16" ht="15" customHeight="1">
      <c r="A321" s="1" t="s">
        <v>34</v>
      </c>
      <c r="D321" s="1" t="s">
        <v>8</v>
      </c>
      <c r="E321" s="1" t="s">
        <v>28</v>
      </c>
      <c r="F321" s="6" t="s">
        <v>22</v>
      </c>
      <c r="I321" s="6" t="s">
        <v>67</v>
      </c>
      <c r="K321" s="98" t="s">
        <v>68</v>
      </c>
      <c r="L321" s="29" t="s">
        <v>17</v>
      </c>
      <c r="M321" s="30">
        <v>3</v>
      </c>
      <c r="N321" s="31">
        <v>0.007600000000000001</v>
      </c>
      <c r="O321" s="32"/>
      <c r="P321" s="32"/>
    </row>
    <row r="322" spans="1:16" ht="15.75">
      <c r="A322" s="6">
        <v>1</v>
      </c>
      <c r="D322" s="23" t="s">
        <v>5</v>
      </c>
      <c r="E322" s="7">
        <v>0.009276242027738415</v>
      </c>
      <c r="F322" s="7">
        <v>0.0007558316762042521</v>
      </c>
      <c r="G322" s="7"/>
      <c r="H322" s="36" t="s">
        <v>38</v>
      </c>
      <c r="I322" s="7">
        <v>0.14734560358710044</v>
      </c>
      <c r="J322" s="7"/>
      <c r="K322" s="96"/>
      <c r="L322" s="29" t="s">
        <v>11</v>
      </c>
      <c r="M322" s="30">
        <v>3</v>
      </c>
      <c r="N322" s="31">
        <v>0.009233333333333335</v>
      </c>
      <c r="O322" s="32"/>
      <c r="P322" s="32"/>
    </row>
    <row r="323" spans="1:16" ht="15.75">
      <c r="A323" s="6">
        <v>2</v>
      </c>
      <c r="D323" s="23" t="s">
        <v>0</v>
      </c>
      <c r="E323" s="7">
        <v>0.11527076818436867</v>
      </c>
      <c r="F323" s="7">
        <v>0.0029892654144929136</v>
      </c>
      <c r="G323" s="7"/>
      <c r="H323" s="36" t="s">
        <v>50</v>
      </c>
      <c r="I323" s="7">
        <v>0.09164556528157643</v>
      </c>
      <c r="J323" s="7"/>
      <c r="K323" s="96"/>
      <c r="L323" s="29" t="s">
        <v>12</v>
      </c>
      <c r="M323" s="30">
        <v>3</v>
      </c>
      <c r="N323" s="31">
        <v>0.11526666666666667</v>
      </c>
      <c r="O323" s="31">
        <v>0.11526666666666667</v>
      </c>
      <c r="P323" s="32"/>
    </row>
    <row r="324" spans="1:16" ht="15.75">
      <c r="A324" s="6">
        <v>3</v>
      </c>
      <c r="D324" s="23" t="s">
        <v>1</v>
      </c>
      <c r="E324" s="7">
        <v>0.16551702400260443</v>
      </c>
      <c r="F324" s="7">
        <v>0.021318273589146845</v>
      </c>
      <c r="G324" s="7"/>
      <c r="H324" s="36" t="s">
        <v>49</v>
      </c>
      <c r="I324" s="7">
        <v>0.10655036546822559</v>
      </c>
      <c r="J324" s="7"/>
      <c r="K324" s="96"/>
      <c r="L324" s="29" t="s">
        <v>18</v>
      </c>
      <c r="M324" s="30">
        <v>3</v>
      </c>
      <c r="N324" s="31">
        <v>0.1212</v>
      </c>
      <c r="O324" s="31">
        <v>0.1212</v>
      </c>
      <c r="P324" s="32"/>
    </row>
    <row r="325" spans="1:16" ht="15.75">
      <c r="A325" s="6">
        <v>4</v>
      </c>
      <c r="D325" s="23" t="s">
        <v>2</v>
      </c>
      <c r="E325" s="7">
        <v>0.27308040566087777</v>
      </c>
      <c r="F325" s="7">
        <v>0.018572981411961096</v>
      </c>
      <c r="G325" s="7"/>
      <c r="H325" s="36" t="s">
        <v>51</v>
      </c>
      <c r="I325" s="7">
        <v>0.08181186041051587</v>
      </c>
      <c r="J325" s="7"/>
      <c r="K325" s="96"/>
      <c r="L325" s="29" t="s">
        <v>13</v>
      </c>
      <c r="M325" s="30">
        <v>3</v>
      </c>
      <c r="N325" s="32"/>
      <c r="O325" s="31">
        <v>0.16553333333333334</v>
      </c>
      <c r="P325" s="31">
        <v>0.16553333333333334</v>
      </c>
    </row>
    <row r="326" spans="1:16" ht="15.75">
      <c r="A326" s="6">
        <v>5</v>
      </c>
      <c r="D326" s="23" t="s">
        <v>3</v>
      </c>
      <c r="E326" s="7">
        <v>0.34238514126973185</v>
      </c>
      <c r="F326" s="7">
        <v>0.044482819150921546</v>
      </c>
      <c r="G326" s="7"/>
      <c r="H326" s="36" t="s">
        <v>42</v>
      </c>
      <c r="I326" s="7">
        <v>0.08963035089544776</v>
      </c>
      <c r="J326" s="7"/>
      <c r="K326" s="96"/>
      <c r="L326" s="29" t="s">
        <v>19</v>
      </c>
      <c r="M326" s="30">
        <v>3</v>
      </c>
      <c r="N326" s="32"/>
      <c r="O326" s="31">
        <v>0.19013333333333332</v>
      </c>
      <c r="P326" s="31">
        <v>0.19013333333333332</v>
      </c>
    </row>
    <row r="327" spans="1:16" ht="15.75">
      <c r="A327" s="6">
        <v>6</v>
      </c>
      <c r="D327" s="23" t="s">
        <v>4</v>
      </c>
      <c r="E327" s="7">
        <v>0.6995968007985942</v>
      </c>
      <c r="F327" s="7">
        <v>0.08339774122076717</v>
      </c>
      <c r="G327" s="7"/>
      <c r="H327" s="36" t="s">
        <v>44</v>
      </c>
      <c r="I327" s="7">
        <v>0.10092023216947839</v>
      </c>
      <c r="J327" s="7"/>
      <c r="K327" s="96"/>
      <c r="L327" s="29" t="s">
        <v>14</v>
      </c>
      <c r="M327" s="30">
        <v>3</v>
      </c>
      <c r="N327" s="32"/>
      <c r="O327" s="32"/>
      <c r="P327" s="31">
        <v>0.2730666666666667</v>
      </c>
    </row>
    <row r="328" spans="1:16" ht="15.75">
      <c r="A328" s="6">
        <v>7</v>
      </c>
      <c r="D328" s="23" t="s">
        <v>6</v>
      </c>
      <c r="E328" s="7">
        <v>0.0076097233540190976</v>
      </c>
      <c r="F328" s="7">
        <v>0.0003227421651336737</v>
      </c>
      <c r="G328" s="7"/>
      <c r="H328" s="36" t="s">
        <v>38</v>
      </c>
      <c r="I328" s="7">
        <v>0.1542625325168597</v>
      </c>
      <c r="J328" s="7"/>
      <c r="K328" s="96"/>
      <c r="L328" s="29" t="s">
        <v>20</v>
      </c>
      <c r="M328" s="30">
        <v>3</v>
      </c>
      <c r="N328" s="32"/>
      <c r="O328" s="32"/>
      <c r="P328" s="32"/>
    </row>
    <row r="329" spans="1:16" ht="15.75">
      <c r="A329" s="6">
        <v>8</v>
      </c>
      <c r="D329" s="23" t="s">
        <v>0</v>
      </c>
      <c r="E329" s="7">
        <v>0.12116780057910918</v>
      </c>
      <c r="F329" s="7">
        <v>0.012319832815697849</v>
      </c>
      <c r="G329" s="7"/>
      <c r="H329" s="36" t="s">
        <v>50</v>
      </c>
      <c r="I329" s="7">
        <v>0.05941095593705514</v>
      </c>
      <c r="J329" s="7"/>
      <c r="K329" s="96"/>
      <c r="L329" s="29" t="s">
        <v>15</v>
      </c>
      <c r="M329" s="30">
        <v>3</v>
      </c>
      <c r="N329" s="32"/>
      <c r="O329" s="32"/>
      <c r="P329" s="32"/>
    </row>
    <row r="330" spans="1:16" ht="15.75">
      <c r="A330" s="6">
        <v>9</v>
      </c>
      <c r="D330" s="23" t="s">
        <v>1</v>
      </c>
      <c r="E330" s="7">
        <v>0.19015457791442256</v>
      </c>
      <c r="F330" s="7">
        <v>0.008098350395543732</v>
      </c>
      <c r="G330" s="7"/>
      <c r="H330" s="36" t="s">
        <v>49</v>
      </c>
      <c r="I330" s="7">
        <v>0.07138668598353214</v>
      </c>
      <c r="J330" s="7"/>
      <c r="K330" s="96"/>
      <c r="L330" s="29" t="s">
        <v>24</v>
      </c>
      <c r="M330" s="30">
        <v>3</v>
      </c>
      <c r="N330" s="32"/>
      <c r="O330" s="32"/>
      <c r="P330" s="32"/>
    </row>
    <row r="331" spans="1:16" ht="15.75">
      <c r="A331" s="6">
        <v>10</v>
      </c>
      <c r="D331" s="23" t="s">
        <v>2</v>
      </c>
      <c r="E331" s="7">
        <v>0.33687398998428564</v>
      </c>
      <c r="F331" s="7">
        <v>0.006576330217720819</v>
      </c>
      <c r="G331" s="7"/>
      <c r="H331" s="36" t="s">
        <v>42</v>
      </c>
      <c r="I331" s="7">
        <v>0.08622268705824564</v>
      </c>
      <c r="J331" s="7"/>
      <c r="K331" s="96"/>
      <c r="L331" s="29" t="s">
        <v>16</v>
      </c>
      <c r="M331" s="30">
        <v>3</v>
      </c>
      <c r="N331" s="32"/>
      <c r="O331" s="32"/>
      <c r="P331" s="32"/>
    </row>
    <row r="332" spans="1:16" ht="15.75">
      <c r="A332" s="6">
        <v>11</v>
      </c>
      <c r="D332" s="23" t="s">
        <v>3</v>
      </c>
      <c r="E332" s="7">
        <v>0.6838412299927022</v>
      </c>
      <c r="F332" s="7">
        <v>0.09898935201434045</v>
      </c>
      <c r="G332" s="7"/>
      <c r="H332" s="36" t="s">
        <v>44</v>
      </c>
      <c r="I332" s="7">
        <v>0.08942557082511615</v>
      </c>
      <c r="J332" s="7"/>
      <c r="K332" s="96"/>
      <c r="L332" s="29" t="s">
        <v>25</v>
      </c>
      <c r="M332" s="30">
        <v>3</v>
      </c>
      <c r="N332" s="32"/>
      <c r="O332" s="32"/>
      <c r="P332" s="32"/>
    </row>
    <row r="333" spans="1:16" ht="16.5" thickBot="1">
      <c r="A333" s="6">
        <v>12</v>
      </c>
      <c r="D333" s="23" t="s">
        <v>4</v>
      </c>
      <c r="E333" s="7">
        <v>1.2879255598979409</v>
      </c>
      <c r="F333" s="7">
        <v>0.03193843960100252</v>
      </c>
      <c r="G333" s="7"/>
      <c r="H333" s="36" t="s">
        <v>45</v>
      </c>
      <c r="I333" s="7">
        <v>0.13181381702671338</v>
      </c>
      <c r="J333" s="7"/>
      <c r="K333" s="99"/>
      <c r="L333" s="37" t="s">
        <v>21</v>
      </c>
      <c r="M333" s="38"/>
      <c r="N333" s="39">
        <v>0.09559211658339717</v>
      </c>
      <c r="O333" s="39">
        <v>0.2671774092607785</v>
      </c>
      <c r="P333" s="39">
        <v>0.10318668225248318</v>
      </c>
    </row>
    <row r="334" spans="4:16" ht="16.5" customHeight="1" thickTop="1">
      <c r="D334" s="23"/>
      <c r="E334" s="7"/>
      <c r="F334" s="7"/>
      <c r="G334" s="7"/>
      <c r="H334" s="36"/>
      <c r="I334" s="7"/>
      <c r="J334" s="7"/>
      <c r="K334" s="100" t="s">
        <v>69</v>
      </c>
      <c r="L334" s="101"/>
      <c r="M334" s="101"/>
      <c r="N334" s="101"/>
      <c r="O334" s="101"/>
      <c r="P334" s="102"/>
    </row>
    <row r="335" spans="4:16" ht="15.75" customHeight="1">
      <c r="D335" s="23"/>
      <c r="E335" s="7"/>
      <c r="F335" s="7"/>
      <c r="G335" s="7"/>
      <c r="H335" s="36"/>
      <c r="I335" s="7"/>
      <c r="J335" s="7"/>
      <c r="K335" s="103" t="s">
        <v>64</v>
      </c>
      <c r="L335" s="104"/>
      <c r="M335" s="104"/>
      <c r="N335" s="104"/>
      <c r="O335" s="104"/>
      <c r="P335" s="105"/>
    </row>
    <row r="336" spans="4:16" ht="15.75">
      <c r="D336" s="23"/>
      <c r="E336" s="7"/>
      <c r="F336" s="7"/>
      <c r="G336" s="7"/>
      <c r="H336" s="36"/>
      <c r="I336" s="7"/>
      <c r="J336" s="7"/>
      <c r="K336" s="103" t="s">
        <v>65</v>
      </c>
      <c r="L336" s="104"/>
      <c r="M336" s="104"/>
      <c r="N336" s="104"/>
      <c r="O336" s="104"/>
      <c r="P336" s="105"/>
    </row>
    <row r="337" spans="6:8" ht="15.75">
      <c r="F337" s="7"/>
      <c r="G337" s="7"/>
      <c r="H337" s="7"/>
    </row>
    <row r="338" spans="1:13" ht="15.75">
      <c r="A338" s="127" t="s">
        <v>70</v>
      </c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</row>
    <row r="339" spans="1:13" ht="15.75">
      <c r="A339" s="128" t="s">
        <v>71</v>
      </c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</row>
    <row r="340" spans="1:14" ht="15.75">
      <c r="A340" s="128" t="s">
        <v>72</v>
      </c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40"/>
    </row>
    <row r="342" spans="6:16" ht="16.5" thickBot="1">
      <c r="F342" s="106" t="s">
        <v>23</v>
      </c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6:16" ht="16.5" customHeight="1" thickTop="1">
      <c r="F343" s="108" t="s">
        <v>7</v>
      </c>
      <c r="G343" s="109"/>
      <c r="H343" s="110"/>
      <c r="I343" s="114" t="s">
        <v>9</v>
      </c>
      <c r="J343" s="41"/>
      <c r="K343" s="116" t="s">
        <v>10</v>
      </c>
      <c r="L343" s="117"/>
      <c r="M343" s="117"/>
      <c r="N343" s="117"/>
      <c r="O343" s="117"/>
      <c r="P343" s="118"/>
    </row>
    <row r="344" spans="6:16" ht="16.5" thickBot="1">
      <c r="F344" s="111"/>
      <c r="G344" s="112"/>
      <c r="H344" s="113"/>
      <c r="I344" s="115"/>
      <c r="J344" s="42"/>
      <c r="K344" s="43" t="s">
        <v>11</v>
      </c>
      <c r="L344" s="43" t="s">
        <v>12</v>
      </c>
      <c r="M344" s="43" t="s">
        <v>13</v>
      </c>
      <c r="N344" s="43" t="s">
        <v>14</v>
      </c>
      <c r="O344" s="43" t="s">
        <v>15</v>
      </c>
      <c r="P344" s="44" t="s">
        <v>16</v>
      </c>
    </row>
    <row r="345" spans="6:16" ht="16.5" thickTop="1">
      <c r="F345" s="129" t="s">
        <v>73</v>
      </c>
      <c r="G345" s="45"/>
      <c r="H345" s="46" t="s">
        <v>17</v>
      </c>
      <c r="I345" s="47">
        <v>3</v>
      </c>
      <c r="J345" s="48"/>
      <c r="K345" s="49">
        <v>0.007600000000000001</v>
      </c>
      <c r="L345" s="50"/>
      <c r="M345" s="50"/>
      <c r="N345" s="50"/>
      <c r="O345" s="50"/>
      <c r="P345" s="51"/>
    </row>
    <row r="346" spans="6:16" ht="15.75">
      <c r="F346" s="129"/>
      <c r="G346" s="45"/>
      <c r="H346" s="46" t="s">
        <v>11</v>
      </c>
      <c r="I346" s="47">
        <v>3</v>
      </c>
      <c r="J346" s="48"/>
      <c r="K346" s="49">
        <v>0.009233333333333335</v>
      </c>
      <c r="L346" s="50"/>
      <c r="M346" s="50"/>
      <c r="N346" s="50"/>
      <c r="O346" s="50"/>
      <c r="P346" s="51"/>
    </row>
    <row r="347" spans="6:16" ht="15.75">
      <c r="F347" s="129"/>
      <c r="G347" s="45"/>
      <c r="H347" s="46" t="s">
        <v>12</v>
      </c>
      <c r="I347" s="47">
        <v>3</v>
      </c>
      <c r="J347" s="48"/>
      <c r="K347" s="49">
        <v>0.11526666666666667</v>
      </c>
      <c r="L347" s="49">
        <v>0.11526666666666667</v>
      </c>
      <c r="M347" s="50"/>
      <c r="N347" s="50"/>
      <c r="O347" s="50"/>
      <c r="P347" s="51"/>
    </row>
    <row r="348" spans="6:16" ht="15.75">
      <c r="F348" s="129"/>
      <c r="G348" s="45"/>
      <c r="H348" s="46" t="s">
        <v>18</v>
      </c>
      <c r="I348" s="47">
        <v>3</v>
      </c>
      <c r="J348" s="48"/>
      <c r="K348" s="49">
        <v>0.1212</v>
      </c>
      <c r="L348" s="49">
        <v>0.1212</v>
      </c>
      <c r="M348" s="50"/>
      <c r="N348" s="50"/>
      <c r="O348" s="50"/>
      <c r="P348" s="51"/>
    </row>
    <row r="349" spans="6:16" ht="15.75">
      <c r="F349" s="129"/>
      <c r="G349" s="45"/>
      <c r="H349" s="46" t="s">
        <v>13</v>
      </c>
      <c r="I349" s="47">
        <v>3</v>
      </c>
      <c r="J349" s="48"/>
      <c r="K349" s="50"/>
      <c r="L349" s="49">
        <v>0.16553333333333334</v>
      </c>
      <c r="M349" s="49">
        <v>0.16553333333333334</v>
      </c>
      <c r="N349" s="50"/>
      <c r="O349" s="50"/>
      <c r="P349" s="51"/>
    </row>
    <row r="350" spans="6:16" ht="15.75">
      <c r="F350" s="129"/>
      <c r="G350" s="45"/>
      <c r="H350" s="46" t="s">
        <v>19</v>
      </c>
      <c r="I350" s="47">
        <v>3</v>
      </c>
      <c r="J350" s="48"/>
      <c r="K350" s="50"/>
      <c r="L350" s="49">
        <v>0.19013333333333332</v>
      </c>
      <c r="M350" s="49">
        <v>0.19013333333333332</v>
      </c>
      <c r="N350" s="50"/>
      <c r="O350" s="50"/>
      <c r="P350" s="51"/>
    </row>
    <row r="351" spans="6:16" ht="15.75">
      <c r="F351" s="129"/>
      <c r="G351" s="45"/>
      <c r="H351" s="46" t="s">
        <v>14</v>
      </c>
      <c r="I351" s="47">
        <v>3</v>
      </c>
      <c r="J351" s="48"/>
      <c r="K351" s="50"/>
      <c r="L351" s="50"/>
      <c r="M351" s="49">
        <v>0.2730666666666667</v>
      </c>
      <c r="N351" s="49">
        <v>0.2730666666666667</v>
      </c>
      <c r="O351" s="50"/>
      <c r="P351" s="51"/>
    </row>
    <row r="352" spans="6:16" ht="15.75">
      <c r="F352" s="129"/>
      <c r="G352" s="45"/>
      <c r="H352" s="46" t="s">
        <v>20</v>
      </c>
      <c r="I352" s="47">
        <v>3</v>
      </c>
      <c r="J352" s="48"/>
      <c r="K352" s="50"/>
      <c r="L352" s="50"/>
      <c r="M352" s="50"/>
      <c r="N352" s="49">
        <v>0.33686666666666665</v>
      </c>
      <c r="O352" s="50"/>
      <c r="P352" s="51"/>
    </row>
    <row r="353" spans="6:16" ht="15.75">
      <c r="F353" s="129"/>
      <c r="G353" s="45"/>
      <c r="H353" s="46" t="s">
        <v>15</v>
      </c>
      <c r="I353" s="47">
        <v>3</v>
      </c>
      <c r="J353" s="48"/>
      <c r="K353" s="50"/>
      <c r="L353" s="50"/>
      <c r="M353" s="50"/>
      <c r="N353" s="49">
        <v>0.3424</v>
      </c>
      <c r="O353" s="50"/>
      <c r="P353" s="51"/>
    </row>
    <row r="354" spans="6:16" ht="15.75">
      <c r="F354" s="129"/>
      <c r="G354" s="45"/>
      <c r="H354" s="46" t="s">
        <v>24</v>
      </c>
      <c r="I354" s="47">
        <v>3</v>
      </c>
      <c r="J354" s="48"/>
      <c r="K354" s="50"/>
      <c r="L354" s="50"/>
      <c r="M354" s="50"/>
      <c r="N354" s="50"/>
      <c r="O354" s="49">
        <v>0.6838333333333334</v>
      </c>
      <c r="P354" s="51"/>
    </row>
    <row r="355" spans="6:16" ht="15.75">
      <c r="F355" s="129"/>
      <c r="G355" s="45"/>
      <c r="H355" s="46" t="s">
        <v>16</v>
      </c>
      <c r="I355" s="47">
        <v>3</v>
      </c>
      <c r="J355" s="48"/>
      <c r="K355" s="50"/>
      <c r="L355" s="50"/>
      <c r="M355" s="50"/>
      <c r="N355" s="50"/>
      <c r="O355" s="49">
        <v>0.6996</v>
      </c>
      <c r="P355" s="51"/>
    </row>
    <row r="356" spans="6:16" ht="15.75">
      <c r="F356" s="129"/>
      <c r="G356" s="45"/>
      <c r="H356" s="46" t="s">
        <v>25</v>
      </c>
      <c r="I356" s="47">
        <v>3</v>
      </c>
      <c r="J356" s="48"/>
      <c r="K356" s="50"/>
      <c r="L356" s="50"/>
      <c r="M356" s="50"/>
      <c r="N356" s="50"/>
      <c r="O356" s="50"/>
      <c r="P356" s="52">
        <v>1.2879666666666667</v>
      </c>
    </row>
    <row r="357" spans="6:16" ht="16.5" thickBot="1">
      <c r="F357" s="130"/>
      <c r="G357" s="53"/>
      <c r="H357" s="54" t="s">
        <v>21</v>
      </c>
      <c r="I357" s="55"/>
      <c r="J357" s="56"/>
      <c r="K357" s="57">
        <v>0.08869826664380842</v>
      </c>
      <c r="L357" s="57">
        <v>0.2568563622181148</v>
      </c>
      <c r="M357" s="57">
        <v>0.09603972061319144</v>
      </c>
      <c r="N357" s="57">
        <v>0.2774841947542632</v>
      </c>
      <c r="O357" s="57">
        <v>0.7912727163730491</v>
      </c>
      <c r="P357" s="58">
        <v>1</v>
      </c>
    </row>
    <row r="358" spans="6:16" ht="16.5" thickTop="1">
      <c r="F358" s="126" t="s">
        <v>74</v>
      </c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6:16" ht="15.75">
      <c r="F359" s="119" t="s">
        <v>75</v>
      </c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6:16" ht="15.75">
      <c r="F360" s="119" t="s">
        <v>76</v>
      </c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2" spans="1:10" ht="16.5" thickBot="1">
      <c r="A362" s="106" t="s">
        <v>27</v>
      </c>
      <c r="B362" s="107"/>
      <c r="C362" s="107"/>
      <c r="D362" s="107"/>
      <c r="E362" s="107"/>
      <c r="F362" s="107"/>
      <c r="G362" s="107"/>
      <c r="H362" s="107"/>
      <c r="I362" s="59"/>
      <c r="J362" s="59"/>
    </row>
    <row r="363" spans="1:10" ht="16.5" thickTop="1">
      <c r="A363" s="108" t="s">
        <v>7</v>
      </c>
      <c r="B363" s="109"/>
      <c r="C363" s="109"/>
      <c r="D363" s="120" t="s">
        <v>9</v>
      </c>
      <c r="E363" s="122" t="s">
        <v>10</v>
      </c>
      <c r="F363" s="123"/>
      <c r="G363" s="124"/>
      <c r="H363" s="125"/>
      <c r="I363" s="59"/>
      <c r="J363" s="59"/>
    </row>
    <row r="364" spans="1:11" ht="16.5" thickBot="1">
      <c r="A364" s="111"/>
      <c r="B364" s="112"/>
      <c r="C364" s="112"/>
      <c r="D364" s="121"/>
      <c r="E364" s="43" t="s">
        <v>11</v>
      </c>
      <c r="F364" s="43" t="s">
        <v>12</v>
      </c>
      <c r="G364" s="60"/>
      <c r="H364" s="44" t="s">
        <v>13</v>
      </c>
      <c r="I364" s="59" t="s">
        <v>46</v>
      </c>
      <c r="J364" s="59"/>
      <c r="K364" s="61" t="s">
        <v>29</v>
      </c>
    </row>
    <row r="365" spans="1:11" ht="16.5" thickTop="1">
      <c r="A365" s="129" t="s">
        <v>73</v>
      </c>
      <c r="B365" s="45"/>
      <c r="C365" s="45"/>
      <c r="D365" s="47">
        <v>3</v>
      </c>
      <c r="E365" s="49">
        <v>0.059333333333333335</v>
      </c>
      <c r="F365" s="50"/>
      <c r="G365" s="62"/>
      <c r="H365" s="51"/>
      <c r="I365" s="59" t="s">
        <v>47</v>
      </c>
      <c r="J365" s="59"/>
      <c r="K365" s="46" t="s">
        <v>11</v>
      </c>
    </row>
    <row r="366" spans="1:11" ht="15.75">
      <c r="A366" s="129"/>
      <c r="B366" s="45"/>
      <c r="C366" s="45"/>
      <c r="D366" s="47">
        <v>3</v>
      </c>
      <c r="E366" s="49">
        <v>0.07166666666666667</v>
      </c>
      <c r="F366" s="49">
        <v>0.07166666666666667</v>
      </c>
      <c r="G366" s="63"/>
      <c r="H366" s="51"/>
      <c r="I366" s="59" t="s">
        <v>48</v>
      </c>
      <c r="J366" s="59"/>
      <c r="K366" s="46" t="s">
        <v>12</v>
      </c>
    </row>
    <row r="367" spans="1:11" ht="15.75">
      <c r="A367" s="129"/>
      <c r="B367" s="45"/>
      <c r="C367" s="45"/>
      <c r="D367" s="47">
        <v>3</v>
      </c>
      <c r="E367" s="49">
        <v>0.082</v>
      </c>
      <c r="F367" s="49">
        <v>0.082</v>
      </c>
      <c r="G367" s="63"/>
      <c r="H367" s="51"/>
      <c r="I367" s="59" t="s">
        <v>47</v>
      </c>
      <c r="J367" s="59"/>
      <c r="K367" s="46" t="s">
        <v>13</v>
      </c>
    </row>
    <row r="368" spans="1:11" ht="15.75">
      <c r="A368" s="129"/>
      <c r="B368" s="45"/>
      <c r="C368" s="45"/>
      <c r="D368" s="47">
        <v>3</v>
      </c>
      <c r="E368" s="49">
        <v>0.086</v>
      </c>
      <c r="F368" s="49">
        <v>0.086</v>
      </c>
      <c r="G368" s="63"/>
      <c r="H368" s="51"/>
      <c r="I368" s="59" t="s">
        <v>47</v>
      </c>
      <c r="J368" s="59"/>
      <c r="K368" s="46" t="s">
        <v>14</v>
      </c>
    </row>
    <row r="369" spans="1:11" ht="15.75">
      <c r="A369" s="129"/>
      <c r="B369" s="45"/>
      <c r="C369" s="45"/>
      <c r="D369" s="47">
        <v>3</v>
      </c>
      <c r="E369" s="49">
        <v>0.08933333333333333</v>
      </c>
      <c r="F369" s="49">
        <v>0.08933333333333333</v>
      </c>
      <c r="G369" s="63"/>
      <c r="H369" s="51"/>
      <c r="I369" s="59" t="s">
        <v>48</v>
      </c>
      <c r="J369" s="59"/>
      <c r="K369" s="46" t="s">
        <v>15</v>
      </c>
    </row>
    <row r="370" spans="1:11" ht="15.75">
      <c r="A370" s="129"/>
      <c r="B370" s="45"/>
      <c r="C370" s="45"/>
      <c r="D370" s="47">
        <v>3</v>
      </c>
      <c r="E370" s="49">
        <v>0.08966666666666667</v>
      </c>
      <c r="F370" s="49">
        <v>0.08966666666666667</v>
      </c>
      <c r="G370" s="63"/>
      <c r="H370" s="51"/>
      <c r="I370" s="59" t="s">
        <v>42</v>
      </c>
      <c r="J370" s="59"/>
      <c r="K370" s="46" t="s">
        <v>16</v>
      </c>
    </row>
    <row r="371" spans="1:11" ht="15.75">
      <c r="A371" s="129"/>
      <c r="B371" s="45"/>
      <c r="C371" s="45"/>
      <c r="D371" s="47">
        <v>3</v>
      </c>
      <c r="E371" s="49">
        <v>0.09166666666666666</v>
      </c>
      <c r="F371" s="49">
        <v>0.09166666666666666</v>
      </c>
      <c r="G371" s="63"/>
      <c r="H371" s="51"/>
      <c r="I371" s="59" t="s">
        <v>47</v>
      </c>
      <c r="J371" s="59"/>
      <c r="K371" s="46" t="s">
        <v>17</v>
      </c>
    </row>
    <row r="372" spans="1:11" ht="15.75">
      <c r="A372" s="129"/>
      <c r="B372" s="45"/>
      <c r="C372" s="45"/>
      <c r="D372" s="47">
        <v>3</v>
      </c>
      <c r="E372" s="50"/>
      <c r="F372" s="49">
        <v>0.101</v>
      </c>
      <c r="G372" s="63"/>
      <c r="H372" s="64">
        <v>0.101</v>
      </c>
      <c r="I372" s="59" t="s">
        <v>47</v>
      </c>
      <c r="J372" s="59"/>
      <c r="K372" s="46" t="s">
        <v>18</v>
      </c>
    </row>
    <row r="373" spans="1:11" ht="15.75">
      <c r="A373" s="129"/>
      <c r="B373" s="45"/>
      <c r="C373" s="45"/>
      <c r="D373" s="47">
        <v>3</v>
      </c>
      <c r="E373" s="50"/>
      <c r="F373" s="49">
        <v>0.10633333333333332</v>
      </c>
      <c r="G373" s="63"/>
      <c r="H373" s="64">
        <v>0.10633333333333332</v>
      </c>
      <c r="I373" s="59" t="s">
        <v>47</v>
      </c>
      <c r="J373" s="59"/>
      <c r="K373" s="46" t="s">
        <v>19</v>
      </c>
    </row>
    <row r="374" spans="1:11" ht="15.75">
      <c r="A374" s="129"/>
      <c r="B374" s="45"/>
      <c r="C374" s="45"/>
      <c r="D374" s="47">
        <v>3</v>
      </c>
      <c r="E374" s="50"/>
      <c r="F374" s="50"/>
      <c r="G374" s="62"/>
      <c r="H374" s="64">
        <v>0.13166666666666665</v>
      </c>
      <c r="I374" s="59" t="s">
        <v>45</v>
      </c>
      <c r="J374" s="59"/>
      <c r="K374" s="46" t="s">
        <v>20</v>
      </c>
    </row>
    <row r="375" spans="1:8" ht="16.5" thickBot="1">
      <c r="A375" s="130"/>
      <c r="B375" s="53"/>
      <c r="C375" s="53"/>
      <c r="D375" s="55"/>
      <c r="E375" s="57">
        <v>0.09377213748433866</v>
      </c>
      <c r="F375" s="57">
        <v>0.07577216571496559</v>
      </c>
      <c r="G375" s="65"/>
      <c r="H375" s="66">
        <v>0.08691310220148707</v>
      </c>
    </row>
    <row r="376" spans="1:10" ht="16.5" thickTop="1">
      <c r="A376" s="126" t="s">
        <v>77</v>
      </c>
      <c r="B376" s="119"/>
      <c r="C376" s="119"/>
      <c r="D376" s="119"/>
      <c r="E376" s="119"/>
      <c r="F376" s="119"/>
      <c r="G376" s="119"/>
      <c r="H376" s="119"/>
      <c r="I376" s="59"/>
      <c r="J376" s="59"/>
    </row>
    <row r="377" spans="1:10" ht="15.75">
      <c r="A377" s="119" t="s">
        <v>75</v>
      </c>
      <c r="B377" s="119"/>
      <c r="C377" s="119"/>
      <c r="D377" s="119"/>
      <c r="E377" s="119"/>
      <c r="F377" s="119"/>
      <c r="G377" s="119"/>
      <c r="H377" s="119"/>
      <c r="I377" s="59"/>
      <c r="J377" s="59"/>
    </row>
    <row r="378" spans="1:10" ht="15.75">
      <c r="A378" s="119" t="s">
        <v>76</v>
      </c>
      <c r="B378" s="119"/>
      <c r="C378" s="119"/>
      <c r="D378" s="119"/>
      <c r="E378" s="119"/>
      <c r="F378" s="119"/>
      <c r="G378" s="119"/>
      <c r="H378" s="119"/>
      <c r="I378" s="59"/>
      <c r="J378" s="59"/>
    </row>
  </sheetData>
  <mergeCells count="107">
    <mergeCell ref="N90:N92"/>
    <mergeCell ref="L86:L88"/>
    <mergeCell ref="K90:K92"/>
    <mergeCell ref="L90:L92"/>
    <mergeCell ref="K86:K88"/>
    <mergeCell ref="A376:H376"/>
    <mergeCell ref="A377:H377"/>
    <mergeCell ref="A378:H378"/>
    <mergeCell ref="A338:M338"/>
    <mergeCell ref="A339:M339"/>
    <mergeCell ref="A365:A375"/>
    <mergeCell ref="A340:M340"/>
    <mergeCell ref="F345:F357"/>
    <mergeCell ref="F358:P358"/>
    <mergeCell ref="F359:P359"/>
    <mergeCell ref="F360:P360"/>
    <mergeCell ref="A362:H362"/>
    <mergeCell ref="A363:C364"/>
    <mergeCell ref="D363:D364"/>
    <mergeCell ref="E363:H363"/>
    <mergeCell ref="F342:P342"/>
    <mergeCell ref="F343:H344"/>
    <mergeCell ref="I343:I344"/>
    <mergeCell ref="K343:P343"/>
    <mergeCell ref="K321:K333"/>
    <mergeCell ref="K334:P334"/>
    <mergeCell ref="K335:P335"/>
    <mergeCell ref="K336:P336"/>
    <mergeCell ref="K306:L307"/>
    <mergeCell ref="M306:M307"/>
    <mergeCell ref="N306:P306"/>
    <mergeCell ref="K308:K320"/>
    <mergeCell ref="K305:P305"/>
    <mergeCell ref="O23:O25"/>
    <mergeCell ref="O26:O28"/>
    <mergeCell ref="O29:O31"/>
    <mergeCell ref="O32:O34"/>
    <mergeCell ref="F302:P302"/>
    <mergeCell ref="F301:P301"/>
    <mergeCell ref="L29:L31"/>
    <mergeCell ref="L32:L34"/>
    <mergeCell ref="L35:L37"/>
    <mergeCell ref="I2:I4"/>
    <mergeCell ref="J2:J4"/>
    <mergeCell ref="M2:M4"/>
    <mergeCell ref="P2:P4"/>
    <mergeCell ref="L2:L4"/>
    <mergeCell ref="O2:O4"/>
    <mergeCell ref="I5:I7"/>
    <mergeCell ref="J5:J7"/>
    <mergeCell ref="M5:M7"/>
    <mergeCell ref="P5:P7"/>
    <mergeCell ref="L5:L7"/>
    <mergeCell ref="O5:O7"/>
    <mergeCell ref="I8:I10"/>
    <mergeCell ref="J8:J10"/>
    <mergeCell ref="M8:M10"/>
    <mergeCell ref="P8:P10"/>
    <mergeCell ref="L8:L10"/>
    <mergeCell ref="O8:O10"/>
    <mergeCell ref="I11:I13"/>
    <mergeCell ref="J11:J13"/>
    <mergeCell ref="M11:M13"/>
    <mergeCell ref="P11:P13"/>
    <mergeCell ref="L11:L13"/>
    <mergeCell ref="O11:O13"/>
    <mergeCell ref="I14:I16"/>
    <mergeCell ref="J14:J16"/>
    <mergeCell ref="M14:M16"/>
    <mergeCell ref="P14:P16"/>
    <mergeCell ref="L14:L16"/>
    <mergeCell ref="O14:O16"/>
    <mergeCell ref="I17:I19"/>
    <mergeCell ref="J17:J19"/>
    <mergeCell ref="M17:M19"/>
    <mergeCell ref="P17:P19"/>
    <mergeCell ref="L17:L19"/>
    <mergeCell ref="O17:O19"/>
    <mergeCell ref="I20:I22"/>
    <mergeCell ref="J20:J22"/>
    <mergeCell ref="M20:M22"/>
    <mergeCell ref="P20:P22"/>
    <mergeCell ref="L20:L22"/>
    <mergeCell ref="O20:O22"/>
    <mergeCell ref="I23:I25"/>
    <mergeCell ref="J23:J25"/>
    <mergeCell ref="M23:M25"/>
    <mergeCell ref="P23:P25"/>
    <mergeCell ref="L23:L25"/>
    <mergeCell ref="I26:I28"/>
    <mergeCell ref="J26:J28"/>
    <mergeCell ref="M26:M28"/>
    <mergeCell ref="P26:P28"/>
    <mergeCell ref="L26:L28"/>
    <mergeCell ref="I29:I31"/>
    <mergeCell ref="J29:J31"/>
    <mergeCell ref="M29:M31"/>
    <mergeCell ref="P29:P31"/>
    <mergeCell ref="I32:I34"/>
    <mergeCell ref="J32:J34"/>
    <mergeCell ref="M32:M34"/>
    <mergeCell ref="P32:P34"/>
    <mergeCell ref="I35:I37"/>
    <mergeCell ref="J35:J37"/>
    <mergeCell ref="M35:M37"/>
    <mergeCell ref="P35:P37"/>
    <mergeCell ref="O35:O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2017-06-08T08:20:48Z</dcterms:modified>
  <cp:category/>
  <cp:version/>
  <cp:contentType/>
  <cp:contentStatus/>
</cp:coreProperties>
</file>