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ib\Downloads\drive-download-20170725T144534Z-001\"/>
    </mc:Choice>
  </mc:AlternateContent>
  <bookViews>
    <workbookView xWindow="0" yWindow="0" windowWidth="24000" windowHeight="8910" firstSheet="2" activeTab="2"/>
  </bookViews>
  <sheets>
    <sheet name="Regression" sheetId="2" state="hidden" r:id="rId1"/>
    <sheet name="VEL width 1" sheetId="3" state="hidden" r:id="rId2"/>
    <sheet name="Enamel Apposition Rates" sheetId="4" r:id="rId3"/>
    <sheet name="Crown &amp; Enamel Volumes" sheetId="5" r:id="rId4"/>
    <sheet name="VEL width redo" sheetId="6" state="hidden" r:id="rId5"/>
    <sheet name="Sheet2" sheetId="7" state="hidden" r:id="rId6"/>
    <sheet name="Sheet1" sheetId="8" state="hidden" r:id="rId7"/>
  </sheets>
  <calcPr calcId="171027"/>
</workbook>
</file>

<file path=xl/calcChain.xml><?xml version="1.0" encoding="utf-8"?>
<calcChain xmlns="http://schemas.openxmlformats.org/spreadsheetml/2006/main">
  <c r="G25" i="5" l="1"/>
  <c r="D25" i="5"/>
  <c r="G16" i="5"/>
  <c r="G7" i="5"/>
  <c r="D16" i="5"/>
  <c r="D7" i="5"/>
  <c r="L11" i="8" l="1"/>
  <c r="L9" i="8"/>
  <c r="L3" i="8"/>
  <c r="L15" i="8" s="1"/>
  <c r="K25" i="5"/>
  <c r="L25" i="5" s="1"/>
  <c r="N25" i="5" s="1"/>
  <c r="O24" i="5"/>
  <c r="O25" i="5" s="1"/>
  <c r="O26" i="5" s="1"/>
  <c r="L24" i="5"/>
  <c r="K24" i="5"/>
  <c r="K26" i="5" s="1"/>
  <c r="N16" i="5"/>
  <c r="O15" i="5"/>
  <c r="O16" i="5" s="1"/>
  <c r="O17" i="5" s="1"/>
  <c r="K15" i="5"/>
  <c r="K17" i="5" s="1"/>
  <c r="N7" i="5"/>
  <c r="O6" i="5"/>
  <c r="O7" i="5" s="1"/>
  <c r="O8" i="5" s="1"/>
  <c r="K6" i="5"/>
  <c r="L6" i="5" s="1"/>
  <c r="D18" i="4"/>
  <c r="G18" i="4" s="1"/>
  <c r="E17" i="4"/>
  <c r="E16" i="4"/>
  <c r="E15" i="4"/>
  <c r="E18" i="4" s="1"/>
  <c r="G13" i="4"/>
  <c r="E13" i="4"/>
  <c r="D13" i="4"/>
  <c r="E12" i="4"/>
  <c r="E11" i="4"/>
  <c r="E10" i="4"/>
  <c r="E9" i="4"/>
  <c r="D7" i="4"/>
  <c r="E6" i="4"/>
  <c r="E5" i="4"/>
  <c r="E4" i="4"/>
  <c r="E7" i="4" s="1"/>
  <c r="W36" i="3"/>
  <c r="W35" i="3"/>
  <c r="W34" i="3"/>
  <c r="O31" i="3"/>
  <c r="O30" i="3"/>
  <c r="G30" i="3"/>
  <c r="O29" i="3"/>
  <c r="G29" i="3"/>
  <c r="G28" i="3"/>
  <c r="E18" i="2"/>
  <c r="E17" i="2"/>
  <c r="D17" i="2"/>
  <c r="C17" i="2"/>
  <c r="E16" i="2"/>
  <c r="E19" i="2" s="1"/>
  <c r="D16" i="2"/>
  <c r="D18" i="2" s="1"/>
  <c r="C16" i="2"/>
  <c r="C18" i="2" s="1"/>
  <c r="F11" i="2"/>
  <c r="E11" i="2"/>
  <c r="B11" i="2"/>
  <c r="Q10" i="2"/>
  <c r="Q15" i="2" s="1"/>
  <c r="P10" i="2"/>
  <c r="P15" i="2" s="1"/>
  <c r="E10" i="2"/>
  <c r="F10" i="2" s="1"/>
  <c r="B10" i="2"/>
  <c r="Q9" i="2"/>
  <c r="Q13" i="2" s="1"/>
  <c r="P9" i="2"/>
  <c r="P13" i="2" s="1"/>
  <c r="E9" i="2"/>
  <c r="F9" i="2" s="1"/>
  <c r="B9" i="2"/>
  <c r="Q8" i="2"/>
  <c r="Q12" i="2" s="1"/>
  <c r="P8" i="2"/>
  <c r="F8" i="2"/>
  <c r="E8" i="2"/>
  <c r="B8" i="2"/>
  <c r="Q7" i="2"/>
  <c r="Q14" i="2" s="1"/>
  <c r="P7" i="2"/>
  <c r="P14" i="2" s="1"/>
  <c r="E7" i="2"/>
  <c r="F7" i="2" s="1"/>
  <c r="B7" i="2"/>
  <c r="Q6" i="2"/>
  <c r="P6" i="2"/>
  <c r="F6" i="2"/>
  <c r="E6" i="2"/>
  <c r="B6" i="2"/>
  <c r="E5" i="2"/>
  <c r="F5" i="2" s="1"/>
  <c r="B5" i="2"/>
  <c r="F4" i="2"/>
  <c r="E4" i="2"/>
  <c r="B4" i="2"/>
  <c r="E3" i="2"/>
  <c r="F3" i="2" s="1"/>
  <c r="B3" i="2"/>
  <c r="F2" i="2"/>
  <c r="E2" i="2"/>
  <c r="B2" i="2"/>
  <c r="N24" i="5" l="1"/>
  <c r="K8" i="5"/>
  <c r="N8" i="5" s="1"/>
  <c r="L26" i="5"/>
  <c r="N26" i="5" s="1"/>
  <c r="M6" i="5"/>
  <c r="N6" i="5"/>
  <c r="N9" i="5" s="1"/>
  <c r="P12" i="2"/>
  <c r="C19" i="2"/>
  <c r="L15" i="5"/>
  <c r="D19" i="2"/>
  <c r="G7" i="4"/>
  <c r="M24" i="5"/>
  <c r="M26" i="5" s="1"/>
  <c r="N27" i="5" l="1"/>
  <c r="N15" i="5"/>
  <c r="M15" i="5"/>
  <c r="M17" i="5" s="1"/>
  <c r="L17" i="5"/>
  <c r="N17" i="5" s="1"/>
  <c r="N18" i="5" l="1"/>
</calcChain>
</file>

<file path=xl/sharedStrings.xml><?xml version="1.0" encoding="utf-8"?>
<sst xmlns="http://schemas.openxmlformats.org/spreadsheetml/2006/main" count="226" uniqueCount="106">
  <si>
    <t>UMNH VP 22857</t>
  </si>
  <si>
    <t>Area</t>
  </si>
  <si>
    <t>Mean</t>
  </si>
  <si>
    <t>Min</t>
  </si>
  <si>
    <t>Max</t>
  </si>
  <si>
    <t>Angle</t>
  </si>
  <si>
    <t>Dentin increment width (microns)</t>
  </si>
  <si>
    <t>Suzhousaurus</t>
  </si>
  <si>
    <t>Falcarius (combined)</t>
  </si>
  <si>
    <t>Increment width = section width/number of incremental lines</t>
  </si>
  <si>
    <t>Enamel</t>
  </si>
  <si>
    <t># of lines</t>
  </si>
  <si>
    <t>Avg. increment width = apposition rate</t>
  </si>
  <si>
    <t>(in microns)</t>
  </si>
  <si>
    <t>min</t>
  </si>
  <si>
    <t>Enamel growth rate (mL/LIG)</t>
  </si>
  <si>
    <t>Specimen:</t>
  </si>
  <si>
    <t>max</t>
  </si>
  <si>
    <t>average</t>
  </si>
  <si>
    <t>UMNH VP 15231</t>
  </si>
  <si>
    <t>LIG width</t>
  </si>
  <si>
    <t># von Ebner lines</t>
  </si>
  <si>
    <t>predicted</t>
  </si>
  <si>
    <t>Residuals</t>
  </si>
  <si>
    <t>Falcarius</t>
  </si>
  <si>
    <t>labels&lt;-c("Falcarius","Suzhousaurus")</t>
  </si>
  <si>
    <t>minor&lt;-seq(1,6,.1)</t>
  </si>
  <si>
    <t>par(mar=c(2.4,.1,.1,3))</t>
  </si>
  <si>
    <t>boxplot(boxwex=.5,S,F,yaxt="n",ylim=c(1,6),col=c("yellow","light blue"))</t>
  </si>
  <si>
    <t>axis(labels=labels,font=3,side=1,at=c(1,2),tick=FALSE,line=-.35)</t>
  </si>
  <si>
    <t>axis(side=4,at=c(1, 1.5, 2, 2.5, 3, 3.5, 4, 4.5, 5, 5.5, 6),labels=TRUE,tick=FALSE,line=-.35,las=1)</t>
  </si>
  <si>
    <t>axis(side=4,at=c(1, 1.5, 2, 2.5, 3, 3.5, 4, 4.5, 5, 5.5, 6),labels=FALSE,tick=TRUE,line=0,tck=-.018,lwd=1.9)</t>
  </si>
  <si>
    <t>Med</t>
  </si>
  <si>
    <t>axis(side=4,at=minor,labels=FALSE,tick=TRUE,line=0,tck=-.008)</t>
  </si>
  <si>
    <t>=Falcarius</t>
  </si>
  <si>
    <t>Q3</t>
  </si>
  <si>
    <t>=Suzhousaurus</t>
  </si>
  <si>
    <t>Low</t>
  </si>
  <si>
    <t>High</t>
  </si>
  <si>
    <t>rand.perm(S, F, R=1000, alternative = "less", stat= "meandiff")</t>
  </si>
  <si>
    <t>cor(rank(x), rank(y))</t>
  </si>
  <si>
    <t>$pval</t>
  </si>
  <si>
    <t>[1] -0.8989331</t>
  </si>
  <si>
    <t>&lt;-Spearman correlation</t>
  </si>
  <si>
    <t>[1] 0.005</t>
  </si>
  <si>
    <t>&lt;-sig difference in lig widths between Falcarius and Suzhousaurus</t>
  </si>
  <si>
    <t>Strong correlation between number of von ebner and number of LIGs</t>
  </si>
  <si>
    <t>$Dobs</t>
  </si>
  <si>
    <t>[1] -1.604576</t>
  </si>
  <si>
    <t># LIGs</t>
  </si>
  <si>
    <t>Section Width (in microns)</t>
  </si>
  <si>
    <t>t.test(Falcarius.EAR,Suzhousaurus.EAR)</t>
  </si>
  <si>
    <t>Welch Two Sample t-test</t>
  </si>
  <si>
    <t>data:  Falcarius.EAR and Suzhousaurus.EAR</t>
  </si>
  <si>
    <t>t = 4.6059, df = 7.4885, p-value = 0.00207</t>
  </si>
  <si>
    <t>alternative hypothesis: true difference in means is not equal to 0</t>
  </si>
  <si>
    <t>95 percent confidence interval:</t>
  </si>
  <si>
    <t>1.098664 3.355442</t>
  </si>
  <si>
    <t>sample estimates:</t>
  </si>
  <si>
    <t>mean of x mean of y</t>
  </si>
  <si>
    <t>4.291218  2.064165</t>
  </si>
  <si>
    <t>Significantly faster EAR in Falcarius</t>
  </si>
  <si>
    <t>V = (pi)abh*.77276</t>
  </si>
  <si>
    <t>&lt;-based on correction from 3D scan</t>
  </si>
  <si>
    <t>Units?</t>
  </si>
  <si>
    <t>Crown height (cm)</t>
  </si>
  <si>
    <t>Approximated as cylinder</t>
  </si>
  <si>
    <t>cubic mm</t>
  </si>
  <si>
    <t>cc/mL</t>
  </si>
  <si>
    <t>&lt;--Dropdown Menu</t>
  </si>
  <si>
    <t>cubic microns</t>
  </si>
  <si>
    <t>Volume</t>
  </si>
  <si>
    <t>t.test(Falcarius.DDR,Suzhousaurus.DDR)</t>
  </si>
  <si>
    <t>Semimajor axis (cm)</t>
  </si>
  <si>
    <t>Semiminor axis (cm)</t>
  </si>
  <si>
    <t>data:  Falcarius.DDR and Suzhousaurus.DDR</t>
  </si>
  <si>
    <t>t = 1.4706, df = 96.337, p-value = 0.1446</t>
  </si>
  <si>
    <t>-0.9264878  6.2254718</t>
  </si>
  <si>
    <t>24.57623  21.92673</t>
  </si>
  <si>
    <t>=no significant trend in DDR</t>
  </si>
  <si>
    <t xml:space="preserve">Trimmed mean = </t>
  </si>
  <si>
    <t>cubic μm</t>
  </si>
  <si>
    <t>a=</t>
  </si>
  <si>
    <t>b=</t>
  </si>
  <si>
    <t>a'=</t>
  </si>
  <si>
    <t>b'=</t>
  </si>
  <si>
    <t>Total Crown Volume</t>
  </si>
  <si>
    <t>h'=</t>
  </si>
  <si>
    <t>enamel: Crown volume</t>
  </si>
  <si>
    <t>Crown - enamel</t>
  </si>
  <si>
    <t>Total Enamel Volume</t>
  </si>
  <si>
    <t>IMG</t>
  </si>
  <si>
    <t>Length</t>
  </si>
  <si>
    <t>Increments</t>
  </si>
  <si>
    <t>Average thickness</t>
  </si>
  <si>
    <t>μm</t>
  </si>
  <si>
    <t>Ratio:</t>
  </si>
  <si>
    <t>Aproximate as cylinder?</t>
  </si>
  <si>
    <t>No</t>
  </si>
  <si>
    <t>Yes</t>
  </si>
  <si>
    <t>UMNH VP 22587</t>
  </si>
  <si>
    <t>Crown base length (cm)</t>
  </si>
  <si>
    <t>Crown base width (cm)</t>
  </si>
  <si>
    <t>Average Enamel thickness (cm)</t>
  </si>
  <si>
    <t>Total length (cm)</t>
  </si>
  <si>
    <t>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</si>
</sst>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>
    <font>
      <sz val="11"/>
      <color rgb="FF000000"/>
      <name val="Calibri"/>
    </font>
    <font>
      <sz val="11"/>
      <name val="Calibri"/>
    </font>
    <font>
      <i/>
      <sz val="11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sz val="10"/>
      <color rgb="FF0000FF"/>
      <name val="Droid Sans Mono"/>
    </font>
    <font>
      <sz val="10"/>
      <color rgb="FF000000"/>
      <name val="Droid Sans Mono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92CDDC"/>
        <bgColor rgb="FF92CDDC"/>
      </patternFill>
    </fill>
    <fill>
      <patternFill patternType="solid">
        <fgColor rgb="FFFCD5B4"/>
        <bgColor rgb="FFFCD5B4"/>
      </patternFill>
    </fill>
    <fill>
      <patternFill patternType="solid">
        <fgColor rgb="FFC4D79B"/>
        <bgColor rgb="FFC4D79B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2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0" fillId="0" borderId="0" xfId="0" applyFont="1"/>
    <xf numFmtId="0" fontId="1" fillId="3" borderId="0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4" xfId="0" applyFont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164" fontId="0" fillId="2" borderId="5" xfId="0" applyNumberFormat="1" applyFont="1" applyFill="1" applyBorder="1"/>
    <xf numFmtId="165" fontId="0" fillId="2" borderId="0" xfId="0" applyNumberFormat="1" applyFont="1" applyFill="1" applyBorder="1"/>
    <xf numFmtId="0" fontId="0" fillId="0" borderId="5" xfId="0" applyFont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11" fontId="3" fillId="2" borderId="5" xfId="0" applyNumberFormat="1" applyFont="1" applyFill="1" applyBorder="1"/>
    <xf numFmtId="164" fontId="0" fillId="0" borderId="0" xfId="0" applyNumberFormat="1" applyFont="1"/>
    <xf numFmtId="0" fontId="0" fillId="4" borderId="0" xfId="0" applyFont="1" applyFill="1" applyBorder="1"/>
    <xf numFmtId="164" fontId="0" fillId="4" borderId="0" xfId="0" applyNumberFormat="1" applyFont="1" applyFill="1" applyBorder="1"/>
    <xf numFmtId="0" fontId="0" fillId="4" borderId="5" xfId="0" applyFont="1" applyFill="1" applyBorder="1"/>
    <xf numFmtId="165" fontId="0" fillId="4" borderId="0" xfId="0" applyNumberFormat="1" applyFont="1" applyFill="1" applyBorder="1"/>
    <xf numFmtId="164" fontId="0" fillId="5" borderId="0" xfId="0" applyNumberFormat="1" applyFont="1" applyFill="1" applyBorder="1"/>
    <xf numFmtId="0" fontId="0" fillId="5" borderId="0" xfId="0" applyFont="1" applyFill="1" applyBorder="1"/>
    <xf numFmtId="0" fontId="4" fillId="0" borderId="0" xfId="0" applyFont="1"/>
    <xf numFmtId="0" fontId="5" fillId="0" borderId="0" xfId="0" applyFont="1" applyAlignment="1">
      <alignment vertical="center"/>
    </xf>
    <xf numFmtId="0" fontId="3" fillId="4" borderId="0" xfId="0" applyFont="1" applyFill="1" applyBorder="1"/>
    <xf numFmtId="164" fontId="3" fillId="4" borderId="0" xfId="0" applyNumberFormat="1" applyFont="1" applyFill="1" applyBorder="1"/>
    <xf numFmtId="0" fontId="5" fillId="6" borderId="0" xfId="0" applyFont="1" applyFill="1" applyBorder="1" applyAlignment="1">
      <alignment vertical="center"/>
    </xf>
    <xf numFmtId="11" fontId="3" fillId="4" borderId="5" xfId="0" applyNumberFormat="1" applyFont="1" applyFill="1" applyBorder="1"/>
    <xf numFmtId="0" fontId="4" fillId="7" borderId="0" xfId="0" applyFont="1" applyFill="1" applyBorder="1"/>
    <xf numFmtId="0" fontId="0" fillId="7" borderId="0" xfId="0" applyFont="1" applyFill="1" applyBorder="1"/>
    <xf numFmtId="164" fontId="0" fillId="7" borderId="0" xfId="0" applyNumberFormat="1" applyFont="1" applyFill="1" applyBorder="1"/>
    <xf numFmtId="0" fontId="0" fillId="7" borderId="5" xfId="0" applyFont="1" applyFill="1" applyBorder="1"/>
    <xf numFmtId="0" fontId="3" fillId="7" borderId="7" xfId="0" applyFont="1" applyFill="1" applyBorder="1"/>
    <xf numFmtId="164" fontId="3" fillId="7" borderId="7" xfId="0" applyNumberFormat="1" applyFont="1" applyFill="1" applyBorder="1"/>
    <xf numFmtId="11" fontId="3" fillId="7" borderId="8" xfId="0" applyNumberFormat="1" applyFont="1" applyFill="1" applyBorder="1"/>
    <xf numFmtId="0" fontId="0" fillId="7" borderId="7" xfId="0" applyFont="1" applyFill="1" applyBorder="1"/>
    <xf numFmtId="0" fontId="5" fillId="0" borderId="0" xfId="0" applyFont="1"/>
    <xf numFmtId="0" fontId="6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/>
    <xf numFmtId="4" fontId="0" fillId="0" borderId="0" xfId="0" applyNumberFormat="1" applyFont="1" applyAlignment="1"/>
    <xf numFmtId="10" fontId="0" fillId="0" borderId="0" xfId="0" applyNumberFormat="1" applyFont="1" applyAlignment="1"/>
    <xf numFmtId="4" fontId="0" fillId="0" borderId="0" xfId="0" applyNumberFormat="1" applyFont="1"/>
    <xf numFmtId="4" fontId="0" fillId="0" borderId="0" xfId="0" applyNumberFormat="1" applyFont="1" applyAlignment="1">
      <alignment wrapText="1"/>
    </xf>
    <xf numFmtId="4" fontId="1" fillId="0" borderId="0" xfId="0" applyNumberFormat="1" applyFont="1" applyAlignment="1"/>
    <xf numFmtId="4" fontId="0" fillId="0" borderId="0" xfId="0" applyNumberFormat="1" applyFont="1"/>
    <xf numFmtId="10" fontId="0" fillId="0" borderId="0" xfId="0" applyNumberFormat="1" applyFont="1"/>
    <xf numFmtId="4" fontId="0" fillId="0" borderId="0" xfId="0" applyNumberFormat="1" applyFont="1" applyAlignment="1"/>
    <xf numFmtId="0" fontId="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9" xfId="0" applyFont="1" applyBorder="1" applyAlignment="1"/>
    <xf numFmtId="0" fontId="0" fillId="0" borderId="9" xfId="0" applyFont="1" applyBorder="1" applyAlignment="1">
      <alignment horizontal="right"/>
    </xf>
    <xf numFmtId="11" fontId="0" fillId="0" borderId="0" xfId="0" applyNumberFormat="1" applyFont="1" applyAlignment="1">
      <alignment horizontal="right"/>
    </xf>
    <xf numFmtId="9" fontId="1" fillId="0" borderId="0" xfId="0" applyNumberFormat="1" applyFont="1"/>
    <xf numFmtId="11" fontId="0" fillId="8" borderId="9" xfId="0" applyNumberFormat="1" applyFont="1" applyFill="1" applyBorder="1" applyAlignment="1"/>
    <xf numFmtId="0" fontId="0" fillId="0" borderId="5" xfId="0" applyFont="1" applyBorder="1" applyAlignment="1"/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11" fontId="0" fillId="9" borderId="0" xfId="0" applyNumberFormat="1" applyFont="1" applyFill="1" applyAlignment="1">
      <alignment horizontal="right"/>
    </xf>
    <xf numFmtId="0" fontId="0" fillId="0" borderId="4" xfId="0" applyFont="1" applyBorder="1" applyAlignment="1"/>
    <xf numFmtId="11" fontId="0" fillId="10" borderId="0" xfId="0" applyNumberFormat="1" applyFont="1" applyFill="1" applyAlignment="1">
      <alignment horizontal="right"/>
    </xf>
    <xf numFmtId="0" fontId="0" fillId="8" borderId="9" xfId="0" applyFont="1" applyFill="1" applyBorder="1" applyAlignment="1"/>
    <xf numFmtId="0" fontId="0" fillId="9" borderId="0" xfId="0" applyFont="1" applyFill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10" borderId="0" xfId="0" applyFont="1" applyFill="1" applyAlignment="1"/>
    <xf numFmtId="0" fontId="0" fillId="0" borderId="0" xfId="0" applyFont="1" applyAlignment="1">
      <alignment horizontal="left" vertical="top" wrapText="1"/>
    </xf>
    <xf numFmtId="0" fontId="3" fillId="0" borderId="0" xfId="0" applyFont="1"/>
    <xf numFmtId="0" fontId="0" fillId="0" borderId="8" xfId="0" applyFont="1" applyBorder="1" applyAlignment="1"/>
    <xf numFmtId="0" fontId="0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9" fontId="0" fillId="0" borderId="0" xfId="1" applyFont="1"/>
    <xf numFmtId="4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3" xfId="0" applyFont="1" applyBorder="1" applyAlignment="1">
      <alignment vertical="top" wrapText="1"/>
    </xf>
    <xf numFmtId="0" fontId="1" fillId="0" borderId="5" xfId="0" applyFont="1" applyBorder="1"/>
    <xf numFmtId="10" fontId="0" fillId="0" borderId="0" xfId="0" applyNumberFormat="1" applyFont="1" applyAlignment="1"/>
    <xf numFmtId="0" fontId="1" fillId="0" borderId="7" xfId="0" applyFont="1" applyBorder="1"/>
    <xf numFmtId="0" fontId="0" fillId="0" borderId="5" xfId="0" applyFont="1" applyBorder="1" applyAlignment="1"/>
    <xf numFmtId="0" fontId="1" fillId="0" borderId="8" xfId="0" applyFont="1" applyBorder="1"/>
    <xf numFmtId="0" fontId="0" fillId="0" borderId="4" xfId="0" applyFont="1" applyBorder="1" applyAlignment="1"/>
    <xf numFmtId="0" fontId="0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E6B9B8"/>
              </a:solidFill>
              <a:ln cmpd="sng">
                <a:solidFill>
                  <a:srgbClr val="E6B9B8"/>
                </a:solidFill>
              </a:ln>
            </c:spPr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Regression!$C$2:$C$11</c:f>
              <c:numCache>
                <c:formatCode>0.000</c:formatCode>
                <c:ptCount val="10"/>
                <c:pt idx="0">
                  <c:v>5.6307777777777774</c:v>
                </c:pt>
                <c:pt idx="1">
                  <c:v>5.6007499999999997</c:v>
                </c:pt>
                <c:pt idx="2">
                  <c:v>4.8266</c:v>
                </c:pt>
                <c:pt idx="3">
                  <c:v>2.4866666666666668</c:v>
                </c:pt>
                <c:pt idx="4">
                  <c:v>4.5356666666666667</c:v>
                </c:pt>
                <c:pt idx="5">
                  <c:v>3.6276666666666664</c:v>
                </c:pt>
                <c:pt idx="6">
                  <c:v>3.3304</c:v>
                </c:pt>
                <c:pt idx="7">
                  <c:v>1.8274444444444444</c:v>
                </c:pt>
                <c:pt idx="8">
                  <c:v>1.9502727272727272</c:v>
                </c:pt>
                <c:pt idx="9">
                  <c:v>2.4147777777777777</c:v>
                </c:pt>
              </c:numCache>
            </c:numRef>
          </c:xVal>
          <c:yVal>
            <c:numRef>
              <c:f>Regression!$D$2:$D$11</c:f>
              <c:numCache>
                <c:formatCode>General</c:formatCode>
                <c:ptCount val="10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82-485B-B6D2-C3CD5AD3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356148"/>
        <c:axId val="1241076865"/>
      </c:scatterChart>
      <c:valAx>
        <c:axId val="114035614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LIG widths (in microns)</a:t>
                </a:r>
              </a:p>
            </c:rich>
          </c:tx>
          <c:overlay val="0"/>
        </c:title>
        <c:numFmt formatCode="0.0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  <a:endParaRPr lang="en-US"/>
          </a:p>
        </c:txPr>
        <c:crossAx val="1241076865"/>
        <c:crosses val="autoZero"/>
        <c:crossBetween val="midCat"/>
      </c:valAx>
      <c:valAx>
        <c:axId val="12410768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# of von Ebner lines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  <a:endParaRPr lang="en-US"/>
          </a:p>
        </c:txPr>
        <c:crossAx val="1140356148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t>Mean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682133315707641"/>
          <c:y val="5.1400554097404488E-2"/>
          <c:w val="0.83178666842923588"/>
          <c:h val="0.8326195683872849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cat>
            <c:strRef>
              <c:f>Regression!$R$2</c:f>
              <c:strCache>
                <c:ptCount val="1"/>
                <c:pt idx="0">
                  <c:v>Falcarius</c:v>
                </c:pt>
              </c:strCache>
            </c:strRef>
          </c:cat>
          <c:val>
            <c:numRef>
              <c:f>Regression!$R$3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F13-483D-A7E7-BC366A538448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1"/>
          <c:cat>
            <c:strRef>
              <c:f>Regression!$R$2</c:f>
              <c:strCache>
                <c:ptCount val="1"/>
                <c:pt idx="0">
                  <c:v>Falcarius</c:v>
                </c:pt>
              </c:strCache>
            </c:strRef>
          </c:cat>
          <c:val>
            <c:numRef>
              <c:f>Regression!$P$7:$Q$7</c:f>
              <c:numCache>
                <c:formatCode>0.000</c:formatCode>
                <c:ptCount val="2"/>
                <c:pt idx="0" formatCode="General">
                  <c:v>3.4790333333333332</c:v>
                </c:pt>
                <c:pt idx="1">
                  <c:v>1.9195656565656565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F13-483D-A7E7-BC366A538448}"/>
            </c:ext>
          </c:extLst>
        </c:ser>
        <c:ser>
          <c:idx val="2"/>
          <c:order val="2"/>
          <c:spPr>
            <a:solidFill>
              <a:srgbClr val="9BBB59"/>
            </a:solidFill>
          </c:spPr>
          <c:invertIfNegative val="1"/>
          <c:cat>
            <c:strRef>
              <c:f>Regression!$R$2</c:f>
              <c:strCache>
                <c:ptCount val="1"/>
                <c:pt idx="0">
                  <c:v>Falcarius</c:v>
                </c:pt>
              </c:strCache>
            </c:strRef>
          </c:cat>
          <c:val>
            <c:numRef>
              <c:f>Regression!$P$12:$Q$12</c:f>
              <c:numCache>
                <c:formatCode>0.000</c:formatCode>
                <c:ptCount val="2"/>
                <c:pt idx="0">
                  <c:v>1.0566333333333335</c:v>
                </c:pt>
                <c:pt idx="1">
                  <c:v>3.0707070707070683E-2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F13-483D-A7E7-BC366A538448}"/>
            </c:ext>
          </c:extLst>
        </c:ser>
        <c:ser>
          <c:idx val="3"/>
          <c:order val="3"/>
          <c:spPr>
            <a:solidFill>
              <a:srgbClr val="109618"/>
            </a:solidFill>
          </c:spPr>
          <c:invertIfNegative val="1"/>
          <c:cat>
            <c:strRef>
              <c:f>Regression!$R$2</c:f>
              <c:strCache>
                <c:ptCount val="1"/>
                <c:pt idx="0">
                  <c:v>Falcarius</c:v>
                </c:pt>
              </c:strCache>
            </c:strRef>
          </c:cat>
          <c:val>
            <c:numRef>
              <c:f>Regression!$P$13:$Q$13</c:f>
              <c:numCache>
                <c:formatCode>0.000</c:formatCode>
                <c:ptCount val="2"/>
                <c:pt idx="0">
                  <c:v>0.67800833333333355</c:v>
                </c:pt>
                <c:pt idx="1">
                  <c:v>0.11612626262626269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F13-483D-A7E7-BC366A538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4907575"/>
        <c:axId val="345204511"/>
      </c:barChart>
      <c:catAx>
        <c:axId val="544907575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1"/>
            </a:pPr>
            <a:endParaRPr lang="en-US"/>
          </a:p>
        </c:txPr>
        <c:crossAx val="345204511"/>
        <c:crosses val="autoZero"/>
        <c:auto val="1"/>
        <c:lblAlgn val="ctr"/>
        <c:lblOffset val="100"/>
        <c:noMultiLvlLbl val="1"/>
      </c:catAx>
      <c:valAx>
        <c:axId val="345204511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LIG width (μm)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  <a:endParaRPr lang="en-US"/>
          </a:p>
        </c:txPr>
        <c:crossAx val="544907575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trendline>
            <c:name>Linear (# von Ebner lines)</c:name>
            <c:spPr>
              <a:ln w="19050">
                <a:solidFill>
                  <a:srgbClr val="4F81BD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strRef>
              <c:f>Regression!$D$33:$D$43</c:f>
              <c:strCache>
                <c:ptCount val="11"/>
                <c:pt idx="0">
                  <c:v># von Ebner lines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</c:strCache>
            </c:strRef>
          </c:xVal>
          <c:yVal>
            <c:numRef>
              <c:f>Regression!$C$33:$C$43</c:f>
              <c:numCache>
                <c:formatCode>General</c:formatCode>
                <c:ptCount val="11"/>
                <c:pt idx="0">
                  <c:v>0</c:v>
                </c:pt>
                <c:pt idx="1">
                  <c:v>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9</c:v>
                </c:pt>
                <c:pt idx="9">
                  <c:v>11</c:v>
                </c:pt>
                <c:pt idx="10">
                  <c:v>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C0-479B-BCCC-C5671F185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08981"/>
        <c:axId val="1148913337"/>
      </c:scatterChart>
      <c:valAx>
        <c:axId val="168108981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1148913337"/>
        <c:crosses val="autoZero"/>
        <c:crossBetween val="midCat"/>
      </c:valAx>
      <c:valAx>
        <c:axId val="114891333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168108981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13</xdr:col>
      <xdr:colOff>457200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571500</xdr:colOff>
      <xdr:row>0</xdr:row>
      <xdr:rowOff>0</xdr:rowOff>
    </xdr:from>
    <xdr:to>
      <xdr:col>19</xdr:col>
      <xdr:colOff>66675</xdr:colOff>
      <xdr:row>15</xdr:row>
      <xdr:rowOff>38100</xdr:rowOff>
    </xdr:to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6</xdr:col>
      <xdr:colOff>0</xdr:colOff>
      <xdr:row>20</xdr:row>
      <xdr:rowOff>114300</xdr:rowOff>
    </xdr:from>
    <xdr:to>
      <xdr:col>13</xdr:col>
      <xdr:colOff>304800</xdr:colOff>
      <xdr:row>35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/>
  <cols>
    <col min="1" max="2" width="6.5703125" customWidth="1"/>
    <col min="3" max="3" width="11.42578125" customWidth="1"/>
    <col min="4" max="4" width="12.42578125" customWidth="1"/>
    <col min="5" max="14" width="6.5703125" customWidth="1"/>
    <col min="15" max="15" width="8.85546875" customWidth="1"/>
    <col min="16" max="26" width="6.5703125" customWidth="1"/>
  </cols>
  <sheetData>
    <row r="1" spans="1:26">
      <c r="A1" s="5"/>
      <c r="B1" s="5"/>
      <c r="C1" s="7" t="s">
        <v>20</v>
      </c>
      <c r="D1" s="7" t="s">
        <v>21</v>
      </c>
      <c r="E1" s="7" t="s">
        <v>22</v>
      </c>
      <c r="F1" s="7" t="s">
        <v>23</v>
      </c>
      <c r="G1" s="5"/>
      <c r="H1" s="5"/>
      <c r="I1" s="5"/>
      <c r="J1" s="5"/>
      <c r="K1" s="5"/>
      <c r="L1" s="5"/>
      <c r="M1" s="5"/>
      <c r="N1" s="5"/>
      <c r="O1" s="7" t="s">
        <v>20</v>
      </c>
      <c r="P1" s="7" t="s">
        <v>21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5"/>
      <c r="B2" s="18">
        <f t="shared" ref="B2:B11" si="0">ROUND(C2,3)</f>
        <v>5.6310000000000002</v>
      </c>
      <c r="C2" s="23">
        <v>5.6307777777777774</v>
      </c>
      <c r="D2" s="24">
        <v>26</v>
      </c>
      <c r="E2" s="24">
        <f t="shared" ref="E2:E11" si="1">52.852+C2*-4.7065</f>
        <v>26.350744388888888</v>
      </c>
      <c r="F2" s="24">
        <f t="shared" ref="F2:F11" si="2">D2-E2</f>
        <v>-0.35074438888888793</v>
      </c>
      <c r="G2" s="5"/>
      <c r="H2" s="5"/>
      <c r="I2" s="5"/>
      <c r="J2" s="5"/>
      <c r="K2" s="5"/>
      <c r="L2" s="5"/>
      <c r="M2" s="5"/>
      <c r="N2" s="5"/>
      <c r="O2" s="18"/>
      <c r="P2" s="18"/>
      <c r="Q2" s="18"/>
      <c r="R2" s="25" t="s">
        <v>24</v>
      </c>
      <c r="S2" s="5"/>
      <c r="T2" s="5"/>
      <c r="U2" s="5"/>
      <c r="V2" s="5"/>
      <c r="W2" s="5"/>
      <c r="X2" s="5"/>
      <c r="Y2" s="5"/>
      <c r="Z2" s="5"/>
    </row>
    <row r="3" spans="1:26">
      <c r="A3" s="5"/>
      <c r="B3" s="18">
        <f t="shared" si="0"/>
        <v>5.601</v>
      </c>
      <c r="C3" s="23">
        <v>5.6007499999999997</v>
      </c>
      <c r="D3" s="24">
        <v>26</v>
      </c>
      <c r="E3" s="24">
        <f t="shared" si="1"/>
        <v>26.492070124999998</v>
      </c>
      <c r="F3" s="24">
        <f t="shared" si="2"/>
        <v>-0.49207012499999792</v>
      </c>
      <c r="G3" s="5"/>
      <c r="H3" s="5"/>
      <c r="I3" s="5"/>
      <c r="J3" s="5"/>
      <c r="K3" s="5"/>
      <c r="L3" s="5"/>
      <c r="M3" s="5"/>
      <c r="N3" s="5"/>
      <c r="O3" s="18"/>
      <c r="P3" s="5"/>
      <c r="Q3" s="25"/>
      <c r="R3" s="7" t="s">
        <v>7</v>
      </c>
      <c r="S3" s="5"/>
      <c r="T3" s="5"/>
      <c r="U3" s="5"/>
      <c r="V3" s="5"/>
      <c r="W3" s="5"/>
      <c r="X3" s="5"/>
      <c r="Y3" s="5"/>
      <c r="Z3" s="5"/>
    </row>
    <row r="4" spans="1:26">
      <c r="A4" s="5"/>
      <c r="B4" s="18">
        <f t="shared" si="0"/>
        <v>4.827</v>
      </c>
      <c r="C4" s="23">
        <v>4.8266</v>
      </c>
      <c r="D4" s="24">
        <v>26</v>
      </c>
      <c r="E4" s="24">
        <f t="shared" si="1"/>
        <v>30.135607099999998</v>
      </c>
      <c r="F4" s="24">
        <f t="shared" si="2"/>
        <v>-4.1356070999999979</v>
      </c>
      <c r="G4" s="5"/>
      <c r="H4" s="5"/>
      <c r="I4" s="5"/>
      <c r="J4" s="5"/>
      <c r="K4" s="5"/>
      <c r="L4" s="5"/>
      <c r="M4" s="5"/>
      <c r="N4" s="5"/>
      <c r="O4" s="7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5"/>
      <c r="B5" s="18">
        <f t="shared" si="0"/>
        <v>2.4870000000000001</v>
      </c>
      <c r="C5" s="23">
        <v>2.4866666666666668</v>
      </c>
      <c r="D5" s="24">
        <v>37</v>
      </c>
      <c r="E5" s="24">
        <f t="shared" si="1"/>
        <v>41.148503333333331</v>
      </c>
      <c r="F5" s="24">
        <f t="shared" si="2"/>
        <v>-4.1485033333333305</v>
      </c>
      <c r="G5" s="5"/>
      <c r="H5" s="5"/>
      <c r="I5" s="5"/>
      <c r="J5" s="5"/>
      <c r="K5" s="5"/>
      <c r="L5" s="5"/>
      <c r="M5" s="5"/>
      <c r="N5" s="5"/>
      <c r="O5" s="18"/>
      <c r="P5" s="5"/>
      <c r="Q5" s="5"/>
      <c r="R5" s="5"/>
      <c r="S5" s="5"/>
      <c r="T5" s="5"/>
      <c r="U5" s="26" t="s">
        <v>25</v>
      </c>
      <c r="V5" s="5"/>
      <c r="W5" s="5"/>
      <c r="X5" s="5"/>
      <c r="Y5" s="5"/>
      <c r="Z5" s="5"/>
    </row>
    <row r="6" spans="1:26">
      <c r="A6" s="5"/>
      <c r="B6" s="18">
        <f t="shared" si="0"/>
        <v>4.5359999999999996</v>
      </c>
      <c r="C6" s="23">
        <v>4.5356666666666667</v>
      </c>
      <c r="D6" s="24">
        <v>37</v>
      </c>
      <c r="E6" s="24">
        <f t="shared" si="1"/>
        <v>31.504884833333328</v>
      </c>
      <c r="F6" s="24">
        <f t="shared" si="2"/>
        <v>5.4951151666666718</v>
      </c>
      <c r="G6" s="5"/>
      <c r="H6" s="5"/>
      <c r="I6" s="5"/>
      <c r="J6" s="5"/>
      <c r="K6" s="5"/>
      <c r="L6" s="5"/>
      <c r="M6" s="5"/>
      <c r="N6" s="5"/>
      <c r="O6" s="18"/>
      <c r="P6" s="18">
        <f>MIN(C2:$C$8)</f>
        <v>2.4866666666666668</v>
      </c>
      <c r="Q6" s="18">
        <f>MIN($C$9:$C$11)</f>
        <v>1.8274444444444444</v>
      </c>
      <c r="R6" s="5"/>
      <c r="S6" s="5"/>
      <c r="T6" s="5"/>
      <c r="U6" s="29" t="s">
        <v>26</v>
      </c>
      <c r="V6" s="5"/>
      <c r="W6" s="5"/>
      <c r="X6" s="5"/>
      <c r="Y6" s="5"/>
      <c r="Z6" s="5"/>
    </row>
    <row r="7" spans="1:26">
      <c r="A7" s="5"/>
      <c r="B7" s="18">
        <f t="shared" si="0"/>
        <v>3.6280000000000001</v>
      </c>
      <c r="C7" s="23">
        <v>3.6276666666666664</v>
      </c>
      <c r="D7" s="24">
        <v>37</v>
      </c>
      <c r="E7" s="24">
        <f t="shared" si="1"/>
        <v>35.778386833333329</v>
      </c>
      <c r="F7" s="24">
        <f t="shared" si="2"/>
        <v>1.2216131666666712</v>
      </c>
      <c r="G7" s="5"/>
      <c r="H7" s="5"/>
      <c r="I7" s="5"/>
      <c r="J7" s="5"/>
      <c r="K7" s="5"/>
      <c r="L7" s="5"/>
      <c r="M7" s="5"/>
      <c r="N7" s="5"/>
      <c r="O7" s="18"/>
      <c r="P7" s="7">
        <f>QUARTILE($C$2:$C$8,1)</f>
        <v>3.4790333333333332</v>
      </c>
      <c r="Q7" s="18">
        <f>QUARTILE($C8:C$11,1)</f>
        <v>1.9195656565656565</v>
      </c>
      <c r="R7" s="5"/>
      <c r="S7" s="5"/>
      <c r="T7" s="5"/>
      <c r="U7" s="29" t="s">
        <v>27</v>
      </c>
      <c r="V7" s="5"/>
      <c r="W7" s="5"/>
      <c r="X7" s="5"/>
      <c r="Y7" s="5"/>
      <c r="Z7" s="5"/>
    </row>
    <row r="8" spans="1:26">
      <c r="A8" s="5"/>
      <c r="B8" s="18">
        <f t="shared" si="0"/>
        <v>3.33</v>
      </c>
      <c r="C8" s="23">
        <v>3.3304</v>
      </c>
      <c r="D8" s="24">
        <v>37</v>
      </c>
      <c r="E8" s="24">
        <f t="shared" si="1"/>
        <v>37.177472399999999</v>
      </c>
      <c r="F8" s="24">
        <f t="shared" si="2"/>
        <v>-0.1774723999999992</v>
      </c>
      <c r="G8" s="5"/>
      <c r="H8" s="5"/>
      <c r="I8" s="5"/>
      <c r="J8" s="5"/>
      <c r="K8" s="5"/>
      <c r="L8" s="5"/>
      <c r="M8" s="5"/>
      <c r="N8" s="5"/>
      <c r="O8" s="18"/>
      <c r="P8" s="18">
        <f>MEDIAN(C2:$C$8)</f>
        <v>4.5356666666666667</v>
      </c>
      <c r="Q8" s="18">
        <f>MEDIAN($C9:C$11)</f>
        <v>1.9502727272727272</v>
      </c>
      <c r="R8" s="5"/>
      <c r="S8" s="5"/>
      <c r="T8" s="5"/>
      <c r="U8" s="29" t="s">
        <v>28</v>
      </c>
      <c r="V8" s="5"/>
      <c r="W8" s="5"/>
      <c r="X8" s="5"/>
      <c r="Y8" s="5"/>
      <c r="Z8" s="5"/>
    </row>
    <row r="9" spans="1:26">
      <c r="A9" s="5"/>
      <c r="B9" s="18">
        <f t="shared" si="0"/>
        <v>1.827</v>
      </c>
      <c r="C9" s="20">
        <v>1.8274444444444444</v>
      </c>
      <c r="D9" s="19">
        <v>44</v>
      </c>
      <c r="E9" s="19">
        <f t="shared" si="1"/>
        <v>44.251132722222216</v>
      </c>
      <c r="F9" s="19">
        <f t="shared" si="2"/>
        <v>-0.25113272222221639</v>
      </c>
      <c r="G9" s="5"/>
      <c r="H9" s="5"/>
      <c r="I9" s="5"/>
      <c r="J9" s="5"/>
      <c r="K9" s="5"/>
      <c r="L9" s="5"/>
      <c r="M9" s="5"/>
      <c r="N9" s="5"/>
      <c r="O9" s="18"/>
      <c r="P9" s="7">
        <f>QUARTILE($C$2:$C$8,3)</f>
        <v>5.2136750000000003</v>
      </c>
      <c r="Q9" s="18">
        <f>QUARTILE($C10:C$11,1)</f>
        <v>2.0663989898989898</v>
      </c>
      <c r="R9" s="5"/>
      <c r="S9" s="5"/>
      <c r="T9" s="5"/>
      <c r="U9" s="7" t="s">
        <v>29</v>
      </c>
      <c r="V9" s="5"/>
      <c r="W9" s="5"/>
      <c r="X9" s="5"/>
      <c r="Y9" s="5"/>
      <c r="Z9" s="5"/>
    </row>
    <row r="10" spans="1:26">
      <c r="A10" s="5"/>
      <c r="B10" s="18">
        <f t="shared" si="0"/>
        <v>1.95</v>
      </c>
      <c r="C10" s="20">
        <v>1.9502727272727272</v>
      </c>
      <c r="D10" s="19">
        <v>44</v>
      </c>
      <c r="E10" s="19">
        <f t="shared" si="1"/>
        <v>43.673041409090906</v>
      </c>
      <c r="F10" s="19">
        <f t="shared" si="2"/>
        <v>0.32695859090909352</v>
      </c>
      <c r="G10" s="5"/>
      <c r="H10" s="5"/>
      <c r="I10" s="5"/>
      <c r="J10" s="5"/>
      <c r="K10" s="5"/>
      <c r="L10" s="5"/>
      <c r="M10" s="5"/>
      <c r="N10" s="5"/>
      <c r="O10" s="7"/>
      <c r="P10" s="18">
        <f>MAX(C2:C8)</f>
        <v>5.6307777777777774</v>
      </c>
      <c r="Q10" s="18">
        <f>MAX($C11:C$11)</f>
        <v>2.4147777777777777</v>
      </c>
      <c r="R10" s="5"/>
      <c r="S10" s="5"/>
      <c r="T10" s="5"/>
      <c r="U10" s="7" t="s">
        <v>30</v>
      </c>
      <c r="V10" s="5"/>
      <c r="W10" s="5"/>
      <c r="X10" s="5"/>
      <c r="Y10" s="5"/>
      <c r="Z10" s="5"/>
    </row>
    <row r="11" spans="1:26">
      <c r="A11" s="5"/>
      <c r="B11" s="18">
        <f t="shared" si="0"/>
        <v>2.415</v>
      </c>
      <c r="C11" s="20">
        <v>2.4147777777777777</v>
      </c>
      <c r="D11" s="19">
        <v>44</v>
      </c>
      <c r="E11" s="19">
        <f t="shared" si="1"/>
        <v>41.486848388888887</v>
      </c>
      <c r="F11" s="19">
        <f t="shared" si="2"/>
        <v>2.5131516111111125</v>
      </c>
      <c r="G11" s="5"/>
      <c r="H11" s="5"/>
      <c r="I11" s="5"/>
      <c r="J11" s="5"/>
      <c r="K11" s="5"/>
      <c r="L11" s="5"/>
      <c r="M11" s="5"/>
      <c r="N11" s="5"/>
      <c r="O11" s="7"/>
      <c r="P11" s="5"/>
      <c r="Q11" s="5"/>
      <c r="R11" s="5"/>
      <c r="S11" s="5"/>
      <c r="T11" s="5"/>
      <c r="U11" s="7" t="s">
        <v>31</v>
      </c>
      <c r="V11" s="5"/>
      <c r="W11" s="5"/>
      <c r="X11" s="5"/>
      <c r="Y11" s="5"/>
      <c r="Z11" s="5"/>
    </row>
    <row r="12" spans="1:26">
      <c r="A12" s="5"/>
      <c r="B12" s="5"/>
      <c r="C12" s="7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7" t="s">
        <v>32</v>
      </c>
      <c r="P12" s="18">
        <f t="shared" ref="P12:Q12" si="3">P8-P7</f>
        <v>1.0566333333333335</v>
      </c>
      <c r="Q12" s="18">
        <f t="shared" si="3"/>
        <v>3.0707070707070683E-2</v>
      </c>
      <c r="R12" s="5"/>
      <c r="S12" s="5"/>
      <c r="T12" s="5"/>
      <c r="U12" s="7" t="s">
        <v>33</v>
      </c>
      <c r="V12" s="5"/>
      <c r="W12" s="5"/>
      <c r="X12" s="5"/>
      <c r="Y12" s="5"/>
      <c r="Z12" s="5"/>
    </row>
    <row r="13" spans="1:26">
      <c r="A13" s="5"/>
      <c r="B13" s="5"/>
      <c r="C13" s="23"/>
      <c r="D13" s="25" t="s">
        <v>34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7" t="s">
        <v>35</v>
      </c>
      <c r="P13" s="18">
        <f t="shared" ref="P13:Q13" si="4">P9-P8</f>
        <v>0.67800833333333355</v>
      </c>
      <c r="Q13" s="18">
        <f t="shared" si="4"/>
        <v>0.11612626262626269</v>
      </c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5"/>
      <c r="B14" s="5"/>
      <c r="C14" s="20"/>
      <c r="D14" s="25" t="s">
        <v>36</v>
      </c>
      <c r="E14" s="18"/>
      <c r="F14" s="5"/>
      <c r="G14" s="5"/>
      <c r="H14" s="5"/>
      <c r="I14" s="5"/>
      <c r="J14" s="5"/>
      <c r="K14" s="5"/>
      <c r="L14" s="5"/>
      <c r="M14" s="5"/>
      <c r="N14" s="5"/>
      <c r="O14" s="7" t="s">
        <v>37</v>
      </c>
      <c r="P14" s="18">
        <f t="shared" ref="P14:Q14" si="5">P7-P6</f>
        <v>0.9923666666666664</v>
      </c>
      <c r="Q14" s="18">
        <f t="shared" si="5"/>
        <v>9.2121212121212048E-2</v>
      </c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5"/>
      <c r="B15" s="5"/>
      <c r="C15" s="18"/>
      <c r="D15" s="7"/>
      <c r="E15" s="18"/>
      <c r="F15" s="5"/>
      <c r="G15" s="5"/>
      <c r="H15" s="5"/>
      <c r="I15" s="5"/>
      <c r="J15" s="5"/>
      <c r="K15" s="5"/>
      <c r="L15" s="5"/>
      <c r="M15" s="5"/>
      <c r="N15" s="5"/>
      <c r="O15" s="7" t="s">
        <v>38</v>
      </c>
      <c r="P15" s="18">
        <f t="shared" ref="P15:Q15" si="6">P10-P9</f>
        <v>0.41710277777777716</v>
      </c>
      <c r="Q15" s="18">
        <f t="shared" si="6"/>
        <v>0.34837878787878784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5"/>
      <c r="B16" s="5"/>
      <c r="C16" s="18">
        <f>AVERAGE(C2:C4)</f>
        <v>5.3527092592592593</v>
      </c>
      <c r="D16" s="18">
        <f>AVERAGE(C5:C8)</f>
        <v>3.4950999999999999</v>
      </c>
      <c r="E16" s="18">
        <f>AVERAGE(C9:C11)</f>
        <v>2.0641649831649831</v>
      </c>
      <c r="F16" s="5"/>
      <c r="G16" s="5"/>
      <c r="H16" s="5"/>
      <c r="I16" s="5"/>
      <c r="J16" s="5"/>
      <c r="K16" s="5"/>
      <c r="L16" s="5"/>
      <c r="M16" s="5"/>
      <c r="N16" s="5"/>
      <c r="O16" s="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5"/>
      <c r="B17" s="5"/>
      <c r="C17" s="18">
        <f>STDEV(C2:C4)/(SQRT(3))</f>
        <v>0.26319741093477889</v>
      </c>
      <c r="D17" s="18">
        <f>STDEV(C5:C8)/(SQRT(4))</f>
        <v>0.42273088234583589</v>
      </c>
      <c r="E17" s="7">
        <f>STDEV(C9:C11)/(SQRT(3))</f>
        <v>0.17885626964621715</v>
      </c>
      <c r="F17" s="5"/>
      <c r="G17" s="5"/>
      <c r="H17" s="5"/>
      <c r="I17" s="5"/>
      <c r="J17" s="5"/>
      <c r="K17" s="5"/>
      <c r="L17" s="5"/>
      <c r="M17" s="5"/>
      <c r="N17" s="5"/>
      <c r="O17" s="39" t="s">
        <v>39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5"/>
      <c r="B18" s="5"/>
      <c r="C18" s="18">
        <f t="shared" ref="C18:E18" si="7">C16+C17</f>
        <v>5.6159066701940379</v>
      </c>
      <c r="D18" s="18">
        <f t="shared" si="7"/>
        <v>3.9178308823458359</v>
      </c>
      <c r="E18" s="18">
        <f t="shared" si="7"/>
        <v>2.2430212528112001</v>
      </c>
      <c r="F18" s="5"/>
      <c r="G18" s="5"/>
      <c r="H18" s="39" t="s">
        <v>40</v>
      </c>
      <c r="I18" s="5"/>
      <c r="J18" s="5"/>
      <c r="K18" s="5"/>
      <c r="L18" s="5"/>
      <c r="M18" s="5"/>
      <c r="N18" s="5"/>
      <c r="O18" s="40" t="s">
        <v>41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5"/>
      <c r="B19" s="5"/>
      <c r="C19" s="18">
        <f t="shared" ref="C19:E19" si="8">C16-C17</f>
        <v>5.0895118483244808</v>
      </c>
      <c r="D19" s="18">
        <f t="shared" si="8"/>
        <v>3.0723691176541639</v>
      </c>
      <c r="E19" s="18">
        <f t="shared" si="8"/>
        <v>1.8853087135187661</v>
      </c>
      <c r="F19" s="5"/>
      <c r="G19" s="5"/>
      <c r="H19" s="40" t="s">
        <v>42</v>
      </c>
      <c r="I19" s="5"/>
      <c r="J19" s="7" t="s">
        <v>43</v>
      </c>
      <c r="K19" s="5"/>
      <c r="L19" s="5"/>
      <c r="M19" s="5"/>
      <c r="N19" s="5"/>
      <c r="O19" s="40" t="s">
        <v>44</v>
      </c>
      <c r="P19" s="7" t="s">
        <v>45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5"/>
      <c r="B20" s="5"/>
      <c r="C20" s="18"/>
      <c r="D20" s="7"/>
      <c r="E20" s="5"/>
      <c r="F20" s="5"/>
      <c r="G20" s="5"/>
      <c r="H20" s="7" t="s">
        <v>46</v>
      </c>
      <c r="I20" s="5"/>
      <c r="J20" s="5"/>
      <c r="K20" s="5"/>
      <c r="L20" s="5"/>
      <c r="M20" s="5"/>
      <c r="N20" s="5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5"/>
      <c r="B21" s="5"/>
      <c r="C21" s="18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40" t="s">
        <v>47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5"/>
      <c r="B22" s="5"/>
      <c r="C22" s="18">
        <v>5.6307777777777774</v>
      </c>
      <c r="D22" s="7">
        <v>2.5883284112774598E-2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40" t="s">
        <v>48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5"/>
      <c r="B23" s="5"/>
      <c r="C23" s="7">
        <v>5.6007499999999997</v>
      </c>
      <c r="D23" s="7">
        <v>2.5883284112774598E-2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"/>
      <c r="B24" s="5"/>
      <c r="C24" s="7">
        <v>4.8266</v>
      </c>
      <c r="D24" s="7">
        <v>2.5883284112774598E-2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"/>
      <c r="B25" s="5"/>
      <c r="C25" s="7">
        <v>2.4866666666666668</v>
      </c>
      <c r="D25" s="7">
        <v>3.4109450999999999E-2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"/>
      <c r="B26" s="5"/>
      <c r="C26" s="7">
        <v>4.5356666666666667</v>
      </c>
      <c r="D26" s="7">
        <v>3.4109450999999999E-2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"/>
      <c r="B27" s="5"/>
      <c r="C27" s="7">
        <v>3.6276666666666664</v>
      </c>
      <c r="D27" s="7">
        <v>3.4109450999999999E-2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5"/>
      <c r="C28" s="7">
        <v>3.3304</v>
      </c>
      <c r="D28" s="7">
        <v>3.4109450999999999E-2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"/>
      <c r="B29" s="5"/>
      <c r="C29" s="7">
        <v>1.8274444444444444</v>
      </c>
      <c r="D29" s="7">
        <v>5.3080996127918598E-2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5"/>
      <c r="C30" s="7">
        <v>1.9502727272727272</v>
      </c>
      <c r="D30" s="7">
        <v>5.3080996127918598E-2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5"/>
      <c r="B31" s="5"/>
      <c r="C31" s="7">
        <v>2.4147777777777777</v>
      </c>
      <c r="D31" s="7">
        <v>5.3080996127918598E-2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5"/>
      <c r="B32" s="5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5"/>
      <c r="B33" s="5"/>
      <c r="C33" s="7" t="s">
        <v>49</v>
      </c>
      <c r="D33" s="7" t="s">
        <v>21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5"/>
      <c r="B34" s="5"/>
      <c r="C34" s="10">
        <v>9</v>
      </c>
      <c r="D34" s="24">
        <v>26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5"/>
      <c r="B35" s="5"/>
      <c r="C35" s="10">
        <v>4</v>
      </c>
      <c r="D35" s="24">
        <v>26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5"/>
      <c r="B36" s="5"/>
      <c r="C36" s="10">
        <v>5</v>
      </c>
      <c r="D36" s="24">
        <v>26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5"/>
      <c r="B37" s="5"/>
      <c r="C37" s="19">
        <v>6</v>
      </c>
      <c r="D37" s="24">
        <v>37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5"/>
      <c r="B38" s="5"/>
      <c r="C38" s="19">
        <v>6</v>
      </c>
      <c r="D38" s="24">
        <v>37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5"/>
      <c r="B39" s="5"/>
      <c r="C39" s="19">
        <v>3</v>
      </c>
      <c r="D39" s="24">
        <v>37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5"/>
      <c r="B40" s="5"/>
      <c r="C40" s="19">
        <v>5</v>
      </c>
      <c r="D40" s="24">
        <v>37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5"/>
      <c r="B41" s="5"/>
      <c r="C41" s="32">
        <v>9</v>
      </c>
      <c r="D41" s="19">
        <v>44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5"/>
      <c r="B42" s="5"/>
      <c r="C42" s="32">
        <v>11</v>
      </c>
      <c r="D42" s="19">
        <v>44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5"/>
      <c r="B43" s="5"/>
      <c r="C43" s="32">
        <v>27</v>
      </c>
      <c r="D43" s="19">
        <v>44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5"/>
      <c r="B44" s="5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ySplit="1" topLeftCell="A2" activePane="bottomLeft" state="frozen"/>
      <selection pane="bottomLeft" activeCell="B3" sqref="B3"/>
    </sheetView>
  </sheetViews>
  <sheetFormatPr defaultColWidth="15.140625" defaultRowHeight="15" customHeight="1"/>
  <cols>
    <col min="1" max="1" width="11.5703125" customWidth="1"/>
    <col min="2" max="2" width="9.140625" hidden="1" customWidth="1"/>
    <col min="3" max="3" width="13.28515625" hidden="1" customWidth="1"/>
    <col min="4" max="4" width="11.5703125" hidden="1" customWidth="1"/>
    <col min="5" max="5" width="12.140625" hidden="1" customWidth="1"/>
    <col min="6" max="6" width="13.28515625" hidden="1" customWidth="1"/>
    <col min="7" max="7" width="12.5703125" customWidth="1"/>
    <col min="8" max="8" width="12.140625" customWidth="1"/>
    <col min="9" max="9" width="8.28515625" customWidth="1"/>
    <col min="10" max="14" width="13.28515625" hidden="1" customWidth="1"/>
    <col min="15" max="17" width="13.28515625" customWidth="1"/>
    <col min="18" max="22" width="13.28515625" hidden="1" customWidth="1"/>
    <col min="23" max="26" width="13.28515625" customWidth="1"/>
  </cols>
  <sheetData>
    <row r="1" spans="1:25" ht="38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1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"/>
      <c r="Q1" s="3" t="s">
        <v>7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  <c r="X1" s="2" t="s">
        <v>8</v>
      </c>
      <c r="Y1" s="2"/>
    </row>
    <row r="2" spans="1:25">
      <c r="A2" s="4">
        <v>1</v>
      </c>
      <c r="B2" s="4">
        <v>24.774000000000001</v>
      </c>
      <c r="C2" s="4">
        <v>169.815</v>
      </c>
      <c r="D2" s="4">
        <v>78.302000000000007</v>
      </c>
      <c r="E2" s="4">
        <v>247.32499999999999</v>
      </c>
      <c r="F2" s="4">
        <v>58.670999999999999</v>
      </c>
      <c r="G2" s="4">
        <v>35.997999999999998</v>
      </c>
      <c r="H2" s="5"/>
      <c r="I2" s="4">
        <v>1</v>
      </c>
      <c r="J2" s="4">
        <v>6.97</v>
      </c>
      <c r="K2" s="4">
        <v>104.43</v>
      </c>
      <c r="L2" s="4">
        <v>89.448999999999998</v>
      </c>
      <c r="M2" s="4">
        <v>123.09099999999999</v>
      </c>
      <c r="N2" s="4">
        <v>111.801</v>
      </c>
      <c r="O2" s="4">
        <v>10.404</v>
      </c>
      <c r="Q2" s="4">
        <v>1</v>
      </c>
      <c r="R2" s="4">
        <v>7.3579999999999997</v>
      </c>
      <c r="S2" s="4">
        <v>76.015000000000001</v>
      </c>
      <c r="T2" s="4">
        <v>1</v>
      </c>
      <c r="U2" s="4">
        <v>128.417</v>
      </c>
      <c r="V2" s="4">
        <v>93.575999999999993</v>
      </c>
      <c r="W2" s="4">
        <v>10.547000000000001</v>
      </c>
      <c r="X2" s="4">
        <v>10.404</v>
      </c>
    </row>
    <row r="3" spans="1:25">
      <c r="A3" s="4">
        <v>2</v>
      </c>
      <c r="B3" s="4">
        <v>34.232999999999997</v>
      </c>
      <c r="C3" s="4">
        <v>123.191</v>
      </c>
      <c r="D3" s="4">
        <v>6.8120000000000003</v>
      </c>
      <c r="E3" s="4">
        <v>252.393</v>
      </c>
      <c r="F3" s="4">
        <v>61.39</v>
      </c>
      <c r="G3" s="6">
        <v>50.456000000000003</v>
      </c>
      <c r="H3" s="5"/>
      <c r="I3" s="4">
        <v>2</v>
      </c>
      <c r="J3" s="4">
        <v>10.068</v>
      </c>
      <c r="K3" s="4">
        <v>101.55800000000001</v>
      </c>
      <c r="L3" s="4">
        <v>83.921999999999997</v>
      </c>
      <c r="M3" s="4">
        <v>142.77000000000001</v>
      </c>
      <c r="N3" s="4">
        <v>109.179</v>
      </c>
      <c r="O3" s="4">
        <v>15.349</v>
      </c>
      <c r="Q3" s="4">
        <v>2</v>
      </c>
      <c r="R3" s="4">
        <v>8.6560000000000006</v>
      </c>
      <c r="S3" s="4">
        <v>84.417000000000002</v>
      </c>
      <c r="T3" s="4">
        <v>30.332999999999998</v>
      </c>
      <c r="U3" s="4">
        <v>145.667</v>
      </c>
      <c r="V3" s="4">
        <v>90</v>
      </c>
      <c r="W3" s="4">
        <v>12.5</v>
      </c>
      <c r="X3" s="4">
        <v>15.349</v>
      </c>
    </row>
    <row r="4" spans="1:25">
      <c r="A4" s="4">
        <v>3</v>
      </c>
      <c r="B4" s="4">
        <v>26.574999999999999</v>
      </c>
      <c r="C4" s="4">
        <v>154.16200000000001</v>
      </c>
      <c r="D4" s="4">
        <v>70.619</v>
      </c>
      <c r="E4" s="4">
        <v>244.37</v>
      </c>
      <c r="F4" s="4">
        <v>64.747</v>
      </c>
      <c r="G4" s="6">
        <v>39.222999999999999</v>
      </c>
      <c r="H4" s="5"/>
      <c r="I4" s="4">
        <v>3</v>
      </c>
      <c r="J4" s="4">
        <v>6.5830000000000002</v>
      </c>
      <c r="K4" s="4">
        <v>87.814999999999998</v>
      </c>
      <c r="L4" s="4">
        <v>83.5</v>
      </c>
      <c r="M4" s="4">
        <v>98.75</v>
      </c>
      <c r="N4" s="4">
        <v>111.801</v>
      </c>
      <c r="O4" s="4">
        <v>9.8610000000000007</v>
      </c>
      <c r="Q4" s="4">
        <v>3</v>
      </c>
      <c r="R4" s="4">
        <v>7.3579999999999997</v>
      </c>
      <c r="S4" s="4">
        <v>79.61</v>
      </c>
      <c r="T4" s="4">
        <v>61.457999999999998</v>
      </c>
      <c r="U4" s="4">
        <v>84.792000000000002</v>
      </c>
      <c r="V4" s="4">
        <v>86.424000000000007</v>
      </c>
      <c r="W4" s="4">
        <v>10.547000000000001</v>
      </c>
      <c r="X4" s="4">
        <v>9.8610000000000007</v>
      </c>
    </row>
    <row r="5" spans="1:25">
      <c r="A5" s="4">
        <v>4</v>
      </c>
      <c r="B5" s="4">
        <v>33.332000000000001</v>
      </c>
      <c r="C5" s="4">
        <v>100.21599999999999</v>
      </c>
      <c r="D5" s="4">
        <v>67.278999999999996</v>
      </c>
      <c r="E5" s="4">
        <v>152.51499999999999</v>
      </c>
      <c r="F5" s="4">
        <v>62.021000000000001</v>
      </c>
      <c r="G5" s="6">
        <v>49.033999999999999</v>
      </c>
      <c r="H5" s="5"/>
      <c r="I5" s="4">
        <v>4</v>
      </c>
      <c r="J5" s="4">
        <v>9.2929999999999993</v>
      </c>
      <c r="K5" s="4">
        <v>108.911</v>
      </c>
      <c r="L5" s="4">
        <v>83.704999999999998</v>
      </c>
      <c r="M5" s="4">
        <v>147.209</v>
      </c>
      <c r="N5" s="4">
        <v>114.444</v>
      </c>
      <c r="O5" s="4">
        <v>14.49</v>
      </c>
      <c r="Q5" s="4">
        <v>4</v>
      </c>
      <c r="R5" s="4">
        <v>11.686</v>
      </c>
      <c r="S5" s="4">
        <v>132.88900000000001</v>
      </c>
      <c r="T5" s="4">
        <v>60</v>
      </c>
      <c r="U5" s="4">
        <v>218.333</v>
      </c>
      <c r="V5" s="4">
        <v>90</v>
      </c>
      <c r="W5" s="4">
        <v>17.105</v>
      </c>
      <c r="X5" s="4">
        <v>14.49</v>
      </c>
    </row>
    <row r="6" spans="1:25">
      <c r="A6" s="4">
        <v>5</v>
      </c>
      <c r="B6" s="4">
        <v>25.675000000000001</v>
      </c>
      <c r="C6" s="4">
        <v>151.74600000000001</v>
      </c>
      <c r="D6" s="4">
        <v>70.387</v>
      </c>
      <c r="E6" s="4">
        <v>222.084</v>
      </c>
      <c r="F6" s="4">
        <v>60.255000000000003</v>
      </c>
      <c r="G6" s="6">
        <v>37.851999999999997</v>
      </c>
      <c r="H6" s="5"/>
      <c r="I6" s="4">
        <v>5</v>
      </c>
      <c r="J6" s="4">
        <v>10.068</v>
      </c>
      <c r="K6" s="4">
        <v>99.805999999999997</v>
      </c>
      <c r="L6" s="4">
        <v>84.355999999999995</v>
      </c>
      <c r="M6" s="4">
        <v>124.209</v>
      </c>
      <c r="N6" s="4">
        <v>116.565</v>
      </c>
      <c r="O6" s="4">
        <v>15.4</v>
      </c>
      <c r="Q6" s="4">
        <v>5</v>
      </c>
      <c r="R6" s="4">
        <v>13.85</v>
      </c>
      <c r="S6" s="4">
        <v>126.69499999999999</v>
      </c>
      <c r="T6" s="4">
        <v>65.730999999999995</v>
      </c>
      <c r="U6" s="4">
        <v>178.96799999999999</v>
      </c>
      <c r="V6" s="4">
        <v>88.152000000000001</v>
      </c>
      <c r="W6" s="4">
        <v>20.405000000000001</v>
      </c>
      <c r="X6" s="4">
        <v>15.4</v>
      </c>
    </row>
    <row r="7" spans="1:25">
      <c r="A7" s="4">
        <v>6</v>
      </c>
      <c r="B7" s="4">
        <v>23.422000000000001</v>
      </c>
      <c r="C7" s="4">
        <v>171.12799999999999</v>
      </c>
      <c r="D7" s="4">
        <v>84.26</v>
      </c>
      <c r="E7" s="4">
        <v>234.387</v>
      </c>
      <c r="F7" s="4">
        <v>62.927999999999997</v>
      </c>
      <c r="G7" s="6">
        <v>34.219000000000001</v>
      </c>
      <c r="H7" s="5"/>
      <c r="I7" s="4">
        <v>6</v>
      </c>
      <c r="J7" s="4">
        <v>8.5190000000000001</v>
      </c>
      <c r="K7" s="4">
        <v>102.374</v>
      </c>
      <c r="L7" s="4">
        <v>83.515000000000001</v>
      </c>
      <c r="M7" s="4">
        <v>140.965</v>
      </c>
      <c r="N7" s="4">
        <v>111.801</v>
      </c>
      <c r="O7" s="4">
        <v>13.02</v>
      </c>
      <c r="Q7" s="4">
        <v>6</v>
      </c>
      <c r="R7" s="4">
        <v>8.6560000000000006</v>
      </c>
      <c r="S7" s="4">
        <v>117.267</v>
      </c>
      <c r="T7" s="4">
        <v>77.332999999999998</v>
      </c>
      <c r="U7" s="4">
        <v>205.667</v>
      </c>
      <c r="V7" s="4">
        <v>90</v>
      </c>
      <c r="W7" s="4">
        <v>12.5</v>
      </c>
      <c r="X7" s="4">
        <v>13.02</v>
      </c>
    </row>
    <row r="8" spans="1:25">
      <c r="A8" s="4">
        <v>7</v>
      </c>
      <c r="B8" s="4">
        <v>34.683</v>
      </c>
      <c r="C8" s="4">
        <v>133.583</v>
      </c>
      <c r="D8" s="4">
        <v>45.384999999999998</v>
      </c>
      <c r="E8" s="4">
        <v>221.85400000000001</v>
      </c>
      <c r="F8" s="4">
        <v>62.417999999999999</v>
      </c>
      <c r="G8" s="6">
        <v>51.033999999999999</v>
      </c>
      <c r="H8" s="5"/>
      <c r="I8" s="4">
        <v>7</v>
      </c>
      <c r="J8" s="4">
        <v>8.5190000000000001</v>
      </c>
      <c r="K8" s="4">
        <v>95.442999999999998</v>
      </c>
      <c r="L8" s="4">
        <v>83.272000000000006</v>
      </c>
      <c r="M8" s="4">
        <v>114.599</v>
      </c>
      <c r="N8" s="4">
        <v>111.801</v>
      </c>
      <c r="O8" s="4">
        <v>13.02</v>
      </c>
      <c r="Q8" s="4">
        <v>7</v>
      </c>
      <c r="R8" s="4">
        <v>7.7910000000000004</v>
      </c>
      <c r="S8" s="4">
        <v>116.908</v>
      </c>
      <c r="T8" s="4">
        <v>84</v>
      </c>
      <c r="U8" s="4">
        <v>143.31399999999999</v>
      </c>
      <c r="V8" s="4">
        <v>86.634</v>
      </c>
      <c r="W8" s="4">
        <v>11.202999999999999</v>
      </c>
      <c r="X8" s="4">
        <v>13.02</v>
      </c>
    </row>
    <row r="9" spans="1:25">
      <c r="A9" s="4">
        <v>8</v>
      </c>
      <c r="B9" s="4">
        <v>61.709000000000003</v>
      </c>
      <c r="C9" s="4">
        <v>173.85900000000001</v>
      </c>
      <c r="D9" s="4">
        <v>40.537999999999997</v>
      </c>
      <c r="E9" s="4">
        <v>251.399</v>
      </c>
      <c r="F9" s="4">
        <v>61.356000000000002</v>
      </c>
      <c r="G9" s="6">
        <v>91.307000000000002</v>
      </c>
      <c r="H9" s="5"/>
      <c r="I9" s="4">
        <v>8</v>
      </c>
      <c r="J9" s="4">
        <v>9.6809999999999992</v>
      </c>
      <c r="K9" s="4">
        <v>143.095</v>
      </c>
      <c r="L9" s="4">
        <v>84.391999999999996</v>
      </c>
      <c r="M9" s="4">
        <v>208.44399999999999</v>
      </c>
      <c r="N9" s="4">
        <v>116.565</v>
      </c>
      <c r="O9" s="4">
        <v>15.214</v>
      </c>
      <c r="Q9" s="4">
        <v>8</v>
      </c>
      <c r="R9" s="4">
        <v>10.388</v>
      </c>
      <c r="S9" s="4">
        <v>149.62700000000001</v>
      </c>
      <c r="T9" s="4">
        <v>83.695999999999998</v>
      </c>
      <c r="U9" s="4">
        <v>191.304</v>
      </c>
      <c r="V9" s="4">
        <v>87.51</v>
      </c>
      <c r="W9" s="4">
        <v>15.146000000000001</v>
      </c>
      <c r="X9" s="4">
        <v>15.214</v>
      </c>
    </row>
    <row r="10" spans="1:25">
      <c r="A10" s="4">
        <v>9</v>
      </c>
      <c r="B10" s="4">
        <v>17.567</v>
      </c>
      <c r="C10" s="4">
        <v>95.188999999999993</v>
      </c>
      <c r="D10" s="4">
        <v>79.287000000000006</v>
      </c>
      <c r="E10" s="4">
        <v>137.739</v>
      </c>
      <c r="F10" s="4">
        <v>62.103000000000002</v>
      </c>
      <c r="G10" s="4">
        <v>25.613</v>
      </c>
      <c r="H10" s="5"/>
      <c r="I10" s="4">
        <v>9</v>
      </c>
      <c r="J10" s="4">
        <v>30.591000000000001</v>
      </c>
      <c r="K10" s="4">
        <v>128.12700000000001</v>
      </c>
      <c r="L10" s="4">
        <v>84.144999999999996</v>
      </c>
      <c r="M10" s="4">
        <v>214.87899999999999</v>
      </c>
      <c r="N10" s="4">
        <v>115.907</v>
      </c>
      <c r="O10" s="6">
        <v>48.424999999999997</v>
      </c>
      <c r="Q10" s="4">
        <v>9</v>
      </c>
      <c r="R10" s="4">
        <v>18.178000000000001</v>
      </c>
      <c r="S10" s="4">
        <v>114.58</v>
      </c>
      <c r="T10" s="4">
        <v>60.959000000000003</v>
      </c>
      <c r="U10" s="4">
        <v>167.358</v>
      </c>
      <c r="V10" s="4">
        <v>91.397000000000006</v>
      </c>
      <c r="W10" s="4">
        <v>26.981000000000002</v>
      </c>
      <c r="X10" s="4">
        <v>48.424999999999997</v>
      </c>
    </row>
    <row r="11" spans="1:25">
      <c r="A11" s="4">
        <v>10</v>
      </c>
      <c r="B11" s="4">
        <v>21.620999999999999</v>
      </c>
      <c r="C11" s="4">
        <v>91.778999999999996</v>
      </c>
      <c r="D11" s="4">
        <v>42.802999999999997</v>
      </c>
      <c r="E11" s="4">
        <v>144.42500000000001</v>
      </c>
      <c r="F11" s="4">
        <v>62.353999999999999</v>
      </c>
      <c r="G11" s="6">
        <v>31.616</v>
      </c>
      <c r="H11" s="5"/>
      <c r="I11" s="4">
        <v>10</v>
      </c>
      <c r="J11" s="4">
        <v>13.94</v>
      </c>
      <c r="K11" s="4">
        <v>87.146000000000001</v>
      </c>
      <c r="L11" s="4">
        <v>82.879000000000005</v>
      </c>
      <c r="M11" s="4">
        <v>96.221000000000004</v>
      </c>
      <c r="N11" s="4">
        <v>110.556</v>
      </c>
      <c r="O11" s="4">
        <v>21.802</v>
      </c>
      <c r="Q11" s="4">
        <v>10</v>
      </c>
      <c r="R11" s="4">
        <v>9.9550000000000001</v>
      </c>
      <c r="S11" s="4">
        <v>122.145</v>
      </c>
      <c r="T11" s="4">
        <v>25.667000000000002</v>
      </c>
      <c r="U11" s="4">
        <v>194.31800000000001</v>
      </c>
      <c r="V11" s="4">
        <v>87.397000000000006</v>
      </c>
      <c r="W11" s="4">
        <v>14.488</v>
      </c>
      <c r="X11" s="4">
        <v>21.802</v>
      </c>
    </row>
    <row r="12" spans="1:25">
      <c r="A12" s="4">
        <v>11</v>
      </c>
      <c r="B12" s="4">
        <v>18.917999999999999</v>
      </c>
      <c r="C12" s="4">
        <v>153.31200000000001</v>
      </c>
      <c r="D12" s="4">
        <v>82.858999999999995</v>
      </c>
      <c r="E12" s="4">
        <v>242.786</v>
      </c>
      <c r="F12" s="4">
        <v>60.255000000000003</v>
      </c>
      <c r="G12" s="4">
        <v>27.248999999999999</v>
      </c>
      <c r="H12" s="5"/>
      <c r="I12" s="4">
        <v>11</v>
      </c>
      <c r="J12" s="4">
        <v>15.489000000000001</v>
      </c>
      <c r="K12" s="4">
        <v>97.242000000000004</v>
      </c>
      <c r="L12" s="4">
        <v>83.004999999999995</v>
      </c>
      <c r="M12" s="4">
        <v>136.40199999999999</v>
      </c>
      <c r="N12" s="4">
        <v>118.496</v>
      </c>
      <c r="O12" s="4">
        <v>24.501000000000001</v>
      </c>
      <c r="Q12" s="4">
        <v>11</v>
      </c>
      <c r="R12" s="4">
        <v>12.984999999999999</v>
      </c>
      <c r="S12" s="4">
        <v>128.47800000000001</v>
      </c>
      <c r="T12" s="4">
        <v>84.332999999999998</v>
      </c>
      <c r="U12" s="4">
        <v>171</v>
      </c>
      <c r="V12" s="4">
        <v>90</v>
      </c>
      <c r="W12" s="4">
        <v>19.079000000000001</v>
      </c>
      <c r="X12" s="4">
        <v>24.501000000000001</v>
      </c>
    </row>
    <row r="13" spans="1:25">
      <c r="A13" s="4">
        <v>12</v>
      </c>
      <c r="B13" s="4">
        <v>40.988999999999997</v>
      </c>
      <c r="C13" s="4">
        <v>177.82400000000001</v>
      </c>
      <c r="D13" s="4">
        <v>83.762</v>
      </c>
      <c r="E13" s="4">
        <v>246.37</v>
      </c>
      <c r="F13" s="4">
        <v>62.865000000000002</v>
      </c>
      <c r="G13" s="4">
        <v>60.433999999999997</v>
      </c>
      <c r="H13" s="5"/>
      <c r="I13" s="4">
        <v>12</v>
      </c>
      <c r="J13" s="4">
        <v>36.399000000000001</v>
      </c>
      <c r="K13" s="4">
        <v>116.574</v>
      </c>
      <c r="L13" s="4">
        <v>82.078000000000003</v>
      </c>
      <c r="M13" s="4">
        <v>160.81200000000001</v>
      </c>
      <c r="N13" s="4">
        <v>116.288</v>
      </c>
      <c r="O13" s="6">
        <v>57.701000000000001</v>
      </c>
      <c r="Q13" s="4">
        <v>12</v>
      </c>
      <c r="R13" s="4">
        <v>13.417</v>
      </c>
      <c r="S13" s="4">
        <v>90.870999999999995</v>
      </c>
      <c r="T13" s="4">
        <v>36</v>
      </c>
      <c r="U13" s="4">
        <v>147.667</v>
      </c>
      <c r="V13" s="4">
        <v>90</v>
      </c>
      <c r="W13" s="4">
        <v>19.736999999999998</v>
      </c>
      <c r="X13" s="4">
        <v>57.701000000000001</v>
      </c>
    </row>
    <row r="14" spans="1:25">
      <c r="A14" s="4">
        <v>13</v>
      </c>
      <c r="B14" s="4">
        <v>31.53</v>
      </c>
      <c r="C14" s="4">
        <v>134.24700000000001</v>
      </c>
      <c r="D14" s="4">
        <v>78.905000000000001</v>
      </c>
      <c r="E14" s="4">
        <v>233.62</v>
      </c>
      <c r="F14" s="4">
        <v>63.435000000000002</v>
      </c>
      <c r="G14" s="6">
        <v>46.622999999999998</v>
      </c>
      <c r="H14" s="5"/>
      <c r="I14" s="4">
        <v>13</v>
      </c>
      <c r="J14" s="4">
        <v>25.556999999999999</v>
      </c>
      <c r="K14" s="4">
        <v>88.679000000000002</v>
      </c>
      <c r="L14" s="4">
        <v>82.052000000000007</v>
      </c>
      <c r="M14" s="4">
        <v>103.72199999999999</v>
      </c>
      <c r="N14" s="4">
        <v>115.76900000000001</v>
      </c>
      <c r="O14" s="6">
        <v>40.451000000000001</v>
      </c>
      <c r="Q14" s="4">
        <v>13</v>
      </c>
      <c r="R14" s="4">
        <v>28.565999999999999</v>
      </c>
      <c r="S14" s="4">
        <v>106.541</v>
      </c>
      <c r="T14" s="4">
        <v>40.067</v>
      </c>
      <c r="U14" s="4">
        <v>163.57900000000001</v>
      </c>
      <c r="V14" s="4">
        <v>89.119</v>
      </c>
      <c r="W14" s="6">
        <v>42.768000000000001</v>
      </c>
      <c r="X14" s="4">
        <v>40.451000000000001</v>
      </c>
    </row>
    <row r="15" spans="1:25">
      <c r="A15" s="4">
        <v>14</v>
      </c>
      <c r="B15" s="4">
        <v>17.567</v>
      </c>
      <c r="C15" s="4">
        <v>93.152000000000001</v>
      </c>
      <c r="D15" s="4">
        <v>71.906999999999996</v>
      </c>
      <c r="E15" s="4">
        <v>121.878</v>
      </c>
      <c r="F15" s="4">
        <v>62.103000000000002</v>
      </c>
      <c r="G15" s="4">
        <v>25.818999999999999</v>
      </c>
      <c r="H15" s="5"/>
      <c r="I15" s="4">
        <v>14</v>
      </c>
      <c r="J15" s="4">
        <v>15.875999999999999</v>
      </c>
      <c r="K15" s="4">
        <v>125.09699999999999</v>
      </c>
      <c r="L15" s="4">
        <v>88.9</v>
      </c>
      <c r="M15" s="4">
        <v>172.333</v>
      </c>
      <c r="N15" s="4">
        <v>113.962</v>
      </c>
      <c r="O15" s="4">
        <v>24.893999999999998</v>
      </c>
      <c r="Q15" s="4">
        <v>14</v>
      </c>
      <c r="R15" s="4">
        <v>15.148999999999999</v>
      </c>
      <c r="S15" s="4">
        <v>129.333</v>
      </c>
      <c r="T15" s="4">
        <v>51.667000000000002</v>
      </c>
      <c r="U15" s="4">
        <v>202.333</v>
      </c>
      <c r="V15" s="4">
        <v>90</v>
      </c>
      <c r="W15" s="4">
        <v>22.367999999999999</v>
      </c>
      <c r="X15" s="4">
        <v>24.893999999999998</v>
      </c>
    </row>
    <row r="16" spans="1:25">
      <c r="A16" s="4">
        <v>15</v>
      </c>
      <c r="B16" s="4">
        <v>31.08</v>
      </c>
      <c r="C16" s="4">
        <v>100.759</v>
      </c>
      <c r="D16" s="4">
        <v>76.349000000000004</v>
      </c>
      <c r="E16" s="4">
        <v>142.71899999999999</v>
      </c>
      <c r="F16" s="4">
        <v>60.045999999999999</v>
      </c>
      <c r="G16" s="4">
        <v>45.674999999999997</v>
      </c>
      <c r="H16" s="5"/>
      <c r="I16" s="4">
        <v>15</v>
      </c>
      <c r="J16" s="4">
        <v>25.17</v>
      </c>
      <c r="K16" s="4">
        <v>99.638999999999996</v>
      </c>
      <c r="L16" s="4">
        <v>84.566999999999993</v>
      </c>
      <c r="M16" s="4">
        <v>122.333</v>
      </c>
      <c r="N16" s="4">
        <v>114.59</v>
      </c>
      <c r="O16" s="6">
        <v>40.100999999999999</v>
      </c>
      <c r="Q16" s="4">
        <v>15</v>
      </c>
      <c r="R16" s="4">
        <v>12.984999999999999</v>
      </c>
      <c r="S16" s="4">
        <v>147.411</v>
      </c>
      <c r="T16" s="4">
        <v>83</v>
      </c>
      <c r="U16" s="4">
        <v>222.667</v>
      </c>
      <c r="V16" s="4">
        <v>90</v>
      </c>
      <c r="W16" s="4">
        <v>19.079000000000001</v>
      </c>
      <c r="X16" s="4">
        <v>40.100999999999999</v>
      </c>
    </row>
    <row r="17" spans="1:24">
      <c r="A17" s="4">
        <v>16</v>
      </c>
      <c r="B17" s="4">
        <v>20.268999999999998</v>
      </c>
      <c r="C17" s="4">
        <v>95.727999999999994</v>
      </c>
      <c r="D17" s="4">
        <v>64.747</v>
      </c>
      <c r="E17" s="4">
        <v>135.334</v>
      </c>
      <c r="F17" s="4">
        <v>62.85</v>
      </c>
      <c r="G17" s="4">
        <v>29.82</v>
      </c>
      <c r="H17" s="5"/>
      <c r="I17" s="4">
        <v>16</v>
      </c>
      <c r="J17" s="4">
        <v>16.263000000000002</v>
      </c>
      <c r="K17" s="4">
        <v>99.974000000000004</v>
      </c>
      <c r="L17" s="4">
        <v>83.813000000000002</v>
      </c>
      <c r="M17" s="4">
        <v>131.09399999999999</v>
      </c>
      <c r="N17" s="4">
        <v>113.38500000000001</v>
      </c>
      <c r="O17" s="4">
        <v>25.274999999999999</v>
      </c>
      <c r="Q17" s="4">
        <v>16</v>
      </c>
      <c r="R17" s="4">
        <v>17.745999999999999</v>
      </c>
      <c r="S17" s="4">
        <v>82.820999999999998</v>
      </c>
      <c r="T17" s="4">
        <v>55.332999999999998</v>
      </c>
      <c r="U17" s="4">
        <v>95.667000000000002</v>
      </c>
      <c r="V17" s="4">
        <v>90</v>
      </c>
      <c r="W17" s="4">
        <v>26.315999999999999</v>
      </c>
      <c r="X17" s="4">
        <v>25.274999999999999</v>
      </c>
    </row>
    <row r="18" spans="1:24">
      <c r="A18" s="4">
        <v>17</v>
      </c>
      <c r="B18" s="4">
        <v>17.116</v>
      </c>
      <c r="C18" s="4">
        <v>65.802999999999997</v>
      </c>
      <c r="D18" s="4">
        <v>30.071999999999999</v>
      </c>
      <c r="E18" s="4">
        <v>85.933000000000007</v>
      </c>
      <c r="F18" s="4">
        <v>62.744999999999997</v>
      </c>
      <c r="G18" s="4">
        <v>25.012</v>
      </c>
      <c r="H18" s="5"/>
      <c r="I18" s="4">
        <v>17</v>
      </c>
      <c r="J18" s="4">
        <v>35.237000000000002</v>
      </c>
      <c r="K18" s="4">
        <v>103.095</v>
      </c>
      <c r="L18" s="4">
        <v>83.100999999999999</v>
      </c>
      <c r="M18" s="4">
        <v>170.381</v>
      </c>
      <c r="N18" s="4">
        <v>113.703</v>
      </c>
      <c r="O18" s="6">
        <v>56.106999999999999</v>
      </c>
      <c r="Q18" s="4">
        <v>17</v>
      </c>
      <c r="R18" s="4">
        <v>14.715999999999999</v>
      </c>
      <c r="S18" s="4">
        <v>129.14699999999999</v>
      </c>
      <c r="T18" s="4">
        <v>21</v>
      </c>
      <c r="U18" s="4">
        <v>197</v>
      </c>
      <c r="V18" s="4">
        <v>90</v>
      </c>
      <c r="W18" s="4">
        <v>21.71</v>
      </c>
      <c r="X18" s="4">
        <v>56.106999999999999</v>
      </c>
    </row>
    <row r="19" spans="1:24">
      <c r="A19" s="4">
        <v>18</v>
      </c>
      <c r="B19" s="4">
        <v>23.873000000000001</v>
      </c>
      <c r="C19" s="4">
        <v>115.44</v>
      </c>
      <c r="D19" s="4">
        <v>48.442999999999998</v>
      </c>
      <c r="E19" s="4">
        <v>224</v>
      </c>
      <c r="F19" s="4">
        <v>60.945</v>
      </c>
      <c r="G19" s="6">
        <v>34.853000000000002</v>
      </c>
      <c r="H19" s="5"/>
      <c r="I19" s="4">
        <v>18</v>
      </c>
      <c r="J19" s="4">
        <v>24.007999999999999</v>
      </c>
      <c r="K19" s="4">
        <v>102.089</v>
      </c>
      <c r="L19" s="4">
        <v>69.846999999999994</v>
      </c>
      <c r="M19" s="4">
        <v>147.30199999999999</v>
      </c>
      <c r="N19" s="4">
        <v>115.301</v>
      </c>
      <c r="O19" s="6">
        <v>38.043999999999997</v>
      </c>
      <c r="Q19" s="4">
        <v>18</v>
      </c>
      <c r="R19" s="4">
        <v>27.266999999999999</v>
      </c>
      <c r="S19" s="4">
        <v>123.604</v>
      </c>
      <c r="T19" s="4">
        <v>40.338999999999999</v>
      </c>
      <c r="U19" s="4">
        <v>196.88200000000001</v>
      </c>
      <c r="V19" s="4">
        <v>89.075999999999993</v>
      </c>
      <c r="W19" s="6">
        <v>40.793999999999997</v>
      </c>
      <c r="X19" s="4">
        <v>38.043999999999997</v>
      </c>
    </row>
    <row r="20" spans="1:24">
      <c r="A20" s="4">
        <v>19</v>
      </c>
      <c r="B20" s="4">
        <v>25.675000000000001</v>
      </c>
      <c r="C20" s="4">
        <v>131.04499999999999</v>
      </c>
      <c r="D20" s="4">
        <v>75.349000000000004</v>
      </c>
      <c r="E20" s="4">
        <v>227.46</v>
      </c>
      <c r="F20" s="4">
        <v>59.744</v>
      </c>
      <c r="G20" s="6">
        <v>37.295000000000002</v>
      </c>
      <c r="H20" s="5"/>
      <c r="I20" s="4">
        <v>19</v>
      </c>
      <c r="J20" s="4">
        <v>18.199000000000002</v>
      </c>
      <c r="K20" s="4">
        <v>89.756</v>
      </c>
      <c r="L20" s="4">
        <v>83.468999999999994</v>
      </c>
      <c r="M20" s="4">
        <v>105.408</v>
      </c>
      <c r="N20" s="4">
        <v>115.46299999999999</v>
      </c>
      <c r="O20" s="4">
        <v>28.573</v>
      </c>
      <c r="Q20" s="4">
        <v>19</v>
      </c>
      <c r="R20" s="4">
        <v>22.939</v>
      </c>
      <c r="S20" s="4">
        <v>127.285</v>
      </c>
      <c r="T20" s="4">
        <v>19.321000000000002</v>
      </c>
      <c r="U20" s="4">
        <v>179.72399999999999</v>
      </c>
      <c r="V20" s="4">
        <v>86.697999999999993</v>
      </c>
      <c r="W20" s="6">
        <v>34.267000000000003</v>
      </c>
      <c r="X20" s="4">
        <v>28.573</v>
      </c>
    </row>
    <row r="21" spans="1:24">
      <c r="A21" s="4">
        <v>20</v>
      </c>
      <c r="B21" s="4">
        <v>13.061999999999999</v>
      </c>
      <c r="C21" s="4">
        <v>60.405000000000001</v>
      </c>
      <c r="D21" s="4">
        <v>16.675999999999998</v>
      </c>
      <c r="E21" s="4">
        <v>96.864999999999995</v>
      </c>
      <c r="F21" s="4">
        <v>67.067999999999998</v>
      </c>
      <c r="G21" s="4">
        <v>19.035</v>
      </c>
      <c r="H21" s="5"/>
      <c r="I21" s="4">
        <v>20</v>
      </c>
      <c r="J21" s="4">
        <v>21.297000000000001</v>
      </c>
      <c r="K21" s="4">
        <v>86.316999999999993</v>
      </c>
      <c r="L21" s="4">
        <v>81.319000000000003</v>
      </c>
      <c r="M21" s="4">
        <v>95.123999999999995</v>
      </c>
      <c r="N21" s="4">
        <v>114.702</v>
      </c>
      <c r="O21" s="4">
        <v>33.783999999999999</v>
      </c>
      <c r="Q21" s="4">
        <v>20</v>
      </c>
      <c r="R21" s="4">
        <v>10.388</v>
      </c>
      <c r="S21" s="4">
        <v>120.167</v>
      </c>
      <c r="T21" s="4">
        <v>38.667000000000002</v>
      </c>
      <c r="U21" s="4">
        <v>185.667</v>
      </c>
      <c r="V21" s="4">
        <v>90</v>
      </c>
      <c r="W21" s="4">
        <v>15.131</v>
      </c>
      <c r="X21" s="4">
        <v>33.783999999999999</v>
      </c>
    </row>
    <row r="22" spans="1:24">
      <c r="A22" s="4">
        <v>21</v>
      </c>
      <c r="B22" s="4">
        <v>12.612</v>
      </c>
      <c r="C22" s="4">
        <v>94.406999999999996</v>
      </c>
      <c r="D22" s="4">
        <v>62.213999999999999</v>
      </c>
      <c r="E22" s="4">
        <v>127.846</v>
      </c>
      <c r="F22" s="4">
        <v>63.435000000000002</v>
      </c>
      <c r="G22" s="4">
        <v>18.213000000000001</v>
      </c>
      <c r="H22" s="5"/>
      <c r="I22" s="4">
        <v>21</v>
      </c>
      <c r="J22" s="4">
        <v>34.85</v>
      </c>
      <c r="K22" s="4">
        <v>91.873000000000005</v>
      </c>
      <c r="L22" s="4">
        <v>82.572000000000003</v>
      </c>
      <c r="M22" s="4">
        <v>131.25899999999999</v>
      </c>
      <c r="N22" s="4">
        <v>113.114</v>
      </c>
      <c r="O22" s="6">
        <v>55.561999999999998</v>
      </c>
      <c r="Q22" s="4">
        <v>21</v>
      </c>
      <c r="R22" s="4">
        <v>17.312999999999999</v>
      </c>
      <c r="S22" s="4">
        <v>150.21</v>
      </c>
      <c r="T22" s="4">
        <v>83.308000000000007</v>
      </c>
      <c r="U22" s="4">
        <v>204.73500000000001</v>
      </c>
      <c r="V22" s="4">
        <v>88.531000000000006</v>
      </c>
      <c r="W22" s="4">
        <v>25.666</v>
      </c>
      <c r="X22" s="4">
        <v>55.561999999999998</v>
      </c>
    </row>
    <row r="23" spans="1:24">
      <c r="A23" s="4">
        <v>22</v>
      </c>
      <c r="B23" s="4">
        <v>28.376999999999999</v>
      </c>
      <c r="C23" s="4">
        <v>126.38200000000001</v>
      </c>
      <c r="D23" s="4">
        <v>84.191999999999993</v>
      </c>
      <c r="E23" s="4">
        <v>226.364</v>
      </c>
      <c r="F23" s="4">
        <v>60.140999999999998</v>
      </c>
      <c r="G23" s="6">
        <v>41.514000000000003</v>
      </c>
      <c r="H23" s="5"/>
      <c r="I23" s="4">
        <v>22</v>
      </c>
      <c r="J23" s="4">
        <v>34.85</v>
      </c>
      <c r="K23" s="4">
        <v>92.382999999999996</v>
      </c>
      <c r="L23" s="4">
        <v>64.644999999999996</v>
      </c>
      <c r="M23" s="4">
        <v>202.93899999999999</v>
      </c>
      <c r="N23" s="4">
        <v>113.962</v>
      </c>
      <c r="O23" s="6">
        <v>55.517000000000003</v>
      </c>
      <c r="Q23" s="4">
        <v>22</v>
      </c>
      <c r="R23" s="4">
        <v>15.581</v>
      </c>
      <c r="S23" s="4">
        <v>155.43600000000001</v>
      </c>
      <c r="T23" s="4">
        <v>84.218999999999994</v>
      </c>
      <c r="U23" s="4">
        <v>207.048</v>
      </c>
      <c r="V23" s="4">
        <v>88.363</v>
      </c>
      <c r="W23" s="4">
        <v>23.035</v>
      </c>
      <c r="X23" s="4">
        <v>55.517000000000003</v>
      </c>
    </row>
    <row r="24" spans="1:24">
      <c r="A24" s="4">
        <v>23</v>
      </c>
      <c r="B24" s="4">
        <v>14.864000000000001</v>
      </c>
      <c r="C24" s="4">
        <v>122.319</v>
      </c>
      <c r="D24" s="4">
        <v>83.667000000000002</v>
      </c>
      <c r="E24" s="4">
        <v>195.23599999999999</v>
      </c>
      <c r="F24" s="4">
        <v>65.094999999999999</v>
      </c>
      <c r="G24" s="4">
        <v>21.219000000000001</v>
      </c>
      <c r="H24" s="5"/>
      <c r="I24" s="4">
        <v>23</v>
      </c>
      <c r="J24" s="4">
        <v>35.237000000000002</v>
      </c>
      <c r="K24" s="4">
        <v>163.703</v>
      </c>
      <c r="L24" s="4">
        <v>84.343000000000004</v>
      </c>
      <c r="M24" s="4">
        <v>232.13399999999999</v>
      </c>
      <c r="N24" s="4">
        <v>114.286</v>
      </c>
      <c r="O24" s="6">
        <v>56.066000000000003</v>
      </c>
      <c r="Q24" s="4">
        <v>23</v>
      </c>
      <c r="R24" s="4">
        <v>17.312999999999999</v>
      </c>
      <c r="S24" s="4">
        <v>161.708</v>
      </c>
      <c r="T24" s="4">
        <v>83.332999999999998</v>
      </c>
      <c r="U24" s="4">
        <v>221</v>
      </c>
      <c r="V24" s="4">
        <v>90</v>
      </c>
      <c r="W24" s="4">
        <v>25.658000000000001</v>
      </c>
      <c r="X24" s="4">
        <v>56.066000000000003</v>
      </c>
    </row>
    <row r="25" spans="1:24">
      <c r="A25" s="4">
        <v>24</v>
      </c>
      <c r="B25" s="4">
        <v>6.7560000000000002</v>
      </c>
      <c r="C25" s="4">
        <v>155.316</v>
      </c>
      <c r="D25" s="4">
        <v>84.173000000000002</v>
      </c>
      <c r="E25" s="4">
        <v>251.77799999999999</v>
      </c>
      <c r="F25" s="4">
        <v>59.744</v>
      </c>
      <c r="G25" s="4">
        <v>9.4380000000000006</v>
      </c>
      <c r="H25" s="5"/>
      <c r="I25" s="4">
        <v>24</v>
      </c>
      <c r="J25" s="4">
        <v>39.884</v>
      </c>
      <c r="K25" s="4">
        <v>124.935</v>
      </c>
      <c r="L25" s="4">
        <v>83.56</v>
      </c>
      <c r="M25" s="4">
        <v>200.374</v>
      </c>
      <c r="N25" s="4">
        <v>114.30500000000001</v>
      </c>
      <c r="O25" s="6">
        <v>63.482999999999997</v>
      </c>
      <c r="Q25" s="4">
        <v>24</v>
      </c>
      <c r="R25" s="4">
        <v>10.388</v>
      </c>
      <c r="S25" s="4">
        <v>94.986000000000004</v>
      </c>
      <c r="T25" s="4">
        <v>15.333</v>
      </c>
      <c r="U25" s="4">
        <v>189</v>
      </c>
      <c r="V25" s="4">
        <v>90</v>
      </c>
      <c r="W25" s="4">
        <v>15.131</v>
      </c>
      <c r="X25" s="4">
        <v>63.482999999999997</v>
      </c>
    </row>
    <row r="26" spans="1:24">
      <c r="A26" s="4">
        <v>25</v>
      </c>
      <c r="B26" s="4">
        <v>6.306</v>
      </c>
      <c r="C26" s="4">
        <v>105.846</v>
      </c>
      <c r="D26" s="4">
        <v>83.302999999999997</v>
      </c>
      <c r="E26" s="4">
        <v>194.66</v>
      </c>
      <c r="F26" s="4">
        <v>65.555999999999997</v>
      </c>
      <c r="G26" s="4">
        <v>8.4060000000000006</v>
      </c>
      <c r="H26" s="5"/>
      <c r="I26" s="4">
        <v>25</v>
      </c>
      <c r="J26" s="4">
        <v>23.620999999999999</v>
      </c>
      <c r="K26" s="4">
        <v>118.74</v>
      </c>
      <c r="L26" s="4">
        <v>84.221999999999994</v>
      </c>
      <c r="M26" s="4">
        <v>165.95099999999999</v>
      </c>
      <c r="N26" s="4">
        <v>113.575</v>
      </c>
      <c r="O26" s="4">
        <v>37.152000000000001</v>
      </c>
      <c r="Q26" s="4">
        <v>25</v>
      </c>
      <c r="R26" s="4">
        <v>13.417</v>
      </c>
      <c r="S26" s="4">
        <v>47.720999999999997</v>
      </c>
      <c r="T26" s="4">
        <v>18.111000000000001</v>
      </c>
      <c r="U26" s="4">
        <v>84.677999999999997</v>
      </c>
      <c r="V26" s="4">
        <v>88.090999999999994</v>
      </c>
      <c r="W26" s="4">
        <v>19.748000000000001</v>
      </c>
      <c r="X26" s="4">
        <v>37.152000000000001</v>
      </c>
    </row>
    <row r="27" spans="1:24">
      <c r="A27" s="4">
        <v>26</v>
      </c>
      <c r="B27" s="4">
        <v>7.657</v>
      </c>
      <c r="C27" s="4">
        <v>134.53299999999999</v>
      </c>
      <c r="D27" s="4">
        <v>83.796000000000006</v>
      </c>
      <c r="E27" s="4">
        <v>238.07400000000001</v>
      </c>
      <c r="F27" s="4">
        <v>66.801000000000002</v>
      </c>
      <c r="G27" s="4">
        <v>10.407</v>
      </c>
      <c r="H27" s="5"/>
      <c r="I27" s="4">
        <v>26</v>
      </c>
      <c r="J27" s="4">
        <v>12.778</v>
      </c>
      <c r="K27" s="4">
        <v>113.651</v>
      </c>
      <c r="L27" s="4">
        <v>84.667000000000002</v>
      </c>
      <c r="M27" s="4">
        <v>169.21100000000001</v>
      </c>
      <c r="N27" s="4">
        <v>111.801</v>
      </c>
      <c r="O27" s="4">
        <v>20.106000000000002</v>
      </c>
      <c r="Q27" s="4">
        <v>26</v>
      </c>
      <c r="R27" s="4">
        <v>16.88</v>
      </c>
      <c r="S27" s="4">
        <v>104.991</v>
      </c>
      <c r="T27" s="4">
        <v>77</v>
      </c>
      <c r="U27" s="4">
        <v>161</v>
      </c>
      <c r="V27" s="4">
        <v>90</v>
      </c>
      <c r="W27" s="4">
        <v>25</v>
      </c>
      <c r="X27" s="4">
        <v>20.106000000000002</v>
      </c>
    </row>
    <row r="28" spans="1:24">
      <c r="A28" s="4" t="s">
        <v>3</v>
      </c>
      <c r="B28" s="5"/>
      <c r="C28" s="5"/>
      <c r="D28" s="5"/>
      <c r="E28" s="5"/>
      <c r="F28" s="4" t="s">
        <v>14</v>
      </c>
      <c r="G28" s="5">
        <f>MIN(G2:G27)</f>
        <v>8.4060000000000006</v>
      </c>
      <c r="H28" s="5"/>
      <c r="I28" s="4">
        <v>27</v>
      </c>
      <c r="J28" s="4">
        <v>17.812000000000001</v>
      </c>
      <c r="K28" s="4">
        <v>102.309</v>
      </c>
      <c r="L28" s="4">
        <v>84.266999999999996</v>
      </c>
      <c r="M28" s="4">
        <v>141.35499999999999</v>
      </c>
      <c r="N28" s="4">
        <v>113.703</v>
      </c>
      <c r="O28" s="4">
        <v>28.053999999999998</v>
      </c>
      <c r="Q28" s="4">
        <v>27</v>
      </c>
      <c r="R28" s="4">
        <v>14.282999999999999</v>
      </c>
      <c r="S28" s="4">
        <v>110.754</v>
      </c>
      <c r="T28" s="4">
        <v>83.728999999999999</v>
      </c>
      <c r="U28" s="4">
        <v>161.792</v>
      </c>
      <c r="V28" s="4">
        <v>88.21</v>
      </c>
      <c r="W28" s="4">
        <v>21.062999999999999</v>
      </c>
      <c r="X28" s="4">
        <v>28.053999999999998</v>
      </c>
    </row>
    <row r="29" spans="1:24">
      <c r="A29" s="4" t="s">
        <v>4</v>
      </c>
      <c r="B29" s="5"/>
      <c r="C29" s="5"/>
      <c r="D29" s="5"/>
      <c r="E29" s="5"/>
      <c r="F29" s="4" t="s">
        <v>17</v>
      </c>
      <c r="G29" s="5">
        <f>MAX(G3:G27)</f>
        <v>91.307000000000002</v>
      </c>
      <c r="H29" s="5"/>
      <c r="I29" s="4" t="s">
        <v>3</v>
      </c>
      <c r="J29" s="5"/>
      <c r="K29" s="5"/>
      <c r="L29" s="5"/>
      <c r="M29" s="5"/>
      <c r="N29" s="4" t="s">
        <v>14</v>
      </c>
      <c r="O29" s="5">
        <f>MIN(O3:O28)</f>
        <v>9.8610000000000007</v>
      </c>
      <c r="Q29" s="4">
        <v>28</v>
      </c>
      <c r="R29" s="4">
        <v>16.88</v>
      </c>
      <c r="S29" s="4">
        <v>116.831</v>
      </c>
      <c r="T29" s="4">
        <v>62.579000000000001</v>
      </c>
      <c r="U29" s="4">
        <v>164.45599999999999</v>
      </c>
      <c r="V29" s="4">
        <v>91.507000000000005</v>
      </c>
      <c r="W29" s="4">
        <v>25.007999999999999</v>
      </c>
      <c r="X29" s="4">
        <v>35.997999999999998</v>
      </c>
    </row>
    <row r="30" spans="1:24">
      <c r="A30" s="5"/>
      <c r="B30" s="5"/>
      <c r="C30" s="5"/>
      <c r="D30" s="5"/>
      <c r="E30" s="5"/>
      <c r="F30" s="4" t="s">
        <v>18</v>
      </c>
      <c r="G30" s="5">
        <f>AVERAGE(G2:G27)</f>
        <v>34.898615384615383</v>
      </c>
      <c r="H30" s="5"/>
      <c r="I30" s="4" t="s">
        <v>4</v>
      </c>
      <c r="J30" s="5"/>
      <c r="K30" s="5"/>
      <c r="L30" s="5"/>
      <c r="M30" s="5"/>
      <c r="N30" s="4" t="s">
        <v>17</v>
      </c>
      <c r="O30" s="5">
        <f>MAX(O4:O28)</f>
        <v>63.482999999999997</v>
      </c>
      <c r="Q30" s="4">
        <v>29</v>
      </c>
      <c r="R30" s="4">
        <v>17.312999999999999</v>
      </c>
      <c r="S30" s="4">
        <v>124.27500000000001</v>
      </c>
      <c r="T30" s="4">
        <v>76.332999999999998</v>
      </c>
      <c r="U30" s="4">
        <v>192.667</v>
      </c>
      <c r="V30" s="4">
        <v>90</v>
      </c>
      <c r="W30" s="4">
        <v>25.658000000000001</v>
      </c>
      <c r="X30" s="4">
        <v>50.456000000000003</v>
      </c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 t="s">
        <v>18</v>
      </c>
      <c r="O31" s="5">
        <f>AVERAGE(O3:O28)</f>
        <v>32.767384615384614</v>
      </c>
      <c r="Q31" s="4">
        <v>30</v>
      </c>
      <c r="R31" s="4">
        <v>14.715999999999999</v>
      </c>
      <c r="S31" s="4">
        <v>119.667</v>
      </c>
      <c r="T31" s="4">
        <v>69.667000000000002</v>
      </c>
      <c r="U31" s="4">
        <v>172.333</v>
      </c>
      <c r="V31" s="4">
        <v>90</v>
      </c>
      <c r="W31" s="4">
        <v>21.71</v>
      </c>
      <c r="X31" s="4">
        <v>39.222999999999999</v>
      </c>
    </row>
    <row r="32" spans="1:2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4">
        <v>31</v>
      </c>
      <c r="R32" s="4">
        <v>13.417</v>
      </c>
      <c r="S32" s="4">
        <v>138.01599999999999</v>
      </c>
      <c r="T32" s="4">
        <v>83.332999999999998</v>
      </c>
      <c r="U32" s="4">
        <v>188.13300000000001</v>
      </c>
      <c r="V32" s="4">
        <v>91.909000000000006</v>
      </c>
      <c r="W32" s="4">
        <v>19.748000000000001</v>
      </c>
      <c r="X32" s="4">
        <v>49.033999999999999</v>
      </c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Q33" s="4">
        <v>32</v>
      </c>
      <c r="R33" s="4">
        <v>16.446999999999999</v>
      </c>
      <c r="S33" s="4">
        <v>120.899</v>
      </c>
      <c r="T33" s="4">
        <v>58.972999999999999</v>
      </c>
      <c r="U33" s="4">
        <v>190.874</v>
      </c>
      <c r="V33" s="4">
        <v>88.451999999999998</v>
      </c>
      <c r="W33" s="4">
        <v>24.350999999999999</v>
      </c>
      <c r="X33" s="4">
        <v>37.851999999999997</v>
      </c>
    </row>
    <row r="34" spans="1:2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Q34" s="4" t="s">
        <v>3</v>
      </c>
      <c r="R34" s="5"/>
      <c r="S34" s="5"/>
      <c r="T34" s="5"/>
      <c r="U34" s="5"/>
      <c r="V34" s="4" t="s">
        <v>14</v>
      </c>
      <c r="W34" s="5">
        <f>MIN(W8:W33)</f>
        <v>11.202999999999999</v>
      </c>
      <c r="X34" s="4">
        <v>34.219000000000001</v>
      </c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Q35" s="4" t="s">
        <v>4</v>
      </c>
      <c r="R35" s="5"/>
      <c r="S35" s="5"/>
      <c r="T35" s="5"/>
      <c r="U35" s="5"/>
      <c r="V35" s="4" t="s">
        <v>17</v>
      </c>
      <c r="W35" s="5">
        <f>MAX(W9:W33)</f>
        <v>42.768000000000001</v>
      </c>
      <c r="X35" s="4">
        <v>51.033999999999999</v>
      </c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R36" s="5"/>
      <c r="S36" s="5"/>
      <c r="T36" s="5"/>
      <c r="U36" s="5"/>
      <c r="V36" s="4" t="s">
        <v>18</v>
      </c>
      <c r="W36" s="5">
        <f>AVERAGE(W8:W33)</f>
        <v>23.109346153846158</v>
      </c>
      <c r="X36" s="4">
        <v>91.307000000000002</v>
      </c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R37" s="5"/>
      <c r="S37" s="5"/>
      <c r="T37" s="5"/>
      <c r="U37" s="5"/>
      <c r="V37" s="5"/>
      <c r="X37" s="4">
        <v>25.613</v>
      </c>
    </row>
    <row r="38" spans="1:2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R38" s="5"/>
      <c r="S38" s="5"/>
      <c r="T38" s="5"/>
      <c r="U38" s="5"/>
      <c r="V38" s="5"/>
      <c r="X38" s="4">
        <v>31.616</v>
      </c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5"/>
      <c r="S39" s="5"/>
      <c r="T39" s="5"/>
      <c r="U39" s="5"/>
      <c r="V39" s="5"/>
      <c r="X39" s="4">
        <v>27.248999999999999</v>
      </c>
    </row>
    <row r="40" spans="1:2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R40" s="5"/>
      <c r="S40" s="5"/>
      <c r="T40" s="5"/>
      <c r="U40" s="5"/>
      <c r="V40" s="5"/>
      <c r="X40" s="4">
        <v>60.433999999999997</v>
      </c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R41" s="5"/>
      <c r="S41" s="5"/>
      <c r="T41" s="5"/>
      <c r="U41" s="5"/>
      <c r="V41" s="5"/>
      <c r="X41" s="4">
        <v>46.622999999999998</v>
      </c>
    </row>
    <row r="42" spans="1:2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R42" s="5"/>
      <c r="S42" s="5"/>
      <c r="T42" s="5"/>
      <c r="U42" s="5"/>
      <c r="V42" s="5"/>
      <c r="X42" s="4">
        <v>25.818999999999999</v>
      </c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R43" s="5"/>
      <c r="S43" s="5"/>
      <c r="T43" s="5"/>
      <c r="U43" s="5"/>
      <c r="V43" s="5"/>
      <c r="X43" s="4">
        <v>45.674999999999997</v>
      </c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R44" s="5"/>
      <c r="S44" s="5"/>
      <c r="T44" s="5"/>
      <c r="U44" s="5"/>
      <c r="V44" s="5"/>
      <c r="X44" s="4">
        <v>29.82</v>
      </c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R45" s="5"/>
      <c r="S45" s="5"/>
      <c r="T45" s="5"/>
      <c r="U45" s="5"/>
      <c r="V45" s="5"/>
      <c r="X45" s="4">
        <v>25.012</v>
      </c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R46" s="5"/>
      <c r="S46" s="5"/>
      <c r="T46" s="5"/>
      <c r="U46" s="5"/>
      <c r="V46" s="5"/>
      <c r="X46" s="4">
        <v>34.853000000000002</v>
      </c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R47" s="5"/>
      <c r="S47" s="5"/>
      <c r="T47" s="5"/>
      <c r="U47" s="5"/>
      <c r="V47" s="5"/>
      <c r="X47" s="4">
        <v>37.295000000000002</v>
      </c>
    </row>
    <row r="48" spans="1:2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5"/>
      <c r="S48" s="5"/>
      <c r="T48" s="5"/>
      <c r="U48" s="5"/>
      <c r="V48" s="5"/>
      <c r="X48" s="4">
        <v>19.035</v>
      </c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R49" s="5"/>
      <c r="S49" s="5"/>
      <c r="T49" s="5"/>
      <c r="U49" s="5"/>
      <c r="V49" s="5"/>
      <c r="X49" s="4">
        <v>18.213000000000001</v>
      </c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R50" s="5"/>
      <c r="S50" s="5"/>
      <c r="T50" s="5"/>
      <c r="U50" s="5"/>
      <c r="V50" s="5"/>
      <c r="X50" s="4">
        <v>41.514000000000003</v>
      </c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5"/>
      <c r="S51" s="5"/>
      <c r="T51" s="5"/>
      <c r="U51" s="5"/>
      <c r="V51" s="5"/>
      <c r="X51" s="4">
        <v>21.219000000000001</v>
      </c>
    </row>
    <row r="52" spans="1:2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R52" s="5"/>
      <c r="S52" s="5"/>
      <c r="T52" s="5"/>
      <c r="U52" s="5"/>
      <c r="V52" s="5"/>
      <c r="X52" s="4">
        <v>9.4380000000000006</v>
      </c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R53" s="5"/>
      <c r="S53" s="5"/>
      <c r="T53" s="5"/>
      <c r="U53" s="5"/>
      <c r="V53" s="5"/>
      <c r="X53" s="4">
        <v>8.4060000000000006</v>
      </c>
    </row>
    <row r="54" spans="1:2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R54" s="5"/>
      <c r="S54" s="5"/>
      <c r="T54" s="5"/>
      <c r="U54" s="5"/>
      <c r="V54" s="5"/>
      <c r="X54" s="4">
        <v>10.407</v>
      </c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R55" s="5"/>
      <c r="S55" s="5"/>
      <c r="T55" s="5"/>
      <c r="U55" s="5"/>
      <c r="V55" s="5"/>
    </row>
    <row r="56" spans="1:2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R56" s="5"/>
      <c r="S56" s="5"/>
      <c r="T56" s="5"/>
      <c r="U56" s="5"/>
      <c r="V56" s="5"/>
    </row>
    <row r="57" spans="1:2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R57" s="5"/>
      <c r="S57" s="5"/>
      <c r="T57" s="5"/>
      <c r="U57" s="5"/>
      <c r="V57" s="5"/>
    </row>
    <row r="58" spans="1:2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R58" s="5"/>
      <c r="S58" s="5"/>
      <c r="T58" s="5"/>
      <c r="U58" s="5"/>
      <c r="V58" s="5"/>
    </row>
    <row r="59" spans="1:2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R59" s="5"/>
      <c r="S59" s="5"/>
      <c r="T59" s="5"/>
      <c r="U59" s="5"/>
      <c r="V59" s="5"/>
    </row>
    <row r="60" spans="1:2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R60" s="5"/>
      <c r="S60" s="5"/>
      <c r="T60" s="5"/>
      <c r="U60" s="5"/>
      <c r="V60" s="5"/>
    </row>
    <row r="61" spans="1:2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R61" s="5"/>
      <c r="S61" s="5"/>
      <c r="T61" s="5"/>
      <c r="U61" s="5"/>
      <c r="V61" s="5"/>
    </row>
    <row r="62" spans="1:2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R62" s="5"/>
      <c r="S62" s="5"/>
      <c r="T62" s="5"/>
      <c r="U62" s="5"/>
      <c r="V62" s="5"/>
    </row>
    <row r="63" spans="1:2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R63" s="5"/>
      <c r="S63" s="5"/>
      <c r="T63" s="5"/>
      <c r="U63" s="5"/>
      <c r="V63" s="5"/>
    </row>
    <row r="64" spans="1:2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R64" s="5"/>
      <c r="S64" s="5"/>
      <c r="T64" s="5"/>
      <c r="U64" s="5"/>
      <c r="V64" s="5"/>
    </row>
    <row r="65" spans="1:2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R65" s="5"/>
      <c r="S65" s="5"/>
      <c r="T65" s="5"/>
      <c r="U65" s="5"/>
      <c r="V65" s="5"/>
    </row>
    <row r="66" spans="1:2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R66" s="5"/>
      <c r="S66" s="5"/>
      <c r="T66" s="5"/>
      <c r="U66" s="5"/>
      <c r="V66" s="5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R67" s="5"/>
      <c r="S67" s="5"/>
      <c r="T67" s="5"/>
      <c r="U67" s="5"/>
      <c r="V67" s="5"/>
    </row>
    <row r="68" spans="1:2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R68" s="5"/>
      <c r="S68" s="5"/>
      <c r="T68" s="5"/>
      <c r="U68" s="5"/>
      <c r="V68" s="5"/>
    </row>
    <row r="69" spans="1:2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R69" s="5"/>
      <c r="S69" s="5"/>
      <c r="T69" s="5"/>
      <c r="U69" s="5"/>
      <c r="V69" s="5"/>
    </row>
    <row r="70" spans="1:2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R70" s="5"/>
      <c r="S70" s="5"/>
      <c r="T70" s="5"/>
      <c r="U70" s="5"/>
      <c r="V70" s="5"/>
    </row>
    <row r="71" spans="1:2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R71" s="5"/>
      <c r="S71" s="5"/>
      <c r="T71" s="5"/>
      <c r="U71" s="5"/>
      <c r="V71" s="5"/>
    </row>
    <row r="72" spans="1:2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R72" s="5"/>
      <c r="S72" s="5"/>
      <c r="T72" s="5"/>
      <c r="U72" s="5"/>
      <c r="V72" s="5"/>
    </row>
    <row r="73" spans="1:2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R73" s="5"/>
      <c r="S73" s="5"/>
      <c r="T73" s="5"/>
      <c r="U73" s="5"/>
      <c r="V73" s="5"/>
    </row>
    <row r="74" spans="1:2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R74" s="5"/>
      <c r="S74" s="5"/>
      <c r="T74" s="5"/>
      <c r="U74" s="5"/>
      <c r="V74" s="5"/>
    </row>
    <row r="75" spans="1:2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R75" s="5"/>
      <c r="S75" s="5"/>
      <c r="T75" s="5"/>
      <c r="U75" s="5"/>
      <c r="V75" s="5"/>
    </row>
    <row r="76" spans="1:2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R76" s="5"/>
      <c r="S76" s="5"/>
      <c r="T76" s="5"/>
      <c r="U76" s="5"/>
      <c r="V76" s="5"/>
    </row>
    <row r="77" spans="1:2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R77" s="5"/>
      <c r="S77" s="5"/>
      <c r="T77" s="5"/>
      <c r="U77" s="5"/>
      <c r="V77" s="5"/>
    </row>
    <row r="78" spans="1:2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R78" s="5"/>
      <c r="S78" s="5"/>
      <c r="T78" s="5"/>
      <c r="U78" s="5"/>
      <c r="V78" s="5"/>
    </row>
    <row r="79" spans="1:2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R79" s="5"/>
      <c r="S79" s="5"/>
      <c r="T79" s="5"/>
      <c r="U79" s="5"/>
      <c r="V79" s="5"/>
    </row>
    <row r="80" spans="1:2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R80" s="5"/>
      <c r="S80" s="5"/>
      <c r="T80" s="5"/>
      <c r="U80" s="5"/>
      <c r="V80" s="5"/>
    </row>
    <row r="81" spans="1:2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R81" s="5"/>
      <c r="S81" s="5"/>
      <c r="T81" s="5"/>
      <c r="U81" s="5"/>
      <c r="V81" s="5"/>
    </row>
    <row r="82" spans="1:2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R82" s="5"/>
      <c r="S82" s="5"/>
      <c r="T82" s="5"/>
      <c r="U82" s="5"/>
      <c r="V82" s="5"/>
    </row>
    <row r="83" spans="1:2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R83" s="5"/>
      <c r="S83" s="5"/>
      <c r="T83" s="5"/>
      <c r="U83" s="5"/>
      <c r="V83" s="5"/>
    </row>
    <row r="84" spans="1:2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R84" s="5"/>
      <c r="S84" s="5"/>
      <c r="T84" s="5"/>
      <c r="U84" s="5"/>
      <c r="V84" s="5"/>
    </row>
    <row r="85" spans="1:2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R85" s="5"/>
      <c r="S85" s="5"/>
      <c r="T85" s="5"/>
      <c r="U85" s="5"/>
      <c r="V85" s="5"/>
    </row>
    <row r="86" spans="1:2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R86" s="5"/>
      <c r="S86" s="5"/>
      <c r="T86" s="5"/>
      <c r="U86" s="5"/>
      <c r="V86" s="5"/>
    </row>
    <row r="87" spans="1:2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R87" s="5"/>
      <c r="S87" s="5"/>
      <c r="T87" s="5"/>
      <c r="U87" s="5"/>
      <c r="V87" s="5"/>
    </row>
    <row r="88" spans="1:2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R88" s="5"/>
      <c r="S88" s="5"/>
      <c r="T88" s="5"/>
      <c r="U88" s="5"/>
      <c r="V88" s="5"/>
    </row>
    <row r="89" spans="1:2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R89" s="5"/>
      <c r="S89" s="5"/>
      <c r="T89" s="5"/>
      <c r="U89" s="5"/>
      <c r="V89" s="5"/>
    </row>
    <row r="90" spans="1:2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R90" s="5"/>
      <c r="S90" s="5"/>
      <c r="T90" s="5"/>
      <c r="U90" s="5"/>
      <c r="V90" s="5"/>
    </row>
    <row r="91" spans="1:2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R91" s="5"/>
      <c r="S91" s="5"/>
      <c r="T91" s="5"/>
      <c r="U91" s="5"/>
      <c r="V91" s="5"/>
    </row>
    <row r="92" spans="1:2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R92" s="5"/>
      <c r="S92" s="5"/>
      <c r="T92" s="5"/>
      <c r="U92" s="5"/>
      <c r="V92" s="5"/>
    </row>
    <row r="93" spans="1:2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R93" s="5"/>
      <c r="S93" s="5"/>
      <c r="T93" s="5"/>
      <c r="U93" s="5"/>
      <c r="V93" s="5"/>
    </row>
    <row r="94" spans="1:2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R94" s="5"/>
      <c r="S94" s="5"/>
      <c r="T94" s="5"/>
      <c r="U94" s="5"/>
      <c r="V94" s="5"/>
    </row>
    <row r="95" spans="1:2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R95" s="5"/>
      <c r="S95" s="5"/>
      <c r="T95" s="5"/>
      <c r="U95" s="5"/>
      <c r="V95" s="5"/>
    </row>
    <row r="96" spans="1:2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R96" s="5"/>
      <c r="S96" s="5"/>
      <c r="T96" s="5"/>
      <c r="U96" s="5"/>
      <c r="V96" s="5"/>
    </row>
    <row r="97" spans="1:2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R97" s="5"/>
      <c r="S97" s="5"/>
      <c r="T97" s="5"/>
      <c r="U97" s="5"/>
      <c r="V97" s="5"/>
    </row>
    <row r="98" spans="1:2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R98" s="5"/>
      <c r="S98" s="5"/>
      <c r="T98" s="5"/>
      <c r="U98" s="5"/>
      <c r="V98" s="5"/>
    </row>
    <row r="99" spans="1:2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R99" s="5"/>
      <c r="S99" s="5"/>
      <c r="T99" s="5"/>
      <c r="U99" s="5"/>
      <c r="V99" s="5"/>
    </row>
    <row r="100" spans="1:2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R100" s="5"/>
      <c r="S100" s="5"/>
      <c r="T100" s="5"/>
      <c r="U100" s="5"/>
      <c r="V100" s="5"/>
    </row>
    <row r="101" spans="1:2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R101" s="5"/>
      <c r="S101" s="5"/>
      <c r="T101" s="5"/>
      <c r="U101" s="5"/>
      <c r="V101" s="5"/>
    </row>
    <row r="102" spans="1:2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R102" s="5"/>
      <c r="S102" s="5"/>
      <c r="T102" s="5"/>
      <c r="U102" s="5"/>
      <c r="V102" s="5"/>
    </row>
    <row r="103" spans="1:2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R103" s="5"/>
      <c r="S103" s="5"/>
      <c r="T103" s="5"/>
      <c r="U103" s="5"/>
      <c r="V103" s="5"/>
    </row>
    <row r="104" spans="1:2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R104" s="5"/>
      <c r="S104" s="5"/>
      <c r="T104" s="5"/>
      <c r="U104" s="5"/>
      <c r="V104" s="5"/>
    </row>
    <row r="105" spans="1:2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R105" s="5"/>
      <c r="S105" s="5"/>
      <c r="T105" s="5"/>
      <c r="U105" s="5"/>
      <c r="V105" s="5"/>
    </row>
    <row r="106" spans="1:2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R106" s="5"/>
      <c r="S106" s="5"/>
      <c r="T106" s="5"/>
      <c r="U106" s="5"/>
      <c r="V106" s="5"/>
    </row>
    <row r="107" spans="1:2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R107" s="5"/>
      <c r="S107" s="5"/>
      <c r="T107" s="5"/>
      <c r="U107" s="5"/>
      <c r="V107" s="5"/>
    </row>
    <row r="108" spans="1:2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R108" s="5"/>
      <c r="S108" s="5"/>
      <c r="T108" s="5"/>
      <c r="U108" s="5"/>
      <c r="V108" s="5"/>
    </row>
    <row r="109" spans="1:2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R109" s="5"/>
      <c r="S109" s="5"/>
      <c r="T109" s="5"/>
      <c r="U109" s="5"/>
      <c r="V109" s="5"/>
    </row>
    <row r="110" spans="1:2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R110" s="5"/>
      <c r="S110" s="5"/>
      <c r="T110" s="5"/>
      <c r="U110" s="5"/>
      <c r="V110" s="5"/>
    </row>
    <row r="111" spans="1:2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R111" s="5"/>
      <c r="S111" s="5"/>
      <c r="T111" s="5"/>
      <c r="U111" s="5"/>
      <c r="V111" s="5"/>
    </row>
    <row r="112" spans="1:2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R112" s="5"/>
      <c r="S112" s="5"/>
      <c r="T112" s="5"/>
      <c r="U112" s="5"/>
      <c r="V112" s="5"/>
    </row>
    <row r="113" spans="1:2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R113" s="5"/>
      <c r="S113" s="5"/>
      <c r="T113" s="5"/>
      <c r="U113" s="5"/>
      <c r="V113" s="5"/>
    </row>
    <row r="114" spans="1:2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R114" s="5"/>
      <c r="S114" s="5"/>
      <c r="T114" s="5"/>
      <c r="U114" s="5"/>
      <c r="V114" s="5"/>
    </row>
    <row r="115" spans="1:2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R115" s="5"/>
      <c r="S115" s="5"/>
      <c r="T115" s="5"/>
      <c r="U115" s="5"/>
      <c r="V115" s="5"/>
    </row>
    <row r="116" spans="1:2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R116" s="5"/>
      <c r="S116" s="5"/>
      <c r="T116" s="5"/>
      <c r="U116" s="5"/>
      <c r="V116" s="5"/>
    </row>
    <row r="117" spans="1:2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R117" s="5"/>
      <c r="S117" s="5"/>
      <c r="T117" s="5"/>
      <c r="U117" s="5"/>
      <c r="V117" s="5"/>
    </row>
    <row r="118" spans="1:2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R118" s="5"/>
      <c r="S118" s="5"/>
      <c r="T118" s="5"/>
      <c r="U118" s="5"/>
      <c r="V118" s="5"/>
    </row>
    <row r="119" spans="1:2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R119" s="5"/>
      <c r="S119" s="5"/>
      <c r="T119" s="5"/>
      <c r="U119" s="5"/>
      <c r="V119" s="5"/>
    </row>
    <row r="120" spans="1:2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R120" s="5"/>
      <c r="S120" s="5"/>
      <c r="T120" s="5"/>
      <c r="U120" s="5"/>
      <c r="V120" s="5"/>
    </row>
    <row r="121" spans="1:2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R121" s="5"/>
      <c r="S121" s="5"/>
      <c r="T121" s="5"/>
      <c r="U121" s="5"/>
      <c r="V121" s="5"/>
    </row>
    <row r="122" spans="1: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R122" s="5"/>
      <c r="S122" s="5"/>
      <c r="T122" s="5"/>
      <c r="U122" s="5"/>
      <c r="V122" s="5"/>
    </row>
    <row r="123" spans="1:2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R123" s="5"/>
      <c r="S123" s="5"/>
      <c r="T123" s="5"/>
      <c r="U123" s="5"/>
      <c r="V123" s="5"/>
    </row>
    <row r="124" spans="1:2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R124" s="5"/>
      <c r="S124" s="5"/>
      <c r="T124" s="5"/>
      <c r="U124" s="5"/>
      <c r="V124" s="5"/>
    </row>
    <row r="125" spans="1:2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R125" s="5"/>
      <c r="S125" s="5"/>
      <c r="T125" s="5"/>
      <c r="U125" s="5"/>
      <c r="V125" s="5"/>
    </row>
    <row r="126" spans="1:2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R126" s="5"/>
      <c r="S126" s="5"/>
      <c r="T126" s="5"/>
      <c r="U126" s="5"/>
      <c r="V126" s="5"/>
    </row>
    <row r="127" spans="1:2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R127" s="5"/>
      <c r="S127" s="5"/>
      <c r="T127" s="5"/>
      <c r="U127" s="5"/>
      <c r="V127" s="5"/>
    </row>
    <row r="128" spans="1:2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R128" s="5"/>
      <c r="S128" s="5"/>
      <c r="T128" s="5"/>
      <c r="U128" s="5"/>
      <c r="V128" s="5"/>
    </row>
    <row r="129" spans="1:2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R129" s="5"/>
      <c r="S129" s="5"/>
      <c r="T129" s="5"/>
      <c r="U129" s="5"/>
      <c r="V129" s="5"/>
    </row>
    <row r="130" spans="1:2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R130" s="5"/>
      <c r="S130" s="5"/>
      <c r="T130" s="5"/>
      <c r="U130" s="5"/>
      <c r="V130" s="5"/>
    </row>
    <row r="131" spans="1:2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R131" s="5"/>
      <c r="S131" s="5"/>
      <c r="T131" s="5"/>
      <c r="U131" s="5"/>
      <c r="V131" s="5"/>
    </row>
    <row r="132" spans="1:2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R132" s="5"/>
      <c r="S132" s="5"/>
      <c r="T132" s="5"/>
      <c r="U132" s="5"/>
      <c r="V132" s="5"/>
    </row>
    <row r="133" spans="1:2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R133" s="5"/>
      <c r="S133" s="5"/>
      <c r="T133" s="5"/>
      <c r="U133" s="5"/>
      <c r="V133" s="5"/>
    </row>
    <row r="134" spans="1:2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R134" s="5"/>
      <c r="S134" s="5"/>
      <c r="T134" s="5"/>
      <c r="U134" s="5"/>
      <c r="V134" s="5"/>
    </row>
    <row r="135" spans="1:2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R135" s="5"/>
      <c r="S135" s="5"/>
      <c r="T135" s="5"/>
      <c r="U135" s="5"/>
      <c r="V135" s="5"/>
    </row>
    <row r="136" spans="1:2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R136" s="5"/>
      <c r="S136" s="5"/>
      <c r="T136" s="5"/>
      <c r="U136" s="5"/>
      <c r="V136" s="5"/>
    </row>
    <row r="137" spans="1:2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R137" s="5"/>
      <c r="S137" s="5"/>
      <c r="T137" s="5"/>
      <c r="U137" s="5"/>
      <c r="V137" s="5"/>
    </row>
    <row r="138" spans="1:2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R138" s="5"/>
      <c r="S138" s="5"/>
      <c r="T138" s="5"/>
      <c r="U138" s="5"/>
      <c r="V138" s="5"/>
    </row>
    <row r="139" spans="1:2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R139" s="5"/>
      <c r="S139" s="5"/>
      <c r="T139" s="5"/>
      <c r="U139" s="5"/>
      <c r="V139" s="5"/>
    </row>
    <row r="140" spans="1:2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R140" s="5"/>
      <c r="S140" s="5"/>
      <c r="T140" s="5"/>
      <c r="U140" s="5"/>
      <c r="V140" s="5"/>
    </row>
    <row r="141" spans="1:2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R141" s="5"/>
      <c r="S141" s="5"/>
      <c r="T141" s="5"/>
      <c r="U141" s="5"/>
      <c r="V141" s="5"/>
    </row>
    <row r="142" spans="1:2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R142" s="5"/>
      <c r="S142" s="5"/>
      <c r="T142" s="5"/>
      <c r="U142" s="5"/>
      <c r="V142" s="5"/>
    </row>
    <row r="143" spans="1:2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R143" s="5"/>
      <c r="S143" s="5"/>
      <c r="T143" s="5"/>
      <c r="U143" s="5"/>
      <c r="V143" s="5"/>
    </row>
    <row r="144" spans="1:2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R144" s="5"/>
      <c r="S144" s="5"/>
      <c r="T144" s="5"/>
      <c r="U144" s="5"/>
      <c r="V144" s="5"/>
    </row>
    <row r="145" spans="1:2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R145" s="5"/>
      <c r="S145" s="5"/>
      <c r="T145" s="5"/>
      <c r="U145" s="5"/>
      <c r="V145" s="5"/>
    </row>
    <row r="146" spans="1:2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R146" s="5"/>
      <c r="S146" s="5"/>
      <c r="T146" s="5"/>
      <c r="U146" s="5"/>
      <c r="V146" s="5"/>
    </row>
    <row r="147" spans="1:2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R147" s="5"/>
      <c r="S147" s="5"/>
      <c r="T147" s="5"/>
      <c r="U147" s="5"/>
      <c r="V147" s="5"/>
    </row>
    <row r="148" spans="1:2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R148" s="5"/>
      <c r="S148" s="5"/>
      <c r="T148" s="5"/>
      <c r="U148" s="5"/>
      <c r="V148" s="5"/>
    </row>
    <row r="149" spans="1:2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R149" s="5"/>
      <c r="S149" s="5"/>
      <c r="T149" s="5"/>
      <c r="U149" s="5"/>
      <c r="V149" s="5"/>
    </row>
    <row r="150" spans="1:2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R150" s="5"/>
      <c r="S150" s="5"/>
      <c r="T150" s="5"/>
      <c r="U150" s="5"/>
      <c r="V150" s="5"/>
    </row>
    <row r="151" spans="1:2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R151" s="5"/>
      <c r="S151" s="5"/>
      <c r="T151" s="5"/>
      <c r="U151" s="5"/>
      <c r="V151" s="5"/>
    </row>
    <row r="152" spans="1:2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R152" s="5"/>
      <c r="S152" s="5"/>
      <c r="T152" s="5"/>
      <c r="U152" s="5"/>
      <c r="V152" s="5"/>
    </row>
    <row r="153" spans="1:2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R153" s="5"/>
      <c r="S153" s="5"/>
      <c r="T153" s="5"/>
      <c r="U153" s="5"/>
      <c r="V153" s="5"/>
    </row>
    <row r="154" spans="1:2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R154" s="5"/>
      <c r="S154" s="5"/>
      <c r="T154" s="5"/>
      <c r="U154" s="5"/>
      <c r="V154" s="5"/>
    </row>
    <row r="155" spans="1:2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R155" s="5"/>
      <c r="S155" s="5"/>
      <c r="T155" s="5"/>
      <c r="U155" s="5"/>
      <c r="V155" s="5"/>
    </row>
    <row r="156" spans="1:2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R156" s="5"/>
      <c r="S156" s="5"/>
      <c r="T156" s="5"/>
      <c r="U156" s="5"/>
      <c r="V156" s="5"/>
    </row>
    <row r="157" spans="1:2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R157" s="5"/>
      <c r="S157" s="5"/>
      <c r="T157" s="5"/>
      <c r="U157" s="5"/>
      <c r="V157" s="5"/>
    </row>
    <row r="158" spans="1:2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R158" s="5"/>
      <c r="S158" s="5"/>
      <c r="T158" s="5"/>
      <c r="U158" s="5"/>
      <c r="V158" s="5"/>
    </row>
    <row r="159" spans="1:2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R159" s="5"/>
      <c r="S159" s="5"/>
      <c r="T159" s="5"/>
      <c r="U159" s="5"/>
      <c r="V159" s="5"/>
    </row>
    <row r="160" spans="1:2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R160" s="5"/>
      <c r="S160" s="5"/>
      <c r="T160" s="5"/>
      <c r="U160" s="5"/>
      <c r="V160" s="5"/>
    </row>
    <row r="161" spans="1:2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R161" s="5"/>
      <c r="S161" s="5"/>
      <c r="T161" s="5"/>
      <c r="U161" s="5"/>
      <c r="V161" s="5"/>
    </row>
    <row r="162" spans="1:2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R162" s="5"/>
      <c r="S162" s="5"/>
      <c r="T162" s="5"/>
      <c r="U162" s="5"/>
      <c r="V162" s="5"/>
    </row>
    <row r="163" spans="1:2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R163" s="5"/>
      <c r="S163" s="5"/>
      <c r="T163" s="5"/>
      <c r="U163" s="5"/>
      <c r="V163" s="5"/>
    </row>
    <row r="164" spans="1:2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R164" s="5"/>
      <c r="S164" s="5"/>
      <c r="T164" s="5"/>
      <c r="U164" s="5"/>
      <c r="V164" s="5"/>
    </row>
    <row r="165" spans="1:2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R165" s="5"/>
      <c r="S165" s="5"/>
      <c r="T165" s="5"/>
      <c r="U165" s="5"/>
      <c r="V165" s="5"/>
    </row>
    <row r="166" spans="1:2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R166" s="5"/>
      <c r="S166" s="5"/>
      <c r="T166" s="5"/>
      <c r="U166" s="5"/>
      <c r="V166" s="5"/>
    </row>
    <row r="167" spans="1:2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R167" s="5"/>
      <c r="S167" s="5"/>
      <c r="T167" s="5"/>
      <c r="U167" s="5"/>
      <c r="V167" s="5"/>
    </row>
    <row r="168" spans="1:2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R168" s="5"/>
      <c r="S168" s="5"/>
      <c r="T168" s="5"/>
      <c r="U168" s="5"/>
      <c r="V168" s="5"/>
    </row>
    <row r="169" spans="1:2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R169" s="5"/>
      <c r="S169" s="5"/>
      <c r="T169" s="5"/>
      <c r="U169" s="5"/>
      <c r="V169" s="5"/>
    </row>
    <row r="170" spans="1:2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R170" s="5"/>
      <c r="S170" s="5"/>
      <c r="T170" s="5"/>
      <c r="U170" s="5"/>
      <c r="V170" s="5"/>
    </row>
    <row r="171" spans="1:2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R171" s="5"/>
      <c r="S171" s="5"/>
      <c r="T171" s="5"/>
      <c r="U171" s="5"/>
      <c r="V171" s="5"/>
    </row>
    <row r="172" spans="1:2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R172" s="5"/>
      <c r="S172" s="5"/>
      <c r="T172" s="5"/>
      <c r="U172" s="5"/>
      <c r="V172" s="5"/>
    </row>
    <row r="173" spans="1:2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R173" s="5"/>
      <c r="S173" s="5"/>
      <c r="T173" s="5"/>
      <c r="U173" s="5"/>
      <c r="V173" s="5"/>
    </row>
    <row r="174" spans="1:2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R174" s="5"/>
      <c r="S174" s="5"/>
      <c r="T174" s="5"/>
      <c r="U174" s="5"/>
      <c r="V174" s="5"/>
    </row>
    <row r="175" spans="1:2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R175" s="5"/>
      <c r="S175" s="5"/>
      <c r="T175" s="5"/>
      <c r="U175" s="5"/>
      <c r="V175" s="5"/>
    </row>
    <row r="176" spans="1:2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R176" s="5"/>
      <c r="S176" s="5"/>
      <c r="T176" s="5"/>
      <c r="U176" s="5"/>
      <c r="V176" s="5"/>
    </row>
    <row r="177" spans="1:2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R177" s="5"/>
      <c r="S177" s="5"/>
      <c r="T177" s="5"/>
      <c r="U177" s="5"/>
      <c r="V177" s="5"/>
    </row>
    <row r="178" spans="1:2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R178" s="5"/>
      <c r="S178" s="5"/>
      <c r="T178" s="5"/>
      <c r="U178" s="5"/>
      <c r="V178" s="5"/>
    </row>
    <row r="179" spans="1:2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R179" s="5"/>
      <c r="S179" s="5"/>
      <c r="T179" s="5"/>
      <c r="U179" s="5"/>
      <c r="V179" s="5"/>
    </row>
    <row r="180" spans="1:2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R180" s="5"/>
      <c r="S180" s="5"/>
      <c r="T180" s="5"/>
      <c r="U180" s="5"/>
      <c r="V180" s="5"/>
    </row>
    <row r="181" spans="1:2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R181" s="5"/>
      <c r="S181" s="5"/>
      <c r="T181" s="5"/>
      <c r="U181" s="5"/>
      <c r="V181" s="5"/>
    </row>
    <row r="182" spans="1:2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R182" s="5"/>
      <c r="S182" s="5"/>
      <c r="T182" s="5"/>
      <c r="U182" s="5"/>
      <c r="V182" s="5"/>
    </row>
    <row r="183" spans="1:2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R183" s="5"/>
      <c r="S183" s="5"/>
      <c r="T183" s="5"/>
      <c r="U183" s="5"/>
      <c r="V183" s="5"/>
    </row>
    <row r="184" spans="1:2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R184" s="5"/>
      <c r="S184" s="5"/>
      <c r="T184" s="5"/>
      <c r="U184" s="5"/>
      <c r="V184" s="5"/>
    </row>
    <row r="185" spans="1:2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R185" s="5"/>
      <c r="S185" s="5"/>
      <c r="T185" s="5"/>
      <c r="U185" s="5"/>
      <c r="V185" s="5"/>
    </row>
    <row r="186" spans="1:2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R186" s="5"/>
      <c r="S186" s="5"/>
      <c r="T186" s="5"/>
      <c r="U186" s="5"/>
      <c r="V186" s="5"/>
    </row>
    <row r="187" spans="1:2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R187" s="5"/>
      <c r="S187" s="5"/>
      <c r="T187" s="5"/>
      <c r="U187" s="5"/>
      <c r="V187" s="5"/>
    </row>
    <row r="188" spans="1:2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R188" s="5"/>
      <c r="S188" s="5"/>
      <c r="T188" s="5"/>
      <c r="U188" s="5"/>
      <c r="V188" s="5"/>
    </row>
    <row r="189" spans="1:2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R189" s="5"/>
      <c r="S189" s="5"/>
      <c r="T189" s="5"/>
      <c r="U189" s="5"/>
      <c r="V189" s="5"/>
    </row>
    <row r="190" spans="1:2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R190" s="5"/>
      <c r="S190" s="5"/>
      <c r="T190" s="5"/>
      <c r="U190" s="5"/>
      <c r="V190" s="5"/>
    </row>
    <row r="191" spans="1:2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R191" s="5"/>
      <c r="S191" s="5"/>
      <c r="T191" s="5"/>
      <c r="U191" s="5"/>
      <c r="V191" s="5"/>
    </row>
    <row r="192" spans="1:2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R192" s="5"/>
      <c r="S192" s="5"/>
      <c r="T192" s="5"/>
      <c r="U192" s="5"/>
      <c r="V192" s="5"/>
    </row>
    <row r="193" spans="1:2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R193" s="5"/>
      <c r="S193" s="5"/>
      <c r="T193" s="5"/>
      <c r="U193" s="5"/>
      <c r="V193" s="5"/>
    </row>
    <row r="194" spans="1:2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R194" s="5"/>
      <c r="S194" s="5"/>
      <c r="T194" s="5"/>
      <c r="U194" s="5"/>
      <c r="V194" s="5"/>
    </row>
    <row r="195" spans="1:2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R195" s="5"/>
      <c r="S195" s="5"/>
      <c r="T195" s="5"/>
      <c r="U195" s="5"/>
      <c r="V195" s="5"/>
    </row>
    <row r="196" spans="1:2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R196" s="5"/>
      <c r="S196" s="5"/>
      <c r="T196" s="5"/>
      <c r="U196" s="5"/>
      <c r="V196" s="5"/>
    </row>
    <row r="197" spans="1:2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R197" s="5"/>
      <c r="S197" s="5"/>
      <c r="T197" s="5"/>
      <c r="U197" s="5"/>
      <c r="V197" s="5"/>
    </row>
    <row r="198" spans="1:2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R198" s="5"/>
      <c r="S198" s="5"/>
      <c r="T198" s="5"/>
      <c r="U198" s="5"/>
      <c r="V198" s="5"/>
    </row>
    <row r="199" spans="1:2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R199" s="5"/>
      <c r="S199" s="5"/>
      <c r="T199" s="5"/>
      <c r="U199" s="5"/>
      <c r="V199" s="5"/>
    </row>
    <row r="200" spans="1:2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R200" s="5"/>
      <c r="S200" s="5"/>
      <c r="T200" s="5"/>
      <c r="U200" s="5"/>
      <c r="V200" s="5"/>
    </row>
    <row r="201" spans="1:2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R201" s="5"/>
      <c r="S201" s="5"/>
      <c r="T201" s="5"/>
      <c r="U201" s="5"/>
      <c r="V201" s="5"/>
    </row>
    <row r="202" spans="1:2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R202" s="5"/>
      <c r="S202" s="5"/>
      <c r="T202" s="5"/>
      <c r="U202" s="5"/>
      <c r="V202" s="5"/>
    </row>
    <row r="203" spans="1:2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R203" s="5"/>
      <c r="S203" s="5"/>
      <c r="T203" s="5"/>
      <c r="U203" s="5"/>
      <c r="V203" s="5"/>
    </row>
    <row r="204" spans="1:2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R204" s="5"/>
      <c r="S204" s="5"/>
      <c r="T204" s="5"/>
      <c r="U204" s="5"/>
      <c r="V204" s="5"/>
    </row>
    <row r="205" spans="1:2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R205" s="5"/>
      <c r="S205" s="5"/>
      <c r="T205" s="5"/>
      <c r="U205" s="5"/>
      <c r="V205" s="5"/>
    </row>
    <row r="206" spans="1:2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R206" s="5"/>
      <c r="S206" s="5"/>
      <c r="T206" s="5"/>
      <c r="U206" s="5"/>
      <c r="V206" s="5"/>
    </row>
    <row r="207" spans="1:2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R207" s="5"/>
      <c r="S207" s="5"/>
      <c r="T207" s="5"/>
      <c r="U207" s="5"/>
      <c r="V207" s="5"/>
    </row>
    <row r="208" spans="1:2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R208" s="5"/>
      <c r="S208" s="5"/>
      <c r="T208" s="5"/>
      <c r="U208" s="5"/>
      <c r="V208" s="5"/>
    </row>
    <row r="209" spans="1:2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R209" s="5"/>
      <c r="S209" s="5"/>
      <c r="T209" s="5"/>
      <c r="U209" s="5"/>
      <c r="V209" s="5"/>
    </row>
    <row r="210" spans="1:2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R210" s="5"/>
      <c r="S210" s="5"/>
      <c r="T210" s="5"/>
      <c r="U210" s="5"/>
      <c r="V210" s="5"/>
    </row>
    <row r="211" spans="1:2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R211" s="5"/>
      <c r="S211" s="5"/>
      <c r="T211" s="5"/>
      <c r="U211" s="5"/>
      <c r="V211" s="5"/>
    </row>
    <row r="212" spans="1:2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R212" s="5"/>
      <c r="S212" s="5"/>
      <c r="T212" s="5"/>
      <c r="U212" s="5"/>
      <c r="V212" s="5"/>
    </row>
    <row r="213" spans="1:2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R213" s="5"/>
      <c r="S213" s="5"/>
      <c r="T213" s="5"/>
      <c r="U213" s="5"/>
      <c r="V213" s="5"/>
    </row>
    <row r="214" spans="1:2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R214" s="5"/>
      <c r="S214" s="5"/>
      <c r="T214" s="5"/>
      <c r="U214" s="5"/>
      <c r="V214" s="5"/>
    </row>
    <row r="215" spans="1:2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R215" s="5"/>
      <c r="S215" s="5"/>
      <c r="T215" s="5"/>
      <c r="U215" s="5"/>
      <c r="V215" s="5"/>
    </row>
    <row r="216" spans="1:2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R216" s="5"/>
      <c r="S216" s="5"/>
      <c r="T216" s="5"/>
      <c r="U216" s="5"/>
      <c r="V216" s="5"/>
    </row>
    <row r="217" spans="1:2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R217" s="5"/>
      <c r="S217" s="5"/>
      <c r="T217" s="5"/>
      <c r="U217" s="5"/>
      <c r="V217" s="5"/>
    </row>
    <row r="218" spans="1:2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R218" s="5"/>
      <c r="S218" s="5"/>
      <c r="T218" s="5"/>
      <c r="U218" s="5"/>
      <c r="V218" s="5"/>
    </row>
    <row r="219" spans="1:2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R219" s="5"/>
      <c r="S219" s="5"/>
      <c r="T219" s="5"/>
      <c r="U219" s="5"/>
      <c r="V219" s="5"/>
    </row>
    <row r="220" spans="1:2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R220" s="5"/>
      <c r="S220" s="5"/>
      <c r="T220" s="5"/>
      <c r="U220" s="5"/>
      <c r="V220" s="5"/>
    </row>
    <row r="221" spans="1:2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R221" s="5"/>
      <c r="S221" s="5"/>
      <c r="T221" s="5"/>
      <c r="U221" s="5"/>
      <c r="V221" s="5"/>
    </row>
    <row r="222" spans="1: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R222" s="5"/>
      <c r="S222" s="5"/>
      <c r="T222" s="5"/>
      <c r="U222" s="5"/>
      <c r="V222" s="5"/>
    </row>
    <row r="223" spans="1:2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R223" s="5"/>
      <c r="S223" s="5"/>
      <c r="T223" s="5"/>
      <c r="U223" s="5"/>
      <c r="V223" s="5"/>
    </row>
    <row r="224" spans="1:2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R224" s="5"/>
      <c r="S224" s="5"/>
      <c r="T224" s="5"/>
      <c r="U224" s="5"/>
      <c r="V224" s="5"/>
    </row>
    <row r="225" spans="1:2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R225" s="5"/>
      <c r="S225" s="5"/>
      <c r="T225" s="5"/>
      <c r="U225" s="5"/>
      <c r="V225" s="5"/>
    </row>
    <row r="226" spans="1:2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R226" s="5"/>
      <c r="S226" s="5"/>
      <c r="T226" s="5"/>
      <c r="U226" s="5"/>
      <c r="V226" s="5"/>
    </row>
    <row r="227" spans="1:2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R227" s="5"/>
      <c r="S227" s="5"/>
      <c r="T227" s="5"/>
      <c r="U227" s="5"/>
      <c r="V227" s="5"/>
    </row>
    <row r="228" spans="1:2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R228" s="5"/>
      <c r="S228" s="5"/>
      <c r="T228" s="5"/>
      <c r="U228" s="5"/>
      <c r="V228" s="5"/>
    </row>
    <row r="229" spans="1:2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R229" s="5"/>
      <c r="S229" s="5"/>
      <c r="T229" s="5"/>
      <c r="U229" s="5"/>
      <c r="V229" s="5"/>
    </row>
    <row r="230" spans="1:2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R230" s="5"/>
      <c r="S230" s="5"/>
      <c r="T230" s="5"/>
      <c r="U230" s="5"/>
      <c r="V230" s="5"/>
    </row>
    <row r="231" spans="1:2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R231" s="5"/>
      <c r="S231" s="5"/>
      <c r="T231" s="5"/>
      <c r="U231" s="5"/>
      <c r="V231" s="5"/>
    </row>
    <row r="232" spans="1:2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R232" s="5"/>
      <c r="S232" s="5"/>
      <c r="T232" s="5"/>
      <c r="U232" s="5"/>
      <c r="V232" s="5"/>
    </row>
    <row r="233" spans="1:2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R233" s="5"/>
      <c r="S233" s="5"/>
      <c r="T233" s="5"/>
      <c r="U233" s="5"/>
      <c r="V233" s="5"/>
    </row>
    <row r="234" spans="1:2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R234" s="5"/>
      <c r="S234" s="5"/>
      <c r="T234" s="5"/>
      <c r="U234" s="5"/>
      <c r="V234" s="5"/>
    </row>
    <row r="235" spans="1:2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R235" s="5"/>
      <c r="S235" s="5"/>
      <c r="T235" s="5"/>
      <c r="U235" s="5"/>
      <c r="V235" s="5"/>
    </row>
    <row r="236" spans="1:2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R236" s="5"/>
      <c r="S236" s="5"/>
      <c r="T236" s="5"/>
      <c r="U236" s="5"/>
      <c r="V236" s="5"/>
    </row>
    <row r="237" spans="1:2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R237" s="5"/>
      <c r="S237" s="5"/>
      <c r="T237" s="5"/>
      <c r="U237" s="5"/>
      <c r="V237" s="5"/>
    </row>
    <row r="238" spans="1:2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R238" s="5"/>
      <c r="S238" s="5"/>
      <c r="T238" s="5"/>
      <c r="U238" s="5"/>
      <c r="V238" s="5"/>
    </row>
    <row r="239" spans="1:2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R239" s="5"/>
      <c r="S239" s="5"/>
      <c r="T239" s="5"/>
      <c r="U239" s="5"/>
      <c r="V239" s="5"/>
    </row>
    <row r="240" spans="1:2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R240" s="5"/>
      <c r="S240" s="5"/>
      <c r="T240" s="5"/>
      <c r="U240" s="5"/>
      <c r="V240" s="5"/>
    </row>
    <row r="241" spans="1:2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R241" s="5"/>
      <c r="S241" s="5"/>
      <c r="T241" s="5"/>
      <c r="U241" s="5"/>
      <c r="V241" s="5"/>
    </row>
    <row r="242" spans="1:2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R242" s="5"/>
      <c r="S242" s="5"/>
      <c r="T242" s="5"/>
      <c r="U242" s="5"/>
      <c r="V242" s="5"/>
    </row>
    <row r="243" spans="1:2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R243" s="5"/>
      <c r="S243" s="5"/>
      <c r="T243" s="5"/>
      <c r="U243" s="5"/>
      <c r="V243" s="5"/>
    </row>
    <row r="244" spans="1:2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R244" s="5"/>
      <c r="S244" s="5"/>
      <c r="T244" s="5"/>
      <c r="U244" s="5"/>
      <c r="V244" s="5"/>
    </row>
    <row r="245" spans="1:2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R245" s="5"/>
      <c r="S245" s="5"/>
      <c r="T245" s="5"/>
      <c r="U245" s="5"/>
      <c r="V245" s="5"/>
    </row>
    <row r="246" spans="1:2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R246" s="5"/>
      <c r="S246" s="5"/>
      <c r="T246" s="5"/>
      <c r="U246" s="5"/>
      <c r="V246" s="5"/>
    </row>
    <row r="247" spans="1:2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R247" s="5"/>
      <c r="S247" s="5"/>
      <c r="T247" s="5"/>
      <c r="U247" s="5"/>
      <c r="V247" s="5"/>
    </row>
    <row r="248" spans="1:2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R248" s="5"/>
      <c r="S248" s="5"/>
      <c r="T248" s="5"/>
      <c r="U248" s="5"/>
      <c r="V248" s="5"/>
    </row>
    <row r="249" spans="1:2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R249" s="5"/>
      <c r="S249" s="5"/>
      <c r="T249" s="5"/>
      <c r="U249" s="5"/>
      <c r="V249" s="5"/>
    </row>
    <row r="250" spans="1:2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R250" s="5"/>
      <c r="S250" s="5"/>
      <c r="T250" s="5"/>
      <c r="U250" s="5"/>
      <c r="V250" s="5"/>
    </row>
    <row r="251" spans="1:2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R251" s="5"/>
      <c r="S251" s="5"/>
      <c r="T251" s="5"/>
      <c r="U251" s="5"/>
      <c r="V251" s="5"/>
    </row>
    <row r="252" spans="1:2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R252" s="5"/>
      <c r="S252" s="5"/>
      <c r="T252" s="5"/>
      <c r="U252" s="5"/>
      <c r="V252" s="5"/>
    </row>
    <row r="253" spans="1:2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R253" s="5"/>
      <c r="S253" s="5"/>
      <c r="T253" s="5"/>
      <c r="U253" s="5"/>
      <c r="V253" s="5"/>
    </row>
    <row r="254" spans="1:2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R254" s="5"/>
      <c r="S254" s="5"/>
      <c r="T254" s="5"/>
      <c r="U254" s="5"/>
      <c r="V254" s="5"/>
    </row>
    <row r="255" spans="1:2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R255" s="5"/>
      <c r="S255" s="5"/>
      <c r="T255" s="5"/>
      <c r="U255" s="5"/>
      <c r="V255" s="5"/>
    </row>
    <row r="256" spans="1:2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R256" s="5"/>
      <c r="S256" s="5"/>
      <c r="T256" s="5"/>
      <c r="U256" s="5"/>
      <c r="V256" s="5"/>
    </row>
    <row r="257" spans="1:2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R257" s="5"/>
      <c r="S257" s="5"/>
      <c r="T257" s="5"/>
      <c r="U257" s="5"/>
      <c r="V257" s="5"/>
    </row>
    <row r="258" spans="1:2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R258" s="5"/>
      <c r="S258" s="5"/>
      <c r="T258" s="5"/>
      <c r="U258" s="5"/>
      <c r="V258" s="5"/>
    </row>
    <row r="259" spans="1:2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R259" s="5"/>
      <c r="S259" s="5"/>
      <c r="T259" s="5"/>
      <c r="U259" s="5"/>
      <c r="V259" s="5"/>
    </row>
    <row r="260" spans="1:2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R260" s="5"/>
      <c r="S260" s="5"/>
      <c r="T260" s="5"/>
      <c r="U260" s="5"/>
      <c r="V260" s="5"/>
    </row>
    <row r="261" spans="1:2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R261" s="5"/>
      <c r="S261" s="5"/>
      <c r="T261" s="5"/>
      <c r="U261" s="5"/>
      <c r="V261" s="5"/>
    </row>
    <row r="262" spans="1:2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R262" s="5"/>
      <c r="S262" s="5"/>
      <c r="T262" s="5"/>
      <c r="U262" s="5"/>
      <c r="V262" s="5"/>
    </row>
    <row r="263" spans="1:2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R263" s="5"/>
      <c r="S263" s="5"/>
      <c r="T263" s="5"/>
      <c r="U263" s="5"/>
      <c r="V263" s="5"/>
    </row>
    <row r="264" spans="1:2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R264" s="5"/>
      <c r="S264" s="5"/>
      <c r="T264" s="5"/>
      <c r="U264" s="5"/>
      <c r="V264" s="5"/>
    </row>
    <row r="265" spans="1:2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R265" s="5"/>
      <c r="S265" s="5"/>
      <c r="T265" s="5"/>
      <c r="U265" s="5"/>
      <c r="V265" s="5"/>
    </row>
    <row r="266" spans="1:2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R266" s="5"/>
      <c r="S266" s="5"/>
      <c r="T266" s="5"/>
      <c r="U266" s="5"/>
      <c r="V266" s="5"/>
    </row>
    <row r="267" spans="1:2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R267" s="5"/>
      <c r="S267" s="5"/>
      <c r="T267" s="5"/>
      <c r="U267" s="5"/>
      <c r="V267" s="5"/>
    </row>
    <row r="268" spans="1:2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R268" s="5"/>
      <c r="S268" s="5"/>
      <c r="T268" s="5"/>
      <c r="U268" s="5"/>
      <c r="V268" s="5"/>
    </row>
    <row r="269" spans="1:2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R269" s="5"/>
      <c r="S269" s="5"/>
      <c r="T269" s="5"/>
      <c r="U269" s="5"/>
      <c r="V269" s="5"/>
    </row>
    <row r="270" spans="1:2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R270" s="5"/>
      <c r="S270" s="5"/>
      <c r="T270" s="5"/>
      <c r="U270" s="5"/>
      <c r="V270" s="5"/>
    </row>
    <row r="271" spans="1:2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R271" s="5"/>
      <c r="S271" s="5"/>
      <c r="T271" s="5"/>
      <c r="U271" s="5"/>
      <c r="V271" s="5"/>
    </row>
    <row r="272" spans="1:2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R272" s="5"/>
      <c r="S272" s="5"/>
      <c r="T272" s="5"/>
      <c r="U272" s="5"/>
      <c r="V272" s="5"/>
    </row>
    <row r="273" spans="1:2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R273" s="5"/>
      <c r="S273" s="5"/>
      <c r="T273" s="5"/>
      <c r="U273" s="5"/>
      <c r="V273" s="5"/>
    </row>
    <row r="274" spans="1:2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R274" s="5"/>
      <c r="S274" s="5"/>
      <c r="T274" s="5"/>
      <c r="U274" s="5"/>
      <c r="V274" s="5"/>
    </row>
    <row r="275" spans="1:2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R275" s="5"/>
      <c r="S275" s="5"/>
      <c r="T275" s="5"/>
      <c r="U275" s="5"/>
      <c r="V275" s="5"/>
    </row>
    <row r="276" spans="1:2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R276" s="5"/>
      <c r="S276" s="5"/>
      <c r="T276" s="5"/>
      <c r="U276" s="5"/>
      <c r="V276" s="5"/>
    </row>
    <row r="277" spans="1:2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R277" s="5"/>
      <c r="S277" s="5"/>
      <c r="T277" s="5"/>
      <c r="U277" s="5"/>
      <c r="V277" s="5"/>
    </row>
    <row r="278" spans="1:2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R278" s="5"/>
      <c r="S278" s="5"/>
      <c r="T278" s="5"/>
      <c r="U278" s="5"/>
      <c r="V278" s="5"/>
    </row>
    <row r="279" spans="1:2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R279" s="5"/>
      <c r="S279" s="5"/>
      <c r="T279" s="5"/>
      <c r="U279" s="5"/>
      <c r="V279" s="5"/>
    </row>
    <row r="280" spans="1:2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R280" s="5"/>
      <c r="S280" s="5"/>
      <c r="T280" s="5"/>
      <c r="U280" s="5"/>
      <c r="V280" s="5"/>
    </row>
    <row r="281" spans="1:2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R281" s="5"/>
      <c r="S281" s="5"/>
      <c r="T281" s="5"/>
      <c r="U281" s="5"/>
      <c r="V281" s="5"/>
    </row>
    <row r="282" spans="1:2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R282" s="5"/>
      <c r="S282" s="5"/>
      <c r="T282" s="5"/>
      <c r="U282" s="5"/>
      <c r="V282" s="5"/>
    </row>
    <row r="283" spans="1:2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R283" s="5"/>
      <c r="S283" s="5"/>
      <c r="T283" s="5"/>
      <c r="U283" s="5"/>
      <c r="V283" s="5"/>
    </row>
    <row r="284" spans="1:2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R284" s="5"/>
      <c r="S284" s="5"/>
      <c r="T284" s="5"/>
      <c r="U284" s="5"/>
      <c r="V284" s="5"/>
    </row>
    <row r="285" spans="1:2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R285" s="5"/>
      <c r="S285" s="5"/>
      <c r="T285" s="5"/>
      <c r="U285" s="5"/>
      <c r="V285" s="5"/>
    </row>
    <row r="286" spans="1:2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R286" s="5"/>
      <c r="S286" s="5"/>
      <c r="T286" s="5"/>
      <c r="U286" s="5"/>
      <c r="V286" s="5"/>
    </row>
    <row r="287" spans="1:2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R287" s="5"/>
      <c r="S287" s="5"/>
      <c r="T287" s="5"/>
      <c r="U287" s="5"/>
      <c r="V287" s="5"/>
    </row>
    <row r="288" spans="1:2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R288" s="5"/>
      <c r="S288" s="5"/>
      <c r="T288" s="5"/>
      <c r="U288" s="5"/>
      <c r="V288" s="5"/>
    </row>
    <row r="289" spans="1:2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R289" s="5"/>
      <c r="S289" s="5"/>
      <c r="T289" s="5"/>
      <c r="U289" s="5"/>
      <c r="V289" s="5"/>
    </row>
    <row r="290" spans="1:2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R290" s="5"/>
      <c r="S290" s="5"/>
      <c r="T290" s="5"/>
      <c r="U290" s="5"/>
      <c r="V290" s="5"/>
    </row>
    <row r="291" spans="1:2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R291" s="5"/>
      <c r="S291" s="5"/>
      <c r="T291" s="5"/>
      <c r="U291" s="5"/>
      <c r="V291" s="5"/>
    </row>
    <row r="292" spans="1:2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R292" s="5"/>
      <c r="S292" s="5"/>
      <c r="T292" s="5"/>
      <c r="U292" s="5"/>
      <c r="V292" s="5"/>
    </row>
    <row r="293" spans="1:2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R293" s="5"/>
      <c r="S293" s="5"/>
      <c r="T293" s="5"/>
      <c r="U293" s="5"/>
      <c r="V293" s="5"/>
    </row>
    <row r="294" spans="1:2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R294" s="5"/>
      <c r="S294" s="5"/>
      <c r="T294" s="5"/>
      <c r="U294" s="5"/>
      <c r="V294" s="5"/>
    </row>
    <row r="295" spans="1:2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R295" s="5"/>
      <c r="S295" s="5"/>
      <c r="T295" s="5"/>
      <c r="U295" s="5"/>
      <c r="V295" s="5"/>
    </row>
    <row r="296" spans="1:2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R296" s="5"/>
      <c r="S296" s="5"/>
      <c r="T296" s="5"/>
      <c r="U296" s="5"/>
      <c r="V296" s="5"/>
    </row>
    <row r="297" spans="1:2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R297" s="5"/>
      <c r="S297" s="5"/>
      <c r="T297" s="5"/>
      <c r="U297" s="5"/>
      <c r="V297" s="5"/>
    </row>
    <row r="298" spans="1:2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R298" s="5"/>
      <c r="S298" s="5"/>
      <c r="T298" s="5"/>
      <c r="U298" s="5"/>
      <c r="V298" s="5"/>
    </row>
    <row r="299" spans="1:2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R299" s="5"/>
      <c r="S299" s="5"/>
      <c r="T299" s="5"/>
      <c r="U299" s="5"/>
      <c r="V299" s="5"/>
    </row>
    <row r="300" spans="1:2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R300" s="5"/>
      <c r="S300" s="5"/>
      <c r="T300" s="5"/>
      <c r="U300" s="5"/>
      <c r="V300" s="5"/>
    </row>
    <row r="301" spans="1:2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R301" s="5"/>
      <c r="S301" s="5"/>
      <c r="T301" s="5"/>
      <c r="U301" s="5"/>
      <c r="V301" s="5"/>
    </row>
    <row r="302" spans="1:2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R302" s="5"/>
      <c r="S302" s="5"/>
      <c r="T302" s="5"/>
      <c r="U302" s="5"/>
      <c r="V302" s="5"/>
    </row>
    <row r="303" spans="1:2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R303" s="5"/>
      <c r="S303" s="5"/>
      <c r="T303" s="5"/>
      <c r="U303" s="5"/>
      <c r="V303" s="5"/>
    </row>
    <row r="304" spans="1:2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R304" s="5"/>
      <c r="S304" s="5"/>
      <c r="T304" s="5"/>
      <c r="U304" s="5"/>
      <c r="V304" s="5"/>
    </row>
    <row r="305" spans="1:2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R305" s="5"/>
      <c r="S305" s="5"/>
      <c r="T305" s="5"/>
      <c r="U305" s="5"/>
      <c r="V305" s="5"/>
    </row>
    <row r="306" spans="1:2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R306" s="5"/>
      <c r="S306" s="5"/>
      <c r="T306" s="5"/>
      <c r="U306" s="5"/>
      <c r="V306" s="5"/>
    </row>
    <row r="307" spans="1:2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R307" s="5"/>
      <c r="S307" s="5"/>
      <c r="T307" s="5"/>
      <c r="U307" s="5"/>
      <c r="V307" s="5"/>
    </row>
    <row r="308" spans="1:2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R308" s="5"/>
      <c r="S308" s="5"/>
      <c r="T308" s="5"/>
      <c r="U308" s="5"/>
      <c r="V308" s="5"/>
    </row>
    <row r="309" spans="1:2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R309" s="5"/>
      <c r="S309" s="5"/>
      <c r="T309" s="5"/>
      <c r="U309" s="5"/>
      <c r="V309" s="5"/>
    </row>
    <row r="310" spans="1:2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R310" s="5"/>
      <c r="S310" s="5"/>
      <c r="T310" s="5"/>
      <c r="U310" s="5"/>
      <c r="V310" s="5"/>
    </row>
    <row r="311" spans="1:2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R311" s="5"/>
      <c r="S311" s="5"/>
      <c r="T311" s="5"/>
      <c r="U311" s="5"/>
      <c r="V311" s="5"/>
    </row>
    <row r="312" spans="1:2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R312" s="5"/>
      <c r="S312" s="5"/>
      <c r="T312" s="5"/>
      <c r="U312" s="5"/>
      <c r="V312" s="5"/>
    </row>
    <row r="313" spans="1:2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R313" s="5"/>
      <c r="S313" s="5"/>
      <c r="T313" s="5"/>
      <c r="U313" s="5"/>
      <c r="V313" s="5"/>
    </row>
    <row r="314" spans="1:2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R314" s="5"/>
      <c r="S314" s="5"/>
      <c r="T314" s="5"/>
      <c r="U314" s="5"/>
      <c r="V314" s="5"/>
    </row>
    <row r="315" spans="1:2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R315" s="5"/>
      <c r="S315" s="5"/>
      <c r="T315" s="5"/>
      <c r="U315" s="5"/>
      <c r="V315" s="5"/>
    </row>
    <row r="316" spans="1:2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R316" s="5"/>
      <c r="S316" s="5"/>
      <c r="T316" s="5"/>
      <c r="U316" s="5"/>
      <c r="V316" s="5"/>
    </row>
    <row r="317" spans="1:2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R317" s="5"/>
      <c r="S317" s="5"/>
      <c r="T317" s="5"/>
      <c r="U317" s="5"/>
      <c r="V317" s="5"/>
    </row>
    <row r="318" spans="1:2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R318" s="5"/>
      <c r="S318" s="5"/>
      <c r="T318" s="5"/>
      <c r="U318" s="5"/>
      <c r="V318" s="5"/>
    </row>
    <row r="319" spans="1:2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R319" s="5"/>
      <c r="S319" s="5"/>
      <c r="T319" s="5"/>
      <c r="U319" s="5"/>
      <c r="V319" s="5"/>
    </row>
    <row r="320" spans="1:2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R320" s="5"/>
      <c r="S320" s="5"/>
      <c r="T320" s="5"/>
      <c r="U320" s="5"/>
      <c r="V320" s="5"/>
    </row>
    <row r="321" spans="1:2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R321" s="5"/>
      <c r="S321" s="5"/>
      <c r="T321" s="5"/>
      <c r="U321" s="5"/>
      <c r="V321" s="5"/>
    </row>
    <row r="322" spans="1: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R322" s="5"/>
      <c r="S322" s="5"/>
      <c r="T322" s="5"/>
      <c r="U322" s="5"/>
      <c r="V322" s="5"/>
    </row>
    <row r="323" spans="1:2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R323" s="5"/>
      <c r="S323" s="5"/>
      <c r="T323" s="5"/>
      <c r="U323" s="5"/>
      <c r="V323" s="5"/>
    </row>
    <row r="324" spans="1:2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R324" s="5"/>
      <c r="S324" s="5"/>
      <c r="T324" s="5"/>
      <c r="U324" s="5"/>
      <c r="V324" s="5"/>
    </row>
    <row r="325" spans="1:2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R325" s="5"/>
      <c r="S325" s="5"/>
      <c r="T325" s="5"/>
      <c r="U325" s="5"/>
      <c r="V325" s="5"/>
    </row>
    <row r="326" spans="1:2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R326" s="5"/>
      <c r="S326" s="5"/>
      <c r="T326" s="5"/>
      <c r="U326" s="5"/>
      <c r="V326" s="5"/>
    </row>
    <row r="327" spans="1:2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R327" s="5"/>
      <c r="S327" s="5"/>
      <c r="T327" s="5"/>
      <c r="U327" s="5"/>
      <c r="V327" s="5"/>
    </row>
    <row r="328" spans="1:2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R328" s="5"/>
      <c r="S328" s="5"/>
      <c r="T328" s="5"/>
      <c r="U328" s="5"/>
      <c r="V328" s="5"/>
    </row>
    <row r="329" spans="1:2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R329" s="5"/>
      <c r="S329" s="5"/>
      <c r="T329" s="5"/>
      <c r="U329" s="5"/>
      <c r="V329" s="5"/>
    </row>
    <row r="330" spans="1:2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R330" s="5"/>
      <c r="S330" s="5"/>
      <c r="T330" s="5"/>
      <c r="U330" s="5"/>
      <c r="V330" s="5"/>
    </row>
    <row r="331" spans="1:2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R331" s="5"/>
      <c r="S331" s="5"/>
      <c r="T331" s="5"/>
      <c r="U331" s="5"/>
      <c r="V331" s="5"/>
    </row>
    <row r="332" spans="1:2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R332" s="5"/>
      <c r="S332" s="5"/>
      <c r="T332" s="5"/>
      <c r="U332" s="5"/>
      <c r="V332" s="5"/>
    </row>
    <row r="333" spans="1:2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R333" s="5"/>
      <c r="S333" s="5"/>
      <c r="T333" s="5"/>
      <c r="U333" s="5"/>
      <c r="V333" s="5"/>
    </row>
    <row r="334" spans="1:2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R334" s="5"/>
      <c r="S334" s="5"/>
      <c r="T334" s="5"/>
      <c r="U334" s="5"/>
      <c r="V334" s="5"/>
    </row>
    <row r="335" spans="1:2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R335" s="5"/>
      <c r="S335" s="5"/>
      <c r="T335" s="5"/>
      <c r="U335" s="5"/>
      <c r="V335" s="5"/>
    </row>
    <row r="336" spans="1:2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R336" s="5"/>
      <c r="S336" s="5"/>
      <c r="T336" s="5"/>
      <c r="U336" s="5"/>
      <c r="V336" s="5"/>
    </row>
    <row r="337" spans="1:2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R337" s="5"/>
      <c r="S337" s="5"/>
      <c r="T337" s="5"/>
      <c r="U337" s="5"/>
      <c r="V337" s="5"/>
    </row>
    <row r="338" spans="1:2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R338" s="5"/>
      <c r="S338" s="5"/>
      <c r="T338" s="5"/>
      <c r="U338" s="5"/>
      <c r="V338" s="5"/>
    </row>
    <row r="339" spans="1:2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R339" s="5"/>
      <c r="S339" s="5"/>
      <c r="T339" s="5"/>
      <c r="U339" s="5"/>
      <c r="V339" s="5"/>
    </row>
    <row r="340" spans="1:2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R340" s="5"/>
      <c r="S340" s="5"/>
      <c r="T340" s="5"/>
      <c r="U340" s="5"/>
      <c r="V340" s="5"/>
    </row>
    <row r="341" spans="1:2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R341" s="5"/>
      <c r="S341" s="5"/>
      <c r="T341" s="5"/>
      <c r="U341" s="5"/>
      <c r="V341" s="5"/>
    </row>
    <row r="342" spans="1:2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R342" s="5"/>
      <c r="S342" s="5"/>
      <c r="T342" s="5"/>
      <c r="U342" s="5"/>
      <c r="V342" s="5"/>
    </row>
    <row r="343" spans="1:2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R343" s="5"/>
      <c r="S343" s="5"/>
      <c r="T343" s="5"/>
      <c r="U343" s="5"/>
      <c r="V343" s="5"/>
    </row>
    <row r="344" spans="1:2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R344" s="5"/>
      <c r="S344" s="5"/>
      <c r="T344" s="5"/>
      <c r="U344" s="5"/>
      <c r="V344" s="5"/>
    </row>
    <row r="345" spans="1:2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R345" s="5"/>
      <c r="S345" s="5"/>
      <c r="T345" s="5"/>
      <c r="U345" s="5"/>
      <c r="V345" s="5"/>
    </row>
    <row r="346" spans="1:2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R346" s="5"/>
      <c r="S346" s="5"/>
      <c r="T346" s="5"/>
      <c r="U346" s="5"/>
      <c r="V346" s="5"/>
    </row>
    <row r="347" spans="1:2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R347" s="5"/>
      <c r="S347" s="5"/>
      <c r="T347" s="5"/>
      <c r="U347" s="5"/>
      <c r="V347" s="5"/>
    </row>
    <row r="348" spans="1:2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R348" s="5"/>
      <c r="S348" s="5"/>
      <c r="T348" s="5"/>
      <c r="U348" s="5"/>
      <c r="V348" s="5"/>
    </row>
    <row r="349" spans="1:2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R349" s="5"/>
      <c r="S349" s="5"/>
      <c r="T349" s="5"/>
      <c r="U349" s="5"/>
      <c r="V349" s="5"/>
    </row>
    <row r="350" spans="1:2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R350" s="5"/>
      <c r="S350" s="5"/>
      <c r="T350" s="5"/>
      <c r="U350" s="5"/>
      <c r="V350" s="5"/>
    </row>
    <row r="351" spans="1:2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R351" s="5"/>
      <c r="S351" s="5"/>
      <c r="T351" s="5"/>
      <c r="U351" s="5"/>
      <c r="V351" s="5"/>
    </row>
    <row r="352" spans="1:2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R352" s="5"/>
      <c r="S352" s="5"/>
      <c r="T352" s="5"/>
      <c r="U352" s="5"/>
      <c r="V352" s="5"/>
    </row>
    <row r="353" spans="1:2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R353" s="5"/>
      <c r="S353" s="5"/>
      <c r="T353" s="5"/>
      <c r="U353" s="5"/>
      <c r="V353" s="5"/>
    </row>
    <row r="354" spans="1:2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R354" s="5"/>
      <c r="S354" s="5"/>
      <c r="T354" s="5"/>
      <c r="U354" s="5"/>
      <c r="V354" s="5"/>
    </row>
    <row r="355" spans="1:2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R355" s="5"/>
      <c r="S355" s="5"/>
      <c r="T355" s="5"/>
      <c r="U355" s="5"/>
      <c r="V355" s="5"/>
    </row>
    <row r="356" spans="1:2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R356" s="5"/>
      <c r="S356" s="5"/>
      <c r="T356" s="5"/>
      <c r="U356" s="5"/>
      <c r="V356" s="5"/>
    </row>
    <row r="357" spans="1:2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R357" s="5"/>
      <c r="S357" s="5"/>
      <c r="T357" s="5"/>
      <c r="U357" s="5"/>
      <c r="V357" s="5"/>
    </row>
    <row r="358" spans="1:2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R358" s="5"/>
      <c r="S358" s="5"/>
      <c r="T358" s="5"/>
      <c r="U358" s="5"/>
      <c r="V358" s="5"/>
    </row>
    <row r="359" spans="1:2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R359" s="5"/>
      <c r="S359" s="5"/>
      <c r="T359" s="5"/>
      <c r="U359" s="5"/>
      <c r="V359" s="5"/>
    </row>
    <row r="360" spans="1:2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R360" s="5"/>
      <c r="S360" s="5"/>
      <c r="T360" s="5"/>
      <c r="U360" s="5"/>
      <c r="V360" s="5"/>
    </row>
    <row r="361" spans="1:2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R361" s="5"/>
      <c r="S361" s="5"/>
      <c r="T361" s="5"/>
      <c r="U361" s="5"/>
      <c r="V361" s="5"/>
    </row>
    <row r="362" spans="1:2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R362" s="5"/>
      <c r="S362" s="5"/>
      <c r="T362" s="5"/>
      <c r="U362" s="5"/>
      <c r="V362" s="5"/>
    </row>
    <row r="363" spans="1:2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R363" s="5"/>
      <c r="S363" s="5"/>
      <c r="T363" s="5"/>
      <c r="U363" s="5"/>
      <c r="V363" s="5"/>
    </row>
    <row r="364" spans="1:2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R364" s="5"/>
      <c r="S364" s="5"/>
      <c r="T364" s="5"/>
      <c r="U364" s="5"/>
      <c r="V364" s="5"/>
    </row>
    <row r="365" spans="1:2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R365" s="5"/>
      <c r="S365" s="5"/>
      <c r="T365" s="5"/>
      <c r="U365" s="5"/>
      <c r="V365" s="5"/>
    </row>
    <row r="366" spans="1:2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R366" s="5"/>
      <c r="S366" s="5"/>
      <c r="T366" s="5"/>
      <c r="U366" s="5"/>
      <c r="V366" s="5"/>
    </row>
    <row r="367" spans="1:2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R367" s="5"/>
      <c r="S367" s="5"/>
      <c r="T367" s="5"/>
      <c r="U367" s="5"/>
      <c r="V367" s="5"/>
    </row>
    <row r="368" spans="1:2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R368" s="5"/>
      <c r="S368" s="5"/>
      <c r="T368" s="5"/>
      <c r="U368" s="5"/>
      <c r="V368" s="5"/>
    </row>
    <row r="369" spans="1:2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R369" s="5"/>
      <c r="S369" s="5"/>
      <c r="T369" s="5"/>
      <c r="U369" s="5"/>
      <c r="V369" s="5"/>
    </row>
    <row r="370" spans="1:2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R370" s="5"/>
      <c r="S370" s="5"/>
      <c r="T370" s="5"/>
      <c r="U370" s="5"/>
      <c r="V370" s="5"/>
    </row>
    <row r="371" spans="1:2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R371" s="5"/>
      <c r="S371" s="5"/>
      <c r="T371" s="5"/>
      <c r="U371" s="5"/>
      <c r="V371" s="5"/>
    </row>
    <row r="372" spans="1:2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R372" s="5"/>
      <c r="S372" s="5"/>
      <c r="T372" s="5"/>
      <c r="U372" s="5"/>
      <c r="V372" s="5"/>
    </row>
    <row r="373" spans="1:2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R373" s="5"/>
      <c r="S373" s="5"/>
      <c r="T373" s="5"/>
      <c r="U373" s="5"/>
      <c r="V373" s="5"/>
    </row>
    <row r="374" spans="1:2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R374" s="5"/>
      <c r="S374" s="5"/>
      <c r="T374" s="5"/>
      <c r="U374" s="5"/>
      <c r="V374" s="5"/>
    </row>
    <row r="375" spans="1:2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R375" s="5"/>
      <c r="S375" s="5"/>
      <c r="T375" s="5"/>
      <c r="U375" s="5"/>
      <c r="V375" s="5"/>
    </row>
    <row r="376" spans="1:2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R376" s="5"/>
      <c r="S376" s="5"/>
      <c r="T376" s="5"/>
      <c r="U376" s="5"/>
      <c r="V376" s="5"/>
    </row>
    <row r="377" spans="1:2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R377" s="5"/>
      <c r="S377" s="5"/>
      <c r="T377" s="5"/>
      <c r="U377" s="5"/>
      <c r="V377" s="5"/>
    </row>
    <row r="378" spans="1:2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R378" s="5"/>
      <c r="S378" s="5"/>
      <c r="T378" s="5"/>
      <c r="U378" s="5"/>
      <c r="V378" s="5"/>
    </row>
    <row r="379" spans="1:2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R379" s="5"/>
      <c r="S379" s="5"/>
      <c r="T379" s="5"/>
      <c r="U379" s="5"/>
      <c r="V379" s="5"/>
    </row>
    <row r="380" spans="1:2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R380" s="5"/>
      <c r="S380" s="5"/>
      <c r="T380" s="5"/>
      <c r="U380" s="5"/>
      <c r="V380" s="5"/>
    </row>
    <row r="381" spans="1:2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R381" s="5"/>
      <c r="S381" s="5"/>
      <c r="T381" s="5"/>
      <c r="U381" s="5"/>
      <c r="V381" s="5"/>
    </row>
    <row r="382" spans="1:2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R382" s="5"/>
      <c r="S382" s="5"/>
      <c r="T382" s="5"/>
      <c r="U382" s="5"/>
      <c r="V382" s="5"/>
    </row>
    <row r="383" spans="1:2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R383" s="5"/>
      <c r="S383" s="5"/>
      <c r="T383" s="5"/>
      <c r="U383" s="5"/>
      <c r="V383" s="5"/>
    </row>
    <row r="384" spans="1:2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R384" s="5"/>
      <c r="S384" s="5"/>
      <c r="T384" s="5"/>
      <c r="U384" s="5"/>
      <c r="V384" s="5"/>
    </row>
    <row r="385" spans="1:2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R385" s="5"/>
      <c r="S385" s="5"/>
      <c r="T385" s="5"/>
      <c r="U385" s="5"/>
      <c r="V385" s="5"/>
    </row>
    <row r="386" spans="1:2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R386" s="5"/>
      <c r="S386" s="5"/>
      <c r="T386" s="5"/>
      <c r="U386" s="5"/>
      <c r="V386" s="5"/>
    </row>
    <row r="387" spans="1:2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R387" s="5"/>
      <c r="S387" s="5"/>
      <c r="T387" s="5"/>
      <c r="U387" s="5"/>
      <c r="V387" s="5"/>
    </row>
    <row r="388" spans="1:2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R388" s="5"/>
      <c r="S388" s="5"/>
      <c r="T388" s="5"/>
      <c r="U388" s="5"/>
      <c r="V388" s="5"/>
    </row>
    <row r="389" spans="1:2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R389" s="5"/>
      <c r="S389" s="5"/>
      <c r="T389" s="5"/>
      <c r="U389" s="5"/>
      <c r="V389" s="5"/>
    </row>
    <row r="390" spans="1:2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R390" s="5"/>
      <c r="S390" s="5"/>
      <c r="T390" s="5"/>
      <c r="U390" s="5"/>
      <c r="V390" s="5"/>
    </row>
    <row r="391" spans="1:2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R391" s="5"/>
      <c r="S391" s="5"/>
      <c r="T391" s="5"/>
      <c r="U391" s="5"/>
      <c r="V391" s="5"/>
    </row>
    <row r="392" spans="1:2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R392" s="5"/>
      <c r="S392" s="5"/>
      <c r="T392" s="5"/>
      <c r="U392" s="5"/>
      <c r="V392" s="5"/>
    </row>
    <row r="393" spans="1:2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R393" s="5"/>
      <c r="S393" s="5"/>
      <c r="T393" s="5"/>
      <c r="U393" s="5"/>
      <c r="V393" s="5"/>
    </row>
    <row r="394" spans="1:2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R394" s="5"/>
      <c r="S394" s="5"/>
      <c r="T394" s="5"/>
      <c r="U394" s="5"/>
      <c r="V394" s="5"/>
    </row>
    <row r="395" spans="1:2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R395" s="5"/>
      <c r="S395" s="5"/>
      <c r="T395" s="5"/>
      <c r="U395" s="5"/>
      <c r="V395" s="5"/>
    </row>
    <row r="396" spans="1:2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R396" s="5"/>
      <c r="S396" s="5"/>
      <c r="T396" s="5"/>
      <c r="U396" s="5"/>
      <c r="V396" s="5"/>
    </row>
    <row r="397" spans="1:2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R397" s="5"/>
      <c r="S397" s="5"/>
      <c r="T397" s="5"/>
      <c r="U397" s="5"/>
      <c r="V397" s="5"/>
    </row>
    <row r="398" spans="1:2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R398" s="5"/>
      <c r="S398" s="5"/>
      <c r="T398" s="5"/>
      <c r="U398" s="5"/>
      <c r="V398" s="5"/>
    </row>
    <row r="399" spans="1:2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R399" s="5"/>
      <c r="S399" s="5"/>
      <c r="T399" s="5"/>
      <c r="U399" s="5"/>
      <c r="V399" s="5"/>
    </row>
    <row r="400" spans="1:2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R400" s="5"/>
      <c r="S400" s="5"/>
      <c r="T400" s="5"/>
      <c r="U400" s="5"/>
      <c r="V400" s="5"/>
    </row>
    <row r="401" spans="1:2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R401" s="5"/>
      <c r="S401" s="5"/>
      <c r="T401" s="5"/>
      <c r="U401" s="5"/>
      <c r="V401" s="5"/>
    </row>
    <row r="402" spans="1:2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R402" s="5"/>
      <c r="S402" s="5"/>
      <c r="T402" s="5"/>
      <c r="U402" s="5"/>
      <c r="V402" s="5"/>
    </row>
    <row r="403" spans="1:2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R403" s="5"/>
      <c r="S403" s="5"/>
      <c r="T403" s="5"/>
      <c r="U403" s="5"/>
      <c r="V403" s="5"/>
    </row>
    <row r="404" spans="1:2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R404" s="5"/>
      <c r="S404" s="5"/>
      <c r="T404" s="5"/>
      <c r="U404" s="5"/>
      <c r="V404" s="5"/>
    </row>
    <row r="405" spans="1:2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R405" s="5"/>
      <c r="S405" s="5"/>
      <c r="T405" s="5"/>
      <c r="U405" s="5"/>
      <c r="V405" s="5"/>
    </row>
    <row r="406" spans="1:2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R406" s="5"/>
      <c r="S406" s="5"/>
      <c r="T406" s="5"/>
      <c r="U406" s="5"/>
      <c r="V406" s="5"/>
    </row>
    <row r="407" spans="1:2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R407" s="5"/>
      <c r="S407" s="5"/>
      <c r="T407" s="5"/>
      <c r="U407" s="5"/>
      <c r="V407" s="5"/>
    </row>
    <row r="408" spans="1:2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R408" s="5"/>
      <c r="S408" s="5"/>
      <c r="T408" s="5"/>
      <c r="U408" s="5"/>
      <c r="V408" s="5"/>
    </row>
    <row r="409" spans="1:2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R409" s="5"/>
      <c r="S409" s="5"/>
      <c r="T409" s="5"/>
      <c r="U409" s="5"/>
      <c r="V409" s="5"/>
    </row>
    <row r="410" spans="1:2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R410" s="5"/>
      <c r="S410" s="5"/>
      <c r="T410" s="5"/>
      <c r="U410" s="5"/>
      <c r="V410" s="5"/>
    </row>
    <row r="411" spans="1:2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R411" s="5"/>
      <c r="S411" s="5"/>
      <c r="T411" s="5"/>
      <c r="U411" s="5"/>
      <c r="V411" s="5"/>
    </row>
    <row r="412" spans="1:2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R412" s="5"/>
      <c r="S412" s="5"/>
      <c r="T412" s="5"/>
      <c r="U412" s="5"/>
      <c r="V412" s="5"/>
    </row>
    <row r="413" spans="1:2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R413" s="5"/>
      <c r="S413" s="5"/>
      <c r="T413" s="5"/>
      <c r="U413" s="5"/>
      <c r="V413" s="5"/>
    </row>
    <row r="414" spans="1:2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R414" s="5"/>
      <c r="S414" s="5"/>
      <c r="T414" s="5"/>
      <c r="U414" s="5"/>
      <c r="V414" s="5"/>
    </row>
    <row r="415" spans="1:2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R415" s="5"/>
      <c r="S415" s="5"/>
      <c r="T415" s="5"/>
      <c r="U415" s="5"/>
      <c r="V415" s="5"/>
    </row>
    <row r="416" spans="1:2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R416" s="5"/>
      <c r="S416" s="5"/>
      <c r="T416" s="5"/>
      <c r="U416" s="5"/>
      <c r="V416" s="5"/>
    </row>
    <row r="417" spans="1:2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R417" s="5"/>
      <c r="S417" s="5"/>
      <c r="T417" s="5"/>
      <c r="U417" s="5"/>
      <c r="V417" s="5"/>
    </row>
    <row r="418" spans="1:2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R418" s="5"/>
      <c r="S418" s="5"/>
      <c r="T418" s="5"/>
      <c r="U418" s="5"/>
      <c r="V418" s="5"/>
    </row>
    <row r="419" spans="1:2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R419" s="5"/>
      <c r="S419" s="5"/>
      <c r="T419" s="5"/>
      <c r="U419" s="5"/>
      <c r="V419" s="5"/>
    </row>
    <row r="420" spans="1:2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R420" s="5"/>
      <c r="S420" s="5"/>
      <c r="T420" s="5"/>
      <c r="U420" s="5"/>
      <c r="V420" s="5"/>
    </row>
    <row r="421" spans="1:2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R421" s="5"/>
      <c r="S421" s="5"/>
      <c r="T421" s="5"/>
      <c r="U421" s="5"/>
      <c r="V421" s="5"/>
    </row>
    <row r="422" spans="1: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R422" s="5"/>
      <c r="S422" s="5"/>
      <c r="T422" s="5"/>
      <c r="U422" s="5"/>
      <c r="V422" s="5"/>
    </row>
    <row r="423" spans="1:2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R423" s="5"/>
      <c r="S423" s="5"/>
      <c r="T423" s="5"/>
      <c r="U423" s="5"/>
      <c r="V423" s="5"/>
    </row>
    <row r="424" spans="1:2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R424" s="5"/>
      <c r="S424" s="5"/>
      <c r="T424" s="5"/>
      <c r="U424" s="5"/>
      <c r="V424" s="5"/>
    </row>
    <row r="425" spans="1:2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R425" s="5"/>
      <c r="S425" s="5"/>
      <c r="T425" s="5"/>
      <c r="U425" s="5"/>
      <c r="V425" s="5"/>
    </row>
    <row r="426" spans="1:2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R426" s="5"/>
      <c r="S426" s="5"/>
      <c r="T426" s="5"/>
      <c r="U426" s="5"/>
      <c r="V426" s="5"/>
    </row>
    <row r="427" spans="1:2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R427" s="5"/>
      <c r="S427" s="5"/>
      <c r="T427" s="5"/>
      <c r="U427" s="5"/>
      <c r="V427" s="5"/>
    </row>
    <row r="428" spans="1:2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R428" s="5"/>
      <c r="S428" s="5"/>
      <c r="T428" s="5"/>
      <c r="U428" s="5"/>
      <c r="V428" s="5"/>
    </row>
    <row r="429" spans="1:2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R429" s="5"/>
      <c r="S429" s="5"/>
      <c r="T429" s="5"/>
      <c r="U429" s="5"/>
      <c r="V429" s="5"/>
    </row>
    <row r="430" spans="1:2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R430" s="5"/>
      <c r="S430" s="5"/>
      <c r="T430" s="5"/>
      <c r="U430" s="5"/>
      <c r="V430" s="5"/>
    </row>
    <row r="431" spans="1:2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R431" s="5"/>
      <c r="S431" s="5"/>
      <c r="T431" s="5"/>
      <c r="U431" s="5"/>
      <c r="V431" s="5"/>
    </row>
    <row r="432" spans="1:2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R432" s="5"/>
      <c r="S432" s="5"/>
      <c r="T432" s="5"/>
      <c r="U432" s="5"/>
      <c r="V432" s="5"/>
    </row>
    <row r="433" spans="1:2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R433" s="5"/>
      <c r="S433" s="5"/>
      <c r="T433" s="5"/>
      <c r="U433" s="5"/>
      <c r="V433" s="5"/>
    </row>
    <row r="434" spans="1:2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R434" s="5"/>
      <c r="S434" s="5"/>
      <c r="T434" s="5"/>
      <c r="U434" s="5"/>
      <c r="V434" s="5"/>
    </row>
    <row r="435" spans="1:2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R435" s="5"/>
      <c r="S435" s="5"/>
      <c r="T435" s="5"/>
      <c r="U435" s="5"/>
      <c r="V435" s="5"/>
    </row>
    <row r="436" spans="1:2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R436" s="5"/>
      <c r="S436" s="5"/>
      <c r="T436" s="5"/>
      <c r="U436" s="5"/>
      <c r="V436" s="5"/>
    </row>
    <row r="437" spans="1:2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R437" s="5"/>
      <c r="S437" s="5"/>
      <c r="T437" s="5"/>
      <c r="U437" s="5"/>
      <c r="V437" s="5"/>
    </row>
    <row r="438" spans="1:2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R438" s="5"/>
      <c r="S438" s="5"/>
      <c r="T438" s="5"/>
      <c r="U438" s="5"/>
      <c r="V438" s="5"/>
    </row>
    <row r="439" spans="1:2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R439" s="5"/>
      <c r="S439" s="5"/>
      <c r="T439" s="5"/>
      <c r="U439" s="5"/>
      <c r="V439" s="5"/>
    </row>
    <row r="440" spans="1:2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R440" s="5"/>
      <c r="S440" s="5"/>
      <c r="T440" s="5"/>
      <c r="U440" s="5"/>
      <c r="V440" s="5"/>
    </row>
    <row r="441" spans="1:2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R441" s="5"/>
      <c r="S441" s="5"/>
      <c r="T441" s="5"/>
      <c r="U441" s="5"/>
      <c r="V441" s="5"/>
    </row>
    <row r="442" spans="1:2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R442" s="5"/>
      <c r="S442" s="5"/>
      <c r="T442" s="5"/>
      <c r="U442" s="5"/>
      <c r="V442" s="5"/>
    </row>
    <row r="443" spans="1:2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R443" s="5"/>
      <c r="S443" s="5"/>
      <c r="T443" s="5"/>
      <c r="U443" s="5"/>
      <c r="V443" s="5"/>
    </row>
    <row r="444" spans="1:2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R444" s="5"/>
      <c r="S444" s="5"/>
      <c r="T444" s="5"/>
      <c r="U444" s="5"/>
      <c r="V444" s="5"/>
    </row>
    <row r="445" spans="1:2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R445" s="5"/>
      <c r="S445" s="5"/>
      <c r="T445" s="5"/>
      <c r="U445" s="5"/>
      <c r="V445" s="5"/>
    </row>
    <row r="446" spans="1:2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R446" s="5"/>
      <c r="S446" s="5"/>
      <c r="T446" s="5"/>
      <c r="U446" s="5"/>
      <c r="V446" s="5"/>
    </row>
    <row r="447" spans="1:2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R447" s="5"/>
      <c r="S447" s="5"/>
      <c r="T447" s="5"/>
      <c r="U447" s="5"/>
      <c r="V447" s="5"/>
    </row>
    <row r="448" spans="1:2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R448" s="5"/>
      <c r="S448" s="5"/>
      <c r="T448" s="5"/>
      <c r="U448" s="5"/>
      <c r="V448" s="5"/>
    </row>
    <row r="449" spans="1:2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R449" s="5"/>
      <c r="S449" s="5"/>
      <c r="T449" s="5"/>
      <c r="U449" s="5"/>
      <c r="V449" s="5"/>
    </row>
    <row r="450" spans="1:2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R450" s="5"/>
      <c r="S450" s="5"/>
      <c r="T450" s="5"/>
      <c r="U450" s="5"/>
      <c r="V450" s="5"/>
    </row>
    <row r="451" spans="1:2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R451" s="5"/>
      <c r="S451" s="5"/>
      <c r="T451" s="5"/>
      <c r="U451" s="5"/>
      <c r="V451" s="5"/>
    </row>
    <row r="452" spans="1:2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R452" s="5"/>
      <c r="S452" s="5"/>
      <c r="T452" s="5"/>
      <c r="U452" s="5"/>
      <c r="V452" s="5"/>
    </row>
    <row r="453" spans="1:2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R453" s="5"/>
      <c r="S453" s="5"/>
      <c r="T453" s="5"/>
      <c r="U453" s="5"/>
      <c r="V453" s="5"/>
    </row>
    <row r="454" spans="1:2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R454" s="5"/>
      <c r="S454" s="5"/>
      <c r="T454" s="5"/>
      <c r="U454" s="5"/>
      <c r="V454" s="5"/>
    </row>
    <row r="455" spans="1:2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R455" s="5"/>
      <c r="S455" s="5"/>
      <c r="T455" s="5"/>
      <c r="U455" s="5"/>
      <c r="V455" s="5"/>
    </row>
    <row r="456" spans="1:2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R456" s="5"/>
      <c r="S456" s="5"/>
      <c r="T456" s="5"/>
      <c r="U456" s="5"/>
      <c r="V456" s="5"/>
    </row>
    <row r="457" spans="1:2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R457" s="5"/>
      <c r="S457" s="5"/>
      <c r="T457" s="5"/>
      <c r="U457" s="5"/>
      <c r="V457" s="5"/>
    </row>
    <row r="458" spans="1:2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R458" s="5"/>
      <c r="S458" s="5"/>
      <c r="T458" s="5"/>
      <c r="U458" s="5"/>
      <c r="V458" s="5"/>
    </row>
    <row r="459" spans="1:2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R459" s="5"/>
      <c r="S459" s="5"/>
      <c r="T459" s="5"/>
      <c r="U459" s="5"/>
      <c r="V459" s="5"/>
    </row>
    <row r="460" spans="1:2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R460" s="5"/>
      <c r="S460" s="5"/>
      <c r="T460" s="5"/>
      <c r="U460" s="5"/>
      <c r="V460" s="5"/>
    </row>
    <row r="461" spans="1:2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R461" s="5"/>
      <c r="S461" s="5"/>
      <c r="T461" s="5"/>
      <c r="U461" s="5"/>
      <c r="V461" s="5"/>
    </row>
    <row r="462" spans="1:2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R462" s="5"/>
      <c r="S462" s="5"/>
      <c r="T462" s="5"/>
      <c r="U462" s="5"/>
      <c r="V462" s="5"/>
    </row>
    <row r="463" spans="1:2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R463" s="5"/>
      <c r="S463" s="5"/>
      <c r="T463" s="5"/>
      <c r="U463" s="5"/>
      <c r="V463" s="5"/>
    </row>
    <row r="464" spans="1:2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R464" s="5"/>
      <c r="S464" s="5"/>
      <c r="T464" s="5"/>
      <c r="U464" s="5"/>
      <c r="V464" s="5"/>
    </row>
    <row r="465" spans="1:2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R465" s="5"/>
      <c r="S465" s="5"/>
      <c r="T465" s="5"/>
      <c r="U465" s="5"/>
      <c r="V465" s="5"/>
    </row>
    <row r="466" spans="1:2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R466" s="5"/>
      <c r="S466" s="5"/>
      <c r="T466" s="5"/>
      <c r="U466" s="5"/>
      <c r="V466" s="5"/>
    </row>
    <row r="467" spans="1:2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R467" s="5"/>
      <c r="S467" s="5"/>
      <c r="T467" s="5"/>
      <c r="U467" s="5"/>
      <c r="V467" s="5"/>
    </row>
    <row r="468" spans="1:2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R468" s="5"/>
      <c r="S468" s="5"/>
      <c r="T468" s="5"/>
      <c r="U468" s="5"/>
      <c r="V468" s="5"/>
    </row>
    <row r="469" spans="1:2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R469" s="5"/>
      <c r="S469" s="5"/>
      <c r="T469" s="5"/>
      <c r="U469" s="5"/>
      <c r="V469" s="5"/>
    </row>
    <row r="470" spans="1:2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R470" s="5"/>
      <c r="S470" s="5"/>
      <c r="T470" s="5"/>
      <c r="U470" s="5"/>
      <c r="V470" s="5"/>
    </row>
    <row r="471" spans="1:2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R471" s="5"/>
      <c r="S471" s="5"/>
      <c r="T471" s="5"/>
      <c r="U471" s="5"/>
      <c r="V471" s="5"/>
    </row>
    <row r="472" spans="1:2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R472" s="5"/>
      <c r="S472" s="5"/>
      <c r="T472" s="5"/>
      <c r="U472" s="5"/>
      <c r="V472" s="5"/>
    </row>
    <row r="473" spans="1:2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R473" s="5"/>
      <c r="S473" s="5"/>
      <c r="T473" s="5"/>
      <c r="U473" s="5"/>
      <c r="V473" s="5"/>
    </row>
    <row r="474" spans="1:2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R474" s="5"/>
      <c r="S474" s="5"/>
      <c r="T474" s="5"/>
      <c r="U474" s="5"/>
      <c r="V474" s="5"/>
    </row>
    <row r="475" spans="1:2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R475" s="5"/>
      <c r="S475" s="5"/>
      <c r="T475" s="5"/>
      <c r="U475" s="5"/>
      <c r="V475" s="5"/>
    </row>
    <row r="476" spans="1:2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R476" s="5"/>
      <c r="S476" s="5"/>
      <c r="T476" s="5"/>
      <c r="U476" s="5"/>
      <c r="V476" s="5"/>
    </row>
    <row r="477" spans="1:2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R477" s="5"/>
      <c r="S477" s="5"/>
      <c r="T477" s="5"/>
      <c r="U477" s="5"/>
      <c r="V477" s="5"/>
    </row>
    <row r="478" spans="1:2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R478" s="5"/>
      <c r="S478" s="5"/>
      <c r="T478" s="5"/>
      <c r="U478" s="5"/>
      <c r="V478" s="5"/>
    </row>
    <row r="479" spans="1:2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R479" s="5"/>
      <c r="S479" s="5"/>
      <c r="T479" s="5"/>
      <c r="U479" s="5"/>
      <c r="V479" s="5"/>
    </row>
    <row r="480" spans="1:2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R480" s="5"/>
      <c r="S480" s="5"/>
      <c r="T480" s="5"/>
      <c r="U480" s="5"/>
      <c r="V480" s="5"/>
    </row>
    <row r="481" spans="1:2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R481" s="5"/>
      <c r="S481" s="5"/>
      <c r="T481" s="5"/>
      <c r="U481" s="5"/>
      <c r="V481" s="5"/>
    </row>
    <row r="482" spans="1:2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R482" s="5"/>
      <c r="S482" s="5"/>
      <c r="T482" s="5"/>
      <c r="U482" s="5"/>
      <c r="V482" s="5"/>
    </row>
    <row r="483" spans="1:2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R483" s="5"/>
      <c r="S483" s="5"/>
      <c r="T483" s="5"/>
      <c r="U483" s="5"/>
      <c r="V483" s="5"/>
    </row>
    <row r="484" spans="1:2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R484" s="5"/>
      <c r="S484" s="5"/>
      <c r="T484" s="5"/>
      <c r="U484" s="5"/>
      <c r="V484" s="5"/>
    </row>
    <row r="485" spans="1:2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R485" s="5"/>
      <c r="S485" s="5"/>
      <c r="T485" s="5"/>
      <c r="U485" s="5"/>
      <c r="V485" s="5"/>
    </row>
    <row r="486" spans="1:2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R486" s="5"/>
      <c r="S486" s="5"/>
      <c r="T486" s="5"/>
      <c r="U486" s="5"/>
      <c r="V486" s="5"/>
    </row>
    <row r="487" spans="1:2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R487" s="5"/>
      <c r="S487" s="5"/>
      <c r="T487" s="5"/>
      <c r="U487" s="5"/>
      <c r="V487" s="5"/>
    </row>
    <row r="488" spans="1:2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R488" s="5"/>
      <c r="S488" s="5"/>
      <c r="T488" s="5"/>
      <c r="U488" s="5"/>
      <c r="V488" s="5"/>
    </row>
    <row r="489" spans="1:2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R489" s="5"/>
      <c r="S489" s="5"/>
      <c r="T489" s="5"/>
      <c r="U489" s="5"/>
      <c r="V489" s="5"/>
    </row>
    <row r="490" spans="1:2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R490" s="5"/>
      <c r="S490" s="5"/>
      <c r="T490" s="5"/>
      <c r="U490" s="5"/>
      <c r="V490" s="5"/>
    </row>
    <row r="491" spans="1:2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R491" s="5"/>
      <c r="S491" s="5"/>
      <c r="T491" s="5"/>
      <c r="U491" s="5"/>
      <c r="V491" s="5"/>
    </row>
    <row r="492" spans="1:2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R492" s="5"/>
      <c r="S492" s="5"/>
      <c r="T492" s="5"/>
      <c r="U492" s="5"/>
      <c r="V492" s="5"/>
    </row>
    <row r="493" spans="1:2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R493" s="5"/>
      <c r="S493" s="5"/>
      <c r="T493" s="5"/>
      <c r="U493" s="5"/>
      <c r="V493" s="5"/>
    </row>
    <row r="494" spans="1:2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R494" s="5"/>
      <c r="S494" s="5"/>
      <c r="T494" s="5"/>
      <c r="U494" s="5"/>
      <c r="V494" s="5"/>
    </row>
    <row r="495" spans="1:2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R495" s="5"/>
      <c r="S495" s="5"/>
      <c r="T495" s="5"/>
      <c r="U495" s="5"/>
      <c r="V495" s="5"/>
    </row>
    <row r="496" spans="1:2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R496" s="5"/>
      <c r="S496" s="5"/>
      <c r="T496" s="5"/>
      <c r="U496" s="5"/>
      <c r="V496" s="5"/>
    </row>
    <row r="497" spans="1:2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R497" s="5"/>
      <c r="S497" s="5"/>
      <c r="T497" s="5"/>
      <c r="U497" s="5"/>
      <c r="V497" s="5"/>
    </row>
    <row r="498" spans="1:2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R498" s="5"/>
      <c r="S498" s="5"/>
      <c r="T498" s="5"/>
      <c r="U498" s="5"/>
      <c r="V498" s="5"/>
    </row>
    <row r="499" spans="1:2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R499" s="5"/>
      <c r="S499" s="5"/>
      <c r="T499" s="5"/>
      <c r="U499" s="5"/>
      <c r="V499" s="5"/>
    </row>
    <row r="500" spans="1:2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R500" s="5"/>
      <c r="S500" s="5"/>
      <c r="T500" s="5"/>
      <c r="U500" s="5"/>
      <c r="V500" s="5"/>
    </row>
    <row r="501" spans="1:2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R501" s="5"/>
      <c r="S501" s="5"/>
      <c r="T501" s="5"/>
      <c r="U501" s="5"/>
      <c r="V501" s="5"/>
    </row>
    <row r="502" spans="1:2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R502" s="5"/>
      <c r="S502" s="5"/>
      <c r="T502" s="5"/>
      <c r="U502" s="5"/>
      <c r="V502" s="5"/>
    </row>
    <row r="503" spans="1:2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R503" s="5"/>
      <c r="S503" s="5"/>
      <c r="T503" s="5"/>
      <c r="U503" s="5"/>
      <c r="V503" s="5"/>
    </row>
    <row r="504" spans="1:2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R504" s="5"/>
      <c r="S504" s="5"/>
      <c r="T504" s="5"/>
      <c r="U504" s="5"/>
      <c r="V504" s="5"/>
    </row>
    <row r="505" spans="1:2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R505" s="5"/>
      <c r="S505" s="5"/>
      <c r="T505" s="5"/>
      <c r="U505" s="5"/>
      <c r="V505" s="5"/>
    </row>
    <row r="506" spans="1:2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R506" s="5"/>
      <c r="S506" s="5"/>
      <c r="T506" s="5"/>
      <c r="U506" s="5"/>
      <c r="V506" s="5"/>
    </row>
    <row r="507" spans="1:2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R507" s="5"/>
      <c r="S507" s="5"/>
      <c r="T507" s="5"/>
      <c r="U507" s="5"/>
      <c r="V507" s="5"/>
    </row>
    <row r="508" spans="1:2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R508" s="5"/>
      <c r="S508" s="5"/>
      <c r="T508" s="5"/>
      <c r="U508" s="5"/>
      <c r="V508" s="5"/>
    </row>
    <row r="509" spans="1:2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R509" s="5"/>
      <c r="S509" s="5"/>
      <c r="T509" s="5"/>
      <c r="U509" s="5"/>
      <c r="V509" s="5"/>
    </row>
    <row r="510" spans="1:2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R510" s="5"/>
      <c r="S510" s="5"/>
      <c r="T510" s="5"/>
      <c r="U510" s="5"/>
      <c r="V510" s="5"/>
    </row>
    <row r="511" spans="1:2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R511" s="5"/>
      <c r="S511" s="5"/>
      <c r="T511" s="5"/>
      <c r="U511" s="5"/>
      <c r="V511" s="5"/>
    </row>
    <row r="512" spans="1:2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R512" s="5"/>
      <c r="S512" s="5"/>
      <c r="T512" s="5"/>
      <c r="U512" s="5"/>
      <c r="V512" s="5"/>
    </row>
    <row r="513" spans="1:2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R513" s="5"/>
      <c r="S513" s="5"/>
      <c r="T513" s="5"/>
      <c r="U513" s="5"/>
      <c r="V513" s="5"/>
    </row>
    <row r="514" spans="1:2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R514" s="5"/>
      <c r="S514" s="5"/>
      <c r="T514" s="5"/>
      <c r="U514" s="5"/>
      <c r="V514" s="5"/>
    </row>
    <row r="515" spans="1:2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R515" s="5"/>
      <c r="S515" s="5"/>
      <c r="T515" s="5"/>
      <c r="U515" s="5"/>
      <c r="V515" s="5"/>
    </row>
    <row r="516" spans="1:2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R516" s="5"/>
      <c r="S516" s="5"/>
      <c r="T516" s="5"/>
      <c r="U516" s="5"/>
      <c r="V516" s="5"/>
    </row>
    <row r="517" spans="1:2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R517" s="5"/>
      <c r="S517" s="5"/>
      <c r="T517" s="5"/>
      <c r="U517" s="5"/>
      <c r="V517" s="5"/>
    </row>
    <row r="518" spans="1:2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R518" s="5"/>
      <c r="S518" s="5"/>
      <c r="T518" s="5"/>
      <c r="U518" s="5"/>
      <c r="V518" s="5"/>
    </row>
    <row r="519" spans="1:2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R519" s="5"/>
      <c r="S519" s="5"/>
      <c r="T519" s="5"/>
      <c r="U519" s="5"/>
      <c r="V519" s="5"/>
    </row>
    <row r="520" spans="1:2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R520" s="5"/>
      <c r="S520" s="5"/>
      <c r="T520" s="5"/>
      <c r="U520" s="5"/>
      <c r="V520" s="5"/>
    </row>
    <row r="521" spans="1:2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R521" s="5"/>
      <c r="S521" s="5"/>
      <c r="T521" s="5"/>
      <c r="U521" s="5"/>
      <c r="V521" s="5"/>
    </row>
    <row r="522" spans="1: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R522" s="5"/>
      <c r="S522" s="5"/>
      <c r="T522" s="5"/>
      <c r="U522" s="5"/>
      <c r="V522" s="5"/>
    </row>
    <row r="523" spans="1:2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R523" s="5"/>
      <c r="S523" s="5"/>
      <c r="T523" s="5"/>
      <c r="U523" s="5"/>
      <c r="V523" s="5"/>
    </row>
    <row r="524" spans="1:2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R524" s="5"/>
      <c r="S524" s="5"/>
      <c r="T524" s="5"/>
      <c r="U524" s="5"/>
      <c r="V524" s="5"/>
    </row>
    <row r="525" spans="1:2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R525" s="5"/>
      <c r="S525" s="5"/>
      <c r="T525" s="5"/>
      <c r="U525" s="5"/>
      <c r="V525" s="5"/>
    </row>
    <row r="526" spans="1:2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R526" s="5"/>
      <c r="S526" s="5"/>
      <c r="T526" s="5"/>
      <c r="U526" s="5"/>
      <c r="V526" s="5"/>
    </row>
    <row r="527" spans="1:2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R527" s="5"/>
      <c r="S527" s="5"/>
      <c r="T527" s="5"/>
      <c r="U527" s="5"/>
      <c r="V527" s="5"/>
    </row>
    <row r="528" spans="1:2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R528" s="5"/>
      <c r="S528" s="5"/>
      <c r="T528" s="5"/>
      <c r="U528" s="5"/>
      <c r="V528" s="5"/>
    </row>
    <row r="529" spans="1:2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R529" s="5"/>
      <c r="S529" s="5"/>
      <c r="T529" s="5"/>
      <c r="U529" s="5"/>
      <c r="V529" s="5"/>
    </row>
    <row r="530" spans="1:2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R530" s="5"/>
      <c r="S530" s="5"/>
      <c r="T530" s="5"/>
      <c r="U530" s="5"/>
      <c r="V530" s="5"/>
    </row>
    <row r="531" spans="1:2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R531" s="5"/>
      <c r="S531" s="5"/>
      <c r="T531" s="5"/>
      <c r="U531" s="5"/>
      <c r="V531" s="5"/>
    </row>
    <row r="532" spans="1:2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R532" s="5"/>
      <c r="S532" s="5"/>
      <c r="T532" s="5"/>
      <c r="U532" s="5"/>
      <c r="V532" s="5"/>
    </row>
    <row r="533" spans="1:2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R533" s="5"/>
      <c r="S533" s="5"/>
      <c r="T533" s="5"/>
      <c r="U533" s="5"/>
      <c r="V533" s="5"/>
    </row>
    <row r="534" spans="1:2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R534" s="5"/>
      <c r="S534" s="5"/>
      <c r="T534" s="5"/>
      <c r="U534" s="5"/>
      <c r="V534" s="5"/>
    </row>
    <row r="535" spans="1:2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R535" s="5"/>
      <c r="S535" s="5"/>
      <c r="T535" s="5"/>
      <c r="U535" s="5"/>
      <c r="V535" s="5"/>
    </row>
    <row r="536" spans="1:2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R536" s="5"/>
      <c r="S536" s="5"/>
      <c r="T536" s="5"/>
      <c r="U536" s="5"/>
      <c r="V536" s="5"/>
    </row>
    <row r="537" spans="1:2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R537" s="5"/>
      <c r="S537" s="5"/>
      <c r="T537" s="5"/>
      <c r="U537" s="5"/>
      <c r="V537" s="5"/>
    </row>
    <row r="538" spans="1:2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R538" s="5"/>
      <c r="S538" s="5"/>
      <c r="T538" s="5"/>
      <c r="U538" s="5"/>
      <c r="V538" s="5"/>
    </row>
    <row r="539" spans="1:2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R539" s="5"/>
      <c r="S539" s="5"/>
      <c r="T539" s="5"/>
      <c r="U539" s="5"/>
      <c r="V539" s="5"/>
    </row>
    <row r="540" spans="1:2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R540" s="5"/>
      <c r="S540" s="5"/>
      <c r="T540" s="5"/>
      <c r="U540" s="5"/>
      <c r="V540" s="5"/>
    </row>
    <row r="541" spans="1:2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R541" s="5"/>
      <c r="S541" s="5"/>
      <c r="T541" s="5"/>
      <c r="U541" s="5"/>
      <c r="V541" s="5"/>
    </row>
    <row r="542" spans="1:2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R542" s="5"/>
      <c r="S542" s="5"/>
      <c r="T542" s="5"/>
      <c r="U542" s="5"/>
      <c r="V542" s="5"/>
    </row>
    <row r="543" spans="1:2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R543" s="5"/>
      <c r="S543" s="5"/>
      <c r="T543" s="5"/>
      <c r="U543" s="5"/>
      <c r="V543" s="5"/>
    </row>
    <row r="544" spans="1:2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R544" s="5"/>
      <c r="S544" s="5"/>
      <c r="T544" s="5"/>
      <c r="U544" s="5"/>
      <c r="V544" s="5"/>
    </row>
    <row r="545" spans="1:2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R545" s="5"/>
      <c r="S545" s="5"/>
      <c r="T545" s="5"/>
      <c r="U545" s="5"/>
      <c r="V545" s="5"/>
    </row>
    <row r="546" spans="1:2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R546" s="5"/>
      <c r="S546" s="5"/>
      <c r="T546" s="5"/>
      <c r="U546" s="5"/>
      <c r="V546" s="5"/>
    </row>
    <row r="547" spans="1:2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R547" s="5"/>
      <c r="S547" s="5"/>
      <c r="T547" s="5"/>
      <c r="U547" s="5"/>
      <c r="V547" s="5"/>
    </row>
    <row r="548" spans="1:2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R548" s="5"/>
      <c r="S548" s="5"/>
      <c r="T548" s="5"/>
      <c r="U548" s="5"/>
      <c r="V548" s="5"/>
    </row>
    <row r="549" spans="1:2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R549" s="5"/>
      <c r="S549" s="5"/>
      <c r="T549" s="5"/>
      <c r="U549" s="5"/>
      <c r="V549" s="5"/>
    </row>
    <row r="550" spans="1:2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R550" s="5"/>
      <c r="S550" s="5"/>
      <c r="T550" s="5"/>
      <c r="U550" s="5"/>
      <c r="V550" s="5"/>
    </row>
    <row r="551" spans="1:2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R551" s="5"/>
      <c r="S551" s="5"/>
      <c r="T551" s="5"/>
      <c r="U551" s="5"/>
      <c r="V551" s="5"/>
    </row>
    <row r="552" spans="1:2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R552" s="5"/>
      <c r="S552" s="5"/>
      <c r="T552" s="5"/>
      <c r="U552" s="5"/>
      <c r="V552" s="5"/>
    </row>
    <row r="553" spans="1:2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R553" s="5"/>
      <c r="S553" s="5"/>
      <c r="T553" s="5"/>
      <c r="U553" s="5"/>
      <c r="V553" s="5"/>
    </row>
    <row r="554" spans="1:2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R554" s="5"/>
      <c r="S554" s="5"/>
      <c r="T554" s="5"/>
      <c r="U554" s="5"/>
      <c r="V554" s="5"/>
    </row>
    <row r="555" spans="1:2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R555" s="5"/>
      <c r="S555" s="5"/>
      <c r="T555" s="5"/>
      <c r="U555" s="5"/>
      <c r="V555" s="5"/>
    </row>
    <row r="556" spans="1:2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R556" s="5"/>
      <c r="S556" s="5"/>
      <c r="T556" s="5"/>
      <c r="U556" s="5"/>
      <c r="V556" s="5"/>
    </row>
    <row r="557" spans="1:2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R557" s="5"/>
      <c r="S557" s="5"/>
      <c r="T557" s="5"/>
      <c r="U557" s="5"/>
      <c r="V557" s="5"/>
    </row>
    <row r="558" spans="1:2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R558" s="5"/>
      <c r="S558" s="5"/>
      <c r="T558" s="5"/>
      <c r="U558" s="5"/>
      <c r="V558" s="5"/>
    </row>
    <row r="559" spans="1:2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R559" s="5"/>
      <c r="S559" s="5"/>
      <c r="T559" s="5"/>
      <c r="U559" s="5"/>
      <c r="V559" s="5"/>
    </row>
    <row r="560" spans="1:2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R560" s="5"/>
      <c r="S560" s="5"/>
      <c r="T560" s="5"/>
      <c r="U560" s="5"/>
      <c r="V560" s="5"/>
    </row>
    <row r="561" spans="1:2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R561" s="5"/>
      <c r="S561" s="5"/>
      <c r="T561" s="5"/>
      <c r="U561" s="5"/>
      <c r="V561" s="5"/>
    </row>
    <row r="562" spans="1:2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R562" s="5"/>
      <c r="S562" s="5"/>
      <c r="T562" s="5"/>
      <c r="U562" s="5"/>
      <c r="V562" s="5"/>
    </row>
    <row r="563" spans="1:2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R563" s="5"/>
      <c r="S563" s="5"/>
      <c r="T563" s="5"/>
      <c r="U563" s="5"/>
      <c r="V563" s="5"/>
    </row>
    <row r="564" spans="1:2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R564" s="5"/>
      <c r="S564" s="5"/>
      <c r="T564" s="5"/>
      <c r="U564" s="5"/>
      <c r="V564" s="5"/>
    </row>
    <row r="565" spans="1:2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R565" s="5"/>
      <c r="S565" s="5"/>
      <c r="T565" s="5"/>
      <c r="U565" s="5"/>
      <c r="V565" s="5"/>
    </row>
    <row r="566" spans="1:2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R566" s="5"/>
      <c r="S566" s="5"/>
      <c r="T566" s="5"/>
      <c r="U566" s="5"/>
      <c r="V566" s="5"/>
    </row>
    <row r="567" spans="1:2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R567" s="5"/>
      <c r="S567" s="5"/>
      <c r="T567" s="5"/>
      <c r="U567" s="5"/>
      <c r="V567" s="5"/>
    </row>
    <row r="568" spans="1:2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R568" s="5"/>
      <c r="S568" s="5"/>
      <c r="T568" s="5"/>
      <c r="U568" s="5"/>
      <c r="V568" s="5"/>
    </row>
    <row r="569" spans="1:2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R569" s="5"/>
      <c r="S569" s="5"/>
      <c r="T569" s="5"/>
      <c r="U569" s="5"/>
      <c r="V569" s="5"/>
    </row>
    <row r="570" spans="1:2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R570" s="5"/>
      <c r="S570" s="5"/>
      <c r="T570" s="5"/>
      <c r="U570" s="5"/>
      <c r="V570" s="5"/>
    </row>
    <row r="571" spans="1:2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R571" s="5"/>
      <c r="S571" s="5"/>
      <c r="T571" s="5"/>
      <c r="U571" s="5"/>
      <c r="V571" s="5"/>
    </row>
    <row r="572" spans="1:2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R572" s="5"/>
      <c r="S572" s="5"/>
      <c r="T572" s="5"/>
      <c r="U572" s="5"/>
      <c r="V572" s="5"/>
    </row>
    <row r="573" spans="1:2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R573" s="5"/>
      <c r="S573" s="5"/>
      <c r="T573" s="5"/>
      <c r="U573" s="5"/>
      <c r="V573" s="5"/>
    </row>
    <row r="574" spans="1:2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R574" s="5"/>
      <c r="S574" s="5"/>
      <c r="T574" s="5"/>
      <c r="U574" s="5"/>
      <c r="V574" s="5"/>
    </row>
    <row r="575" spans="1:2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R575" s="5"/>
      <c r="S575" s="5"/>
      <c r="T575" s="5"/>
      <c r="U575" s="5"/>
      <c r="V575" s="5"/>
    </row>
    <row r="576" spans="1:2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R576" s="5"/>
      <c r="S576" s="5"/>
      <c r="T576" s="5"/>
      <c r="U576" s="5"/>
      <c r="V576" s="5"/>
    </row>
    <row r="577" spans="1:2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R577" s="5"/>
      <c r="S577" s="5"/>
      <c r="T577" s="5"/>
      <c r="U577" s="5"/>
      <c r="V577" s="5"/>
    </row>
    <row r="578" spans="1:2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R578" s="5"/>
      <c r="S578" s="5"/>
      <c r="T578" s="5"/>
      <c r="U578" s="5"/>
      <c r="V578" s="5"/>
    </row>
    <row r="579" spans="1:2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R579" s="5"/>
      <c r="S579" s="5"/>
      <c r="T579" s="5"/>
      <c r="U579" s="5"/>
      <c r="V579" s="5"/>
    </row>
    <row r="580" spans="1:2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R580" s="5"/>
      <c r="S580" s="5"/>
      <c r="T580" s="5"/>
      <c r="U580" s="5"/>
      <c r="V580" s="5"/>
    </row>
    <row r="581" spans="1:2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R581" s="5"/>
      <c r="S581" s="5"/>
      <c r="T581" s="5"/>
      <c r="U581" s="5"/>
      <c r="V581" s="5"/>
    </row>
    <row r="582" spans="1:2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R582" s="5"/>
      <c r="S582" s="5"/>
      <c r="T582" s="5"/>
      <c r="U582" s="5"/>
      <c r="V582" s="5"/>
    </row>
    <row r="583" spans="1:2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R583" s="5"/>
      <c r="S583" s="5"/>
      <c r="T583" s="5"/>
      <c r="U583" s="5"/>
      <c r="V583" s="5"/>
    </row>
    <row r="584" spans="1:2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R584" s="5"/>
      <c r="S584" s="5"/>
      <c r="T584" s="5"/>
      <c r="U584" s="5"/>
      <c r="V584" s="5"/>
    </row>
    <row r="585" spans="1:2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R585" s="5"/>
      <c r="S585" s="5"/>
      <c r="T585" s="5"/>
      <c r="U585" s="5"/>
      <c r="V585" s="5"/>
    </row>
    <row r="586" spans="1:2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R586" s="5"/>
      <c r="S586" s="5"/>
      <c r="T586" s="5"/>
      <c r="U586" s="5"/>
      <c r="V586" s="5"/>
    </row>
    <row r="587" spans="1:2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R587" s="5"/>
      <c r="S587" s="5"/>
      <c r="T587" s="5"/>
      <c r="U587" s="5"/>
      <c r="V587" s="5"/>
    </row>
    <row r="588" spans="1:2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R588" s="5"/>
      <c r="S588" s="5"/>
      <c r="T588" s="5"/>
      <c r="U588" s="5"/>
      <c r="V588" s="5"/>
    </row>
    <row r="589" spans="1:2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R589" s="5"/>
      <c r="S589" s="5"/>
      <c r="T589" s="5"/>
      <c r="U589" s="5"/>
      <c r="V589" s="5"/>
    </row>
    <row r="590" spans="1:2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R590" s="5"/>
      <c r="S590" s="5"/>
      <c r="T590" s="5"/>
      <c r="U590" s="5"/>
      <c r="V590" s="5"/>
    </row>
    <row r="591" spans="1:2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R591" s="5"/>
      <c r="S591" s="5"/>
      <c r="T591" s="5"/>
      <c r="U591" s="5"/>
      <c r="V591" s="5"/>
    </row>
    <row r="592" spans="1:2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R592" s="5"/>
      <c r="S592" s="5"/>
      <c r="T592" s="5"/>
      <c r="U592" s="5"/>
      <c r="V592" s="5"/>
    </row>
    <row r="593" spans="1:2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R593" s="5"/>
      <c r="S593" s="5"/>
      <c r="T593" s="5"/>
      <c r="U593" s="5"/>
      <c r="V593" s="5"/>
    </row>
    <row r="594" spans="1:2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R594" s="5"/>
      <c r="S594" s="5"/>
      <c r="T594" s="5"/>
      <c r="U594" s="5"/>
      <c r="V594" s="5"/>
    </row>
    <row r="595" spans="1:2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R595" s="5"/>
      <c r="S595" s="5"/>
      <c r="T595" s="5"/>
      <c r="U595" s="5"/>
      <c r="V595" s="5"/>
    </row>
    <row r="596" spans="1:2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R596" s="5"/>
      <c r="S596" s="5"/>
      <c r="T596" s="5"/>
      <c r="U596" s="5"/>
      <c r="V596" s="5"/>
    </row>
    <row r="597" spans="1:2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R597" s="5"/>
      <c r="S597" s="5"/>
      <c r="T597" s="5"/>
      <c r="U597" s="5"/>
      <c r="V597" s="5"/>
    </row>
    <row r="598" spans="1:2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R598" s="5"/>
      <c r="S598" s="5"/>
      <c r="T598" s="5"/>
      <c r="U598" s="5"/>
      <c r="V598" s="5"/>
    </row>
    <row r="599" spans="1:2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R599" s="5"/>
      <c r="S599" s="5"/>
      <c r="T599" s="5"/>
      <c r="U599" s="5"/>
      <c r="V599" s="5"/>
    </row>
    <row r="600" spans="1:2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R600" s="5"/>
      <c r="S600" s="5"/>
      <c r="T600" s="5"/>
      <c r="U600" s="5"/>
      <c r="V600" s="5"/>
    </row>
    <row r="601" spans="1:2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R601" s="5"/>
      <c r="S601" s="5"/>
      <c r="T601" s="5"/>
      <c r="U601" s="5"/>
      <c r="V601" s="5"/>
    </row>
    <row r="602" spans="1:2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R602" s="5"/>
      <c r="S602" s="5"/>
      <c r="T602" s="5"/>
      <c r="U602" s="5"/>
      <c r="V602" s="5"/>
    </row>
    <row r="603" spans="1:2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R603" s="5"/>
      <c r="S603" s="5"/>
      <c r="T603" s="5"/>
      <c r="U603" s="5"/>
      <c r="V603" s="5"/>
    </row>
    <row r="604" spans="1:2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R604" s="5"/>
      <c r="S604" s="5"/>
      <c r="T604" s="5"/>
      <c r="U604" s="5"/>
      <c r="V604" s="5"/>
    </row>
    <row r="605" spans="1:2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R605" s="5"/>
      <c r="S605" s="5"/>
      <c r="T605" s="5"/>
      <c r="U605" s="5"/>
      <c r="V605" s="5"/>
    </row>
    <row r="606" spans="1:2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R606" s="5"/>
      <c r="S606" s="5"/>
      <c r="T606" s="5"/>
      <c r="U606" s="5"/>
      <c r="V606" s="5"/>
    </row>
    <row r="607" spans="1:2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R607" s="5"/>
      <c r="S607" s="5"/>
      <c r="T607" s="5"/>
      <c r="U607" s="5"/>
      <c r="V607" s="5"/>
    </row>
    <row r="608" spans="1:2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R608" s="5"/>
      <c r="S608" s="5"/>
      <c r="T608" s="5"/>
      <c r="U608" s="5"/>
      <c r="V608" s="5"/>
    </row>
    <row r="609" spans="1:2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R609" s="5"/>
      <c r="S609" s="5"/>
      <c r="T609" s="5"/>
      <c r="U609" s="5"/>
      <c r="V609" s="5"/>
    </row>
    <row r="610" spans="1:2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R610" s="5"/>
      <c r="S610" s="5"/>
      <c r="T610" s="5"/>
      <c r="U610" s="5"/>
      <c r="V610" s="5"/>
    </row>
    <row r="611" spans="1:2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R611" s="5"/>
      <c r="S611" s="5"/>
      <c r="T611" s="5"/>
      <c r="U611" s="5"/>
      <c r="V611" s="5"/>
    </row>
    <row r="612" spans="1:2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R612" s="5"/>
      <c r="S612" s="5"/>
      <c r="T612" s="5"/>
      <c r="U612" s="5"/>
      <c r="V612" s="5"/>
    </row>
    <row r="613" spans="1:2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R613" s="5"/>
      <c r="S613" s="5"/>
      <c r="T613" s="5"/>
      <c r="U613" s="5"/>
      <c r="V613" s="5"/>
    </row>
    <row r="614" spans="1:2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R614" s="5"/>
      <c r="S614" s="5"/>
      <c r="T614" s="5"/>
      <c r="U614" s="5"/>
      <c r="V614" s="5"/>
    </row>
    <row r="615" spans="1:2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R615" s="5"/>
      <c r="S615" s="5"/>
      <c r="T615" s="5"/>
      <c r="U615" s="5"/>
      <c r="V615" s="5"/>
    </row>
    <row r="616" spans="1:2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R616" s="5"/>
      <c r="S616" s="5"/>
      <c r="T616" s="5"/>
      <c r="U616" s="5"/>
      <c r="V616" s="5"/>
    </row>
    <row r="617" spans="1:2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R617" s="5"/>
      <c r="S617" s="5"/>
      <c r="T617" s="5"/>
      <c r="U617" s="5"/>
      <c r="V617" s="5"/>
    </row>
    <row r="618" spans="1:2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R618" s="5"/>
      <c r="S618" s="5"/>
      <c r="T618" s="5"/>
      <c r="U618" s="5"/>
      <c r="V618" s="5"/>
    </row>
    <row r="619" spans="1:2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R619" s="5"/>
      <c r="S619" s="5"/>
      <c r="T619" s="5"/>
      <c r="U619" s="5"/>
      <c r="V619" s="5"/>
    </row>
    <row r="620" spans="1:2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R620" s="5"/>
      <c r="S620" s="5"/>
      <c r="T620" s="5"/>
      <c r="U620" s="5"/>
      <c r="V620" s="5"/>
    </row>
    <row r="621" spans="1:2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R621" s="5"/>
      <c r="S621" s="5"/>
      <c r="T621" s="5"/>
      <c r="U621" s="5"/>
      <c r="V621" s="5"/>
    </row>
    <row r="622" spans="1: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R622" s="5"/>
      <c r="S622" s="5"/>
      <c r="T622" s="5"/>
      <c r="U622" s="5"/>
      <c r="V622" s="5"/>
    </row>
    <row r="623" spans="1:2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R623" s="5"/>
      <c r="S623" s="5"/>
      <c r="T623" s="5"/>
      <c r="U623" s="5"/>
      <c r="V623" s="5"/>
    </row>
    <row r="624" spans="1:2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R624" s="5"/>
      <c r="S624" s="5"/>
      <c r="T624" s="5"/>
      <c r="U624" s="5"/>
      <c r="V624" s="5"/>
    </row>
    <row r="625" spans="1:2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R625" s="5"/>
      <c r="S625" s="5"/>
      <c r="T625" s="5"/>
      <c r="U625" s="5"/>
      <c r="V625" s="5"/>
    </row>
    <row r="626" spans="1:2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R626" s="5"/>
      <c r="S626" s="5"/>
      <c r="T626" s="5"/>
      <c r="U626" s="5"/>
      <c r="V626" s="5"/>
    </row>
    <row r="627" spans="1:2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R627" s="5"/>
      <c r="S627" s="5"/>
      <c r="T627" s="5"/>
      <c r="U627" s="5"/>
      <c r="V627" s="5"/>
    </row>
    <row r="628" spans="1:2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R628" s="5"/>
      <c r="S628" s="5"/>
      <c r="T628" s="5"/>
      <c r="U628" s="5"/>
      <c r="V628" s="5"/>
    </row>
    <row r="629" spans="1:2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R629" s="5"/>
      <c r="S629" s="5"/>
      <c r="T629" s="5"/>
      <c r="U629" s="5"/>
      <c r="V629" s="5"/>
    </row>
    <row r="630" spans="1:2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R630" s="5"/>
      <c r="S630" s="5"/>
      <c r="T630" s="5"/>
      <c r="U630" s="5"/>
      <c r="V630" s="5"/>
    </row>
    <row r="631" spans="1:2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R631" s="5"/>
      <c r="S631" s="5"/>
      <c r="T631" s="5"/>
      <c r="U631" s="5"/>
      <c r="V631" s="5"/>
    </row>
    <row r="632" spans="1:2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R632" s="5"/>
      <c r="S632" s="5"/>
      <c r="T632" s="5"/>
      <c r="U632" s="5"/>
      <c r="V632" s="5"/>
    </row>
    <row r="633" spans="1:2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R633" s="5"/>
      <c r="S633" s="5"/>
      <c r="T633" s="5"/>
      <c r="U633" s="5"/>
      <c r="V633" s="5"/>
    </row>
    <row r="634" spans="1:2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R634" s="5"/>
      <c r="S634" s="5"/>
      <c r="T634" s="5"/>
      <c r="U634" s="5"/>
      <c r="V634" s="5"/>
    </row>
    <row r="635" spans="1:2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R635" s="5"/>
      <c r="S635" s="5"/>
      <c r="T635" s="5"/>
      <c r="U635" s="5"/>
      <c r="V635" s="5"/>
    </row>
    <row r="636" spans="1:2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R636" s="5"/>
      <c r="S636" s="5"/>
      <c r="T636" s="5"/>
      <c r="U636" s="5"/>
      <c r="V636" s="5"/>
    </row>
    <row r="637" spans="1:2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R637" s="5"/>
      <c r="S637" s="5"/>
      <c r="T637" s="5"/>
      <c r="U637" s="5"/>
      <c r="V637" s="5"/>
    </row>
    <row r="638" spans="1:2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R638" s="5"/>
      <c r="S638" s="5"/>
      <c r="T638" s="5"/>
      <c r="U638" s="5"/>
      <c r="V638" s="5"/>
    </row>
    <row r="639" spans="1:2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R639" s="5"/>
      <c r="S639" s="5"/>
      <c r="T639" s="5"/>
      <c r="U639" s="5"/>
      <c r="V639" s="5"/>
    </row>
    <row r="640" spans="1:2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R640" s="5"/>
      <c r="S640" s="5"/>
      <c r="T640" s="5"/>
      <c r="U640" s="5"/>
      <c r="V640" s="5"/>
    </row>
    <row r="641" spans="1:2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R641" s="5"/>
      <c r="S641" s="5"/>
      <c r="T641" s="5"/>
      <c r="U641" s="5"/>
      <c r="V641" s="5"/>
    </row>
    <row r="642" spans="1:2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R642" s="5"/>
      <c r="S642" s="5"/>
      <c r="T642" s="5"/>
      <c r="U642" s="5"/>
      <c r="V642" s="5"/>
    </row>
    <row r="643" spans="1:2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R643" s="5"/>
      <c r="S643" s="5"/>
      <c r="T643" s="5"/>
      <c r="U643" s="5"/>
      <c r="V643" s="5"/>
    </row>
    <row r="644" spans="1:2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R644" s="5"/>
      <c r="S644" s="5"/>
      <c r="T644" s="5"/>
      <c r="U644" s="5"/>
      <c r="V644" s="5"/>
    </row>
    <row r="645" spans="1:2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R645" s="5"/>
      <c r="S645" s="5"/>
      <c r="T645" s="5"/>
      <c r="U645" s="5"/>
      <c r="V645" s="5"/>
    </row>
    <row r="646" spans="1:2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R646" s="5"/>
      <c r="S646" s="5"/>
      <c r="T646" s="5"/>
      <c r="U646" s="5"/>
      <c r="V646" s="5"/>
    </row>
    <row r="647" spans="1:2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R647" s="5"/>
      <c r="S647" s="5"/>
      <c r="T647" s="5"/>
      <c r="U647" s="5"/>
      <c r="V647" s="5"/>
    </row>
    <row r="648" spans="1:2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R648" s="5"/>
      <c r="S648" s="5"/>
      <c r="T648" s="5"/>
      <c r="U648" s="5"/>
      <c r="V648" s="5"/>
    </row>
    <row r="649" spans="1:2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R649" s="5"/>
      <c r="S649" s="5"/>
      <c r="T649" s="5"/>
      <c r="U649" s="5"/>
      <c r="V649" s="5"/>
    </row>
    <row r="650" spans="1:2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R650" s="5"/>
      <c r="S650" s="5"/>
      <c r="T650" s="5"/>
      <c r="U650" s="5"/>
      <c r="V650" s="5"/>
    </row>
    <row r="651" spans="1:2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R651" s="5"/>
      <c r="S651" s="5"/>
      <c r="T651" s="5"/>
      <c r="U651" s="5"/>
      <c r="V651" s="5"/>
    </row>
    <row r="652" spans="1:2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R652" s="5"/>
      <c r="S652" s="5"/>
      <c r="T652" s="5"/>
      <c r="U652" s="5"/>
      <c r="V652" s="5"/>
    </row>
    <row r="653" spans="1:2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R653" s="5"/>
      <c r="S653" s="5"/>
      <c r="T653" s="5"/>
      <c r="U653" s="5"/>
      <c r="V653" s="5"/>
    </row>
    <row r="654" spans="1:2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R654" s="5"/>
      <c r="S654" s="5"/>
      <c r="T654" s="5"/>
      <c r="U654" s="5"/>
      <c r="V654" s="5"/>
    </row>
    <row r="655" spans="1:2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R655" s="5"/>
      <c r="S655" s="5"/>
      <c r="T655" s="5"/>
      <c r="U655" s="5"/>
      <c r="V655" s="5"/>
    </row>
    <row r="656" spans="1:2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R656" s="5"/>
      <c r="S656" s="5"/>
      <c r="T656" s="5"/>
      <c r="U656" s="5"/>
      <c r="V656" s="5"/>
    </row>
    <row r="657" spans="1:2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R657" s="5"/>
      <c r="S657" s="5"/>
      <c r="T657" s="5"/>
      <c r="U657" s="5"/>
      <c r="V657" s="5"/>
    </row>
    <row r="658" spans="1:2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R658" s="5"/>
      <c r="S658" s="5"/>
      <c r="T658" s="5"/>
      <c r="U658" s="5"/>
      <c r="V658" s="5"/>
    </row>
    <row r="659" spans="1:2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R659" s="5"/>
      <c r="S659" s="5"/>
      <c r="T659" s="5"/>
      <c r="U659" s="5"/>
      <c r="V659" s="5"/>
    </row>
    <row r="660" spans="1:2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R660" s="5"/>
      <c r="S660" s="5"/>
      <c r="T660" s="5"/>
      <c r="U660" s="5"/>
      <c r="V660" s="5"/>
    </row>
    <row r="661" spans="1:2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R661" s="5"/>
      <c r="S661" s="5"/>
      <c r="T661" s="5"/>
      <c r="U661" s="5"/>
      <c r="V661" s="5"/>
    </row>
    <row r="662" spans="1:2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R662" s="5"/>
      <c r="S662" s="5"/>
      <c r="T662" s="5"/>
      <c r="U662" s="5"/>
      <c r="V662" s="5"/>
    </row>
    <row r="663" spans="1:2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R663" s="5"/>
      <c r="S663" s="5"/>
      <c r="T663" s="5"/>
      <c r="U663" s="5"/>
      <c r="V663" s="5"/>
    </row>
    <row r="664" spans="1:2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R664" s="5"/>
      <c r="S664" s="5"/>
      <c r="T664" s="5"/>
      <c r="U664" s="5"/>
      <c r="V664" s="5"/>
    </row>
    <row r="665" spans="1:2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R665" s="5"/>
      <c r="S665" s="5"/>
      <c r="T665" s="5"/>
      <c r="U665" s="5"/>
      <c r="V665" s="5"/>
    </row>
    <row r="666" spans="1:2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R666" s="5"/>
      <c r="S666" s="5"/>
      <c r="T666" s="5"/>
      <c r="U666" s="5"/>
      <c r="V666" s="5"/>
    </row>
    <row r="667" spans="1:2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R667" s="5"/>
      <c r="S667" s="5"/>
      <c r="T667" s="5"/>
      <c r="U667" s="5"/>
      <c r="V667" s="5"/>
    </row>
    <row r="668" spans="1:2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R668" s="5"/>
      <c r="S668" s="5"/>
      <c r="T668" s="5"/>
      <c r="U668" s="5"/>
      <c r="V668" s="5"/>
    </row>
    <row r="669" spans="1:2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R669" s="5"/>
      <c r="S669" s="5"/>
      <c r="T669" s="5"/>
      <c r="U669" s="5"/>
      <c r="V669" s="5"/>
    </row>
    <row r="670" spans="1:2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R670" s="5"/>
      <c r="S670" s="5"/>
      <c r="T670" s="5"/>
      <c r="U670" s="5"/>
      <c r="V670" s="5"/>
    </row>
    <row r="671" spans="1:2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R671" s="5"/>
      <c r="S671" s="5"/>
      <c r="T671" s="5"/>
      <c r="U671" s="5"/>
      <c r="V671" s="5"/>
    </row>
    <row r="672" spans="1:2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R672" s="5"/>
      <c r="S672" s="5"/>
      <c r="T672" s="5"/>
      <c r="U672" s="5"/>
      <c r="V672" s="5"/>
    </row>
    <row r="673" spans="1:2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R673" s="5"/>
      <c r="S673" s="5"/>
      <c r="T673" s="5"/>
      <c r="U673" s="5"/>
      <c r="V673" s="5"/>
    </row>
    <row r="674" spans="1:2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R674" s="5"/>
      <c r="S674" s="5"/>
      <c r="T674" s="5"/>
      <c r="U674" s="5"/>
      <c r="V674" s="5"/>
    </row>
    <row r="675" spans="1:2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R675" s="5"/>
      <c r="S675" s="5"/>
      <c r="T675" s="5"/>
      <c r="U675" s="5"/>
      <c r="V675" s="5"/>
    </row>
    <row r="676" spans="1:2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R676" s="5"/>
      <c r="S676" s="5"/>
      <c r="T676" s="5"/>
      <c r="U676" s="5"/>
      <c r="V676" s="5"/>
    </row>
    <row r="677" spans="1:2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R677" s="5"/>
      <c r="S677" s="5"/>
      <c r="T677" s="5"/>
      <c r="U677" s="5"/>
      <c r="V677" s="5"/>
    </row>
    <row r="678" spans="1:2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R678" s="5"/>
      <c r="S678" s="5"/>
      <c r="T678" s="5"/>
      <c r="U678" s="5"/>
      <c r="V678" s="5"/>
    </row>
    <row r="679" spans="1:2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R679" s="5"/>
      <c r="S679" s="5"/>
      <c r="T679" s="5"/>
      <c r="U679" s="5"/>
      <c r="V679" s="5"/>
    </row>
    <row r="680" spans="1:2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R680" s="5"/>
      <c r="S680" s="5"/>
      <c r="T680" s="5"/>
      <c r="U680" s="5"/>
      <c r="V680" s="5"/>
    </row>
    <row r="681" spans="1:2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R681" s="5"/>
      <c r="S681" s="5"/>
      <c r="T681" s="5"/>
      <c r="U681" s="5"/>
      <c r="V681" s="5"/>
    </row>
    <row r="682" spans="1:2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R682" s="5"/>
      <c r="S682" s="5"/>
      <c r="T682" s="5"/>
      <c r="U682" s="5"/>
      <c r="V682" s="5"/>
    </row>
    <row r="683" spans="1:2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R683" s="5"/>
      <c r="S683" s="5"/>
      <c r="T683" s="5"/>
      <c r="U683" s="5"/>
      <c r="V683" s="5"/>
    </row>
    <row r="684" spans="1:2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R684" s="5"/>
      <c r="S684" s="5"/>
      <c r="T684" s="5"/>
      <c r="U684" s="5"/>
      <c r="V684" s="5"/>
    </row>
    <row r="685" spans="1:2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R685" s="5"/>
      <c r="S685" s="5"/>
      <c r="T685" s="5"/>
      <c r="U685" s="5"/>
      <c r="V685" s="5"/>
    </row>
    <row r="686" spans="1:2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R686" s="5"/>
      <c r="S686" s="5"/>
      <c r="T686" s="5"/>
      <c r="U686" s="5"/>
      <c r="V686" s="5"/>
    </row>
    <row r="687" spans="1:2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R687" s="5"/>
      <c r="S687" s="5"/>
      <c r="T687" s="5"/>
      <c r="U687" s="5"/>
      <c r="V687" s="5"/>
    </row>
    <row r="688" spans="1:2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R688" s="5"/>
      <c r="S688" s="5"/>
      <c r="T688" s="5"/>
      <c r="U688" s="5"/>
      <c r="V688" s="5"/>
    </row>
    <row r="689" spans="1:2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R689" s="5"/>
      <c r="S689" s="5"/>
      <c r="T689" s="5"/>
      <c r="U689" s="5"/>
      <c r="V689" s="5"/>
    </row>
    <row r="690" spans="1:2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R690" s="5"/>
      <c r="S690" s="5"/>
      <c r="T690" s="5"/>
      <c r="U690" s="5"/>
      <c r="V690" s="5"/>
    </row>
    <row r="691" spans="1:2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R691" s="5"/>
      <c r="S691" s="5"/>
      <c r="T691" s="5"/>
      <c r="U691" s="5"/>
      <c r="V691" s="5"/>
    </row>
    <row r="692" spans="1:2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R692" s="5"/>
      <c r="S692" s="5"/>
      <c r="T692" s="5"/>
      <c r="U692" s="5"/>
      <c r="V692" s="5"/>
    </row>
    <row r="693" spans="1:2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R693" s="5"/>
      <c r="S693" s="5"/>
      <c r="T693" s="5"/>
      <c r="U693" s="5"/>
      <c r="V693" s="5"/>
    </row>
    <row r="694" spans="1:2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R694" s="5"/>
      <c r="S694" s="5"/>
      <c r="T694" s="5"/>
      <c r="U694" s="5"/>
      <c r="V694" s="5"/>
    </row>
    <row r="695" spans="1:2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R695" s="5"/>
      <c r="S695" s="5"/>
      <c r="T695" s="5"/>
      <c r="U695" s="5"/>
      <c r="V695" s="5"/>
    </row>
    <row r="696" spans="1:2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R696" s="5"/>
      <c r="S696" s="5"/>
      <c r="T696" s="5"/>
      <c r="U696" s="5"/>
      <c r="V696" s="5"/>
    </row>
    <row r="697" spans="1:2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R697" s="5"/>
      <c r="S697" s="5"/>
      <c r="T697" s="5"/>
      <c r="U697" s="5"/>
      <c r="V697" s="5"/>
    </row>
    <row r="698" spans="1:2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R698" s="5"/>
      <c r="S698" s="5"/>
      <c r="T698" s="5"/>
      <c r="U698" s="5"/>
      <c r="V698" s="5"/>
    </row>
    <row r="699" spans="1:2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R699" s="5"/>
      <c r="S699" s="5"/>
      <c r="T699" s="5"/>
      <c r="U699" s="5"/>
      <c r="V699" s="5"/>
    </row>
    <row r="700" spans="1:2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R700" s="5"/>
      <c r="S700" s="5"/>
      <c r="T700" s="5"/>
      <c r="U700" s="5"/>
      <c r="V700" s="5"/>
    </row>
    <row r="701" spans="1:2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R701" s="5"/>
      <c r="S701" s="5"/>
      <c r="T701" s="5"/>
      <c r="U701" s="5"/>
      <c r="V701" s="5"/>
    </row>
    <row r="702" spans="1:2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R702" s="5"/>
      <c r="S702" s="5"/>
      <c r="T702" s="5"/>
      <c r="U702" s="5"/>
      <c r="V702" s="5"/>
    </row>
    <row r="703" spans="1:2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R703" s="5"/>
      <c r="S703" s="5"/>
      <c r="T703" s="5"/>
      <c r="U703" s="5"/>
      <c r="V703" s="5"/>
    </row>
    <row r="704" spans="1:2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R704" s="5"/>
      <c r="S704" s="5"/>
      <c r="T704" s="5"/>
      <c r="U704" s="5"/>
      <c r="V704" s="5"/>
    </row>
    <row r="705" spans="1:2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R705" s="5"/>
      <c r="S705" s="5"/>
      <c r="T705" s="5"/>
      <c r="U705" s="5"/>
      <c r="V705" s="5"/>
    </row>
    <row r="706" spans="1:2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R706" s="5"/>
      <c r="S706" s="5"/>
      <c r="T706" s="5"/>
      <c r="U706" s="5"/>
      <c r="V706" s="5"/>
    </row>
    <row r="707" spans="1:2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R707" s="5"/>
      <c r="S707" s="5"/>
      <c r="T707" s="5"/>
      <c r="U707" s="5"/>
      <c r="V707" s="5"/>
    </row>
    <row r="708" spans="1:2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R708" s="5"/>
      <c r="S708" s="5"/>
      <c r="T708" s="5"/>
      <c r="U708" s="5"/>
      <c r="V708" s="5"/>
    </row>
    <row r="709" spans="1:2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R709" s="5"/>
      <c r="S709" s="5"/>
      <c r="T709" s="5"/>
      <c r="U709" s="5"/>
      <c r="V709" s="5"/>
    </row>
    <row r="710" spans="1:2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R710" s="5"/>
      <c r="S710" s="5"/>
      <c r="T710" s="5"/>
      <c r="U710" s="5"/>
      <c r="V710" s="5"/>
    </row>
    <row r="711" spans="1:2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R711" s="5"/>
      <c r="S711" s="5"/>
      <c r="T711" s="5"/>
      <c r="U711" s="5"/>
      <c r="V711" s="5"/>
    </row>
    <row r="712" spans="1:2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R712" s="5"/>
      <c r="S712" s="5"/>
      <c r="T712" s="5"/>
      <c r="U712" s="5"/>
      <c r="V712" s="5"/>
    </row>
    <row r="713" spans="1:2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R713" s="5"/>
      <c r="S713" s="5"/>
      <c r="T713" s="5"/>
      <c r="U713" s="5"/>
      <c r="V713" s="5"/>
    </row>
    <row r="714" spans="1:2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R714" s="5"/>
      <c r="S714" s="5"/>
      <c r="T714" s="5"/>
      <c r="U714" s="5"/>
      <c r="V714" s="5"/>
    </row>
    <row r="715" spans="1:2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R715" s="5"/>
      <c r="S715" s="5"/>
      <c r="T715" s="5"/>
      <c r="U715" s="5"/>
      <c r="V715" s="5"/>
    </row>
    <row r="716" spans="1:2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R716" s="5"/>
      <c r="S716" s="5"/>
      <c r="T716" s="5"/>
      <c r="U716" s="5"/>
      <c r="V716" s="5"/>
    </row>
    <row r="717" spans="1:2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R717" s="5"/>
      <c r="S717" s="5"/>
      <c r="T717" s="5"/>
      <c r="U717" s="5"/>
      <c r="V717" s="5"/>
    </row>
    <row r="718" spans="1:2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R718" s="5"/>
      <c r="S718" s="5"/>
      <c r="T718" s="5"/>
      <c r="U718" s="5"/>
      <c r="V718" s="5"/>
    </row>
    <row r="719" spans="1:2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R719" s="5"/>
      <c r="S719" s="5"/>
      <c r="T719" s="5"/>
      <c r="U719" s="5"/>
      <c r="V719" s="5"/>
    </row>
    <row r="720" spans="1:2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R720" s="5"/>
      <c r="S720" s="5"/>
      <c r="T720" s="5"/>
      <c r="U720" s="5"/>
      <c r="V720" s="5"/>
    </row>
    <row r="721" spans="1:2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R721" s="5"/>
      <c r="S721" s="5"/>
      <c r="T721" s="5"/>
      <c r="U721" s="5"/>
      <c r="V721" s="5"/>
    </row>
    <row r="722" spans="1: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R722" s="5"/>
      <c r="S722" s="5"/>
      <c r="T722" s="5"/>
      <c r="U722" s="5"/>
      <c r="V722" s="5"/>
    </row>
    <row r="723" spans="1:2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R723" s="5"/>
      <c r="S723" s="5"/>
      <c r="T723" s="5"/>
      <c r="U723" s="5"/>
      <c r="V723" s="5"/>
    </row>
    <row r="724" spans="1:2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R724" s="5"/>
      <c r="S724" s="5"/>
      <c r="T724" s="5"/>
      <c r="U724" s="5"/>
      <c r="V724" s="5"/>
    </row>
    <row r="725" spans="1:2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R725" s="5"/>
      <c r="S725" s="5"/>
      <c r="T725" s="5"/>
      <c r="U725" s="5"/>
      <c r="V725" s="5"/>
    </row>
    <row r="726" spans="1:2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R726" s="5"/>
      <c r="S726" s="5"/>
      <c r="T726" s="5"/>
      <c r="U726" s="5"/>
      <c r="V726" s="5"/>
    </row>
    <row r="727" spans="1:2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R727" s="5"/>
      <c r="S727" s="5"/>
      <c r="T727" s="5"/>
      <c r="U727" s="5"/>
      <c r="V727" s="5"/>
    </row>
    <row r="728" spans="1:2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R728" s="5"/>
      <c r="S728" s="5"/>
      <c r="T728" s="5"/>
      <c r="U728" s="5"/>
      <c r="V728" s="5"/>
    </row>
    <row r="729" spans="1:2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R729" s="5"/>
      <c r="S729" s="5"/>
      <c r="T729" s="5"/>
      <c r="U729" s="5"/>
      <c r="V729" s="5"/>
    </row>
    <row r="730" spans="1:2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R730" s="5"/>
      <c r="S730" s="5"/>
      <c r="T730" s="5"/>
      <c r="U730" s="5"/>
      <c r="V730" s="5"/>
    </row>
    <row r="731" spans="1:2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R731" s="5"/>
      <c r="S731" s="5"/>
      <c r="T731" s="5"/>
      <c r="U731" s="5"/>
      <c r="V731" s="5"/>
    </row>
    <row r="732" spans="1:2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R732" s="5"/>
      <c r="S732" s="5"/>
      <c r="T732" s="5"/>
      <c r="U732" s="5"/>
      <c r="V732" s="5"/>
    </row>
    <row r="733" spans="1:2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R733" s="5"/>
      <c r="S733" s="5"/>
      <c r="T733" s="5"/>
      <c r="U733" s="5"/>
      <c r="V733" s="5"/>
    </row>
    <row r="734" spans="1:2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R734" s="5"/>
      <c r="S734" s="5"/>
      <c r="T734" s="5"/>
      <c r="U734" s="5"/>
      <c r="V734" s="5"/>
    </row>
    <row r="735" spans="1:2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R735" s="5"/>
      <c r="S735" s="5"/>
      <c r="T735" s="5"/>
      <c r="U735" s="5"/>
      <c r="V735" s="5"/>
    </row>
    <row r="736" spans="1:2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R736" s="5"/>
      <c r="S736" s="5"/>
      <c r="T736" s="5"/>
      <c r="U736" s="5"/>
      <c r="V736" s="5"/>
    </row>
    <row r="737" spans="1:2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R737" s="5"/>
      <c r="S737" s="5"/>
      <c r="T737" s="5"/>
      <c r="U737" s="5"/>
      <c r="V737" s="5"/>
    </row>
    <row r="738" spans="1:2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R738" s="5"/>
      <c r="S738" s="5"/>
      <c r="T738" s="5"/>
      <c r="U738" s="5"/>
      <c r="V738" s="5"/>
    </row>
    <row r="739" spans="1:2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R739" s="5"/>
      <c r="S739" s="5"/>
      <c r="T739" s="5"/>
      <c r="U739" s="5"/>
      <c r="V739" s="5"/>
    </row>
    <row r="740" spans="1:2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R740" s="5"/>
      <c r="S740" s="5"/>
      <c r="T740" s="5"/>
      <c r="U740" s="5"/>
      <c r="V740" s="5"/>
    </row>
    <row r="741" spans="1:2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R741" s="5"/>
      <c r="S741" s="5"/>
      <c r="T741" s="5"/>
      <c r="U741" s="5"/>
      <c r="V741" s="5"/>
    </row>
    <row r="742" spans="1:2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R742" s="5"/>
      <c r="S742" s="5"/>
      <c r="T742" s="5"/>
      <c r="U742" s="5"/>
      <c r="V742" s="5"/>
    </row>
    <row r="743" spans="1:2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R743" s="5"/>
      <c r="S743" s="5"/>
      <c r="T743" s="5"/>
      <c r="U743" s="5"/>
      <c r="V743" s="5"/>
    </row>
    <row r="744" spans="1:2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R744" s="5"/>
      <c r="S744" s="5"/>
      <c r="T744" s="5"/>
      <c r="U744" s="5"/>
      <c r="V744" s="5"/>
    </row>
    <row r="745" spans="1:2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R745" s="5"/>
      <c r="S745" s="5"/>
      <c r="T745" s="5"/>
      <c r="U745" s="5"/>
      <c r="V745" s="5"/>
    </row>
    <row r="746" spans="1:2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R746" s="5"/>
      <c r="S746" s="5"/>
      <c r="T746" s="5"/>
      <c r="U746" s="5"/>
      <c r="V746" s="5"/>
    </row>
    <row r="747" spans="1:2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R747" s="5"/>
      <c r="S747" s="5"/>
      <c r="T747" s="5"/>
      <c r="U747" s="5"/>
      <c r="V747" s="5"/>
    </row>
    <row r="748" spans="1:2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R748" s="5"/>
      <c r="S748" s="5"/>
      <c r="T748" s="5"/>
      <c r="U748" s="5"/>
      <c r="V748" s="5"/>
    </row>
    <row r="749" spans="1:2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R749" s="5"/>
      <c r="S749" s="5"/>
      <c r="T749" s="5"/>
      <c r="U749" s="5"/>
      <c r="V749" s="5"/>
    </row>
    <row r="750" spans="1:2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R750" s="5"/>
      <c r="S750" s="5"/>
      <c r="T750" s="5"/>
      <c r="U750" s="5"/>
      <c r="V750" s="5"/>
    </row>
    <row r="751" spans="1:2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R751" s="5"/>
      <c r="S751" s="5"/>
      <c r="T751" s="5"/>
      <c r="U751" s="5"/>
      <c r="V751" s="5"/>
    </row>
    <row r="752" spans="1:2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R752" s="5"/>
      <c r="S752" s="5"/>
      <c r="T752" s="5"/>
      <c r="U752" s="5"/>
      <c r="V752" s="5"/>
    </row>
    <row r="753" spans="1:2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R753" s="5"/>
      <c r="S753" s="5"/>
      <c r="T753" s="5"/>
      <c r="U753" s="5"/>
      <c r="V753" s="5"/>
    </row>
    <row r="754" spans="1:2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R754" s="5"/>
      <c r="S754" s="5"/>
      <c r="T754" s="5"/>
      <c r="U754" s="5"/>
      <c r="V754" s="5"/>
    </row>
    <row r="755" spans="1:2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R755" s="5"/>
      <c r="S755" s="5"/>
      <c r="T755" s="5"/>
      <c r="U755" s="5"/>
      <c r="V755" s="5"/>
    </row>
    <row r="756" spans="1:2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R756" s="5"/>
      <c r="S756" s="5"/>
      <c r="T756" s="5"/>
      <c r="U756" s="5"/>
      <c r="V756" s="5"/>
    </row>
    <row r="757" spans="1:2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R757" s="5"/>
      <c r="S757" s="5"/>
      <c r="T757" s="5"/>
      <c r="U757" s="5"/>
      <c r="V757" s="5"/>
    </row>
    <row r="758" spans="1:2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R758" s="5"/>
      <c r="S758" s="5"/>
      <c r="T758" s="5"/>
      <c r="U758" s="5"/>
      <c r="V758" s="5"/>
    </row>
    <row r="759" spans="1:2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R759" s="5"/>
      <c r="S759" s="5"/>
      <c r="T759" s="5"/>
      <c r="U759" s="5"/>
      <c r="V759" s="5"/>
    </row>
    <row r="760" spans="1:2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R760" s="5"/>
      <c r="S760" s="5"/>
      <c r="T760" s="5"/>
      <c r="U760" s="5"/>
      <c r="V760" s="5"/>
    </row>
    <row r="761" spans="1:2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R761" s="5"/>
      <c r="S761" s="5"/>
      <c r="T761" s="5"/>
      <c r="U761" s="5"/>
      <c r="V761" s="5"/>
    </row>
    <row r="762" spans="1:2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R762" s="5"/>
      <c r="S762" s="5"/>
      <c r="T762" s="5"/>
      <c r="U762" s="5"/>
      <c r="V762" s="5"/>
    </row>
    <row r="763" spans="1:2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R763" s="5"/>
      <c r="S763" s="5"/>
      <c r="T763" s="5"/>
      <c r="U763" s="5"/>
      <c r="V763" s="5"/>
    </row>
    <row r="764" spans="1:2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R764" s="5"/>
      <c r="S764" s="5"/>
      <c r="T764" s="5"/>
      <c r="U764" s="5"/>
      <c r="V764" s="5"/>
    </row>
    <row r="765" spans="1:2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R765" s="5"/>
      <c r="S765" s="5"/>
      <c r="T765" s="5"/>
      <c r="U765" s="5"/>
      <c r="V765" s="5"/>
    </row>
    <row r="766" spans="1:2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R766" s="5"/>
      <c r="S766" s="5"/>
      <c r="T766" s="5"/>
      <c r="U766" s="5"/>
      <c r="V766" s="5"/>
    </row>
    <row r="767" spans="1:2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R767" s="5"/>
      <c r="S767" s="5"/>
      <c r="T767" s="5"/>
      <c r="U767" s="5"/>
      <c r="V767" s="5"/>
    </row>
    <row r="768" spans="1:2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R768" s="5"/>
      <c r="S768" s="5"/>
      <c r="T768" s="5"/>
      <c r="U768" s="5"/>
      <c r="V768" s="5"/>
    </row>
    <row r="769" spans="1:2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R769" s="5"/>
      <c r="S769" s="5"/>
      <c r="T769" s="5"/>
      <c r="U769" s="5"/>
      <c r="V769" s="5"/>
    </row>
    <row r="770" spans="1:2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R770" s="5"/>
      <c r="S770" s="5"/>
      <c r="T770" s="5"/>
      <c r="U770" s="5"/>
      <c r="V770" s="5"/>
    </row>
    <row r="771" spans="1:2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R771" s="5"/>
      <c r="S771" s="5"/>
      <c r="T771" s="5"/>
      <c r="U771" s="5"/>
      <c r="V771" s="5"/>
    </row>
    <row r="772" spans="1:2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R772" s="5"/>
      <c r="S772" s="5"/>
      <c r="T772" s="5"/>
      <c r="U772" s="5"/>
      <c r="V772" s="5"/>
    </row>
    <row r="773" spans="1:2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R773" s="5"/>
      <c r="S773" s="5"/>
      <c r="T773" s="5"/>
      <c r="U773" s="5"/>
      <c r="V773" s="5"/>
    </row>
    <row r="774" spans="1:2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R774" s="5"/>
      <c r="S774" s="5"/>
      <c r="T774" s="5"/>
      <c r="U774" s="5"/>
      <c r="V774" s="5"/>
    </row>
    <row r="775" spans="1:2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R775" s="5"/>
      <c r="S775" s="5"/>
      <c r="T775" s="5"/>
      <c r="U775" s="5"/>
      <c r="V775" s="5"/>
    </row>
    <row r="776" spans="1:2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R776" s="5"/>
      <c r="S776" s="5"/>
      <c r="T776" s="5"/>
      <c r="U776" s="5"/>
      <c r="V776" s="5"/>
    </row>
    <row r="777" spans="1:2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R777" s="5"/>
      <c r="S777" s="5"/>
      <c r="T777" s="5"/>
      <c r="U777" s="5"/>
      <c r="V777" s="5"/>
    </row>
    <row r="778" spans="1:2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R778" s="5"/>
      <c r="S778" s="5"/>
      <c r="T778" s="5"/>
      <c r="U778" s="5"/>
      <c r="V778" s="5"/>
    </row>
    <row r="779" spans="1:2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R779" s="5"/>
      <c r="S779" s="5"/>
      <c r="T779" s="5"/>
      <c r="U779" s="5"/>
      <c r="V779" s="5"/>
    </row>
    <row r="780" spans="1:2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R780" s="5"/>
      <c r="S780" s="5"/>
      <c r="T780" s="5"/>
      <c r="U780" s="5"/>
      <c r="V780" s="5"/>
    </row>
    <row r="781" spans="1:2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R781" s="5"/>
      <c r="S781" s="5"/>
      <c r="T781" s="5"/>
      <c r="U781" s="5"/>
      <c r="V781" s="5"/>
    </row>
    <row r="782" spans="1:2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R782" s="5"/>
      <c r="S782" s="5"/>
      <c r="T782" s="5"/>
      <c r="U782" s="5"/>
      <c r="V782" s="5"/>
    </row>
    <row r="783" spans="1:2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R783" s="5"/>
      <c r="S783" s="5"/>
      <c r="T783" s="5"/>
      <c r="U783" s="5"/>
      <c r="V783" s="5"/>
    </row>
    <row r="784" spans="1:2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R784" s="5"/>
      <c r="S784" s="5"/>
      <c r="T784" s="5"/>
      <c r="U784" s="5"/>
      <c r="V784" s="5"/>
    </row>
    <row r="785" spans="1:2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R785" s="5"/>
      <c r="S785" s="5"/>
      <c r="T785" s="5"/>
      <c r="U785" s="5"/>
      <c r="V785" s="5"/>
    </row>
    <row r="786" spans="1:2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R786" s="5"/>
      <c r="S786" s="5"/>
      <c r="T786" s="5"/>
      <c r="U786" s="5"/>
      <c r="V786" s="5"/>
    </row>
    <row r="787" spans="1:2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R787" s="5"/>
      <c r="S787" s="5"/>
      <c r="T787" s="5"/>
      <c r="U787" s="5"/>
      <c r="V787" s="5"/>
    </row>
    <row r="788" spans="1:2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R788" s="5"/>
      <c r="S788" s="5"/>
      <c r="T788" s="5"/>
      <c r="U788" s="5"/>
      <c r="V788" s="5"/>
    </row>
    <row r="789" spans="1:2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R789" s="5"/>
      <c r="S789" s="5"/>
      <c r="T789" s="5"/>
      <c r="U789" s="5"/>
      <c r="V789" s="5"/>
    </row>
    <row r="790" spans="1:2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R790" s="5"/>
      <c r="S790" s="5"/>
      <c r="T790" s="5"/>
      <c r="U790" s="5"/>
      <c r="V790" s="5"/>
    </row>
    <row r="791" spans="1:2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R791" s="5"/>
      <c r="S791" s="5"/>
      <c r="T791" s="5"/>
      <c r="U791" s="5"/>
      <c r="V791" s="5"/>
    </row>
    <row r="792" spans="1:2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R792" s="5"/>
      <c r="S792" s="5"/>
      <c r="T792" s="5"/>
      <c r="U792" s="5"/>
      <c r="V792" s="5"/>
    </row>
    <row r="793" spans="1:2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R793" s="5"/>
      <c r="S793" s="5"/>
      <c r="T793" s="5"/>
      <c r="U793" s="5"/>
      <c r="V793" s="5"/>
    </row>
    <row r="794" spans="1:2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R794" s="5"/>
      <c r="S794" s="5"/>
      <c r="T794" s="5"/>
      <c r="U794" s="5"/>
      <c r="V794" s="5"/>
    </row>
    <row r="795" spans="1:2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R795" s="5"/>
      <c r="S795" s="5"/>
      <c r="T795" s="5"/>
      <c r="U795" s="5"/>
      <c r="V795" s="5"/>
    </row>
    <row r="796" spans="1:2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R796" s="5"/>
      <c r="S796" s="5"/>
      <c r="T796" s="5"/>
      <c r="U796" s="5"/>
      <c r="V796" s="5"/>
    </row>
    <row r="797" spans="1:2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R797" s="5"/>
      <c r="S797" s="5"/>
      <c r="T797" s="5"/>
      <c r="U797" s="5"/>
      <c r="V797" s="5"/>
    </row>
    <row r="798" spans="1:2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R798" s="5"/>
      <c r="S798" s="5"/>
      <c r="T798" s="5"/>
      <c r="U798" s="5"/>
      <c r="V798" s="5"/>
    </row>
    <row r="799" spans="1:2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R799" s="5"/>
      <c r="S799" s="5"/>
      <c r="T799" s="5"/>
      <c r="U799" s="5"/>
      <c r="V799" s="5"/>
    </row>
    <row r="800" spans="1:2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R800" s="5"/>
      <c r="S800" s="5"/>
      <c r="T800" s="5"/>
      <c r="U800" s="5"/>
      <c r="V800" s="5"/>
    </row>
    <row r="801" spans="1:2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R801" s="5"/>
      <c r="S801" s="5"/>
      <c r="T801" s="5"/>
      <c r="U801" s="5"/>
      <c r="V801" s="5"/>
    </row>
    <row r="802" spans="1:2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R802" s="5"/>
      <c r="S802" s="5"/>
      <c r="T802" s="5"/>
      <c r="U802" s="5"/>
      <c r="V802" s="5"/>
    </row>
    <row r="803" spans="1:2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R803" s="5"/>
      <c r="S803" s="5"/>
      <c r="T803" s="5"/>
      <c r="U803" s="5"/>
      <c r="V803" s="5"/>
    </row>
    <row r="804" spans="1:2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R804" s="5"/>
      <c r="S804" s="5"/>
      <c r="T804" s="5"/>
      <c r="U804" s="5"/>
      <c r="V804" s="5"/>
    </row>
    <row r="805" spans="1:2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R805" s="5"/>
      <c r="S805" s="5"/>
      <c r="T805" s="5"/>
      <c r="U805" s="5"/>
      <c r="V805" s="5"/>
    </row>
    <row r="806" spans="1:2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R806" s="5"/>
      <c r="S806" s="5"/>
      <c r="T806" s="5"/>
      <c r="U806" s="5"/>
      <c r="V806" s="5"/>
    </row>
    <row r="807" spans="1:2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R807" s="5"/>
      <c r="S807" s="5"/>
      <c r="T807" s="5"/>
      <c r="U807" s="5"/>
      <c r="V807" s="5"/>
    </row>
    <row r="808" spans="1:2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R808" s="5"/>
      <c r="S808" s="5"/>
      <c r="T808" s="5"/>
      <c r="U808" s="5"/>
      <c r="V808" s="5"/>
    </row>
    <row r="809" spans="1:2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R809" s="5"/>
      <c r="S809" s="5"/>
      <c r="T809" s="5"/>
      <c r="U809" s="5"/>
      <c r="V809" s="5"/>
    </row>
    <row r="810" spans="1:2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R810" s="5"/>
      <c r="S810" s="5"/>
      <c r="T810" s="5"/>
      <c r="U810" s="5"/>
      <c r="V810" s="5"/>
    </row>
    <row r="811" spans="1:2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R811" s="5"/>
      <c r="S811" s="5"/>
      <c r="T811" s="5"/>
      <c r="U811" s="5"/>
      <c r="V811" s="5"/>
    </row>
    <row r="812" spans="1:2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R812" s="5"/>
      <c r="S812" s="5"/>
      <c r="T812" s="5"/>
      <c r="U812" s="5"/>
      <c r="V812" s="5"/>
    </row>
    <row r="813" spans="1:2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R813" s="5"/>
      <c r="S813" s="5"/>
      <c r="T813" s="5"/>
      <c r="U813" s="5"/>
      <c r="V813" s="5"/>
    </row>
    <row r="814" spans="1:2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R814" s="5"/>
      <c r="S814" s="5"/>
      <c r="T814" s="5"/>
      <c r="U814" s="5"/>
      <c r="V814" s="5"/>
    </row>
    <row r="815" spans="1:2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R815" s="5"/>
      <c r="S815" s="5"/>
      <c r="T815" s="5"/>
      <c r="U815" s="5"/>
      <c r="V815" s="5"/>
    </row>
    <row r="816" spans="1:2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R816" s="5"/>
      <c r="S816" s="5"/>
      <c r="T816" s="5"/>
      <c r="U816" s="5"/>
      <c r="V816" s="5"/>
    </row>
    <row r="817" spans="1:2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R817" s="5"/>
      <c r="S817" s="5"/>
      <c r="T817" s="5"/>
      <c r="U817" s="5"/>
      <c r="V817" s="5"/>
    </row>
    <row r="818" spans="1:2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R818" s="5"/>
      <c r="S818" s="5"/>
      <c r="T818" s="5"/>
      <c r="U818" s="5"/>
      <c r="V818" s="5"/>
    </row>
    <row r="819" spans="1:2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R819" s="5"/>
      <c r="S819" s="5"/>
      <c r="T819" s="5"/>
      <c r="U819" s="5"/>
      <c r="V819" s="5"/>
    </row>
    <row r="820" spans="1:2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R820" s="5"/>
      <c r="S820" s="5"/>
      <c r="T820" s="5"/>
      <c r="U820" s="5"/>
      <c r="V820" s="5"/>
    </row>
    <row r="821" spans="1:2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R821" s="5"/>
      <c r="S821" s="5"/>
      <c r="T821" s="5"/>
      <c r="U821" s="5"/>
      <c r="V821" s="5"/>
    </row>
    <row r="822" spans="1: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R822" s="5"/>
      <c r="S822" s="5"/>
      <c r="T822" s="5"/>
      <c r="U822" s="5"/>
      <c r="V822" s="5"/>
    </row>
    <row r="823" spans="1:2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R823" s="5"/>
      <c r="S823" s="5"/>
      <c r="T823" s="5"/>
      <c r="U823" s="5"/>
      <c r="V823" s="5"/>
    </row>
    <row r="824" spans="1:2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R824" s="5"/>
      <c r="S824" s="5"/>
      <c r="T824" s="5"/>
      <c r="U824" s="5"/>
      <c r="V824" s="5"/>
    </row>
    <row r="825" spans="1:2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R825" s="5"/>
      <c r="S825" s="5"/>
      <c r="T825" s="5"/>
      <c r="U825" s="5"/>
      <c r="V825" s="5"/>
    </row>
    <row r="826" spans="1:2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R826" s="5"/>
      <c r="S826" s="5"/>
      <c r="T826" s="5"/>
      <c r="U826" s="5"/>
      <c r="V826" s="5"/>
    </row>
    <row r="827" spans="1:2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R827" s="5"/>
      <c r="S827" s="5"/>
      <c r="T827" s="5"/>
      <c r="U827" s="5"/>
      <c r="V827" s="5"/>
    </row>
    <row r="828" spans="1:2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R828" s="5"/>
      <c r="S828" s="5"/>
      <c r="T828" s="5"/>
      <c r="U828" s="5"/>
      <c r="V828" s="5"/>
    </row>
    <row r="829" spans="1:2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R829" s="5"/>
      <c r="S829" s="5"/>
      <c r="T829" s="5"/>
      <c r="U829" s="5"/>
      <c r="V829" s="5"/>
    </row>
    <row r="830" spans="1:2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R830" s="5"/>
      <c r="S830" s="5"/>
      <c r="T830" s="5"/>
      <c r="U830" s="5"/>
      <c r="V830" s="5"/>
    </row>
    <row r="831" spans="1:2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R831" s="5"/>
      <c r="S831" s="5"/>
      <c r="T831" s="5"/>
      <c r="U831" s="5"/>
      <c r="V831" s="5"/>
    </row>
    <row r="832" spans="1:2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R832" s="5"/>
      <c r="S832" s="5"/>
      <c r="T832" s="5"/>
      <c r="U832" s="5"/>
      <c r="V832" s="5"/>
    </row>
    <row r="833" spans="1:2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R833" s="5"/>
      <c r="S833" s="5"/>
      <c r="T833" s="5"/>
      <c r="U833" s="5"/>
      <c r="V833" s="5"/>
    </row>
    <row r="834" spans="1:2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R834" s="5"/>
      <c r="S834" s="5"/>
      <c r="T834" s="5"/>
      <c r="U834" s="5"/>
      <c r="V834" s="5"/>
    </row>
    <row r="835" spans="1:2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R835" s="5"/>
      <c r="S835" s="5"/>
      <c r="T835" s="5"/>
      <c r="U835" s="5"/>
      <c r="V835" s="5"/>
    </row>
    <row r="836" spans="1:2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R836" s="5"/>
      <c r="S836" s="5"/>
      <c r="T836" s="5"/>
      <c r="U836" s="5"/>
      <c r="V836" s="5"/>
    </row>
    <row r="837" spans="1:2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R837" s="5"/>
      <c r="S837" s="5"/>
      <c r="T837" s="5"/>
      <c r="U837" s="5"/>
      <c r="V837" s="5"/>
    </row>
    <row r="838" spans="1:2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R838" s="5"/>
      <c r="S838" s="5"/>
      <c r="T838" s="5"/>
      <c r="U838" s="5"/>
      <c r="V838" s="5"/>
    </row>
    <row r="839" spans="1:2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R839" s="5"/>
      <c r="S839" s="5"/>
      <c r="T839" s="5"/>
      <c r="U839" s="5"/>
      <c r="V839" s="5"/>
    </row>
    <row r="840" spans="1:2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R840" s="5"/>
      <c r="S840" s="5"/>
      <c r="T840" s="5"/>
      <c r="U840" s="5"/>
      <c r="V840" s="5"/>
    </row>
    <row r="841" spans="1:2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R841" s="5"/>
      <c r="S841" s="5"/>
      <c r="T841" s="5"/>
      <c r="U841" s="5"/>
      <c r="V841" s="5"/>
    </row>
    <row r="842" spans="1:2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R842" s="5"/>
      <c r="S842" s="5"/>
      <c r="T842" s="5"/>
      <c r="U842" s="5"/>
      <c r="V842" s="5"/>
    </row>
    <row r="843" spans="1:2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R843" s="5"/>
      <c r="S843" s="5"/>
      <c r="T843" s="5"/>
      <c r="U843" s="5"/>
      <c r="V843" s="5"/>
    </row>
    <row r="844" spans="1:2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R844" s="5"/>
      <c r="S844" s="5"/>
      <c r="T844" s="5"/>
      <c r="U844" s="5"/>
      <c r="V844" s="5"/>
    </row>
    <row r="845" spans="1:2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R845" s="5"/>
      <c r="S845" s="5"/>
      <c r="T845" s="5"/>
      <c r="U845" s="5"/>
      <c r="V845" s="5"/>
    </row>
    <row r="846" spans="1:2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R846" s="5"/>
      <c r="S846" s="5"/>
      <c r="T846" s="5"/>
      <c r="U846" s="5"/>
      <c r="V846" s="5"/>
    </row>
    <row r="847" spans="1:2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R847" s="5"/>
      <c r="S847" s="5"/>
      <c r="T847" s="5"/>
      <c r="U847" s="5"/>
      <c r="V847" s="5"/>
    </row>
    <row r="848" spans="1:2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R848" s="5"/>
      <c r="S848" s="5"/>
      <c r="T848" s="5"/>
      <c r="U848" s="5"/>
      <c r="V848" s="5"/>
    </row>
    <row r="849" spans="1:2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R849" s="5"/>
      <c r="S849" s="5"/>
      <c r="T849" s="5"/>
      <c r="U849" s="5"/>
      <c r="V849" s="5"/>
    </row>
    <row r="850" spans="1:2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R850" s="5"/>
      <c r="S850" s="5"/>
      <c r="T850" s="5"/>
      <c r="U850" s="5"/>
      <c r="V850" s="5"/>
    </row>
    <row r="851" spans="1:2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R851" s="5"/>
      <c r="S851" s="5"/>
      <c r="T851" s="5"/>
      <c r="U851" s="5"/>
      <c r="V851" s="5"/>
    </row>
    <row r="852" spans="1:2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R852" s="5"/>
      <c r="S852" s="5"/>
      <c r="T852" s="5"/>
      <c r="U852" s="5"/>
      <c r="V852" s="5"/>
    </row>
    <row r="853" spans="1:2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R853" s="5"/>
      <c r="S853" s="5"/>
      <c r="T853" s="5"/>
      <c r="U853" s="5"/>
      <c r="V853" s="5"/>
    </row>
    <row r="854" spans="1:2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R854" s="5"/>
      <c r="S854" s="5"/>
      <c r="T854" s="5"/>
      <c r="U854" s="5"/>
      <c r="V854" s="5"/>
    </row>
    <row r="855" spans="1:2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R855" s="5"/>
      <c r="S855" s="5"/>
      <c r="T855" s="5"/>
      <c r="U855" s="5"/>
      <c r="V855" s="5"/>
    </row>
    <row r="856" spans="1:2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R856" s="5"/>
      <c r="S856" s="5"/>
      <c r="T856" s="5"/>
      <c r="U856" s="5"/>
      <c r="V856" s="5"/>
    </row>
    <row r="857" spans="1:2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R857" s="5"/>
      <c r="S857" s="5"/>
      <c r="T857" s="5"/>
      <c r="U857" s="5"/>
      <c r="V857" s="5"/>
    </row>
    <row r="858" spans="1:2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R858" s="5"/>
      <c r="S858" s="5"/>
      <c r="T858" s="5"/>
      <c r="U858" s="5"/>
      <c r="V858" s="5"/>
    </row>
    <row r="859" spans="1:2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R859" s="5"/>
      <c r="S859" s="5"/>
      <c r="T859" s="5"/>
      <c r="U859" s="5"/>
      <c r="V859" s="5"/>
    </row>
    <row r="860" spans="1:2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R860" s="5"/>
      <c r="S860" s="5"/>
      <c r="T860" s="5"/>
      <c r="U860" s="5"/>
      <c r="V860" s="5"/>
    </row>
    <row r="861" spans="1:2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R861" s="5"/>
      <c r="S861" s="5"/>
      <c r="T861" s="5"/>
      <c r="U861" s="5"/>
      <c r="V861" s="5"/>
    </row>
    <row r="862" spans="1:2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R862" s="5"/>
      <c r="S862" s="5"/>
      <c r="T862" s="5"/>
      <c r="U862" s="5"/>
      <c r="V862" s="5"/>
    </row>
    <row r="863" spans="1:2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R863" s="5"/>
      <c r="S863" s="5"/>
      <c r="T863" s="5"/>
      <c r="U863" s="5"/>
      <c r="V863" s="5"/>
    </row>
    <row r="864" spans="1:2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R864" s="5"/>
      <c r="S864" s="5"/>
      <c r="T864" s="5"/>
      <c r="U864" s="5"/>
      <c r="V864" s="5"/>
    </row>
    <row r="865" spans="1:2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R865" s="5"/>
      <c r="S865" s="5"/>
      <c r="T865" s="5"/>
      <c r="U865" s="5"/>
      <c r="V865" s="5"/>
    </row>
    <row r="866" spans="1:2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R866" s="5"/>
      <c r="S866" s="5"/>
      <c r="T866" s="5"/>
      <c r="U866" s="5"/>
      <c r="V866" s="5"/>
    </row>
    <row r="867" spans="1:2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R867" s="5"/>
      <c r="S867" s="5"/>
      <c r="T867" s="5"/>
      <c r="U867" s="5"/>
      <c r="V867" s="5"/>
    </row>
    <row r="868" spans="1:2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R868" s="5"/>
      <c r="S868" s="5"/>
      <c r="T868" s="5"/>
      <c r="U868" s="5"/>
      <c r="V868" s="5"/>
    </row>
    <row r="869" spans="1:2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R869" s="5"/>
      <c r="S869" s="5"/>
      <c r="T869" s="5"/>
      <c r="U869" s="5"/>
      <c r="V869" s="5"/>
    </row>
    <row r="870" spans="1:2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R870" s="5"/>
      <c r="S870" s="5"/>
      <c r="T870" s="5"/>
      <c r="U870" s="5"/>
      <c r="V870" s="5"/>
    </row>
    <row r="871" spans="1:2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R871" s="5"/>
      <c r="S871" s="5"/>
      <c r="T871" s="5"/>
      <c r="U871" s="5"/>
      <c r="V871" s="5"/>
    </row>
    <row r="872" spans="1:2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R872" s="5"/>
      <c r="S872" s="5"/>
      <c r="T872" s="5"/>
      <c r="U872" s="5"/>
      <c r="V872" s="5"/>
    </row>
    <row r="873" spans="1:2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R873" s="5"/>
      <c r="S873" s="5"/>
      <c r="T873" s="5"/>
      <c r="U873" s="5"/>
      <c r="V873" s="5"/>
    </row>
    <row r="874" spans="1:2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R874" s="5"/>
      <c r="S874" s="5"/>
      <c r="T874" s="5"/>
      <c r="U874" s="5"/>
      <c r="V874" s="5"/>
    </row>
    <row r="875" spans="1:2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R875" s="5"/>
      <c r="S875" s="5"/>
      <c r="T875" s="5"/>
      <c r="U875" s="5"/>
      <c r="V875" s="5"/>
    </row>
    <row r="876" spans="1:2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R876" s="5"/>
      <c r="S876" s="5"/>
      <c r="T876" s="5"/>
      <c r="U876" s="5"/>
      <c r="V876" s="5"/>
    </row>
    <row r="877" spans="1:2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R877" s="5"/>
      <c r="S877" s="5"/>
      <c r="T877" s="5"/>
      <c r="U877" s="5"/>
      <c r="V877" s="5"/>
    </row>
    <row r="878" spans="1:2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R878" s="5"/>
      <c r="S878" s="5"/>
      <c r="T878" s="5"/>
      <c r="U878" s="5"/>
      <c r="V878" s="5"/>
    </row>
    <row r="879" spans="1:2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R879" s="5"/>
      <c r="S879" s="5"/>
      <c r="T879" s="5"/>
      <c r="U879" s="5"/>
      <c r="V879" s="5"/>
    </row>
    <row r="880" spans="1:2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R880" s="5"/>
      <c r="S880" s="5"/>
      <c r="T880" s="5"/>
      <c r="U880" s="5"/>
      <c r="V880" s="5"/>
    </row>
    <row r="881" spans="1:2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R881" s="5"/>
      <c r="S881" s="5"/>
      <c r="T881" s="5"/>
      <c r="U881" s="5"/>
      <c r="V881" s="5"/>
    </row>
    <row r="882" spans="1:2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R882" s="5"/>
      <c r="S882" s="5"/>
      <c r="T882" s="5"/>
      <c r="U882" s="5"/>
      <c r="V882" s="5"/>
    </row>
    <row r="883" spans="1:2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R883" s="5"/>
      <c r="S883" s="5"/>
      <c r="T883" s="5"/>
      <c r="U883" s="5"/>
      <c r="V883" s="5"/>
    </row>
    <row r="884" spans="1:2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R884" s="5"/>
      <c r="S884" s="5"/>
      <c r="T884" s="5"/>
      <c r="U884" s="5"/>
      <c r="V884" s="5"/>
    </row>
    <row r="885" spans="1:2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R885" s="5"/>
      <c r="S885" s="5"/>
      <c r="T885" s="5"/>
      <c r="U885" s="5"/>
      <c r="V885" s="5"/>
    </row>
    <row r="886" spans="1:2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R886" s="5"/>
      <c r="S886" s="5"/>
      <c r="T886" s="5"/>
      <c r="U886" s="5"/>
      <c r="V886" s="5"/>
    </row>
    <row r="887" spans="1:2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R887" s="5"/>
      <c r="S887" s="5"/>
      <c r="T887" s="5"/>
      <c r="U887" s="5"/>
      <c r="V887" s="5"/>
    </row>
    <row r="888" spans="1:2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R888" s="5"/>
      <c r="S888" s="5"/>
      <c r="T888" s="5"/>
      <c r="U888" s="5"/>
      <c r="V888" s="5"/>
    </row>
    <row r="889" spans="1:2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R889" s="5"/>
      <c r="S889" s="5"/>
      <c r="T889" s="5"/>
      <c r="U889" s="5"/>
      <c r="V889" s="5"/>
    </row>
    <row r="890" spans="1:2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R890" s="5"/>
      <c r="S890" s="5"/>
      <c r="T890" s="5"/>
      <c r="U890" s="5"/>
      <c r="V890" s="5"/>
    </row>
    <row r="891" spans="1:2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R891" s="5"/>
      <c r="S891" s="5"/>
      <c r="T891" s="5"/>
      <c r="U891" s="5"/>
      <c r="V891" s="5"/>
    </row>
    <row r="892" spans="1:2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R892" s="5"/>
      <c r="S892" s="5"/>
      <c r="T892" s="5"/>
      <c r="U892" s="5"/>
      <c r="V892" s="5"/>
    </row>
    <row r="893" spans="1:2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R893" s="5"/>
      <c r="S893" s="5"/>
      <c r="T893" s="5"/>
      <c r="U893" s="5"/>
      <c r="V893" s="5"/>
    </row>
    <row r="894" spans="1:2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R894" s="5"/>
      <c r="S894" s="5"/>
      <c r="T894" s="5"/>
      <c r="U894" s="5"/>
      <c r="V894" s="5"/>
    </row>
    <row r="895" spans="1:2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R895" s="5"/>
      <c r="S895" s="5"/>
      <c r="T895" s="5"/>
      <c r="U895" s="5"/>
      <c r="V895" s="5"/>
    </row>
    <row r="896" spans="1:2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R896" s="5"/>
      <c r="S896" s="5"/>
      <c r="T896" s="5"/>
      <c r="U896" s="5"/>
      <c r="V896" s="5"/>
    </row>
    <row r="897" spans="1:2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R897" s="5"/>
      <c r="S897" s="5"/>
      <c r="T897" s="5"/>
      <c r="U897" s="5"/>
      <c r="V897" s="5"/>
    </row>
    <row r="898" spans="1:2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R898" s="5"/>
      <c r="S898" s="5"/>
      <c r="T898" s="5"/>
      <c r="U898" s="5"/>
      <c r="V898" s="5"/>
    </row>
    <row r="899" spans="1:2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R899" s="5"/>
      <c r="S899" s="5"/>
      <c r="T899" s="5"/>
      <c r="U899" s="5"/>
      <c r="V899" s="5"/>
    </row>
    <row r="900" spans="1:2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R900" s="5"/>
      <c r="S900" s="5"/>
      <c r="T900" s="5"/>
      <c r="U900" s="5"/>
      <c r="V900" s="5"/>
    </row>
    <row r="901" spans="1:2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R901" s="5"/>
      <c r="S901" s="5"/>
      <c r="T901" s="5"/>
      <c r="U901" s="5"/>
      <c r="V901" s="5"/>
    </row>
    <row r="902" spans="1:2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R902" s="5"/>
      <c r="S902" s="5"/>
      <c r="T902" s="5"/>
      <c r="U902" s="5"/>
      <c r="V902" s="5"/>
    </row>
    <row r="903" spans="1:2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R903" s="5"/>
      <c r="S903" s="5"/>
      <c r="T903" s="5"/>
      <c r="U903" s="5"/>
      <c r="V903" s="5"/>
    </row>
    <row r="904" spans="1:2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R904" s="5"/>
      <c r="S904" s="5"/>
      <c r="T904" s="5"/>
      <c r="U904" s="5"/>
      <c r="V904" s="5"/>
    </row>
    <row r="905" spans="1:2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R905" s="5"/>
      <c r="S905" s="5"/>
      <c r="T905" s="5"/>
      <c r="U905" s="5"/>
      <c r="V905" s="5"/>
    </row>
    <row r="906" spans="1:2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R906" s="5"/>
      <c r="S906" s="5"/>
      <c r="T906" s="5"/>
      <c r="U906" s="5"/>
      <c r="V906" s="5"/>
    </row>
    <row r="907" spans="1:2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R907" s="5"/>
      <c r="S907" s="5"/>
      <c r="T907" s="5"/>
      <c r="U907" s="5"/>
      <c r="V907" s="5"/>
    </row>
    <row r="908" spans="1:2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R908" s="5"/>
      <c r="S908" s="5"/>
      <c r="T908" s="5"/>
      <c r="U908" s="5"/>
      <c r="V908" s="5"/>
    </row>
    <row r="909" spans="1:2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R909" s="5"/>
      <c r="S909" s="5"/>
      <c r="T909" s="5"/>
      <c r="U909" s="5"/>
      <c r="V909" s="5"/>
    </row>
    <row r="910" spans="1:2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R910" s="5"/>
      <c r="S910" s="5"/>
      <c r="T910" s="5"/>
      <c r="U910" s="5"/>
      <c r="V910" s="5"/>
    </row>
    <row r="911" spans="1:2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R911" s="5"/>
      <c r="S911" s="5"/>
      <c r="T911" s="5"/>
      <c r="U911" s="5"/>
      <c r="V911" s="5"/>
    </row>
    <row r="912" spans="1:2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R912" s="5"/>
      <c r="S912" s="5"/>
      <c r="T912" s="5"/>
      <c r="U912" s="5"/>
      <c r="V912" s="5"/>
    </row>
    <row r="913" spans="1:2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R913" s="5"/>
      <c r="S913" s="5"/>
      <c r="T913" s="5"/>
      <c r="U913" s="5"/>
      <c r="V913" s="5"/>
    </row>
    <row r="914" spans="1:2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R914" s="5"/>
      <c r="S914" s="5"/>
      <c r="T914" s="5"/>
      <c r="U914" s="5"/>
      <c r="V914" s="5"/>
    </row>
    <row r="915" spans="1:2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R915" s="5"/>
      <c r="S915" s="5"/>
      <c r="T915" s="5"/>
      <c r="U915" s="5"/>
      <c r="V915" s="5"/>
    </row>
    <row r="916" spans="1:2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R916" s="5"/>
      <c r="S916" s="5"/>
      <c r="T916" s="5"/>
      <c r="U916" s="5"/>
      <c r="V916" s="5"/>
    </row>
    <row r="917" spans="1:2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R917" s="5"/>
      <c r="S917" s="5"/>
      <c r="T917" s="5"/>
      <c r="U917" s="5"/>
      <c r="V917" s="5"/>
    </row>
    <row r="918" spans="1:2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R918" s="5"/>
      <c r="S918" s="5"/>
      <c r="T918" s="5"/>
      <c r="U918" s="5"/>
      <c r="V918" s="5"/>
    </row>
    <row r="919" spans="1:2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R919" s="5"/>
      <c r="S919" s="5"/>
      <c r="T919" s="5"/>
      <c r="U919" s="5"/>
      <c r="V919" s="5"/>
    </row>
    <row r="920" spans="1:2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R920" s="5"/>
      <c r="S920" s="5"/>
      <c r="T920" s="5"/>
      <c r="U920" s="5"/>
      <c r="V920" s="5"/>
    </row>
    <row r="921" spans="1:2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R921" s="5"/>
      <c r="S921" s="5"/>
      <c r="T921" s="5"/>
      <c r="U921" s="5"/>
      <c r="V921" s="5"/>
    </row>
    <row r="922" spans="1: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R922" s="5"/>
      <c r="S922" s="5"/>
      <c r="T922" s="5"/>
      <c r="U922" s="5"/>
      <c r="V922" s="5"/>
    </row>
    <row r="923" spans="1:2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R923" s="5"/>
      <c r="S923" s="5"/>
      <c r="T923" s="5"/>
      <c r="U923" s="5"/>
      <c r="V923" s="5"/>
    </row>
    <row r="924" spans="1:2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R924" s="5"/>
      <c r="S924" s="5"/>
      <c r="T924" s="5"/>
      <c r="U924" s="5"/>
      <c r="V924" s="5"/>
    </row>
    <row r="925" spans="1:2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R925" s="5"/>
      <c r="S925" s="5"/>
      <c r="T925" s="5"/>
      <c r="U925" s="5"/>
      <c r="V925" s="5"/>
    </row>
    <row r="926" spans="1:2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R926" s="5"/>
      <c r="S926" s="5"/>
      <c r="T926" s="5"/>
      <c r="U926" s="5"/>
      <c r="V926" s="5"/>
    </row>
    <row r="927" spans="1:2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R927" s="5"/>
      <c r="S927" s="5"/>
      <c r="T927" s="5"/>
      <c r="U927" s="5"/>
      <c r="V927" s="5"/>
    </row>
    <row r="928" spans="1:2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R928" s="5"/>
      <c r="S928" s="5"/>
      <c r="T928" s="5"/>
      <c r="U928" s="5"/>
      <c r="V928" s="5"/>
    </row>
    <row r="929" spans="1:2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R929" s="5"/>
      <c r="S929" s="5"/>
      <c r="T929" s="5"/>
      <c r="U929" s="5"/>
      <c r="V929" s="5"/>
    </row>
    <row r="930" spans="1:2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R930" s="5"/>
      <c r="S930" s="5"/>
      <c r="T930" s="5"/>
      <c r="U930" s="5"/>
      <c r="V930" s="5"/>
    </row>
    <row r="931" spans="1:2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R931" s="5"/>
      <c r="S931" s="5"/>
      <c r="T931" s="5"/>
      <c r="U931" s="5"/>
      <c r="V931" s="5"/>
    </row>
    <row r="932" spans="1:2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R932" s="5"/>
      <c r="S932" s="5"/>
      <c r="T932" s="5"/>
      <c r="U932" s="5"/>
      <c r="V932" s="5"/>
    </row>
    <row r="933" spans="1:2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R933" s="5"/>
      <c r="S933" s="5"/>
      <c r="T933" s="5"/>
      <c r="U933" s="5"/>
      <c r="V933" s="5"/>
    </row>
    <row r="934" spans="1:2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R934" s="5"/>
      <c r="S934" s="5"/>
      <c r="T934" s="5"/>
      <c r="U934" s="5"/>
      <c r="V934" s="5"/>
    </row>
    <row r="935" spans="1:2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R935" s="5"/>
      <c r="S935" s="5"/>
      <c r="T935" s="5"/>
      <c r="U935" s="5"/>
      <c r="V935" s="5"/>
    </row>
    <row r="936" spans="1:2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R936" s="5"/>
      <c r="S936" s="5"/>
      <c r="T936" s="5"/>
      <c r="U936" s="5"/>
      <c r="V936" s="5"/>
    </row>
    <row r="937" spans="1:2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R937" s="5"/>
      <c r="S937" s="5"/>
      <c r="T937" s="5"/>
      <c r="U937" s="5"/>
      <c r="V937" s="5"/>
    </row>
    <row r="938" spans="1:2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R938" s="5"/>
      <c r="S938" s="5"/>
      <c r="T938" s="5"/>
      <c r="U938" s="5"/>
      <c r="V938" s="5"/>
    </row>
    <row r="939" spans="1:2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R939" s="5"/>
      <c r="S939" s="5"/>
      <c r="T939" s="5"/>
      <c r="U939" s="5"/>
      <c r="V939" s="5"/>
    </row>
    <row r="940" spans="1:2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R940" s="5"/>
      <c r="S940" s="5"/>
      <c r="T940" s="5"/>
      <c r="U940" s="5"/>
      <c r="V940" s="5"/>
    </row>
    <row r="941" spans="1:2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R941" s="5"/>
      <c r="S941" s="5"/>
      <c r="T941" s="5"/>
      <c r="U941" s="5"/>
      <c r="V941" s="5"/>
    </row>
    <row r="942" spans="1:2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R942" s="5"/>
      <c r="S942" s="5"/>
      <c r="T942" s="5"/>
      <c r="U942" s="5"/>
      <c r="V942" s="5"/>
    </row>
    <row r="943" spans="1:2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R943" s="5"/>
      <c r="S943" s="5"/>
      <c r="T943" s="5"/>
      <c r="U943" s="5"/>
      <c r="V943" s="5"/>
    </row>
    <row r="944" spans="1:2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R944" s="5"/>
      <c r="S944" s="5"/>
      <c r="T944" s="5"/>
      <c r="U944" s="5"/>
      <c r="V944" s="5"/>
    </row>
    <row r="945" spans="1:2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R945" s="5"/>
      <c r="S945" s="5"/>
      <c r="T945" s="5"/>
      <c r="U945" s="5"/>
      <c r="V945" s="5"/>
    </row>
    <row r="946" spans="1:2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R946" s="5"/>
      <c r="S946" s="5"/>
      <c r="T946" s="5"/>
      <c r="U946" s="5"/>
      <c r="V946" s="5"/>
    </row>
    <row r="947" spans="1:2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R947" s="5"/>
      <c r="S947" s="5"/>
      <c r="T947" s="5"/>
      <c r="U947" s="5"/>
      <c r="V947" s="5"/>
    </row>
    <row r="948" spans="1:2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R948" s="5"/>
      <c r="S948" s="5"/>
      <c r="T948" s="5"/>
      <c r="U948" s="5"/>
      <c r="V948" s="5"/>
    </row>
    <row r="949" spans="1:2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R949" s="5"/>
      <c r="S949" s="5"/>
      <c r="T949" s="5"/>
      <c r="U949" s="5"/>
      <c r="V949" s="5"/>
    </row>
    <row r="950" spans="1:2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R950" s="5"/>
      <c r="S950" s="5"/>
      <c r="T950" s="5"/>
      <c r="U950" s="5"/>
      <c r="V950" s="5"/>
    </row>
    <row r="951" spans="1:2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R951" s="5"/>
      <c r="S951" s="5"/>
      <c r="T951" s="5"/>
      <c r="U951" s="5"/>
      <c r="V951" s="5"/>
    </row>
    <row r="952" spans="1:2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R952" s="5"/>
      <c r="S952" s="5"/>
      <c r="T952" s="5"/>
      <c r="U952" s="5"/>
      <c r="V952" s="5"/>
    </row>
    <row r="953" spans="1:2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R953" s="5"/>
      <c r="S953" s="5"/>
      <c r="T953" s="5"/>
      <c r="U953" s="5"/>
      <c r="V953" s="5"/>
    </row>
    <row r="954" spans="1:2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R954" s="5"/>
      <c r="S954" s="5"/>
      <c r="T954" s="5"/>
      <c r="U954" s="5"/>
      <c r="V954" s="5"/>
    </row>
    <row r="955" spans="1:2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R955" s="5"/>
      <c r="S955" s="5"/>
      <c r="T955" s="5"/>
      <c r="U955" s="5"/>
      <c r="V955" s="5"/>
    </row>
    <row r="956" spans="1:2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R956" s="5"/>
      <c r="S956" s="5"/>
      <c r="T956" s="5"/>
      <c r="U956" s="5"/>
      <c r="V956" s="5"/>
    </row>
    <row r="957" spans="1:2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R957" s="5"/>
      <c r="S957" s="5"/>
      <c r="T957" s="5"/>
      <c r="U957" s="5"/>
      <c r="V957" s="5"/>
    </row>
    <row r="958" spans="1:2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R958" s="5"/>
      <c r="S958" s="5"/>
      <c r="T958" s="5"/>
      <c r="U958" s="5"/>
      <c r="V958" s="5"/>
    </row>
    <row r="959" spans="1:2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R959" s="5"/>
      <c r="S959" s="5"/>
      <c r="T959" s="5"/>
      <c r="U959" s="5"/>
      <c r="V959" s="5"/>
    </row>
    <row r="960" spans="1:2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R960" s="5"/>
      <c r="S960" s="5"/>
      <c r="T960" s="5"/>
      <c r="U960" s="5"/>
      <c r="V960" s="5"/>
    </row>
    <row r="961" spans="1:2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R961" s="5"/>
      <c r="S961" s="5"/>
      <c r="T961" s="5"/>
      <c r="U961" s="5"/>
      <c r="V961" s="5"/>
    </row>
    <row r="962" spans="1:2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R962" s="5"/>
      <c r="S962" s="5"/>
      <c r="T962" s="5"/>
      <c r="U962" s="5"/>
      <c r="V962" s="5"/>
    </row>
    <row r="963" spans="1:2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R963" s="5"/>
      <c r="S963" s="5"/>
      <c r="T963" s="5"/>
      <c r="U963" s="5"/>
      <c r="V963" s="5"/>
    </row>
    <row r="964" spans="1:2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R964" s="5"/>
      <c r="S964" s="5"/>
      <c r="T964" s="5"/>
      <c r="U964" s="5"/>
      <c r="V964" s="5"/>
    </row>
    <row r="965" spans="1:2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R965" s="5"/>
      <c r="S965" s="5"/>
      <c r="T965" s="5"/>
      <c r="U965" s="5"/>
      <c r="V965" s="5"/>
    </row>
    <row r="966" spans="1:2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R966" s="5"/>
      <c r="S966" s="5"/>
      <c r="T966" s="5"/>
      <c r="U966" s="5"/>
      <c r="V966" s="5"/>
    </row>
    <row r="967" spans="1:2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R967" s="5"/>
      <c r="S967" s="5"/>
      <c r="T967" s="5"/>
      <c r="U967" s="5"/>
      <c r="V967" s="5"/>
    </row>
    <row r="968" spans="1:2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R968" s="5"/>
      <c r="S968" s="5"/>
      <c r="T968" s="5"/>
      <c r="U968" s="5"/>
      <c r="V968" s="5"/>
    </row>
    <row r="969" spans="1:2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R969" s="5"/>
      <c r="S969" s="5"/>
      <c r="T969" s="5"/>
      <c r="U969" s="5"/>
      <c r="V969" s="5"/>
    </row>
    <row r="970" spans="1:2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R970" s="5"/>
      <c r="S970" s="5"/>
      <c r="T970" s="5"/>
      <c r="U970" s="5"/>
      <c r="V970" s="5"/>
    </row>
    <row r="971" spans="1:2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R971" s="5"/>
      <c r="S971" s="5"/>
      <c r="T971" s="5"/>
      <c r="U971" s="5"/>
      <c r="V971" s="5"/>
    </row>
    <row r="972" spans="1:2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R972" s="5"/>
      <c r="S972" s="5"/>
      <c r="T972" s="5"/>
      <c r="U972" s="5"/>
      <c r="V972" s="5"/>
    </row>
    <row r="973" spans="1:2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R973" s="5"/>
      <c r="S973" s="5"/>
      <c r="T973" s="5"/>
      <c r="U973" s="5"/>
      <c r="V973" s="5"/>
    </row>
    <row r="974" spans="1:2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R974" s="5"/>
      <c r="S974" s="5"/>
      <c r="T974" s="5"/>
      <c r="U974" s="5"/>
      <c r="V974" s="5"/>
    </row>
    <row r="975" spans="1:2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R975" s="5"/>
      <c r="S975" s="5"/>
      <c r="T975" s="5"/>
      <c r="U975" s="5"/>
      <c r="V975" s="5"/>
    </row>
    <row r="976" spans="1:2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R976" s="5"/>
      <c r="S976" s="5"/>
      <c r="T976" s="5"/>
      <c r="U976" s="5"/>
      <c r="V976" s="5"/>
    </row>
    <row r="977" spans="1:2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R977" s="5"/>
      <c r="S977" s="5"/>
      <c r="T977" s="5"/>
      <c r="U977" s="5"/>
      <c r="V977" s="5"/>
    </row>
    <row r="978" spans="1:2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R978" s="5"/>
      <c r="S978" s="5"/>
      <c r="T978" s="5"/>
      <c r="U978" s="5"/>
      <c r="V978" s="5"/>
    </row>
    <row r="979" spans="1:2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R979" s="5"/>
      <c r="S979" s="5"/>
      <c r="T979" s="5"/>
      <c r="U979" s="5"/>
      <c r="V979" s="5"/>
    </row>
    <row r="980" spans="1:2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R980" s="5"/>
      <c r="S980" s="5"/>
      <c r="T980" s="5"/>
      <c r="U980" s="5"/>
      <c r="V980" s="5"/>
    </row>
    <row r="981" spans="1:2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R981" s="5"/>
      <c r="S981" s="5"/>
      <c r="T981" s="5"/>
      <c r="U981" s="5"/>
      <c r="V981" s="5"/>
    </row>
    <row r="982" spans="1:2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R982" s="5"/>
      <c r="S982" s="5"/>
      <c r="T982" s="5"/>
      <c r="U982" s="5"/>
      <c r="V982" s="5"/>
    </row>
    <row r="983" spans="1:2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R983" s="5"/>
      <c r="S983" s="5"/>
      <c r="T983" s="5"/>
      <c r="U983" s="5"/>
      <c r="V983" s="5"/>
    </row>
    <row r="984" spans="1:2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R984" s="5"/>
      <c r="S984" s="5"/>
      <c r="T984" s="5"/>
      <c r="U984" s="5"/>
      <c r="V984" s="5"/>
    </row>
    <row r="985" spans="1:2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R985" s="5"/>
      <c r="S985" s="5"/>
      <c r="T985" s="5"/>
      <c r="U985" s="5"/>
      <c r="V985" s="5"/>
    </row>
    <row r="986" spans="1:2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R986" s="5"/>
      <c r="S986" s="5"/>
      <c r="T986" s="5"/>
      <c r="U986" s="5"/>
      <c r="V986" s="5"/>
    </row>
    <row r="987" spans="1:2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R987" s="5"/>
      <c r="S987" s="5"/>
      <c r="T987" s="5"/>
      <c r="U987" s="5"/>
      <c r="V987" s="5"/>
    </row>
    <row r="988" spans="1:2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R988" s="5"/>
      <c r="S988" s="5"/>
      <c r="T988" s="5"/>
      <c r="U988" s="5"/>
      <c r="V988" s="5"/>
    </row>
    <row r="989" spans="1:2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R989" s="5"/>
      <c r="S989" s="5"/>
      <c r="T989" s="5"/>
      <c r="U989" s="5"/>
      <c r="V989" s="5"/>
    </row>
    <row r="990" spans="1:2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R990" s="5"/>
      <c r="S990" s="5"/>
      <c r="T990" s="5"/>
      <c r="U990" s="5"/>
      <c r="V990" s="5"/>
    </row>
    <row r="991" spans="1:2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R991" s="5"/>
      <c r="S991" s="5"/>
      <c r="T991" s="5"/>
      <c r="U991" s="5"/>
      <c r="V991" s="5"/>
    </row>
    <row r="992" spans="1:2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R992" s="5"/>
      <c r="S992" s="5"/>
      <c r="T992" s="5"/>
      <c r="U992" s="5"/>
      <c r="V992" s="5"/>
    </row>
    <row r="993" spans="1:2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R993" s="5"/>
      <c r="S993" s="5"/>
      <c r="T993" s="5"/>
      <c r="U993" s="5"/>
      <c r="V993" s="5"/>
    </row>
    <row r="994" spans="1:2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R994" s="5"/>
      <c r="S994" s="5"/>
      <c r="T994" s="5"/>
      <c r="U994" s="5"/>
      <c r="V994" s="5"/>
    </row>
    <row r="995" spans="1:2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R995" s="5"/>
      <c r="S995" s="5"/>
      <c r="T995" s="5"/>
      <c r="U995" s="5"/>
      <c r="V995" s="5"/>
    </row>
    <row r="996" spans="1:2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R996" s="5"/>
      <c r="S996" s="5"/>
      <c r="T996" s="5"/>
      <c r="U996" s="5"/>
      <c r="V996" s="5"/>
    </row>
    <row r="997" spans="1:2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R997" s="5"/>
      <c r="S997" s="5"/>
      <c r="T997" s="5"/>
      <c r="U997" s="5"/>
      <c r="V997" s="5"/>
    </row>
    <row r="998" spans="1:2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R998" s="5"/>
      <c r="S998" s="5"/>
      <c r="T998" s="5"/>
      <c r="U998" s="5"/>
      <c r="V998" s="5"/>
    </row>
    <row r="999" spans="1:2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R999" s="5"/>
      <c r="S999" s="5"/>
      <c r="T999" s="5"/>
      <c r="U999" s="5"/>
      <c r="V999" s="5"/>
    </row>
    <row r="1000" spans="1:2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R1000" s="5"/>
      <c r="S1000" s="5"/>
      <c r="T1000" s="5"/>
      <c r="U1000" s="5"/>
      <c r="V100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>
      <selection activeCell="S29" sqref="S29"/>
    </sheetView>
  </sheetViews>
  <sheetFormatPr defaultColWidth="15.140625" defaultRowHeight="15" customHeight="1"/>
  <cols>
    <col min="1" max="1" width="24.7109375" customWidth="1"/>
    <col min="2" max="2" width="7.5703125" bestFit="1" customWidth="1"/>
    <col min="3" max="3" width="7.42578125" customWidth="1"/>
    <col min="4" max="4" width="6.85546875" customWidth="1"/>
    <col min="5" max="5" width="10.85546875" customWidth="1"/>
    <col min="6" max="7" width="8.85546875" customWidth="1"/>
    <col min="8" max="8" width="6.5703125" customWidth="1"/>
    <col min="9" max="9" width="9.42578125" customWidth="1"/>
    <col min="10" max="10" width="8" customWidth="1"/>
    <col min="11" max="18" width="6.5703125" customWidth="1"/>
    <col min="19" max="26" width="13.28515625" customWidth="1"/>
  </cols>
  <sheetData>
    <row r="1" spans="1:18" ht="15.75" customHeight="1">
      <c r="A1" s="7" t="s">
        <v>9</v>
      </c>
      <c r="B1" s="7"/>
      <c r="C1" s="7"/>
      <c r="D1" s="7"/>
      <c r="E1" s="7"/>
      <c r="F1" s="7"/>
      <c r="G1" s="7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>
      <c r="A2" s="7"/>
      <c r="B2" s="8" t="s">
        <v>10</v>
      </c>
      <c r="C2" s="96" t="s">
        <v>50</v>
      </c>
      <c r="D2" s="96" t="s">
        <v>11</v>
      </c>
      <c r="E2" s="96" t="s">
        <v>12</v>
      </c>
      <c r="F2" s="96" t="s">
        <v>13</v>
      </c>
      <c r="G2" s="98" t="s">
        <v>15</v>
      </c>
      <c r="H2" s="5"/>
      <c r="I2" s="7" t="s">
        <v>51</v>
      </c>
      <c r="J2" s="7"/>
      <c r="K2" s="7"/>
      <c r="L2" s="5"/>
      <c r="M2" s="5"/>
      <c r="N2" s="5"/>
      <c r="O2" s="5"/>
      <c r="P2" s="5"/>
      <c r="Q2" s="5"/>
      <c r="R2" s="5"/>
    </row>
    <row r="3" spans="1:18" ht="32.25" customHeight="1">
      <c r="A3" s="7" t="s">
        <v>16</v>
      </c>
      <c r="B3" s="9" t="s">
        <v>105</v>
      </c>
      <c r="C3" s="97"/>
      <c r="D3" s="97"/>
      <c r="E3" s="97"/>
      <c r="F3" s="97"/>
      <c r="G3" s="99"/>
      <c r="H3" s="5"/>
      <c r="I3" s="7"/>
      <c r="J3" s="7"/>
      <c r="K3" s="7"/>
      <c r="L3" s="5"/>
      <c r="M3" s="5"/>
      <c r="N3" s="5"/>
      <c r="O3" s="5"/>
      <c r="P3" s="5"/>
      <c r="Q3" s="5"/>
      <c r="R3" s="5"/>
    </row>
    <row r="4" spans="1:18">
      <c r="A4" s="10" t="s">
        <v>0</v>
      </c>
      <c r="B4" s="86">
        <v>1</v>
      </c>
      <c r="C4" s="10">
        <v>50.677</v>
      </c>
      <c r="D4" s="10">
        <v>9</v>
      </c>
      <c r="E4" s="11">
        <f t="shared" ref="E4:E6" si="0">C4/D4</f>
        <v>5.6307777777777774</v>
      </c>
      <c r="F4" s="13"/>
      <c r="G4" s="12"/>
      <c r="H4" s="5"/>
      <c r="I4" s="7"/>
      <c r="J4" s="7"/>
      <c r="K4" s="7"/>
      <c r="L4" s="5"/>
      <c r="M4" s="5"/>
      <c r="N4" s="5"/>
      <c r="O4" s="5"/>
      <c r="P4" s="5"/>
      <c r="Q4" s="5"/>
      <c r="R4" s="5"/>
    </row>
    <row r="5" spans="1:18">
      <c r="A5" s="10"/>
      <c r="B5" s="86">
        <v>2</v>
      </c>
      <c r="C5" s="10">
        <v>22.402999999999999</v>
      </c>
      <c r="D5" s="10">
        <v>4</v>
      </c>
      <c r="E5" s="11">
        <f t="shared" si="0"/>
        <v>5.6007499999999997</v>
      </c>
      <c r="F5" s="11"/>
      <c r="G5" s="12"/>
      <c r="H5" s="5"/>
      <c r="I5" s="7"/>
      <c r="J5" s="7" t="s">
        <v>52</v>
      </c>
      <c r="K5" s="7"/>
      <c r="L5" s="5"/>
      <c r="M5" s="5"/>
      <c r="N5" s="5"/>
      <c r="O5" s="5"/>
      <c r="P5" s="5"/>
      <c r="Q5" s="5"/>
      <c r="R5" s="5"/>
    </row>
    <row r="6" spans="1:18">
      <c r="A6" s="10"/>
      <c r="B6" s="86">
        <v>3</v>
      </c>
      <c r="C6" s="10">
        <v>24.132999999999999</v>
      </c>
      <c r="D6" s="10">
        <v>5</v>
      </c>
      <c r="E6" s="11">
        <f t="shared" si="0"/>
        <v>4.8266</v>
      </c>
      <c r="F6" s="11"/>
      <c r="G6" s="12"/>
      <c r="H6" s="5"/>
      <c r="I6" s="7" t="s">
        <v>53</v>
      </c>
      <c r="J6" s="7"/>
      <c r="K6" s="7"/>
      <c r="L6" s="5"/>
      <c r="M6" s="5"/>
      <c r="N6" s="5"/>
      <c r="O6" s="5"/>
      <c r="P6" s="5"/>
      <c r="Q6" s="5"/>
      <c r="R6" s="5"/>
    </row>
    <row r="7" spans="1:18">
      <c r="A7" s="10"/>
      <c r="B7" s="87" t="s">
        <v>2</v>
      </c>
      <c r="C7" s="10"/>
      <c r="D7" s="15">
        <f t="shared" ref="D7:E7" si="1">AVERAGE(D4:D6)</f>
        <v>6</v>
      </c>
      <c r="E7" s="16">
        <f t="shared" si="1"/>
        <v>5.3527092592592593</v>
      </c>
      <c r="F7" s="11"/>
      <c r="G7" s="17">
        <f>0.000663/D7</f>
        <v>1.1049999999999999E-4</v>
      </c>
      <c r="H7" s="4"/>
      <c r="I7" s="7" t="s">
        <v>54</v>
      </c>
      <c r="J7" s="7"/>
      <c r="K7" s="7"/>
      <c r="L7" s="5"/>
      <c r="M7" s="5"/>
      <c r="N7" s="5"/>
      <c r="O7" s="5"/>
      <c r="P7" s="5"/>
      <c r="Q7" s="5"/>
      <c r="R7" s="5"/>
    </row>
    <row r="8" spans="1:18">
      <c r="A8" s="7"/>
      <c r="B8" s="88"/>
      <c r="C8" s="7"/>
      <c r="D8" s="7"/>
      <c r="E8" s="18"/>
      <c r="F8" s="18"/>
      <c r="G8" s="14"/>
      <c r="H8" s="4"/>
      <c r="I8" s="7" t="s">
        <v>55</v>
      </c>
      <c r="J8" s="7"/>
      <c r="K8" s="7"/>
      <c r="L8" s="5"/>
      <c r="M8" s="5"/>
      <c r="N8" s="5"/>
      <c r="O8" s="5"/>
      <c r="P8" s="5"/>
      <c r="Q8" s="5"/>
      <c r="R8" s="5"/>
    </row>
    <row r="9" spans="1:18">
      <c r="A9" s="19" t="s">
        <v>19</v>
      </c>
      <c r="B9" s="89">
        <v>1</v>
      </c>
      <c r="C9" s="19">
        <v>14.92</v>
      </c>
      <c r="D9" s="19">
        <v>6</v>
      </c>
      <c r="E9" s="20">
        <f t="shared" ref="E9:E12" si="2">C9/D9</f>
        <v>2.4866666666666668</v>
      </c>
      <c r="F9" s="22"/>
      <c r="G9" s="21"/>
      <c r="H9" s="5"/>
      <c r="I9" s="7" t="s">
        <v>56</v>
      </c>
      <c r="J9" s="7"/>
      <c r="K9" s="7"/>
      <c r="L9" s="5"/>
      <c r="M9" s="5"/>
      <c r="N9" s="5"/>
      <c r="O9" s="5"/>
      <c r="P9" s="5"/>
      <c r="Q9" s="5"/>
      <c r="R9" s="5"/>
    </row>
    <row r="10" spans="1:18">
      <c r="A10" s="19"/>
      <c r="B10" s="89">
        <v>2</v>
      </c>
      <c r="C10" s="19">
        <v>27.213999999999999</v>
      </c>
      <c r="D10" s="19">
        <v>6</v>
      </c>
      <c r="E10" s="20">
        <f t="shared" si="2"/>
        <v>4.5356666666666667</v>
      </c>
      <c r="F10" s="20"/>
      <c r="G10" s="21"/>
      <c r="H10" s="5"/>
      <c r="I10" s="7" t="s">
        <v>57</v>
      </c>
      <c r="J10" s="7"/>
      <c r="K10" s="7"/>
      <c r="L10" s="5"/>
      <c r="M10" s="5"/>
      <c r="N10" s="5"/>
      <c r="O10" s="5"/>
      <c r="P10" s="5"/>
      <c r="Q10" s="5"/>
      <c r="R10" s="5"/>
    </row>
    <row r="11" spans="1:18">
      <c r="A11" s="19"/>
      <c r="B11" s="89">
        <v>3</v>
      </c>
      <c r="C11" s="19">
        <v>10.882999999999999</v>
      </c>
      <c r="D11" s="19">
        <v>3</v>
      </c>
      <c r="E11" s="20">
        <f t="shared" si="2"/>
        <v>3.6276666666666664</v>
      </c>
      <c r="F11" s="20"/>
      <c r="G11" s="21"/>
      <c r="H11" s="5"/>
      <c r="I11" s="7" t="s">
        <v>58</v>
      </c>
      <c r="J11" s="7"/>
      <c r="K11" s="7"/>
      <c r="L11" s="5"/>
      <c r="M11" s="5"/>
      <c r="N11" s="5"/>
      <c r="O11" s="5"/>
      <c r="P11" s="5"/>
      <c r="Q11" s="5"/>
      <c r="R11" s="5"/>
    </row>
    <row r="12" spans="1:18">
      <c r="A12" s="19"/>
      <c r="B12" s="89">
        <v>4</v>
      </c>
      <c r="C12" s="19">
        <v>16.652000000000001</v>
      </c>
      <c r="D12" s="19">
        <v>5</v>
      </c>
      <c r="E12" s="20">
        <f t="shared" si="2"/>
        <v>3.3304</v>
      </c>
      <c r="F12" s="20"/>
      <c r="G12" s="21"/>
      <c r="H12" s="5"/>
      <c r="I12" s="7" t="s">
        <v>59</v>
      </c>
      <c r="J12" s="7"/>
      <c r="K12" s="7"/>
      <c r="L12" s="5"/>
      <c r="M12" s="5"/>
      <c r="N12" s="5"/>
      <c r="O12" s="5"/>
      <c r="P12" s="5"/>
      <c r="Q12" s="5"/>
      <c r="R12" s="5"/>
    </row>
    <row r="13" spans="1:18">
      <c r="A13" s="19"/>
      <c r="B13" s="90" t="s">
        <v>2</v>
      </c>
      <c r="C13" s="19"/>
      <c r="D13" s="27">
        <f t="shared" ref="D13:E13" si="3">AVERAGE(D9:D12)</f>
        <v>5</v>
      </c>
      <c r="E13" s="28">
        <f t="shared" si="3"/>
        <v>3.4950999999999999</v>
      </c>
      <c r="F13" s="20"/>
      <c r="G13" s="30">
        <f>0.00073/D13</f>
        <v>1.46E-4</v>
      </c>
      <c r="H13" s="5"/>
      <c r="I13" s="7" t="s">
        <v>60</v>
      </c>
      <c r="J13" s="7"/>
      <c r="K13" s="7"/>
      <c r="L13" s="5"/>
      <c r="M13" s="5"/>
      <c r="N13" s="5"/>
      <c r="O13" s="5"/>
      <c r="P13" s="5"/>
      <c r="Q13" s="5"/>
      <c r="R13" s="5"/>
    </row>
    <row r="14" spans="1:18">
      <c r="A14" s="7"/>
      <c r="B14" s="88"/>
      <c r="C14" s="7"/>
      <c r="D14" s="7"/>
      <c r="E14" s="18"/>
      <c r="F14" s="18"/>
      <c r="G14" s="14"/>
      <c r="H14" s="5"/>
      <c r="I14" s="4" t="s">
        <v>61</v>
      </c>
      <c r="J14" s="7"/>
      <c r="K14" s="7"/>
      <c r="L14" s="5"/>
      <c r="M14" s="5"/>
      <c r="N14" s="5"/>
      <c r="O14" s="5"/>
      <c r="P14" s="5"/>
      <c r="Q14" s="5"/>
      <c r="R14" s="5"/>
    </row>
    <row r="15" spans="1:18">
      <c r="A15" s="31" t="s">
        <v>7</v>
      </c>
      <c r="B15" s="91">
        <v>1</v>
      </c>
      <c r="C15" s="32">
        <v>16.446999999999999</v>
      </c>
      <c r="D15" s="32">
        <v>9</v>
      </c>
      <c r="E15" s="33">
        <f t="shared" ref="E15:E17" si="4">C15/D15</f>
        <v>1.8274444444444444</v>
      </c>
      <c r="F15" s="32"/>
      <c r="G15" s="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>
      <c r="A16" s="32"/>
      <c r="B16" s="91">
        <v>2</v>
      </c>
      <c r="C16" s="32">
        <v>21.452999999999999</v>
      </c>
      <c r="D16" s="32">
        <v>11</v>
      </c>
      <c r="E16" s="33">
        <f t="shared" si="4"/>
        <v>1.9502727272727272</v>
      </c>
      <c r="F16" s="32"/>
      <c r="G16" s="34"/>
      <c r="H16" s="5"/>
      <c r="I16" s="18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32"/>
      <c r="B17" s="91">
        <v>3</v>
      </c>
      <c r="C17" s="32">
        <v>65.198999999999998</v>
      </c>
      <c r="D17" s="32">
        <v>27</v>
      </c>
      <c r="E17" s="33">
        <f t="shared" si="4"/>
        <v>2.4147777777777777</v>
      </c>
      <c r="F17" s="32"/>
      <c r="G17" s="34"/>
      <c r="H17" s="5"/>
      <c r="I17" s="18"/>
      <c r="J17" s="5"/>
      <c r="K17" s="5"/>
      <c r="L17" s="5"/>
      <c r="M17" s="5"/>
      <c r="N17" s="5"/>
      <c r="O17" s="5"/>
      <c r="P17" s="5"/>
      <c r="Q17" s="5"/>
      <c r="R17" s="5"/>
    </row>
    <row r="18" spans="1:18" ht="15.75" customHeight="1">
      <c r="A18" s="32"/>
      <c r="B18" s="92" t="s">
        <v>2</v>
      </c>
      <c r="C18" s="35"/>
      <c r="D18" s="36">
        <f t="shared" ref="D18:E18" si="5">AVERAGE(D15:D17)</f>
        <v>15.666666666666666</v>
      </c>
      <c r="E18" s="36">
        <f t="shared" si="5"/>
        <v>2.0641649831649831</v>
      </c>
      <c r="F18" s="38"/>
      <c r="G18" s="37">
        <f>0.00294/D18</f>
        <v>1.8765957446808509E-4</v>
      </c>
      <c r="H18" s="5"/>
      <c r="I18" s="18"/>
      <c r="J18" s="5"/>
      <c r="K18" s="5"/>
      <c r="L18" s="5"/>
      <c r="M18" s="5"/>
      <c r="N18" s="5"/>
      <c r="O18" s="5"/>
      <c r="P18" s="5"/>
      <c r="Q18" s="5"/>
      <c r="R18" s="5"/>
    </row>
    <row r="19" spans="1:18">
      <c r="A19" s="7"/>
      <c r="B19" s="7"/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1.75" customHeight="1">
      <c r="A20" s="7"/>
      <c r="B20" s="7"/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>
      <c r="A21" s="7"/>
      <c r="B21" s="7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>
      <c r="A22" s="7"/>
      <c r="B22" s="7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>
      <c r="A23" s="7"/>
      <c r="B23" s="7"/>
      <c r="C23" s="41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>
      <c r="A24" s="42"/>
      <c r="B24" s="43"/>
      <c r="C24" s="44"/>
      <c r="D24" s="45"/>
      <c r="E24" s="46"/>
      <c r="F24" s="47"/>
      <c r="G24" s="4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>
      <c r="A25" s="44"/>
      <c r="B25" s="48"/>
      <c r="C25" s="48"/>
      <c r="D25" s="49"/>
      <c r="E25" s="50"/>
      <c r="F25" s="51"/>
      <c r="G25" s="52"/>
      <c r="H25" s="5"/>
      <c r="I25" s="5"/>
      <c r="J25" s="5"/>
      <c r="K25" s="5"/>
      <c r="L25" s="5"/>
      <c r="M25" s="93"/>
      <c r="N25" s="5"/>
      <c r="O25" s="5"/>
      <c r="P25" s="5"/>
      <c r="Q25" s="5"/>
      <c r="R25" s="5"/>
    </row>
    <row r="26" spans="1:18">
      <c r="A26" s="41"/>
      <c r="B26" s="53"/>
      <c r="C26" s="48"/>
      <c r="D26" s="54"/>
      <c r="E26" s="50"/>
      <c r="F26" s="51"/>
      <c r="G26" s="5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>
      <c r="B27" s="55"/>
      <c r="C27" s="50"/>
      <c r="D27" s="53"/>
      <c r="E27" s="56"/>
      <c r="F27" s="56"/>
      <c r="G27" s="5"/>
      <c r="H27" s="5"/>
      <c r="I27" s="47"/>
      <c r="J27" s="47"/>
      <c r="K27" s="5"/>
      <c r="L27" s="5"/>
      <c r="M27" s="5"/>
      <c r="N27" s="5"/>
      <c r="O27" s="5"/>
      <c r="P27" s="5"/>
      <c r="Q27" s="5"/>
      <c r="R27" s="5"/>
    </row>
    <row r="28" spans="1:18" ht="41.25" customHeight="1">
      <c r="A28" s="44"/>
      <c r="B28" s="53"/>
      <c r="C28" s="94"/>
      <c r="D28" s="94"/>
      <c r="E28" s="94"/>
      <c r="F28" s="56"/>
      <c r="G28" s="5"/>
      <c r="H28" s="5"/>
      <c r="I28" s="57"/>
      <c r="J28" s="57"/>
      <c r="K28" s="5"/>
      <c r="L28" s="5"/>
      <c r="M28" s="5"/>
      <c r="N28" s="5"/>
      <c r="O28" s="5"/>
      <c r="P28" s="5"/>
      <c r="Q28" s="5"/>
      <c r="R28" s="5"/>
    </row>
    <row r="29" spans="1:18">
      <c r="A29" s="44"/>
      <c r="B29" s="53"/>
      <c r="C29" s="58"/>
      <c r="D29" s="53"/>
      <c r="E29" s="56"/>
      <c r="F29" s="5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44"/>
      <c r="B30" s="53"/>
      <c r="C30" s="58"/>
      <c r="D30" s="53"/>
      <c r="E30" s="56"/>
      <c r="F30" s="5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A31" s="41"/>
      <c r="B31" s="53"/>
      <c r="C31" s="46"/>
      <c r="D31" s="53"/>
      <c r="E31" s="56"/>
      <c r="F31" s="5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A32" s="7"/>
      <c r="B32" s="7"/>
      <c r="C32" s="7"/>
      <c r="D32" s="7"/>
      <c r="E32" s="7"/>
      <c r="F32" s="7"/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5"/>
      <c r="B34" s="5"/>
      <c r="C34" s="5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74.25" customHeight="1">
      <c r="A36" s="5"/>
      <c r="B36" s="5"/>
      <c r="C36" s="5"/>
      <c r="D36" s="5"/>
      <c r="E36" s="5"/>
      <c r="F36" s="5"/>
      <c r="G36" s="95"/>
      <c r="H36" s="95"/>
      <c r="I36" s="95"/>
      <c r="J36" s="95"/>
      <c r="K36" s="95"/>
      <c r="L36" s="5"/>
      <c r="M36" s="5"/>
      <c r="N36" s="5"/>
      <c r="O36" s="5"/>
      <c r="P36" s="5"/>
      <c r="Q36" s="5"/>
      <c r="R36" s="5"/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</sheetData>
  <mergeCells count="7">
    <mergeCell ref="C28:E28"/>
    <mergeCell ref="G36:K36"/>
    <mergeCell ref="E2:E3"/>
    <mergeCell ref="G2:G3"/>
    <mergeCell ref="F2:F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J14" sqref="J14"/>
    </sheetView>
  </sheetViews>
  <sheetFormatPr defaultColWidth="15.140625" defaultRowHeight="15" customHeight="1"/>
  <cols>
    <col min="2" max="2" width="2.5703125" customWidth="1"/>
    <col min="3" max="3" width="3.28515625" customWidth="1"/>
    <col min="4" max="4" width="22.5703125" bestFit="1" customWidth="1"/>
    <col min="5" max="5" width="3.85546875" customWidth="1"/>
    <col min="6" max="6" width="3.28515625" customWidth="1"/>
    <col min="7" max="7" width="22" bestFit="1" customWidth="1"/>
    <col min="8" max="8" width="4.42578125" customWidth="1"/>
    <col min="9" max="9" width="29" bestFit="1" customWidth="1"/>
    <col min="10" max="10" width="3.42578125" customWidth="1"/>
    <col min="11" max="11" width="10.42578125" hidden="1" customWidth="1"/>
    <col min="12" max="12" width="8" hidden="1" customWidth="1"/>
    <col min="13" max="13" width="11" hidden="1" customWidth="1"/>
    <col min="14" max="14" width="8.7109375" customWidth="1"/>
    <col min="15" max="15" width="22" bestFit="1" customWidth="1"/>
    <col min="16" max="16" width="2.140625" customWidth="1"/>
    <col min="17" max="17" width="22.7109375" bestFit="1" customWidth="1"/>
    <col min="18" max="18" width="9.5703125" hidden="1" customWidth="1"/>
  </cols>
  <sheetData>
    <row r="1" spans="1:19">
      <c r="A1" s="59" t="s">
        <v>62</v>
      </c>
      <c r="B1" s="60"/>
      <c r="C1" s="60"/>
      <c r="D1" s="97" t="s">
        <v>63</v>
      </c>
      <c r="E1" s="97"/>
      <c r="F1" s="97"/>
      <c r="G1" s="97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ht="3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9">
      <c r="A3" s="62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  <c r="P3" s="61"/>
      <c r="Q3" s="60" t="s">
        <v>64</v>
      </c>
      <c r="R3" s="61"/>
    </row>
    <row r="4" spans="1:19">
      <c r="A4" s="65" t="s">
        <v>65</v>
      </c>
      <c r="B4" s="61"/>
      <c r="C4" s="61"/>
      <c r="D4" s="61" t="s">
        <v>101</v>
      </c>
      <c r="E4" s="61"/>
      <c r="F4" s="61"/>
      <c r="G4" s="60" t="s">
        <v>102</v>
      </c>
      <c r="H4" s="61"/>
      <c r="I4" s="60" t="s">
        <v>103</v>
      </c>
      <c r="J4" s="61"/>
      <c r="K4" s="61"/>
      <c r="L4" s="61"/>
      <c r="M4" s="61"/>
      <c r="N4" s="60" t="s">
        <v>66</v>
      </c>
      <c r="O4" s="66"/>
      <c r="P4" s="61"/>
      <c r="Q4" s="67" t="s">
        <v>68</v>
      </c>
      <c r="R4" s="46" t="s">
        <v>68</v>
      </c>
      <c r="S4" s="60" t="s">
        <v>69</v>
      </c>
    </row>
    <row r="5" spans="1:19">
      <c r="A5" s="68">
        <v>0.42649999999999999</v>
      </c>
      <c r="B5" s="61"/>
      <c r="C5" s="61"/>
      <c r="D5" s="68">
        <v>0.3538</v>
      </c>
      <c r="E5" s="61"/>
      <c r="F5" s="61"/>
      <c r="G5" s="68">
        <v>0.21840000000000001</v>
      </c>
      <c r="H5" s="61"/>
      <c r="I5" s="68">
        <v>1.9499999999999999E-3</v>
      </c>
      <c r="J5" s="61"/>
      <c r="K5" s="60" t="s">
        <v>68</v>
      </c>
      <c r="L5" s="60" t="s">
        <v>67</v>
      </c>
      <c r="M5" s="60" t="s">
        <v>70</v>
      </c>
      <c r="N5" s="60" t="s">
        <v>71</v>
      </c>
      <c r="O5" s="66"/>
      <c r="P5" s="61"/>
      <c r="Q5" s="61"/>
      <c r="R5" s="60" t="s">
        <v>67</v>
      </c>
    </row>
    <row r="6" spans="1:19">
      <c r="A6" s="104" t="s">
        <v>104</v>
      </c>
      <c r="B6" s="97"/>
      <c r="C6" s="61"/>
      <c r="D6" s="60" t="s">
        <v>73</v>
      </c>
      <c r="E6" s="61"/>
      <c r="F6" s="61"/>
      <c r="G6" s="60" t="s">
        <v>74</v>
      </c>
      <c r="H6" s="61"/>
      <c r="I6" s="69"/>
      <c r="J6" s="61"/>
      <c r="K6" s="69">
        <f>PI()*$A5*$D7*$G7*0.77276</f>
        <v>2.0001566630987698E-2</v>
      </c>
      <c r="L6" s="69">
        <f>K6/0.001</f>
        <v>20.001566630987696</v>
      </c>
      <c r="M6" s="69">
        <f>L6*1000000000</f>
        <v>20001566630.987698</v>
      </c>
      <c r="N6" s="71">
        <f t="shared" ref="N6:N8" si="0">IF($Q$4=$R$4,K6,IF($Q$4=$R$5,L6,M6))</f>
        <v>2.0001566630987698E-2</v>
      </c>
      <c r="O6" s="72" t="str">
        <f>Q$4</f>
        <v>cc/mL</v>
      </c>
      <c r="P6" s="61"/>
      <c r="Q6" s="61"/>
      <c r="R6" s="60" t="s">
        <v>81</v>
      </c>
    </row>
    <row r="7" spans="1:19">
      <c r="A7" s="73">
        <v>1.6</v>
      </c>
      <c r="B7" s="61"/>
      <c r="C7" s="60" t="s">
        <v>82</v>
      </c>
      <c r="D7" s="74">
        <f>D5/2</f>
        <v>0.1769</v>
      </c>
      <c r="E7" s="61"/>
      <c r="F7" s="60" t="s">
        <v>83</v>
      </c>
      <c r="G7" s="74">
        <f>G5/2</f>
        <v>0.10920000000000001</v>
      </c>
      <c r="H7" s="61"/>
      <c r="I7" s="61"/>
      <c r="J7" s="61"/>
      <c r="K7" s="69">
        <v>1.9339025999999999E-2</v>
      </c>
      <c r="L7" s="74">
        <v>19.339030000000001</v>
      </c>
      <c r="M7" s="69">
        <v>19300000000</v>
      </c>
      <c r="N7" s="75">
        <f t="shared" si="0"/>
        <v>1.9339025999999999E-2</v>
      </c>
      <c r="O7" s="72" t="str">
        <f t="shared" ref="O7:O8" si="1">O6</f>
        <v>cc/mL</v>
      </c>
      <c r="P7" s="61"/>
      <c r="Q7" s="61"/>
      <c r="R7" s="61"/>
    </row>
    <row r="8" spans="1:19">
      <c r="A8" s="76"/>
      <c r="B8" s="61"/>
      <c r="C8" s="60" t="s">
        <v>84</v>
      </c>
      <c r="D8" s="74">
        <v>0.17494999999999999</v>
      </c>
      <c r="E8" s="61"/>
      <c r="F8" s="60" t="s">
        <v>85</v>
      </c>
      <c r="G8" s="74">
        <v>0.10725</v>
      </c>
      <c r="H8" s="61"/>
      <c r="I8" s="61"/>
      <c r="J8" s="61"/>
      <c r="K8" s="69">
        <f>K6-K7</f>
        <v>6.6254063098769925E-4</v>
      </c>
      <c r="L8" s="74">
        <v>0.66254100000000005</v>
      </c>
      <c r="M8" s="69">
        <v>663000000</v>
      </c>
      <c r="N8" s="77">
        <f t="shared" si="0"/>
        <v>6.6254063098769925E-4</v>
      </c>
      <c r="O8" s="72" t="str">
        <f t="shared" si="1"/>
        <v>cc/mL</v>
      </c>
      <c r="P8" s="61"/>
      <c r="Q8" s="78" t="s">
        <v>86</v>
      </c>
      <c r="R8" s="61"/>
    </row>
    <row r="9" spans="1:19">
      <c r="A9" s="76"/>
      <c r="B9" s="61"/>
      <c r="C9" s="60" t="s">
        <v>87</v>
      </c>
      <c r="D9" s="74">
        <v>0.42454999999999998</v>
      </c>
      <c r="E9" s="61"/>
      <c r="F9" s="61"/>
      <c r="G9" s="61"/>
      <c r="H9" s="61"/>
      <c r="I9" s="61"/>
      <c r="J9" s="61"/>
      <c r="K9" s="61"/>
      <c r="L9" s="61"/>
      <c r="M9" s="61"/>
      <c r="N9" s="100">
        <f>N8/N6</f>
        <v>3.3124436860923145E-2</v>
      </c>
      <c r="O9" s="102" t="s">
        <v>88</v>
      </c>
      <c r="P9" s="61"/>
      <c r="Q9" s="79" t="s">
        <v>89</v>
      </c>
      <c r="R9" s="61"/>
    </row>
    <row r="10" spans="1:19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101"/>
      <c r="O10" s="103"/>
      <c r="P10" s="61"/>
      <c r="Q10" s="82" t="s">
        <v>90</v>
      </c>
      <c r="R10" s="61"/>
    </row>
    <row r="11" spans="1:19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9">
      <c r="A12" s="62" t="s">
        <v>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61"/>
      <c r="Q12" s="61"/>
      <c r="R12" s="61"/>
    </row>
    <row r="13" spans="1:19">
      <c r="A13" s="65" t="s">
        <v>65</v>
      </c>
      <c r="B13" s="61"/>
      <c r="C13" s="61"/>
      <c r="D13" s="61" t="s">
        <v>101</v>
      </c>
      <c r="E13" s="61"/>
      <c r="F13" s="61"/>
      <c r="G13" s="61" t="s">
        <v>102</v>
      </c>
      <c r="H13" s="61"/>
      <c r="I13" s="61" t="s">
        <v>103</v>
      </c>
      <c r="J13" s="61"/>
      <c r="K13" s="61"/>
      <c r="L13" s="61"/>
      <c r="M13" s="61"/>
      <c r="N13" s="46" t="s">
        <v>66</v>
      </c>
      <c r="O13" s="66"/>
      <c r="P13" s="61"/>
      <c r="Q13" s="61"/>
      <c r="R13" s="61"/>
    </row>
    <row r="14" spans="1:19">
      <c r="A14" s="68">
        <v>0.88080000000000003</v>
      </c>
      <c r="B14" s="61"/>
      <c r="C14" s="61"/>
      <c r="D14" s="68">
        <v>0.37780000000000002</v>
      </c>
      <c r="E14" s="61"/>
      <c r="F14" s="61"/>
      <c r="G14" s="68">
        <v>0.27079999999999999</v>
      </c>
      <c r="H14" s="61"/>
      <c r="I14" s="68">
        <v>3.9500000000000004E-3</v>
      </c>
      <c r="J14" s="61"/>
      <c r="K14" s="60" t="s">
        <v>68</v>
      </c>
      <c r="L14" s="60" t="s">
        <v>67</v>
      </c>
      <c r="M14" s="60" t="s">
        <v>70</v>
      </c>
      <c r="N14" s="60" t="s">
        <v>71</v>
      </c>
      <c r="O14" s="66"/>
      <c r="P14" s="61"/>
      <c r="Q14" s="61"/>
      <c r="R14" s="61"/>
    </row>
    <row r="15" spans="1:19">
      <c r="A15" s="104" t="s">
        <v>104</v>
      </c>
      <c r="B15" s="97"/>
      <c r="C15" s="61"/>
      <c r="D15" s="60" t="s">
        <v>73</v>
      </c>
      <c r="E15" s="61"/>
      <c r="F15" s="61"/>
      <c r="G15" s="60" t="s">
        <v>74</v>
      </c>
      <c r="H15" s="61"/>
      <c r="I15" s="61"/>
      <c r="J15" s="61"/>
      <c r="K15" s="74">
        <f>PI()*$A14*$D16*$G16*0.77276</f>
        <v>5.4691827423747161E-2</v>
      </c>
      <c r="L15" s="74">
        <f>K15/0.001</f>
        <v>54.691827423747156</v>
      </c>
      <c r="M15" s="69">
        <f>L15*1000000000</f>
        <v>54691827423.747154</v>
      </c>
      <c r="N15" s="71">
        <f t="shared" ref="N15:N16" si="2">IF($Q$4=$R$4,K15,IF($Q$4=$R$5,L15,M15))</f>
        <v>5.4691827423747161E-2</v>
      </c>
      <c r="O15" s="72" t="str">
        <f>Q$4</f>
        <v>cc/mL</v>
      </c>
      <c r="P15" s="61"/>
      <c r="Q15" s="60"/>
      <c r="R15" s="61"/>
    </row>
    <row r="16" spans="1:19">
      <c r="A16" s="76">
        <v>2.1720000000000002</v>
      </c>
      <c r="B16" s="61"/>
      <c r="C16" s="60" t="s">
        <v>82</v>
      </c>
      <c r="D16" s="74">
        <f>D14/2</f>
        <v>0.18890000000000001</v>
      </c>
      <c r="E16" s="61"/>
      <c r="F16" s="60" t="s">
        <v>83</v>
      </c>
      <c r="G16" s="74">
        <f>G14/2</f>
        <v>0.13539999999999999</v>
      </c>
      <c r="H16" s="61"/>
      <c r="I16" s="61"/>
      <c r="J16" s="61"/>
      <c r="K16" s="74">
        <v>5.1752906000000001E-2</v>
      </c>
      <c r="L16" s="74">
        <v>51.75291</v>
      </c>
      <c r="M16" s="69">
        <v>51800000000</v>
      </c>
      <c r="N16" s="75">
        <f t="shared" si="2"/>
        <v>5.1752906000000001E-2</v>
      </c>
      <c r="O16" s="72" t="str">
        <f t="shared" ref="O16:O17" si="3">O15</f>
        <v>cc/mL</v>
      </c>
      <c r="P16" s="61"/>
      <c r="Q16" s="60"/>
      <c r="R16" s="46"/>
      <c r="S16" s="60"/>
    </row>
    <row r="17" spans="1:19">
      <c r="A17" s="76"/>
      <c r="B17" s="61"/>
      <c r="C17" s="60" t="s">
        <v>84</v>
      </c>
      <c r="D17" s="74">
        <v>0.18495</v>
      </c>
      <c r="E17" s="61"/>
      <c r="F17" s="60" t="s">
        <v>85</v>
      </c>
      <c r="G17" s="74">
        <v>0.13145000000000001</v>
      </c>
      <c r="H17" s="61"/>
      <c r="I17" s="61"/>
      <c r="J17" s="61"/>
      <c r="K17" s="74">
        <f t="shared" ref="K17:M17" si="4">K15-K16</f>
        <v>2.9389214237471595E-3</v>
      </c>
      <c r="L17" s="74">
        <f t="shared" si="4"/>
        <v>2.9389174237471565</v>
      </c>
      <c r="M17" s="69">
        <f t="shared" si="4"/>
        <v>2891827423.7471542</v>
      </c>
      <c r="N17" s="77">
        <f>IF($Q$4=R4,K17,IF($Q$4=R5,L17,M17))</f>
        <v>2.9389214237471595E-3</v>
      </c>
      <c r="O17" s="72" t="str">
        <f t="shared" si="3"/>
        <v>cc/mL</v>
      </c>
      <c r="P17" s="61"/>
      <c r="Q17" s="61"/>
      <c r="R17" s="61"/>
    </row>
    <row r="18" spans="1:19">
      <c r="A18" s="76"/>
      <c r="B18" s="61"/>
      <c r="C18" s="60" t="s">
        <v>87</v>
      </c>
      <c r="D18" s="74">
        <v>0.87685000000000002</v>
      </c>
      <c r="E18" s="61"/>
      <c r="F18" s="61"/>
      <c r="G18" s="61"/>
      <c r="H18" s="61"/>
      <c r="I18" s="61"/>
      <c r="J18" s="61"/>
      <c r="K18" s="61"/>
      <c r="L18" s="61"/>
      <c r="M18" s="61"/>
      <c r="N18" s="100">
        <f>N17/N15</f>
        <v>5.373602532928131E-2</v>
      </c>
      <c r="O18" s="102" t="s">
        <v>88</v>
      </c>
      <c r="P18" s="61"/>
      <c r="Q18" s="61"/>
      <c r="R18" s="61"/>
    </row>
    <row r="19" spans="1:19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01"/>
      <c r="O19" s="103"/>
      <c r="P19" s="61"/>
      <c r="Q19" s="61"/>
      <c r="R19" s="61"/>
    </row>
    <row r="20" spans="1:19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9">
      <c r="A21" s="62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61"/>
      <c r="Q21" s="61"/>
      <c r="R21" s="61"/>
    </row>
    <row r="22" spans="1:19">
      <c r="A22" s="65" t="s">
        <v>65</v>
      </c>
      <c r="B22" s="61"/>
      <c r="C22" s="61"/>
      <c r="D22" s="61" t="s">
        <v>101</v>
      </c>
      <c r="E22" s="61"/>
      <c r="F22" s="61"/>
      <c r="G22" s="61" t="s">
        <v>102</v>
      </c>
      <c r="H22" s="61"/>
      <c r="I22" s="61" t="s">
        <v>103</v>
      </c>
      <c r="J22" s="61"/>
      <c r="K22" s="61"/>
      <c r="L22" s="61"/>
      <c r="M22" s="61"/>
      <c r="N22" s="61"/>
      <c r="O22" s="66"/>
      <c r="P22" s="61"/>
      <c r="Q22" s="61"/>
      <c r="R22" s="61"/>
    </row>
    <row r="23" spans="1:19">
      <c r="A23" s="68">
        <v>0.621</v>
      </c>
      <c r="B23" s="61"/>
      <c r="C23" s="61"/>
      <c r="D23" s="68">
        <v>0.36199999999999999</v>
      </c>
      <c r="E23" s="61"/>
      <c r="F23" s="61"/>
      <c r="G23" s="68">
        <v>0.25</v>
      </c>
      <c r="H23" s="61"/>
      <c r="I23" s="68">
        <v>1.42E-3</v>
      </c>
      <c r="J23" s="61"/>
      <c r="K23" s="60" t="s">
        <v>68</v>
      </c>
      <c r="L23" s="60" t="s">
        <v>67</v>
      </c>
      <c r="M23" s="60" t="s">
        <v>70</v>
      </c>
      <c r="N23" s="60" t="s">
        <v>71</v>
      </c>
      <c r="O23" s="66"/>
      <c r="P23" s="61"/>
      <c r="Q23" s="61"/>
      <c r="R23" s="61"/>
    </row>
    <row r="24" spans="1:19">
      <c r="A24" s="104" t="s">
        <v>104</v>
      </c>
      <c r="B24" s="97"/>
      <c r="C24" s="61"/>
      <c r="D24" s="60" t="s">
        <v>73</v>
      </c>
      <c r="E24" s="61"/>
      <c r="F24" s="61"/>
      <c r="G24" s="60" t="s">
        <v>74</v>
      </c>
      <c r="H24" s="61"/>
      <c r="I24" s="61"/>
      <c r="J24" s="61"/>
      <c r="K24" s="74">
        <f>PI()*$A23*$D25*$G25*0.77276</f>
        <v>3.4109448264924451E-2</v>
      </c>
      <c r="L24" s="74">
        <f>IF(Q25="Yes",0.77276*A23*PI()*D25*G25/0.001,34.109451)</f>
        <v>34.109451</v>
      </c>
      <c r="M24" s="69">
        <f>L24*1000000000</f>
        <v>34109451000</v>
      </c>
      <c r="N24" s="71">
        <f t="shared" ref="N24:N26" si="5">IF($Q$4=$R$4,K24,IF($Q$4=$R$5,L24,M24))</f>
        <v>3.4109448264924451E-2</v>
      </c>
      <c r="O24" s="72" t="str">
        <f>Q$4</f>
        <v>cc/mL</v>
      </c>
      <c r="P24" s="61"/>
      <c r="Q24" s="60" t="s">
        <v>97</v>
      </c>
      <c r="R24" s="61"/>
    </row>
    <row r="25" spans="1:19">
      <c r="A25" s="73">
        <v>1.3224</v>
      </c>
      <c r="B25" s="61"/>
      <c r="C25" s="60" t="s">
        <v>82</v>
      </c>
      <c r="D25" s="74">
        <f>D23/2</f>
        <v>0.18099999999999999</v>
      </c>
      <c r="E25" s="61"/>
      <c r="F25" s="60" t="s">
        <v>83</v>
      </c>
      <c r="G25" s="74">
        <f>G23/2</f>
        <v>0.125</v>
      </c>
      <c r="H25" s="61"/>
      <c r="I25" s="61"/>
      <c r="J25" s="61"/>
      <c r="K25" s="74">
        <f>(D26*G26*D27*PI())*0.77276</f>
        <v>3.3379116476488675E-2</v>
      </c>
      <c r="L25" s="74">
        <f>K25/0.001</f>
        <v>33.379116476488676</v>
      </c>
      <c r="M25" s="69">
        <v>19300000000</v>
      </c>
      <c r="N25" s="75">
        <f t="shared" si="5"/>
        <v>3.3379116476488675E-2</v>
      </c>
      <c r="O25" s="72" t="str">
        <f t="shared" ref="O25:O26" si="6">O24</f>
        <v>cc/mL</v>
      </c>
      <c r="P25" s="61"/>
      <c r="Q25" s="67" t="s">
        <v>98</v>
      </c>
      <c r="R25" s="46" t="s">
        <v>99</v>
      </c>
      <c r="S25" s="60" t="s">
        <v>69</v>
      </c>
    </row>
    <row r="26" spans="1:19">
      <c r="A26" s="76"/>
      <c r="B26" s="61"/>
      <c r="C26" s="60" t="s">
        <v>84</v>
      </c>
      <c r="D26" s="74">
        <v>0.1795765</v>
      </c>
      <c r="E26" s="61"/>
      <c r="F26" s="60" t="s">
        <v>85</v>
      </c>
      <c r="G26" s="74">
        <v>0.12357650000000001</v>
      </c>
      <c r="H26" s="61"/>
      <c r="I26" s="61"/>
      <c r="J26" s="61"/>
      <c r="K26" s="74">
        <f t="shared" ref="K26:M26" si="7">K24-K25</f>
        <v>7.3033178843577573E-4</v>
      </c>
      <c r="L26" s="74">
        <f t="shared" si="7"/>
        <v>0.73033452351132411</v>
      </c>
      <c r="M26" s="69">
        <f t="shared" si="7"/>
        <v>14809451000</v>
      </c>
      <c r="N26" s="77">
        <f t="shared" si="5"/>
        <v>7.3033178843577573E-4</v>
      </c>
      <c r="O26" s="72" t="str">
        <f t="shared" si="6"/>
        <v>cc/mL</v>
      </c>
      <c r="P26" s="61"/>
      <c r="Q26" s="61"/>
      <c r="R26" s="60" t="s">
        <v>98</v>
      </c>
    </row>
    <row r="27" spans="1:19">
      <c r="A27" s="76"/>
      <c r="B27" s="61"/>
      <c r="C27" s="60" t="s">
        <v>87</v>
      </c>
      <c r="D27" s="74">
        <v>0.61957649999999997</v>
      </c>
      <c r="E27" s="61"/>
      <c r="F27" s="61"/>
      <c r="G27" s="61"/>
      <c r="H27" s="61"/>
      <c r="I27" s="61"/>
      <c r="J27" s="61"/>
      <c r="K27" s="61"/>
      <c r="L27" s="61"/>
      <c r="M27" s="61"/>
      <c r="N27" s="100">
        <f>N26/N24</f>
        <v>2.1411421925191125E-2</v>
      </c>
      <c r="O27" s="102" t="s">
        <v>88</v>
      </c>
      <c r="P27" s="61"/>
      <c r="Q27" s="61"/>
      <c r="R27" s="61"/>
    </row>
    <row r="28" spans="1:19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01"/>
      <c r="O28" s="103"/>
      <c r="P28" s="61"/>
      <c r="Q28" s="61"/>
      <c r="R28" s="61"/>
    </row>
    <row r="29" spans="1:19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5"/>
      <c r="P29" s="61"/>
      <c r="Q29" s="61"/>
      <c r="R29" s="61"/>
    </row>
    <row r="30" spans="1:19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9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</sheetData>
  <mergeCells count="10">
    <mergeCell ref="N27:N28"/>
    <mergeCell ref="O27:O28"/>
    <mergeCell ref="D1:G1"/>
    <mergeCell ref="A6:B6"/>
    <mergeCell ref="A15:B15"/>
    <mergeCell ref="N9:N10"/>
    <mergeCell ref="O9:O10"/>
    <mergeCell ref="N18:N19"/>
    <mergeCell ref="O18:O19"/>
    <mergeCell ref="A24:B24"/>
  </mergeCells>
  <dataValidations count="2">
    <dataValidation type="list" allowBlank="1" showErrorMessage="1" sqref="Q4">
      <formula1>$R$4:$R$6</formula1>
    </dataValidation>
    <dataValidation type="list" allowBlank="1" showErrorMessage="1" sqref="Q25">
      <formula1>$R$25:$R$26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/>
  </sheetViews>
  <sheetFormatPr defaultColWidth="15.140625" defaultRowHeight="15" customHeight="1"/>
  <cols>
    <col min="1" max="26" width="13.28515625" customWidth="1"/>
  </cols>
  <sheetData>
    <row r="1" spans="1:12">
      <c r="A1" s="1" t="s">
        <v>0</v>
      </c>
      <c r="B1" s="2" t="s">
        <v>6</v>
      </c>
      <c r="C1" s="2"/>
      <c r="D1" s="1" t="s">
        <v>0</v>
      </c>
      <c r="E1" s="2" t="s">
        <v>6</v>
      </c>
      <c r="F1" s="2"/>
      <c r="G1" s="2" t="s">
        <v>8</v>
      </c>
      <c r="I1" s="3" t="s">
        <v>7</v>
      </c>
      <c r="J1" s="2" t="s">
        <v>6</v>
      </c>
    </row>
    <row r="2" spans="1:12">
      <c r="A2" s="4">
        <v>1</v>
      </c>
      <c r="B2" s="4">
        <v>6.3209999999999997</v>
      </c>
      <c r="D2" s="4">
        <v>1</v>
      </c>
      <c r="E2" s="4">
        <v>8.2200000000000006</v>
      </c>
      <c r="G2" s="4">
        <v>6.3209999999999997</v>
      </c>
      <c r="I2" s="4">
        <v>1</v>
      </c>
      <c r="J2" s="4">
        <v>22.867000000000001</v>
      </c>
    </row>
    <row r="3" spans="1:12">
      <c r="A3" s="4">
        <v>2</v>
      </c>
      <c r="B3" s="4">
        <v>10.962999999999999</v>
      </c>
      <c r="D3" s="4">
        <v>2</v>
      </c>
      <c r="E3" s="4">
        <v>5.3739999999999997</v>
      </c>
      <c r="G3" s="4">
        <v>10.962999999999999</v>
      </c>
      <c r="I3" s="4">
        <v>2</v>
      </c>
      <c r="J3" s="4">
        <v>21.163</v>
      </c>
    </row>
    <row r="4" spans="1:12">
      <c r="A4" s="4">
        <v>3</v>
      </c>
      <c r="B4" s="4">
        <v>16.611000000000001</v>
      </c>
      <c r="D4" s="4">
        <v>3</v>
      </c>
      <c r="E4" s="4">
        <v>13.256</v>
      </c>
      <c r="G4" s="4">
        <v>16.611000000000001</v>
      </c>
      <c r="I4" s="4">
        <v>3</v>
      </c>
      <c r="J4" s="4">
        <v>19.045000000000002</v>
      </c>
    </row>
    <row r="5" spans="1:12">
      <c r="A5" s="4">
        <v>4</v>
      </c>
      <c r="B5" s="4">
        <v>9.9670000000000005</v>
      </c>
      <c r="D5" s="4">
        <v>4</v>
      </c>
      <c r="E5" s="4">
        <v>14.981</v>
      </c>
      <c r="G5" s="4">
        <v>9.9670000000000005</v>
      </c>
      <c r="I5" s="4">
        <v>4</v>
      </c>
      <c r="J5" s="4">
        <v>20.835999999999999</v>
      </c>
    </row>
    <row r="6" spans="1:12">
      <c r="A6" s="4">
        <v>5</v>
      </c>
      <c r="B6" s="4">
        <v>12.292</v>
      </c>
      <c r="D6" s="4">
        <v>5</v>
      </c>
      <c r="E6" s="4">
        <v>8.7769999999999992</v>
      </c>
      <c r="G6" s="4">
        <v>12.292</v>
      </c>
      <c r="I6" s="4">
        <v>5</v>
      </c>
      <c r="J6" s="4">
        <v>24.146000000000001</v>
      </c>
    </row>
    <row r="7" spans="1:12">
      <c r="A7" s="4">
        <v>6</v>
      </c>
      <c r="B7" s="4">
        <v>21.617999999999999</v>
      </c>
      <c r="D7" s="4">
        <v>6</v>
      </c>
      <c r="E7" s="4">
        <v>11.397</v>
      </c>
      <c r="G7" s="4">
        <v>21.617999999999999</v>
      </c>
      <c r="I7" s="4">
        <v>6</v>
      </c>
      <c r="J7" s="4">
        <v>30.474</v>
      </c>
    </row>
    <row r="8" spans="1:12">
      <c r="A8" s="4">
        <v>7</v>
      </c>
      <c r="B8" s="4">
        <v>13.621</v>
      </c>
      <c r="D8" s="4">
        <v>7</v>
      </c>
      <c r="E8" s="4">
        <v>18.135999999999999</v>
      </c>
      <c r="G8" s="4">
        <v>13.621</v>
      </c>
      <c r="I8" s="4">
        <v>7</v>
      </c>
      <c r="J8" s="4">
        <v>27.873000000000001</v>
      </c>
    </row>
    <row r="9" spans="1:12">
      <c r="A9" s="4">
        <v>8</v>
      </c>
      <c r="B9" s="4">
        <v>15.618</v>
      </c>
      <c r="D9" s="4">
        <v>8</v>
      </c>
      <c r="E9" s="4">
        <v>12.079000000000001</v>
      </c>
      <c r="G9" s="4">
        <v>15.618</v>
      </c>
      <c r="I9" s="4">
        <v>8</v>
      </c>
      <c r="J9" s="4">
        <v>26.535</v>
      </c>
    </row>
    <row r="10" spans="1:12">
      <c r="A10" s="4">
        <v>9</v>
      </c>
      <c r="B10" s="4">
        <v>13.621</v>
      </c>
      <c r="D10" s="4">
        <v>9</v>
      </c>
      <c r="E10" s="4">
        <v>9.4209999999999994</v>
      </c>
      <c r="G10" s="4">
        <v>13.621</v>
      </c>
      <c r="I10" s="4">
        <v>9</v>
      </c>
      <c r="J10" s="4">
        <v>20.768999999999998</v>
      </c>
    </row>
    <row r="11" spans="1:12">
      <c r="A11" s="4">
        <v>10</v>
      </c>
      <c r="B11" s="4">
        <v>35.549999999999997</v>
      </c>
      <c r="D11" s="4">
        <v>10</v>
      </c>
      <c r="E11" s="4">
        <v>12.324999999999999</v>
      </c>
      <c r="G11" s="4">
        <v>35.549999999999997</v>
      </c>
      <c r="I11" s="4">
        <v>10</v>
      </c>
      <c r="J11" s="4">
        <v>15.558999999999999</v>
      </c>
    </row>
    <row r="12" spans="1:12">
      <c r="A12" s="4">
        <v>11</v>
      </c>
      <c r="B12" s="4">
        <v>21.937000000000001</v>
      </c>
      <c r="D12" s="4">
        <v>11</v>
      </c>
      <c r="E12" s="4">
        <v>25.425000000000001</v>
      </c>
      <c r="G12" s="4">
        <v>21.937000000000001</v>
      </c>
      <c r="I12" s="4">
        <v>11</v>
      </c>
      <c r="J12" s="4">
        <v>30.548999999999999</v>
      </c>
      <c r="L12" s="4" t="s">
        <v>72</v>
      </c>
    </row>
    <row r="13" spans="1:12">
      <c r="A13" s="4">
        <v>12</v>
      </c>
      <c r="B13" s="4">
        <v>23.257999999999999</v>
      </c>
      <c r="D13" s="4">
        <v>12</v>
      </c>
      <c r="E13" s="4">
        <v>10.848000000000001</v>
      </c>
      <c r="G13" s="4">
        <v>23.257999999999999</v>
      </c>
      <c r="I13" s="4">
        <v>12</v>
      </c>
      <c r="J13" s="4">
        <v>21.817</v>
      </c>
      <c r="L13" s="4" t="s">
        <v>52</v>
      </c>
    </row>
    <row r="14" spans="1:12">
      <c r="A14" s="4">
        <v>13</v>
      </c>
      <c r="B14" s="4">
        <v>9.3019999999999996</v>
      </c>
      <c r="D14" s="4">
        <v>13</v>
      </c>
      <c r="E14" s="4">
        <v>8.9879999999999995</v>
      </c>
      <c r="G14" s="4">
        <v>9.3019999999999996</v>
      </c>
      <c r="I14" s="4">
        <v>13</v>
      </c>
      <c r="J14" s="4">
        <v>25.04</v>
      </c>
    </row>
    <row r="15" spans="1:12">
      <c r="A15" s="4">
        <v>14</v>
      </c>
      <c r="B15" s="6">
        <v>34.558</v>
      </c>
      <c r="D15" s="4">
        <v>14</v>
      </c>
      <c r="E15" s="6">
        <v>32.661000000000001</v>
      </c>
      <c r="G15" s="6">
        <v>34.558</v>
      </c>
      <c r="I15" s="4">
        <v>14</v>
      </c>
      <c r="J15" s="4">
        <v>21.31</v>
      </c>
      <c r="L15" s="4" t="s">
        <v>75</v>
      </c>
    </row>
    <row r="16" spans="1:12">
      <c r="A16" s="4">
        <v>15</v>
      </c>
      <c r="B16" s="6">
        <v>32.241</v>
      </c>
      <c r="D16" s="4">
        <v>15</v>
      </c>
      <c r="E16" s="4">
        <v>21.466999999999999</v>
      </c>
      <c r="G16" s="6">
        <v>32.241</v>
      </c>
      <c r="I16" s="4">
        <v>15</v>
      </c>
      <c r="J16" s="4">
        <v>25.946000000000002</v>
      </c>
      <c r="L16" s="4" t="s">
        <v>76</v>
      </c>
    </row>
    <row r="17" spans="1:12">
      <c r="A17" s="6">
        <v>16</v>
      </c>
      <c r="B17" s="6">
        <v>39.207999999999998</v>
      </c>
      <c r="D17" s="4">
        <v>16</v>
      </c>
      <c r="E17" s="4">
        <v>10.163</v>
      </c>
      <c r="G17" s="6">
        <v>39.207999999999998</v>
      </c>
      <c r="I17" s="4">
        <v>16</v>
      </c>
      <c r="J17" s="4">
        <v>24.242999999999999</v>
      </c>
      <c r="L17" s="4" t="s">
        <v>55</v>
      </c>
    </row>
    <row r="18" spans="1:12">
      <c r="A18" s="4">
        <v>17</v>
      </c>
      <c r="B18" s="6">
        <v>57.823</v>
      </c>
      <c r="D18" s="4">
        <v>17</v>
      </c>
      <c r="E18" s="4">
        <v>8.8330000000000002</v>
      </c>
      <c r="G18" s="6">
        <v>57.823</v>
      </c>
      <c r="I18" s="4">
        <v>17</v>
      </c>
      <c r="J18" s="4">
        <v>19.065999999999999</v>
      </c>
      <c r="L18" s="4" t="s">
        <v>56</v>
      </c>
    </row>
    <row r="19" spans="1:12">
      <c r="A19" s="4">
        <v>18</v>
      </c>
      <c r="B19" s="6">
        <v>31.245000000000001</v>
      </c>
      <c r="D19" s="4">
        <v>18</v>
      </c>
      <c r="E19" s="4">
        <v>19.673999999999999</v>
      </c>
      <c r="G19" s="6">
        <v>31.245000000000001</v>
      </c>
      <c r="I19" s="4">
        <v>18</v>
      </c>
      <c r="J19" s="4">
        <v>23.263000000000002</v>
      </c>
      <c r="L19" s="4" t="s">
        <v>77</v>
      </c>
    </row>
    <row r="20" spans="1:12">
      <c r="A20" s="4">
        <v>19</v>
      </c>
      <c r="B20" s="4">
        <v>28.905999999999999</v>
      </c>
      <c r="D20" s="6">
        <v>19</v>
      </c>
      <c r="E20" s="6">
        <v>57.417000000000002</v>
      </c>
      <c r="G20" s="4">
        <v>28.905999999999999</v>
      </c>
      <c r="I20" s="4">
        <v>19</v>
      </c>
      <c r="J20" s="4">
        <v>20.768999999999998</v>
      </c>
      <c r="L20" s="4" t="s">
        <v>58</v>
      </c>
    </row>
    <row r="21" spans="1:12">
      <c r="A21" s="4">
        <v>20</v>
      </c>
      <c r="B21" s="4">
        <v>26.91</v>
      </c>
      <c r="D21" s="4">
        <v>20</v>
      </c>
      <c r="E21" s="4">
        <v>22.053000000000001</v>
      </c>
      <c r="G21" s="4">
        <v>26.91</v>
      </c>
      <c r="I21" s="4">
        <v>20</v>
      </c>
      <c r="J21" s="4">
        <v>23.091999999999999</v>
      </c>
      <c r="L21" s="4" t="s">
        <v>59</v>
      </c>
    </row>
    <row r="22" spans="1:12">
      <c r="A22" s="4">
        <v>21</v>
      </c>
      <c r="B22" s="6">
        <v>36.878999999999998</v>
      </c>
      <c r="D22" s="4">
        <v>21</v>
      </c>
      <c r="E22" s="6">
        <v>39.601999999999997</v>
      </c>
      <c r="G22" s="6">
        <v>36.878999999999998</v>
      </c>
      <c r="I22" s="4">
        <v>21</v>
      </c>
      <c r="J22" s="4">
        <v>20.114000000000001</v>
      </c>
      <c r="L22" s="4" t="s">
        <v>78</v>
      </c>
    </row>
    <row r="23" spans="1:12">
      <c r="A23" s="6">
        <v>22</v>
      </c>
      <c r="B23" s="6">
        <v>55.817999999999998</v>
      </c>
      <c r="D23" s="4">
        <v>22</v>
      </c>
      <c r="E23" s="4">
        <v>27.25</v>
      </c>
      <c r="G23" s="6">
        <v>55.817999999999998</v>
      </c>
      <c r="I23" s="4">
        <v>22</v>
      </c>
      <c r="J23" s="4">
        <v>8.4580000000000002</v>
      </c>
      <c r="L23" s="4" t="s">
        <v>79</v>
      </c>
    </row>
    <row r="24" spans="1:12">
      <c r="A24" s="6">
        <v>23</v>
      </c>
      <c r="B24" s="6">
        <v>49.197000000000003</v>
      </c>
      <c r="D24" s="6">
        <v>23</v>
      </c>
      <c r="E24" s="6">
        <v>49.237000000000002</v>
      </c>
      <c r="G24" s="6">
        <v>49.197000000000003</v>
      </c>
      <c r="I24" s="4">
        <v>23</v>
      </c>
      <c r="J24" s="4">
        <v>20.114000000000001</v>
      </c>
    </row>
    <row r="25" spans="1:12">
      <c r="A25" s="4">
        <v>24</v>
      </c>
      <c r="B25" s="6">
        <v>32.585000000000001</v>
      </c>
      <c r="D25" s="4">
        <v>24</v>
      </c>
      <c r="E25" s="4">
        <v>17.018000000000001</v>
      </c>
      <c r="G25" s="6">
        <v>32.585000000000001</v>
      </c>
      <c r="I25" s="4">
        <v>24</v>
      </c>
      <c r="J25" s="4">
        <v>14.282999999999999</v>
      </c>
    </row>
    <row r="26" spans="1:12">
      <c r="A26" s="4">
        <v>25</v>
      </c>
      <c r="B26" s="4">
        <v>14.618</v>
      </c>
      <c r="D26" s="4">
        <v>25</v>
      </c>
      <c r="E26" s="4">
        <v>12.664</v>
      </c>
      <c r="G26" s="4">
        <v>14.618</v>
      </c>
      <c r="I26" s="4">
        <v>25</v>
      </c>
      <c r="J26" s="4">
        <v>18.555</v>
      </c>
    </row>
    <row r="27" spans="1:12">
      <c r="A27" s="4">
        <v>26</v>
      </c>
      <c r="B27" s="4">
        <v>28.27</v>
      </c>
      <c r="D27" s="4">
        <v>26</v>
      </c>
      <c r="E27" s="4">
        <v>47.35</v>
      </c>
      <c r="G27" s="4">
        <v>28.27</v>
      </c>
      <c r="I27" s="4">
        <v>26</v>
      </c>
      <c r="J27" s="4">
        <v>18.637</v>
      </c>
    </row>
    <row r="28" spans="1:12">
      <c r="A28" s="6">
        <v>27</v>
      </c>
      <c r="B28" s="6">
        <v>47.841000000000001</v>
      </c>
      <c r="D28" s="4">
        <v>27</v>
      </c>
      <c r="E28" s="6">
        <v>39.265000000000001</v>
      </c>
      <c r="G28" s="6">
        <v>47.841000000000001</v>
      </c>
      <c r="I28" s="4">
        <v>27</v>
      </c>
      <c r="J28" s="4">
        <v>21.31</v>
      </c>
    </row>
    <row r="29" spans="1:12">
      <c r="A29" s="4">
        <v>28</v>
      </c>
      <c r="B29" s="4">
        <v>16.309999999999999</v>
      </c>
      <c r="D29" s="4">
        <v>28</v>
      </c>
      <c r="E29" s="4">
        <v>29.777999999999999</v>
      </c>
      <c r="G29" s="4">
        <v>16.309999999999999</v>
      </c>
      <c r="I29" s="4">
        <v>28</v>
      </c>
      <c r="J29" s="4">
        <v>25.292999999999999</v>
      </c>
    </row>
    <row r="30" spans="1:12">
      <c r="A30" s="6">
        <v>29</v>
      </c>
      <c r="B30" s="6">
        <v>42.213999999999999</v>
      </c>
      <c r="D30" s="4">
        <v>29</v>
      </c>
      <c r="E30" s="4">
        <v>29.003</v>
      </c>
      <c r="G30" s="6">
        <v>42.213999999999999</v>
      </c>
      <c r="I30" s="4">
        <v>29</v>
      </c>
      <c r="J30" s="4">
        <v>26.742999999999999</v>
      </c>
    </row>
    <row r="31" spans="1:12">
      <c r="A31" s="6">
        <v>30</v>
      </c>
      <c r="B31" s="6">
        <v>37.246000000000002</v>
      </c>
      <c r="D31" s="4">
        <v>30</v>
      </c>
      <c r="E31" s="6">
        <v>36.054000000000002</v>
      </c>
      <c r="G31" s="6">
        <v>37.246000000000002</v>
      </c>
      <c r="I31" s="4">
        <v>30</v>
      </c>
      <c r="J31" s="4">
        <v>19.933</v>
      </c>
    </row>
    <row r="32" spans="1:12">
      <c r="A32" s="4">
        <v>31</v>
      </c>
      <c r="B32" s="6">
        <v>31.588999999999999</v>
      </c>
      <c r="D32" s="4">
        <v>31</v>
      </c>
      <c r="E32" s="4">
        <v>11.616</v>
      </c>
      <c r="G32" s="6">
        <v>31.588999999999999</v>
      </c>
    </row>
    <row r="33" spans="1:7">
      <c r="A33" s="4">
        <v>32</v>
      </c>
      <c r="B33" s="4">
        <v>19.600999999999999</v>
      </c>
      <c r="D33" s="4">
        <v>32</v>
      </c>
      <c r="E33" s="6">
        <v>34.256999999999998</v>
      </c>
      <c r="G33" s="4">
        <v>19.600999999999999</v>
      </c>
    </row>
    <row r="34" spans="1:7">
      <c r="D34" s="4">
        <v>33</v>
      </c>
      <c r="E34" s="4">
        <v>23.949000000000002</v>
      </c>
      <c r="G34" s="4">
        <v>8.2200000000000006</v>
      </c>
    </row>
    <row r="35" spans="1:7">
      <c r="A35" s="4" t="s">
        <v>80</v>
      </c>
      <c r="B35" s="4">
        <v>26.986470000000001</v>
      </c>
      <c r="D35" s="4">
        <v>34</v>
      </c>
      <c r="E35" s="6">
        <v>36.201000000000001</v>
      </c>
      <c r="G35" s="4">
        <v>5.3739999999999997</v>
      </c>
    </row>
    <row r="36" spans="1:7">
      <c r="A36" s="70">
        <v>0.05</v>
      </c>
      <c r="D36" s="4">
        <v>35</v>
      </c>
      <c r="E36" s="4">
        <v>19.736000000000001</v>
      </c>
      <c r="G36" s="4">
        <v>13.256</v>
      </c>
    </row>
    <row r="37" spans="1:7">
      <c r="D37" s="4">
        <v>36</v>
      </c>
      <c r="E37" s="4">
        <v>16.431999999999999</v>
      </c>
      <c r="G37" s="4">
        <v>14.981</v>
      </c>
    </row>
    <row r="38" spans="1:7">
      <c r="D38" s="4">
        <v>37</v>
      </c>
      <c r="E38" s="4">
        <v>21.931999999999999</v>
      </c>
      <c r="G38" s="4">
        <v>8.7769999999999992</v>
      </c>
    </row>
    <row r="39" spans="1:7">
      <c r="D39" s="4">
        <v>38</v>
      </c>
      <c r="E39" s="4">
        <v>24.646000000000001</v>
      </c>
      <c r="G39" s="4">
        <v>11.397</v>
      </c>
    </row>
    <row r="40" spans="1:7">
      <c r="D40" s="4">
        <v>39</v>
      </c>
      <c r="E40" s="4">
        <v>23.689</v>
      </c>
      <c r="G40" s="4">
        <v>18.135999999999999</v>
      </c>
    </row>
    <row r="41" spans="1:7">
      <c r="G41" s="4">
        <v>12.079000000000001</v>
      </c>
    </row>
    <row r="42" spans="1:7">
      <c r="G42" s="4">
        <v>9.4209999999999994</v>
      </c>
    </row>
    <row r="43" spans="1:7">
      <c r="G43" s="4">
        <v>12.324999999999999</v>
      </c>
    </row>
    <row r="44" spans="1:7">
      <c r="G44" s="4">
        <v>25.425000000000001</v>
      </c>
    </row>
    <row r="45" spans="1:7">
      <c r="G45" s="4">
        <v>10.848000000000001</v>
      </c>
    </row>
    <row r="46" spans="1:7">
      <c r="G46" s="4">
        <v>8.9879999999999995</v>
      </c>
    </row>
    <row r="47" spans="1:7">
      <c r="G47" s="4">
        <v>32.661000000000001</v>
      </c>
    </row>
    <row r="48" spans="1:7">
      <c r="G48" s="4">
        <v>21.466999999999999</v>
      </c>
    </row>
    <row r="49" spans="7:7">
      <c r="G49" s="4">
        <v>10.163</v>
      </c>
    </row>
    <row r="50" spans="7:7">
      <c r="G50" s="4">
        <v>8.8330000000000002</v>
      </c>
    </row>
    <row r="51" spans="7:7">
      <c r="G51" s="4">
        <v>19.673999999999999</v>
      </c>
    </row>
    <row r="52" spans="7:7">
      <c r="G52" s="6">
        <v>57.417000000000002</v>
      </c>
    </row>
    <row r="53" spans="7:7">
      <c r="G53" s="4">
        <v>22.053000000000001</v>
      </c>
    </row>
    <row r="54" spans="7:7">
      <c r="G54" s="6">
        <v>39.601999999999997</v>
      </c>
    </row>
    <row r="55" spans="7:7">
      <c r="G55" s="4">
        <v>27.25</v>
      </c>
    </row>
    <row r="56" spans="7:7">
      <c r="G56" s="6">
        <v>49.237000000000002</v>
      </c>
    </row>
    <row r="57" spans="7:7">
      <c r="G57" s="4">
        <v>17.018000000000001</v>
      </c>
    </row>
    <row r="58" spans="7:7">
      <c r="G58" s="4">
        <v>12.664</v>
      </c>
    </row>
    <row r="59" spans="7:7">
      <c r="G59" s="4">
        <v>47.35</v>
      </c>
    </row>
    <row r="60" spans="7:7">
      <c r="G60" s="6">
        <v>39.265000000000001</v>
      </c>
    </row>
    <row r="61" spans="7:7">
      <c r="G61" s="4">
        <v>29.777999999999999</v>
      </c>
    </row>
    <row r="62" spans="7:7">
      <c r="G62" s="4">
        <v>29.003</v>
      </c>
    </row>
    <row r="63" spans="7:7">
      <c r="G63" s="6">
        <v>36.054000000000002</v>
      </c>
    </row>
    <row r="64" spans="7:7">
      <c r="G64" s="4">
        <v>11.616</v>
      </c>
    </row>
    <row r="65" spans="7:7">
      <c r="G65" s="6">
        <v>34.256999999999998</v>
      </c>
    </row>
    <row r="66" spans="7:7">
      <c r="G66" s="4">
        <v>23.949000000000002</v>
      </c>
    </row>
    <row r="67" spans="7:7">
      <c r="G67" s="6">
        <v>36.201000000000001</v>
      </c>
    </row>
    <row r="68" spans="7:7">
      <c r="G68" s="4">
        <v>19.736000000000001</v>
      </c>
    </row>
    <row r="69" spans="7:7">
      <c r="G69" s="4">
        <v>16.431999999999999</v>
      </c>
    </row>
    <row r="70" spans="7:7">
      <c r="G70" s="4">
        <v>21.931999999999999</v>
      </c>
    </row>
    <row r="71" spans="7:7">
      <c r="G71" s="4">
        <v>24.646000000000001</v>
      </c>
    </row>
    <row r="72" spans="7:7">
      <c r="G72" s="4">
        <v>23.689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ColWidth="15.140625" defaultRowHeight="15" customHeight="1"/>
  <cols>
    <col min="1" max="26" width="13.28515625" customWidth="1"/>
  </cols>
  <sheetData>
    <row r="1" spans="1:7">
      <c r="A1" s="4">
        <v>1</v>
      </c>
      <c r="B1" s="4">
        <v>11.260999999999999</v>
      </c>
      <c r="C1" s="4">
        <v>177.92500000000001</v>
      </c>
      <c r="D1" s="4">
        <v>127.333</v>
      </c>
      <c r="E1" s="4">
        <v>211.67099999999999</v>
      </c>
      <c r="F1" s="4">
        <v>-126.384</v>
      </c>
      <c r="G1" s="4">
        <v>15.839</v>
      </c>
    </row>
    <row r="2" spans="1:7">
      <c r="A2" s="4">
        <v>2</v>
      </c>
      <c r="B2" s="4">
        <v>16.215</v>
      </c>
      <c r="C2" s="4">
        <v>134.96299999999999</v>
      </c>
      <c r="D2" s="4">
        <v>102.333</v>
      </c>
      <c r="E2" s="4">
        <v>161.08000000000001</v>
      </c>
      <c r="F2" s="4">
        <v>-120.964</v>
      </c>
      <c r="G2" s="4">
        <v>23.48</v>
      </c>
    </row>
    <row r="3" spans="1:7">
      <c r="A3" s="4">
        <v>3</v>
      </c>
      <c r="B3" s="4">
        <v>30.178999999999998</v>
      </c>
      <c r="C3" s="4">
        <v>139.51</v>
      </c>
      <c r="D3" s="4">
        <v>80.332999999999998</v>
      </c>
      <c r="E3" s="4">
        <v>196.405</v>
      </c>
      <c r="F3" s="4">
        <v>-120.816</v>
      </c>
      <c r="G3" s="4">
        <v>44.543999999999997</v>
      </c>
    </row>
    <row r="4" spans="1:7">
      <c r="A4" s="4">
        <v>4</v>
      </c>
      <c r="B4" s="4">
        <v>19.367999999999999</v>
      </c>
      <c r="C4" s="4">
        <v>120.678</v>
      </c>
      <c r="D4" s="4">
        <v>68.667000000000002</v>
      </c>
      <c r="E4" s="4">
        <v>163.69</v>
      </c>
      <c r="F4" s="4">
        <v>-126.327</v>
      </c>
      <c r="G4" s="4">
        <v>28.323</v>
      </c>
    </row>
    <row r="6" spans="1:7">
      <c r="A6" s="4">
        <v>1</v>
      </c>
      <c r="B6" s="4">
        <v>27.239000000000001</v>
      </c>
      <c r="C6" s="4">
        <v>119.771</v>
      </c>
      <c r="D6" s="4">
        <v>101.467</v>
      </c>
      <c r="E6" s="4">
        <v>137.91900000000001</v>
      </c>
      <c r="F6" s="4">
        <v>129.58799999999999</v>
      </c>
      <c r="G6" s="4">
        <v>42.706000000000003</v>
      </c>
    </row>
    <row r="7" spans="1:7">
      <c r="A7" s="4">
        <v>2</v>
      </c>
      <c r="B7" s="4">
        <v>29.643000000000001</v>
      </c>
      <c r="C7" s="4">
        <v>143.19900000000001</v>
      </c>
      <c r="D7" s="4">
        <v>92.665999999999997</v>
      </c>
      <c r="E7" s="4">
        <v>184.47</v>
      </c>
      <c r="F7" s="4">
        <v>131.11199999999999</v>
      </c>
      <c r="G7" s="4">
        <v>46.203000000000003</v>
      </c>
    </row>
    <row r="8" spans="1:7">
      <c r="A8" s="4">
        <v>3</v>
      </c>
      <c r="B8" s="4">
        <v>17.225000000000001</v>
      </c>
      <c r="C8" s="4">
        <v>129.04599999999999</v>
      </c>
      <c r="D8" s="4">
        <v>92.963999999999999</v>
      </c>
      <c r="E8" s="4">
        <v>157.40100000000001</v>
      </c>
      <c r="F8" s="4">
        <v>130.15600000000001</v>
      </c>
      <c r="G8" s="4">
        <v>26.498999999999999</v>
      </c>
    </row>
    <row r="9" spans="1:7">
      <c r="A9" s="4">
        <v>4</v>
      </c>
      <c r="B9" s="4">
        <v>20.83</v>
      </c>
      <c r="C9" s="4">
        <v>46.784999999999997</v>
      </c>
      <c r="D9" s="4">
        <v>33.345999999999997</v>
      </c>
      <c r="E9" s="4">
        <v>63.216000000000001</v>
      </c>
      <c r="F9" s="4">
        <v>131.82</v>
      </c>
      <c r="G9" s="4">
        <v>32.271999999999998</v>
      </c>
    </row>
    <row r="10" spans="1:7">
      <c r="A10" s="4">
        <v>5</v>
      </c>
      <c r="B10" s="4">
        <v>8.0120000000000005</v>
      </c>
      <c r="C10" s="4">
        <v>105.437</v>
      </c>
      <c r="D10" s="4">
        <v>90</v>
      </c>
      <c r="E10" s="4">
        <v>114.783</v>
      </c>
      <c r="F10" s="4">
        <v>128.66</v>
      </c>
      <c r="G10" s="4">
        <v>12.157999999999999</v>
      </c>
    </row>
    <row r="11" spans="1:7">
      <c r="A11" s="4">
        <v>6</v>
      </c>
      <c r="B11" s="4">
        <v>7.21</v>
      </c>
      <c r="C11" s="4">
        <v>101.876</v>
      </c>
      <c r="D11" s="4">
        <v>83.332999999999998</v>
      </c>
      <c r="E11" s="4">
        <v>116.61</v>
      </c>
      <c r="F11" s="4">
        <v>120.964</v>
      </c>
      <c r="G11" s="4">
        <v>11.071</v>
      </c>
    </row>
    <row r="12" spans="1:7">
      <c r="A12" s="4">
        <v>7</v>
      </c>
      <c r="B12" s="4">
        <v>8.0120000000000005</v>
      </c>
      <c r="C12" s="4">
        <v>96.56</v>
      </c>
      <c r="D12" s="4">
        <v>88.667000000000002</v>
      </c>
      <c r="E12" s="4">
        <v>104.815</v>
      </c>
      <c r="F12" s="4">
        <v>141.34</v>
      </c>
      <c r="G12" s="4">
        <v>12.157999999999999</v>
      </c>
    </row>
    <row r="14" spans="1:7">
      <c r="A14" s="4">
        <v>1</v>
      </c>
      <c r="B14" s="4">
        <v>22.37</v>
      </c>
      <c r="C14" s="4">
        <v>178.821</v>
      </c>
      <c r="D14" s="4">
        <v>129.208</v>
      </c>
      <c r="E14" s="4">
        <v>210</v>
      </c>
      <c r="F14" s="4">
        <v>-67.751000000000005</v>
      </c>
      <c r="G14" s="4">
        <v>32.121000000000002</v>
      </c>
    </row>
    <row r="15" spans="1:7">
      <c r="A15" s="4">
        <v>2</v>
      </c>
      <c r="B15" s="4">
        <v>14.153</v>
      </c>
      <c r="C15" s="4">
        <v>189.767</v>
      </c>
      <c r="D15" s="4">
        <v>156.053</v>
      </c>
      <c r="E15" s="4">
        <v>213.364</v>
      </c>
      <c r="F15" s="4">
        <v>-61.698999999999998</v>
      </c>
      <c r="G15" s="4">
        <v>19.952000000000002</v>
      </c>
    </row>
    <row r="16" spans="1:7">
      <c r="A16" s="4">
        <v>3</v>
      </c>
      <c r="B16" s="4">
        <v>24.652999999999999</v>
      </c>
      <c r="C16" s="4">
        <v>218.804</v>
      </c>
      <c r="D16" s="4">
        <v>174.67099999999999</v>
      </c>
      <c r="E16" s="4">
        <v>245.416</v>
      </c>
      <c r="F16" s="4">
        <v>-60.524000000000001</v>
      </c>
      <c r="G16" s="4">
        <v>35.701999999999998</v>
      </c>
    </row>
    <row r="17" spans="1:7">
      <c r="A17" s="4">
        <v>4</v>
      </c>
      <c r="B17" s="4">
        <v>19.631</v>
      </c>
      <c r="C17" s="4">
        <v>119.196</v>
      </c>
      <c r="D17" s="4">
        <v>97.156000000000006</v>
      </c>
      <c r="E17" s="4">
        <v>141.79599999999999</v>
      </c>
      <c r="F17" s="4">
        <v>-58.57</v>
      </c>
      <c r="G17" s="4">
        <v>28.507000000000001</v>
      </c>
    </row>
    <row r="18" spans="1:7">
      <c r="A18" s="4">
        <v>5</v>
      </c>
      <c r="B18" s="4">
        <v>19.631</v>
      </c>
      <c r="C18" s="4">
        <v>121.08499999999999</v>
      </c>
      <c r="D18" s="4">
        <v>91.596000000000004</v>
      </c>
      <c r="E18" s="4">
        <v>145.256</v>
      </c>
      <c r="F18" s="4">
        <v>-58.57</v>
      </c>
      <c r="G18" s="4">
        <v>28.507000000000001</v>
      </c>
    </row>
    <row r="19" spans="1:7">
      <c r="A19" s="4">
        <v>6</v>
      </c>
      <c r="B19" s="4">
        <v>10.5</v>
      </c>
      <c r="C19" s="4">
        <v>109.46899999999999</v>
      </c>
      <c r="D19" s="4">
        <v>102.697</v>
      </c>
      <c r="E19" s="4">
        <v>119.57</v>
      </c>
      <c r="F19" s="4">
        <v>-56.31</v>
      </c>
      <c r="G19" s="4">
        <v>14.617000000000001</v>
      </c>
    </row>
    <row r="20" spans="1:7">
      <c r="A20" s="4">
        <v>7</v>
      </c>
      <c r="B20" s="4">
        <v>9.5869999999999997</v>
      </c>
      <c r="C20" s="4">
        <v>122.458</v>
      </c>
      <c r="D20" s="4">
        <v>94.62</v>
      </c>
      <c r="E20" s="4">
        <v>146.333</v>
      </c>
      <c r="F20" s="4">
        <v>-45</v>
      </c>
      <c r="G20" s="4">
        <v>13.378</v>
      </c>
    </row>
    <row r="21" spans="1:7">
      <c r="A21" s="4">
        <v>8</v>
      </c>
      <c r="B21" s="4">
        <v>6.8479999999999999</v>
      </c>
      <c r="C21" s="4">
        <v>145.26599999999999</v>
      </c>
      <c r="D21" s="4">
        <v>139.20400000000001</v>
      </c>
      <c r="E21" s="4">
        <v>152.333</v>
      </c>
      <c r="F21" s="4">
        <v>-45</v>
      </c>
      <c r="G21" s="4">
        <v>9.5549999999999997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/>
  <cols>
    <col min="1" max="2" width="6.5703125" customWidth="1"/>
    <col min="3" max="4" width="10" customWidth="1"/>
    <col min="5" max="10" width="6.5703125" customWidth="1"/>
    <col min="11" max="11" width="8.42578125" customWidth="1"/>
    <col min="12" max="23" width="6.5703125" customWidth="1"/>
    <col min="24" max="26" width="13.28515625" customWidth="1"/>
  </cols>
  <sheetData>
    <row r="1" spans="1:26" ht="15" customHeight="1">
      <c r="A1" s="7" t="s">
        <v>24</v>
      </c>
      <c r="B1" s="5"/>
      <c r="C1" s="7"/>
      <c r="D1" s="7"/>
      <c r="E1" s="7" t="s">
        <v>10</v>
      </c>
      <c r="F1" s="5"/>
      <c r="G1" s="5"/>
      <c r="H1" s="5"/>
      <c r="I1" s="5"/>
      <c r="J1" s="5"/>
      <c r="K1" s="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>
      <c r="A2" s="5"/>
      <c r="B2" s="7" t="s">
        <v>1</v>
      </c>
      <c r="C2" s="105" t="s">
        <v>0</v>
      </c>
      <c r="D2" s="83" t="s">
        <v>91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92</v>
      </c>
      <c r="J2" s="5"/>
      <c r="K2" s="7" t="s">
        <v>93</v>
      </c>
      <c r="L2" s="7" t="s">
        <v>94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7">
        <v>1</v>
      </c>
      <c r="B3" s="7">
        <v>1.292</v>
      </c>
      <c r="C3" s="97"/>
      <c r="D3" s="83"/>
      <c r="E3" s="7">
        <v>117.381</v>
      </c>
      <c r="F3" s="7">
        <v>12.051</v>
      </c>
      <c r="G3" s="7">
        <v>222.60900000000001</v>
      </c>
      <c r="H3" s="7">
        <v>56.969000000000001</v>
      </c>
      <c r="I3" s="84">
        <v>51.145000000000003</v>
      </c>
      <c r="J3" s="7" t="s">
        <v>95</v>
      </c>
      <c r="K3" s="7">
        <v>8</v>
      </c>
      <c r="L3" s="7">
        <f>I3/K3</f>
        <v>6.3931250000000004</v>
      </c>
      <c r="M3" s="7" t="s">
        <v>95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5"/>
      <c r="B4" s="5"/>
      <c r="C4" s="7"/>
      <c r="D4" s="7"/>
      <c r="E4" s="5"/>
      <c r="F4" s="5"/>
      <c r="G4" s="5"/>
      <c r="H4" s="5"/>
      <c r="I4" s="5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>
      <c r="A5" s="7" t="s">
        <v>7</v>
      </c>
      <c r="B5" s="5"/>
      <c r="C5" s="105" t="s">
        <v>19</v>
      </c>
      <c r="D5" s="83" t="s">
        <v>91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92</v>
      </c>
      <c r="J5" s="5"/>
      <c r="K5" s="7" t="s">
        <v>93</v>
      </c>
      <c r="L5" s="7" t="s">
        <v>94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5"/>
      <c r="B6" s="5"/>
      <c r="C6" s="97"/>
      <c r="D6" s="83"/>
      <c r="E6" s="5"/>
      <c r="F6" s="5"/>
      <c r="G6" s="5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5"/>
      <c r="B7" s="5"/>
      <c r="C7" s="7"/>
      <c r="D7" s="7"/>
      <c r="E7" s="5"/>
      <c r="F7" s="5"/>
      <c r="G7" s="5"/>
      <c r="H7" s="5"/>
      <c r="I7" s="5"/>
      <c r="J7" s="5"/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>
      <c r="A8" s="5"/>
      <c r="B8" s="7" t="s">
        <v>1</v>
      </c>
      <c r="C8" s="105" t="s">
        <v>7</v>
      </c>
      <c r="D8" s="83" t="s">
        <v>91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92</v>
      </c>
      <c r="J8" s="5"/>
      <c r="K8" s="7" t="s">
        <v>93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7">
        <v>1</v>
      </c>
      <c r="B9" s="7">
        <v>0.64700000000000002</v>
      </c>
      <c r="C9" s="97"/>
      <c r="D9" s="83"/>
      <c r="E9" s="7">
        <v>92.754999999999995</v>
      </c>
      <c r="F9" s="7">
        <v>24</v>
      </c>
      <c r="G9" s="7">
        <v>211</v>
      </c>
      <c r="H9" s="7">
        <v>90</v>
      </c>
      <c r="I9" s="84">
        <v>25.786000000000001</v>
      </c>
      <c r="J9" s="7" t="s">
        <v>95</v>
      </c>
      <c r="K9" s="7">
        <v>13</v>
      </c>
      <c r="L9" s="7">
        <f>I9/K9</f>
        <v>1.9835384615384617</v>
      </c>
      <c r="M9" s="7" t="s">
        <v>95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5"/>
      <c r="B10" s="5"/>
      <c r="C10" s="7"/>
      <c r="D10" s="7"/>
      <c r="E10" s="5"/>
      <c r="F10" s="5"/>
      <c r="G10" s="5"/>
      <c r="H10" s="5"/>
      <c r="I10" s="5"/>
      <c r="J10" s="5"/>
      <c r="K10" s="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7">
        <v>2</v>
      </c>
      <c r="B11" s="7">
        <v>0.372</v>
      </c>
      <c r="C11" s="7"/>
      <c r="D11" s="7"/>
      <c r="E11" s="7">
        <v>114.372</v>
      </c>
      <c r="F11" s="7">
        <v>42</v>
      </c>
      <c r="G11" s="7">
        <v>192.96700000000001</v>
      </c>
      <c r="H11" s="7">
        <v>-18.988</v>
      </c>
      <c r="I11" s="7">
        <v>14.802</v>
      </c>
      <c r="J11" s="7" t="s">
        <v>95</v>
      </c>
      <c r="K11" s="7">
        <v>10</v>
      </c>
      <c r="L11" s="7">
        <f>I11/K11</f>
        <v>1.4802</v>
      </c>
      <c r="M11" s="7" t="s">
        <v>95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5"/>
      <c r="B12" s="5"/>
      <c r="C12" s="7"/>
      <c r="D12" s="7"/>
      <c r="E12" s="5"/>
      <c r="F12" s="5"/>
      <c r="G12" s="5"/>
      <c r="H12" s="5"/>
      <c r="I12" s="5"/>
      <c r="J12" s="5"/>
      <c r="K12" s="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5"/>
      <c r="B13" s="5"/>
      <c r="C13" s="7"/>
      <c r="D13" s="7"/>
      <c r="E13" s="5"/>
      <c r="F13" s="5"/>
      <c r="G13" s="5"/>
      <c r="H13" s="5"/>
      <c r="I13" s="5"/>
      <c r="J13" s="5"/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5"/>
      <c r="B14" s="5"/>
      <c r="C14" s="7"/>
      <c r="D14" s="7"/>
      <c r="E14" s="5"/>
      <c r="F14" s="5"/>
      <c r="G14" s="5"/>
      <c r="H14" s="5"/>
      <c r="I14" s="5"/>
      <c r="J14" s="5"/>
      <c r="K14" s="7"/>
      <c r="L14" s="7">
        <v>1.73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5"/>
      <c r="B15" s="5"/>
      <c r="C15" s="7"/>
      <c r="D15" s="7"/>
      <c r="E15" s="5"/>
      <c r="F15" s="5"/>
      <c r="G15" s="5"/>
      <c r="H15" s="5"/>
      <c r="I15" s="5"/>
      <c r="J15" s="5"/>
      <c r="K15" s="7" t="s">
        <v>96</v>
      </c>
      <c r="L15" s="7">
        <f>L3/L14</f>
        <v>3.6954479768786128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5"/>
      <c r="B16" s="5"/>
      <c r="C16" s="7"/>
      <c r="D16" s="7"/>
      <c r="E16" s="5"/>
      <c r="F16" s="5"/>
      <c r="G16" s="5"/>
      <c r="H16" s="5"/>
      <c r="I16" s="5"/>
      <c r="J16" s="5"/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5"/>
      <c r="B17" s="5"/>
      <c r="C17" s="7"/>
      <c r="D17" s="7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5"/>
      <c r="B18" s="5"/>
      <c r="C18" s="7"/>
      <c r="D18" s="7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5"/>
      <c r="B19" s="5"/>
      <c r="C19" s="7"/>
      <c r="D19" s="7"/>
      <c r="E19" s="5"/>
      <c r="F19" s="5"/>
      <c r="G19" s="5"/>
      <c r="H19" s="5"/>
      <c r="I19" s="5"/>
      <c r="J19" s="5"/>
      <c r="K19" s="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5"/>
      <c r="B20" s="5"/>
      <c r="C20" s="7"/>
      <c r="D20" s="7"/>
      <c r="E20" s="5"/>
      <c r="F20" s="5"/>
      <c r="G20" s="5"/>
      <c r="H20" s="5"/>
      <c r="I20" s="5"/>
      <c r="J20" s="5"/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5"/>
      <c r="B21" s="5"/>
      <c r="C21" s="7"/>
      <c r="D21" s="7"/>
      <c r="E21" s="5"/>
      <c r="F21" s="5"/>
      <c r="G21" s="5"/>
      <c r="H21" s="5"/>
      <c r="I21" s="5"/>
      <c r="J21" s="5"/>
      <c r="K21" s="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C2:C3"/>
    <mergeCell ref="C8:C9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Regression</vt:lpstr>
      <vt:lpstr>VEL width 1</vt:lpstr>
      <vt:lpstr>Enamel Apposition Rates</vt:lpstr>
      <vt:lpstr>Crown &amp; Enamel Volumes</vt:lpstr>
      <vt:lpstr>VEL width redo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Khai Button</cp:lastModifiedBy>
  <dcterms:modified xsi:type="dcterms:W3CDTF">2017-07-25T20:16:43Z</dcterms:modified>
</cp:coreProperties>
</file>