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D:\Mine\Research\Papers\KrakenAbundance\"/>
    </mc:Choice>
  </mc:AlternateContent>
  <bookViews>
    <workbookView xWindow="9600" yWindow="0" windowWidth="31560" windowHeight="13660"/>
  </bookViews>
  <sheets>
    <sheet name="ProgramAbundanceEstimation" sheetId="7" r:id="rId1"/>
    <sheet name="i100_halfplus5_report_M" sheetId="3" r:id="rId2"/>
  </sheets>
  <calcPr calcId="17102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7" l="1"/>
  <c r="C14" i="7"/>
  <c r="C13" i="7"/>
  <c r="H3" i="7" l="1"/>
  <c r="H8" i="7" s="1"/>
  <c r="H9" i="7" s="1"/>
  <c r="H4" i="7"/>
  <c r="H5" i="7"/>
  <c r="H6" i="7"/>
  <c r="H7" i="7"/>
  <c r="G7" i="7"/>
  <c r="I7" i="7" s="1"/>
  <c r="G6" i="7"/>
  <c r="I6" i="7" s="1"/>
  <c r="G5" i="7"/>
  <c r="I5" i="7" s="1"/>
  <c r="G4" i="7"/>
  <c r="I4" i="7" s="1"/>
  <c r="G3" i="7"/>
  <c r="I3" i="7" s="1"/>
  <c r="G35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2" i="3"/>
  <c r="G8" i="7" l="1"/>
  <c r="G9" i="7" s="1"/>
</calcChain>
</file>

<file path=xl/sharedStrings.xml><?xml version="1.0" encoding="utf-8"?>
<sst xmlns="http://schemas.openxmlformats.org/spreadsheetml/2006/main" count="92" uniqueCount="62">
  <si>
    <t>Mycobacterium sp. JLS</t>
  </si>
  <si>
    <t>Mycobacterium avium</t>
  </si>
  <si>
    <t>Mycobacterium marinum</t>
  </si>
  <si>
    <t>Mycobacterium tuberculosis</t>
  </si>
  <si>
    <t>Mycobacterium bovis</t>
  </si>
  <si>
    <t>-</t>
  </si>
  <si>
    <t>G</t>
  </si>
  <si>
    <t>S</t>
  </si>
  <si>
    <t>Classification</t>
  </si>
  <si>
    <t>Taxonomy ID</t>
  </si>
  <si>
    <t>Taxonomy Lvl</t>
  </si>
  <si>
    <t>Lvl_Reads</t>
  </si>
  <si>
    <t>All_Reads</t>
  </si>
  <si>
    <t xml:space="preserve">                Mycobacterium</t>
  </si>
  <si>
    <t xml:space="preserve">                  Mycobacterium tuberculosis complex</t>
  </si>
  <si>
    <t xml:space="preserve">                    Mycobacterium tuberculosis</t>
  </si>
  <si>
    <t xml:space="preserve">                      Mycobacterium tuberculosis F11</t>
  </si>
  <si>
    <t xml:space="preserve">                      Mycobacterium tuberculosis EAI5</t>
  </si>
  <si>
    <t xml:space="preserve">                        Mycobacterium tuberculosis EAI5/NITR206</t>
  </si>
  <si>
    <t xml:space="preserve">                      Mycobacterium tuberculosis str. Beijing/NITR203</t>
  </si>
  <si>
    <t xml:space="preserve">                      Mycobacterium tuberculosis CDC1551</t>
  </si>
  <si>
    <t xml:space="preserve">                      Mycobacterium tuberculosis CCDC5180</t>
  </si>
  <si>
    <t xml:space="preserve">                      Mycobacterium tuberculosis str. Erdman = ATCC 35801</t>
  </si>
  <si>
    <t xml:space="preserve">                      Mycobacterium tuberculosis UT205</t>
  </si>
  <si>
    <t xml:space="preserve">                      Mycobacterium tuberculosis CCDC5079</t>
  </si>
  <si>
    <t xml:space="preserve">                      Mycobacterium tuberculosis H37Rv</t>
  </si>
  <si>
    <t xml:space="preserve">                      Mycobacterium tuberculosis CTRI-2</t>
  </si>
  <si>
    <t xml:space="preserve">                      Mycobacterium tuberculosis 7199-99</t>
  </si>
  <si>
    <t xml:space="preserve">                      Mycobacterium tuberculosis H37Ra</t>
  </si>
  <si>
    <t xml:space="preserve">                      Mycobacterium tuberculosis str. Haarlem</t>
  </si>
  <si>
    <t xml:space="preserve">                      Mycobacterium tuberculosis KZN 1435</t>
  </si>
  <si>
    <t xml:space="preserve">                      Mycobacterium tuberculosis KZN 605</t>
  </si>
  <si>
    <t xml:space="preserve">                    Mycobacterium bovis</t>
  </si>
  <si>
    <t xml:space="preserve">                      Mycobacterium bovis AF2122/97</t>
  </si>
  <si>
    <t xml:space="preserve">                      Mycobacterium bovis BCG</t>
  </si>
  <si>
    <t xml:space="preserve">                        Mycobacterium bovis BCG str. Tokyo 172</t>
  </si>
  <si>
    <t xml:space="preserve">                        Mycobacterium bovis BCG str. Pasteur 1173P2</t>
  </si>
  <si>
    <t xml:space="preserve">                  Mycobacterium sp. JLS</t>
  </si>
  <si>
    <t xml:space="preserve">                  Mycobacterium avium complex (MAC)</t>
  </si>
  <si>
    <t xml:space="preserve">                    Mycobacterium avium</t>
  </si>
  <si>
    <t xml:space="preserve">                      Mycobacterium avium subsp. paratuberculosis</t>
  </si>
  <si>
    <t xml:space="preserve">                        Mycobacterium avium subsp. paratuberculosis K-10</t>
  </si>
  <si>
    <t xml:space="preserve">                        Mycobacterium avium subsp. paratuberculosis MAP4</t>
  </si>
  <si>
    <t xml:space="preserve">                      Mycobacterium avium 104</t>
  </si>
  <si>
    <t xml:space="preserve">                  Mycobacterium marinum</t>
  </si>
  <si>
    <t xml:space="preserve">                    Mycobacterium marinum M</t>
  </si>
  <si>
    <t>Mycobacterium</t>
  </si>
  <si>
    <t>Mycobacterium tuberculosis complex</t>
  </si>
  <si>
    <t>Reads from 1763</t>
  </si>
  <si>
    <t>Reads from 77643</t>
  </si>
  <si>
    <t>Other Mycobacterium Species</t>
  </si>
  <si>
    <t xml:space="preserve">Total </t>
  </si>
  <si>
    <t>Name</t>
  </si>
  <si>
    <t># of reads assigned by Kraken</t>
  </si>
  <si>
    <t>True # of reads</t>
  </si>
  <si>
    <t>from Mycobacterium</t>
  </si>
  <si>
    <t>from M tb complex</t>
  </si>
  <si>
    <t>from higher up</t>
  </si>
  <si>
    <t>TaxID</t>
  </si>
  <si>
    <t>Reads added by BRACKEN</t>
  </si>
  <si>
    <t>Total # of reads added by BRACKEN</t>
  </si>
  <si>
    <t># of reads estimated by BRACKEN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</si>
</sst>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Border="1"/>
    <xf numFmtId="1" fontId="0" fillId="0" borderId="0" xfId="0" applyNumberFormat="1" applyBorder="1"/>
    <xf numFmtId="1" fontId="0" fillId="6" borderId="0" xfId="0" applyNumberFormat="1" applyFill="1" applyBorder="1"/>
    <xf numFmtId="0" fontId="0" fillId="0" borderId="0" xfId="0" applyFill="1" applyBorder="1"/>
    <xf numFmtId="0" fontId="0" fillId="5" borderId="0" xfId="0" applyFill="1" applyBorder="1"/>
    <xf numFmtId="1" fontId="0" fillId="5" borderId="0" xfId="0" applyNumberFormat="1" applyFill="1" applyBorder="1"/>
    <xf numFmtId="0" fontId="0" fillId="4" borderId="0" xfId="0" applyFill="1" applyBorder="1"/>
    <xf numFmtId="0" fontId="0" fillId="2" borderId="0" xfId="0" applyFill="1" applyBorder="1"/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wrapText="1"/>
    </xf>
    <xf numFmtId="1" fontId="0" fillId="4" borderId="1" xfId="0" applyNumberFormat="1" applyFill="1" applyBorder="1"/>
    <xf numFmtId="1" fontId="0" fillId="5" borderId="1" xfId="0" applyNumberFormat="1" applyFill="1" applyBorder="1"/>
    <xf numFmtId="0" fontId="0" fillId="0" borderId="2" xfId="0" applyBorder="1" applyAlignment="1">
      <alignment wrapText="1"/>
    </xf>
    <xf numFmtId="1" fontId="0" fillId="4" borderId="3" xfId="0" applyNumberFormat="1" applyFill="1" applyBorder="1" applyAlignment="1">
      <alignment wrapText="1"/>
    </xf>
    <xf numFmtId="1" fontId="0" fillId="6" borderId="2" xfId="0" applyNumberFormat="1" applyFill="1" applyBorder="1" applyAlignment="1">
      <alignment wrapText="1"/>
    </xf>
    <xf numFmtId="1" fontId="0" fillId="0" borderId="2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Fill="1" applyBorder="1"/>
    <xf numFmtId="0" fontId="0" fillId="0" borderId="4" xfId="0" applyBorder="1"/>
    <xf numFmtId="0" fontId="0" fillId="5" borderId="4" xfId="0" applyFill="1" applyBorder="1"/>
    <xf numFmtId="0" fontId="0" fillId="4" borderId="4" xfId="0" applyFill="1" applyBorder="1"/>
    <xf numFmtId="0" fontId="0" fillId="2" borderId="4" xfId="0" applyFill="1" applyBorder="1"/>
    <xf numFmtId="0" fontId="0" fillId="0" borderId="5" xfId="0" applyFill="1" applyBorder="1"/>
    <xf numFmtId="0" fontId="1" fillId="5" borderId="0" xfId="0" applyFont="1" applyFill="1" applyBorder="1"/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pane xSplit="1" ySplit="2" topLeftCell="E3" activePane="bottomRight" state="frozen"/>
      <selection pane="topRight" activeCell="B1" sqref="B1"/>
      <selection pane="bottomLeft" activeCell="A2" sqref="A2"/>
      <selection pane="bottomRight" activeCell="F8" sqref="F8"/>
    </sheetView>
  </sheetViews>
  <sheetFormatPr defaultColWidth="8.90625" defaultRowHeight="14.5" x14ac:dyDescent="0.35"/>
  <cols>
    <col min="1" max="1" width="34" style="4" customWidth="1"/>
    <col min="2" max="2" width="7" style="4" bestFit="1" customWidth="1"/>
    <col min="3" max="3" width="18" style="4" bestFit="1" customWidth="1"/>
    <col min="4" max="4" width="15.36328125" style="4" customWidth="1"/>
    <col min="5" max="5" width="19.36328125" style="4" bestFit="1" customWidth="1"/>
    <col min="6" max="6" width="14.08984375" style="4" bestFit="1" customWidth="1"/>
    <col min="7" max="7" width="15.453125" style="5" customWidth="1"/>
    <col min="8" max="8" width="11.453125" style="5" customWidth="1"/>
    <col min="9" max="9" width="11.90625" style="5" bestFit="1" customWidth="1"/>
    <col min="10" max="10" width="13" style="5" bestFit="1" customWidth="1"/>
    <col min="11" max="11" width="19.453125" style="4" bestFit="1" customWidth="1"/>
    <col min="12" max="16384" width="8.90625" style="4"/>
  </cols>
  <sheetData>
    <row r="1" spans="1:11" x14ac:dyDescent="0.35">
      <c r="G1" s="28" t="s">
        <v>59</v>
      </c>
      <c r="H1" s="29"/>
      <c r="I1" s="29"/>
    </row>
    <row r="2" spans="1:11" s="12" customFormat="1" ht="43.5" x14ac:dyDescent="0.35">
      <c r="A2" s="16" t="s">
        <v>52</v>
      </c>
      <c r="B2" s="20" t="s">
        <v>58</v>
      </c>
      <c r="C2" s="16" t="s">
        <v>53</v>
      </c>
      <c r="D2" s="16" t="s">
        <v>60</v>
      </c>
      <c r="E2" s="16" t="s">
        <v>61</v>
      </c>
      <c r="F2" s="16" t="s">
        <v>54</v>
      </c>
      <c r="G2" s="17" t="s">
        <v>55</v>
      </c>
      <c r="H2" s="18" t="s">
        <v>56</v>
      </c>
      <c r="I2" s="19" t="s">
        <v>57</v>
      </c>
      <c r="J2" s="13"/>
      <c r="K2" s="13"/>
    </row>
    <row r="3" spans="1:11" x14ac:dyDescent="0.35">
      <c r="A3" s="4" t="s">
        <v>0</v>
      </c>
      <c r="B3" s="26">
        <v>164757</v>
      </c>
      <c r="C3" s="4">
        <v>325073</v>
      </c>
      <c r="D3" s="4">
        <v>371120</v>
      </c>
      <c r="E3" s="4">
        <v>696193</v>
      </c>
      <c r="F3" s="7">
        <v>722880</v>
      </c>
      <c r="G3" s="14">
        <f>SUM(i100_halfplus5_report_M!G26)</f>
        <v>370600.53240899998</v>
      </c>
      <c r="H3" s="6">
        <f>SUM(i100_halfplus5_report_M!H26)</f>
        <v>0</v>
      </c>
      <c r="I3" s="5">
        <f>E3-C3-G3-H3</f>
        <v>519.46759100002237</v>
      </c>
      <c r="K3" s="5"/>
    </row>
    <row r="4" spans="1:11" x14ac:dyDescent="0.35">
      <c r="A4" s="4" t="s">
        <v>1</v>
      </c>
      <c r="B4" s="21">
        <v>1764</v>
      </c>
      <c r="C4" s="4">
        <v>308864</v>
      </c>
      <c r="D4" s="4">
        <v>4493</v>
      </c>
      <c r="E4" s="4">
        <v>313357</v>
      </c>
      <c r="F4" s="7">
        <v>316134</v>
      </c>
      <c r="G4" s="14">
        <f>SUM(i100_halfplus5_report_M!G28:G32)</f>
        <v>3651.9554238825599</v>
      </c>
      <c r="H4" s="6">
        <f>SUM(i100_halfplus5_report_M!H28:H32)</f>
        <v>0</v>
      </c>
      <c r="I4" s="5">
        <f t="shared" ref="I4:I7" si="0">E4-C4-G4-H4</f>
        <v>841.0445761174401</v>
      </c>
      <c r="K4" s="5"/>
    </row>
    <row r="5" spans="1:11" x14ac:dyDescent="0.35">
      <c r="A5" s="4" t="s">
        <v>2</v>
      </c>
      <c r="B5" s="22">
        <v>1781</v>
      </c>
      <c r="C5" s="4">
        <v>203097</v>
      </c>
      <c r="D5" s="4">
        <v>229863</v>
      </c>
      <c r="E5" s="4">
        <v>432960</v>
      </c>
      <c r="F5" s="7">
        <v>431254</v>
      </c>
      <c r="G5" s="14">
        <f>SUM(i100_halfplus5_report_M!G34)</f>
        <v>229779.889058</v>
      </c>
      <c r="H5" s="6">
        <f>SUM(i100_halfplus5_report_M!H34)</f>
        <v>0</v>
      </c>
      <c r="I5" s="5">
        <f t="shared" si="0"/>
        <v>83.110941999999341</v>
      </c>
      <c r="K5" s="5"/>
    </row>
    <row r="6" spans="1:11" x14ac:dyDescent="0.35">
      <c r="A6" s="4" t="s">
        <v>3</v>
      </c>
      <c r="B6" s="22">
        <v>1773</v>
      </c>
      <c r="C6" s="4">
        <v>9733</v>
      </c>
      <c r="D6" s="4">
        <v>297059</v>
      </c>
      <c r="E6" s="4">
        <v>306792</v>
      </c>
      <c r="F6" s="7">
        <v>295147</v>
      </c>
      <c r="G6" s="14">
        <f>SUM(i100_halfplus5_report_M!G5:G20)</f>
        <v>386.20994580508011</v>
      </c>
      <c r="H6" s="6">
        <f>SUM(i100_halfplus5_report_M!H5:H20)</f>
        <v>296463.43086670607</v>
      </c>
      <c r="I6" s="5">
        <f t="shared" si="0"/>
        <v>209.3591874888516</v>
      </c>
      <c r="K6" s="5"/>
    </row>
    <row r="7" spans="1:11" x14ac:dyDescent="0.35">
      <c r="A7" s="4" t="s">
        <v>4</v>
      </c>
      <c r="B7" s="22">
        <v>1765</v>
      </c>
      <c r="C7" s="4">
        <v>8965</v>
      </c>
      <c r="D7" s="4">
        <v>247962</v>
      </c>
      <c r="E7" s="4">
        <v>256927</v>
      </c>
      <c r="F7" s="7">
        <v>288400</v>
      </c>
      <c r="G7" s="14">
        <f>SUM(i100_halfplus5_report_M!G22:G25)</f>
        <v>328.70988055944997</v>
      </c>
      <c r="H7" s="6">
        <f>SUM(i100_halfplus5_report_M!H22:H25)</f>
        <v>247452.71047834001</v>
      </c>
      <c r="I7" s="5">
        <f t="shared" si="0"/>
        <v>180.57964110054309</v>
      </c>
      <c r="K7" s="5"/>
    </row>
    <row r="8" spans="1:11" s="8" customFormat="1" x14ac:dyDescent="0.35">
      <c r="A8" s="27" t="s">
        <v>51</v>
      </c>
      <c r="B8" s="23"/>
      <c r="G8" s="15">
        <f>SUM(G3:G7)</f>
        <v>604747.29671724723</v>
      </c>
      <c r="H8" s="9">
        <f>SUM(H3:H7)</f>
        <v>543916.14134504611</v>
      </c>
      <c r="I8" s="9"/>
      <c r="J8" s="9"/>
    </row>
    <row r="9" spans="1:11" x14ac:dyDescent="0.35">
      <c r="A9" s="7" t="s">
        <v>50</v>
      </c>
      <c r="B9" s="21"/>
      <c r="C9" s="7"/>
      <c r="F9" s="7"/>
      <c r="G9" s="14">
        <f>C10-G8</f>
        <v>1586.7032827527728</v>
      </c>
      <c r="H9" s="6">
        <f>C11-H8</f>
        <v>6835.8586549538886</v>
      </c>
    </row>
    <row r="10" spans="1:11" x14ac:dyDescent="0.35">
      <c r="A10" s="10" t="s">
        <v>46</v>
      </c>
      <c r="B10" s="24">
        <v>1763</v>
      </c>
      <c r="C10" s="10">
        <v>606334</v>
      </c>
    </row>
    <row r="11" spans="1:11" x14ac:dyDescent="0.35">
      <c r="A11" s="11" t="s">
        <v>47</v>
      </c>
      <c r="B11" s="25">
        <v>77643</v>
      </c>
      <c r="C11" s="11">
        <v>550752</v>
      </c>
    </row>
    <row r="13" spans="1:11" x14ac:dyDescent="0.35">
      <c r="C13" s="4">
        <f>SUM(C3:C7)</f>
        <v>855732</v>
      </c>
    </row>
    <row r="14" spans="1:11" x14ac:dyDescent="0.35">
      <c r="C14" s="4">
        <f>SUM(E3:E7)</f>
        <v>2006229</v>
      </c>
    </row>
    <row r="15" spans="1:11" x14ac:dyDescent="0.35">
      <c r="C15" s="4">
        <f>SUM(F3:F7)</f>
        <v>2053815</v>
      </c>
    </row>
  </sheetData>
  <mergeCells count="1">
    <mergeCell ref="G1:I1"/>
  </mergeCells>
  <conditionalFormatting sqref="C3:F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/>
  </sheetViews>
  <sheetFormatPr defaultColWidth="8.90625" defaultRowHeight="14.5" x14ac:dyDescent="0.35"/>
  <cols>
    <col min="1" max="1" width="8.90625" bestFit="1" customWidth="1"/>
    <col min="2" max="2" width="9" bestFit="1" customWidth="1"/>
    <col min="3" max="3" width="12.08984375" hidden="1" customWidth="1"/>
    <col min="4" max="4" width="11.90625" bestFit="1" customWidth="1"/>
    <col min="5" max="5" width="58.36328125" bestFit="1" customWidth="1"/>
    <col min="6" max="6" width="7.90625" bestFit="1" customWidth="1"/>
    <col min="7" max="7" width="14.90625" bestFit="1" customWidth="1"/>
    <col min="8" max="8" width="15.90625" bestFit="1" customWidth="1"/>
  </cols>
  <sheetData>
    <row r="1" spans="1:8" x14ac:dyDescent="0.35">
      <c r="A1" t="s">
        <v>12</v>
      </c>
      <c r="B1" t="s">
        <v>11</v>
      </c>
      <c r="C1" t="s">
        <v>10</v>
      </c>
      <c r="D1" t="s">
        <v>9</v>
      </c>
      <c r="E1" t="s">
        <v>8</v>
      </c>
      <c r="G1" t="s">
        <v>48</v>
      </c>
      <c r="H1" t="s">
        <v>49</v>
      </c>
    </row>
    <row r="2" spans="1:8" s="3" customFormat="1" x14ac:dyDescent="0.35">
      <c r="A2" s="3">
        <v>2019590</v>
      </c>
      <c r="B2" s="3">
        <v>606334</v>
      </c>
      <c r="C2" s="3" t="s">
        <v>6</v>
      </c>
      <c r="D2" s="3">
        <v>1763</v>
      </c>
      <c r="E2" s="3" t="s">
        <v>13</v>
      </c>
      <c r="F2" s="3" t="str">
        <f>TRIM(E2)</f>
        <v>Mycobacterium</v>
      </c>
    </row>
    <row r="3" spans="1:8" s="1" customFormat="1" x14ac:dyDescent="0.35">
      <c r="A3" s="1">
        <v>573381</v>
      </c>
      <c r="B3" s="1">
        <v>550752</v>
      </c>
      <c r="C3" s="1" t="s">
        <v>5</v>
      </c>
      <c r="D3" s="1">
        <v>77643</v>
      </c>
      <c r="E3" s="1" t="s">
        <v>14</v>
      </c>
      <c r="F3" s="1" t="str">
        <f t="shared" ref="F3:F34" si="0">TRIM(E3)</f>
        <v>Mycobacterium tuberculosis complex</v>
      </c>
    </row>
    <row r="4" spans="1:8" s="2" customFormat="1" x14ac:dyDescent="0.35">
      <c r="A4" s="2">
        <v>9733</v>
      </c>
      <c r="B4" s="2">
        <v>7387</v>
      </c>
      <c r="C4" s="2" t="s">
        <v>7</v>
      </c>
      <c r="D4" s="2">
        <v>1773</v>
      </c>
      <c r="E4" s="2" t="s">
        <v>15</v>
      </c>
      <c r="F4" s="2" t="str">
        <f t="shared" si="0"/>
        <v>Mycobacterium tuberculosis</v>
      </c>
    </row>
    <row r="5" spans="1:8" x14ac:dyDescent="0.35">
      <c r="A5">
        <v>2106</v>
      </c>
      <c r="B5">
        <v>2106</v>
      </c>
      <c r="C5" t="s">
        <v>5</v>
      </c>
      <c r="D5">
        <v>336982</v>
      </c>
      <c r="E5" t="s">
        <v>16</v>
      </c>
      <c r="F5" t="str">
        <f t="shared" si="0"/>
        <v>Mycobacterium tuberculosis F11</v>
      </c>
      <c r="G5">
        <v>342.54639651000002</v>
      </c>
      <c r="H5">
        <v>263780.21315999998</v>
      </c>
    </row>
    <row r="6" spans="1:8" x14ac:dyDescent="0.35">
      <c r="A6">
        <v>96</v>
      </c>
      <c r="B6">
        <v>55</v>
      </c>
      <c r="C6" t="s">
        <v>5</v>
      </c>
      <c r="D6">
        <v>1306414</v>
      </c>
      <c r="E6" t="s">
        <v>17</v>
      </c>
      <c r="F6" t="str">
        <f t="shared" si="0"/>
        <v>Mycobacterium tuberculosis EAI5</v>
      </c>
      <c r="G6">
        <v>4.5274978387199996</v>
      </c>
      <c r="H6">
        <v>3343.95257034</v>
      </c>
    </row>
    <row r="7" spans="1:8" x14ac:dyDescent="0.35">
      <c r="A7">
        <v>41</v>
      </c>
      <c r="B7">
        <v>41</v>
      </c>
      <c r="C7" t="s">
        <v>5</v>
      </c>
      <c r="D7">
        <v>1310115</v>
      </c>
      <c r="E7" t="s">
        <v>18</v>
      </c>
      <c r="F7" t="str">
        <f t="shared" si="0"/>
        <v>Mycobacterium tuberculosis EAI5/NITR206</v>
      </c>
      <c r="G7">
        <v>2.3001443613300001</v>
      </c>
      <c r="H7">
        <v>1704.3694710499999</v>
      </c>
    </row>
    <row r="8" spans="1:8" x14ac:dyDescent="0.35">
      <c r="A8">
        <v>36</v>
      </c>
      <c r="B8">
        <v>36</v>
      </c>
      <c r="C8" t="s">
        <v>5</v>
      </c>
      <c r="D8">
        <v>1306400</v>
      </c>
      <c r="E8" t="s">
        <v>19</v>
      </c>
      <c r="F8" t="str">
        <f t="shared" si="0"/>
        <v>Mycobacterium tuberculosis str. Beijing/NITR203</v>
      </c>
      <c r="G8">
        <v>2.6279513939200001</v>
      </c>
      <c r="H8">
        <v>1950.16280732</v>
      </c>
    </row>
    <row r="9" spans="1:8" x14ac:dyDescent="0.35">
      <c r="A9">
        <v>29</v>
      </c>
      <c r="B9">
        <v>29</v>
      </c>
      <c r="C9" t="s">
        <v>5</v>
      </c>
      <c r="D9">
        <v>83331</v>
      </c>
      <c r="E9" t="s">
        <v>20</v>
      </c>
      <c r="F9" t="str">
        <f t="shared" si="0"/>
        <v>Mycobacterium tuberculosis CDC1551</v>
      </c>
      <c r="G9">
        <v>2.3529491227300001</v>
      </c>
      <c r="H9">
        <v>1779.7175939199999</v>
      </c>
    </row>
    <row r="10" spans="1:8" x14ac:dyDescent="0.35">
      <c r="A10">
        <v>15</v>
      </c>
      <c r="B10">
        <v>15</v>
      </c>
      <c r="C10" t="s">
        <v>5</v>
      </c>
      <c r="D10">
        <v>443150</v>
      </c>
      <c r="E10" t="s">
        <v>21</v>
      </c>
      <c r="F10" t="str">
        <f t="shared" si="0"/>
        <v>Mycobacterium tuberculosis CCDC5180</v>
      </c>
      <c r="G10">
        <v>2.9809643721899999</v>
      </c>
      <c r="H10">
        <v>2240.2017756300002</v>
      </c>
    </row>
    <row r="11" spans="1:8" x14ac:dyDescent="0.35">
      <c r="A11">
        <v>14</v>
      </c>
      <c r="B11">
        <v>14</v>
      </c>
      <c r="C11" t="s">
        <v>5</v>
      </c>
      <c r="D11">
        <v>652616</v>
      </c>
      <c r="E11" t="s">
        <v>22</v>
      </c>
      <c r="F11" t="str">
        <f t="shared" si="0"/>
        <v>Mycobacterium tuberculosis str. Erdman = ATCC 35801</v>
      </c>
      <c r="G11">
        <v>3.1671476515800001</v>
      </c>
      <c r="H11">
        <v>2364.5501019200001</v>
      </c>
    </row>
    <row r="12" spans="1:8" x14ac:dyDescent="0.35">
      <c r="A12">
        <v>13</v>
      </c>
      <c r="B12">
        <v>13</v>
      </c>
      <c r="C12" t="s">
        <v>5</v>
      </c>
      <c r="D12">
        <v>1097669</v>
      </c>
      <c r="E12" t="s">
        <v>23</v>
      </c>
      <c r="F12" t="str">
        <f t="shared" si="0"/>
        <v>Mycobacterium tuberculosis UT205</v>
      </c>
      <c r="G12">
        <v>2.49052922003</v>
      </c>
      <c r="H12">
        <v>1820.5250471300001</v>
      </c>
    </row>
    <row r="13" spans="1:8" x14ac:dyDescent="0.35">
      <c r="A13">
        <v>7</v>
      </c>
      <c r="B13">
        <v>7</v>
      </c>
      <c r="C13" t="s">
        <v>5</v>
      </c>
      <c r="D13">
        <v>443149</v>
      </c>
      <c r="E13" t="s">
        <v>24</v>
      </c>
      <c r="F13" t="str">
        <f t="shared" si="0"/>
        <v>Mycobacterium tuberculosis CCDC5079</v>
      </c>
      <c r="G13">
        <v>2.35971168255</v>
      </c>
      <c r="H13">
        <v>1766.4073596999999</v>
      </c>
    </row>
    <row r="14" spans="1:8" x14ac:dyDescent="0.35">
      <c r="A14">
        <v>6</v>
      </c>
      <c r="B14">
        <v>6</v>
      </c>
      <c r="C14" t="s">
        <v>5</v>
      </c>
      <c r="D14">
        <v>83332</v>
      </c>
      <c r="E14" t="s">
        <v>25</v>
      </c>
      <c r="F14" t="str">
        <f t="shared" si="0"/>
        <v>Mycobacterium tuberculosis H37Rv</v>
      </c>
      <c r="G14">
        <v>7.3479163860699996</v>
      </c>
      <c r="H14">
        <v>5542.4231296500002</v>
      </c>
    </row>
    <row r="15" spans="1:8" x14ac:dyDescent="0.35">
      <c r="A15">
        <v>6</v>
      </c>
      <c r="B15">
        <v>6</v>
      </c>
      <c r="C15" t="s">
        <v>5</v>
      </c>
      <c r="D15">
        <v>707235</v>
      </c>
      <c r="E15" t="s">
        <v>26</v>
      </c>
      <c r="F15" t="str">
        <f t="shared" si="0"/>
        <v>Mycobacterium tuberculosis CTRI-2</v>
      </c>
      <c r="G15">
        <v>1.54104279643</v>
      </c>
      <c r="H15">
        <v>1150.9989836100001</v>
      </c>
    </row>
    <row r="16" spans="1:8" x14ac:dyDescent="0.35">
      <c r="A16">
        <v>6</v>
      </c>
      <c r="B16">
        <v>6</v>
      </c>
      <c r="C16" t="s">
        <v>5</v>
      </c>
      <c r="D16">
        <v>1138877</v>
      </c>
      <c r="E16" t="s">
        <v>27</v>
      </c>
      <c r="F16" t="str">
        <f t="shared" si="0"/>
        <v>Mycobacterium tuberculosis 7199-99</v>
      </c>
      <c r="G16">
        <v>1.5590199437000001</v>
      </c>
      <c r="H16">
        <v>1169.18992198</v>
      </c>
    </row>
    <row r="17" spans="1:8" x14ac:dyDescent="0.35">
      <c r="A17">
        <v>4</v>
      </c>
      <c r="B17">
        <v>4</v>
      </c>
      <c r="C17" t="s">
        <v>5</v>
      </c>
      <c r="D17">
        <v>419947</v>
      </c>
      <c r="E17" t="s">
        <v>28</v>
      </c>
      <c r="F17" t="str">
        <f t="shared" si="0"/>
        <v>Mycobacterium tuberculosis H37Ra</v>
      </c>
      <c r="G17">
        <v>3.2613241015600001</v>
      </c>
      <c r="H17">
        <v>2472.8446960699998</v>
      </c>
    </row>
    <row r="18" spans="1:8" x14ac:dyDescent="0.35">
      <c r="A18">
        <v>3</v>
      </c>
      <c r="B18">
        <v>3</v>
      </c>
      <c r="C18" t="s">
        <v>5</v>
      </c>
      <c r="D18">
        <v>395095</v>
      </c>
      <c r="E18" t="s">
        <v>29</v>
      </c>
      <c r="F18" t="str">
        <f t="shared" si="0"/>
        <v>Mycobacterium tuberculosis str. Haarlem</v>
      </c>
      <c r="G18">
        <v>1.32873072989</v>
      </c>
      <c r="H18">
        <v>993.12230413600003</v>
      </c>
    </row>
    <row r="19" spans="1:8" x14ac:dyDescent="0.35">
      <c r="A19">
        <v>3</v>
      </c>
      <c r="B19">
        <v>3</v>
      </c>
      <c r="C19" t="s">
        <v>5</v>
      </c>
      <c r="D19">
        <v>478434</v>
      </c>
      <c r="E19" t="s">
        <v>30</v>
      </c>
      <c r="F19" t="str">
        <f t="shared" si="0"/>
        <v>Mycobacterium tuberculosis KZN 1435</v>
      </c>
      <c r="G19">
        <v>3.7415242252100001</v>
      </c>
      <c r="H19">
        <v>2798.0535357799999</v>
      </c>
    </row>
    <row r="20" spans="1:8" x14ac:dyDescent="0.35">
      <c r="A20">
        <v>2</v>
      </c>
      <c r="B20">
        <v>2</v>
      </c>
      <c r="C20" t="s">
        <v>5</v>
      </c>
      <c r="D20">
        <v>478435</v>
      </c>
      <c r="E20" t="s">
        <v>31</v>
      </c>
      <c r="F20" t="str">
        <f t="shared" si="0"/>
        <v>Mycobacterium tuberculosis KZN 605</v>
      </c>
      <c r="G20">
        <v>2.0770954691700001</v>
      </c>
      <c r="H20">
        <v>1586.69840847</v>
      </c>
    </row>
    <row r="21" spans="1:8" s="2" customFormat="1" x14ac:dyDescent="0.35">
      <c r="A21" s="2">
        <v>8965</v>
      </c>
      <c r="B21" s="2">
        <v>5825</v>
      </c>
      <c r="C21" s="2" t="s">
        <v>7</v>
      </c>
      <c r="D21" s="2">
        <v>1765</v>
      </c>
      <c r="E21" s="2" t="s">
        <v>32</v>
      </c>
      <c r="F21" s="2" t="str">
        <f t="shared" si="0"/>
        <v>Mycobacterium bovis</v>
      </c>
    </row>
    <row r="22" spans="1:8" x14ac:dyDescent="0.35">
      <c r="A22">
        <v>3119</v>
      </c>
      <c r="B22">
        <v>3119</v>
      </c>
      <c r="C22" t="s">
        <v>5</v>
      </c>
      <c r="D22">
        <v>233413</v>
      </c>
      <c r="E22" t="s">
        <v>33</v>
      </c>
      <c r="F22" t="str">
        <f t="shared" si="0"/>
        <v>Mycobacterium bovis AF2122/97</v>
      </c>
      <c r="G22">
        <v>322.95392153199998</v>
      </c>
      <c r="H22">
        <v>243129.15496300001</v>
      </c>
    </row>
    <row r="23" spans="1:8" x14ac:dyDescent="0.35">
      <c r="A23">
        <v>21</v>
      </c>
      <c r="B23">
        <v>16</v>
      </c>
      <c r="C23" t="s">
        <v>5</v>
      </c>
      <c r="D23">
        <v>33892</v>
      </c>
      <c r="E23" t="s">
        <v>34</v>
      </c>
      <c r="F23" t="str">
        <f t="shared" si="0"/>
        <v>Mycobacterium bovis BCG</v>
      </c>
    </row>
    <row r="24" spans="1:8" x14ac:dyDescent="0.35">
      <c r="A24">
        <v>3</v>
      </c>
      <c r="B24">
        <v>3</v>
      </c>
      <c r="C24" t="s">
        <v>5</v>
      </c>
      <c r="D24">
        <v>561275</v>
      </c>
      <c r="E24" t="s">
        <v>35</v>
      </c>
      <c r="F24" t="str">
        <f t="shared" si="0"/>
        <v>Mycobacterium bovis BCG str. Tokyo 172</v>
      </c>
      <c r="G24">
        <v>2.6734262373600002</v>
      </c>
      <c r="H24">
        <v>2016.7938305</v>
      </c>
    </row>
    <row r="25" spans="1:8" ht="16.5" customHeight="1" x14ac:dyDescent="0.35">
      <c r="A25">
        <v>2</v>
      </c>
      <c r="B25">
        <v>2</v>
      </c>
      <c r="C25" t="s">
        <v>5</v>
      </c>
      <c r="D25">
        <v>410289</v>
      </c>
      <c r="E25" t="s">
        <v>36</v>
      </c>
      <c r="F25" t="str">
        <f t="shared" si="0"/>
        <v>Mycobacterium bovis BCG str. Pasteur 1173P2</v>
      </c>
      <c r="G25">
        <v>3.0825327900900001</v>
      </c>
      <c r="H25">
        <v>2306.7616848399998</v>
      </c>
    </row>
    <row r="26" spans="1:8" s="2" customFormat="1" x14ac:dyDescent="0.35">
      <c r="A26" s="2">
        <v>325073</v>
      </c>
      <c r="B26" s="2">
        <v>325073</v>
      </c>
      <c r="C26" s="2" t="s">
        <v>7</v>
      </c>
      <c r="D26" s="2">
        <v>164757</v>
      </c>
      <c r="E26" s="2" t="s">
        <v>37</v>
      </c>
      <c r="F26" s="2" t="str">
        <f t="shared" si="0"/>
        <v>Mycobacterium sp. JLS</v>
      </c>
      <c r="G26" s="2">
        <v>370600.53240899998</v>
      </c>
    </row>
    <row r="27" spans="1:8" s="2" customFormat="1" x14ac:dyDescent="0.35">
      <c r="A27" s="2">
        <v>309392</v>
      </c>
      <c r="B27" s="2">
        <v>459</v>
      </c>
      <c r="C27" s="2" t="s">
        <v>5</v>
      </c>
      <c r="D27" s="2">
        <v>120793</v>
      </c>
      <c r="E27" s="2" t="s">
        <v>38</v>
      </c>
      <c r="F27" s="2" t="str">
        <f t="shared" si="0"/>
        <v>Mycobacterium avium complex (MAC)</v>
      </c>
    </row>
    <row r="28" spans="1:8" s="2" customFormat="1" x14ac:dyDescent="0.35">
      <c r="A28" s="2">
        <v>308864</v>
      </c>
      <c r="B28" s="2">
        <v>122353</v>
      </c>
      <c r="C28" s="2" t="s">
        <v>7</v>
      </c>
      <c r="D28" s="2">
        <v>1764</v>
      </c>
      <c r="E28" s="2" t="s">
        <v>39</v>
      </c>
      <c r="F28" s="2" t="str">
        <f t="shared" si="0"/>
        <v>Mycobacterium avium</v>
      </c>
    </row>
    <row r="29" spans="1:8" x14ac:dyDescent="0.35">
      <c r="A29">
        <v>185951</v>
      </c>
      <c r="B29">
        <v>176448</v>
      </c>
      <c r="C29" t="s">
        <v>5</v>
      </c>
      <c r="D29">
        <v>1770</v>
      </c>
      <c r="E29" t="s">
        <v>40</v>
      </c>
      <c r="F29" t="str">
        <f t="shared" si="0"/>
        <v>Mycobacterium avium subsp. paratuberculosis</v>
      </c>
    </row>
    <row r="30" spans="1:8" x14ac:dyDescent="0.35">
      <c r="A30">
        <v>9496</v>
      </c>
      <c r="B30">
        <v>9496</v>
      </c>
      <c r="C30" t="s">
        <v>5</v>
      </c>
      <c r="D30">
        <v>262316</v>
      </c>
      <c r="E30" t="s">
        <v>41</v>
      </c>
      <c r="F30" t="str">
        <f t="shared" si="0"/>
        <v>Mycobacterium avium subsp. paratuberculosis K-10</v>
      </c>
      <c r="G30">
        <v>3637.0735140199999</v>
      </c>
    </row>
    <row r="31" spans="1:8" x14ac:dyDescent="0.35">
      <c r="A31">
        <v>7</v>
      </c>
      <c r="B31">
        <v>7</v>
      </c>
      <c r="C31" t="s">
        <v>5</v>
      </c>
      <c r="D31">
        <v>1199187</v>
      </c>
      <c r="E31" t="s">
        <v>42</v>
      </c>
      <c r="F31" t="str">
        <f t="shared" si="0"/>
        <v>Mycobacterium avium subsp. paratuberculosis MAP4</v>
      </c>
      <c r="G31">
        <v>11.4136198774</v>
      </c>
    </row>
    <row r="32" spans="1:8" x14ac:dyDescent="0.35">
      <c r="A32">
        <v>560</v>
      </c>
      <c r="B32">
        <v>560</v>
      </c>
      <c r="C32" t="s">
        <v>5</v>
      </c>
      <c r="D32">
        <v>243243</v>
      </c>
      <c r="E32" t="s">
        <v>43</v>
      </c>
      <c r="F32" t="str">
        <f t="shared" si="0"/>
        <v>Mycobacterium avium 104</v>
      </c>
      <c r="G32">
        <v>3.4682899851600002</v>
      </c>
    </row>
    <row r="33" spans="1:7" s="2" customFormat="1" x14ac:dyDescent="0.35">
      <c r="A33" s="2">
        <v>203097</v>
      </c>
      <c r="B33" s="2">
        <v>0</v>
      </c>
      <c r="C33" s="2" t="s">
        <v>7</v>
      </c>
      <c r="D33" s="2">
        <v>1781</v>
      </c>
      <c r="E33" s="2" t="s">
        <v>44</v>
      </c>
      <c r="F33" s="2" t="str">
        <f t="shared" si="0"/>
        <v>Mycobacterium marinum</v>
      </c>
    </row>
    <row r="34" spans="1:7" x14ac:dyDescent="0.35">
      <c r="A34">
        <v>203097</v>
      </c>
      <c r="B34">
        <v>203097</v>
      </c>
      <c r="C34" t="s">
        <v>5</v>
      </c>
      <c r="D34">
        <v>216594</v>
      </c>
      <c r="E34" t="s">
        <v>45</v>
      </c>
      <c r="F34" t="str">
        <f t="shared" si="0"/>
        <v>Mycobacterium marinum M</v>
      </c>
      <c r="G34">
        <v>229779.889058</v>
      </c>
    </row>
    <row r="35" spans="1:7" x14ac:dyDescent="0.35">
      <c r="G35">
        <f>SUM(G13:G34)</f>
        <v>604384.30313677667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ProgramAbundanceEstimation</vt:lpstr>
      <vt:lpstr>i100_halfplus5_report_M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Lu</dc:creator>
  <cp:lastModifiedBy>Jennifer Lu</cp:lastModifiedBy>
  <dcterms:created xsi:type="dcterms:W3CDTF">2016-02-25T07:18:49Z</dcterms:created>
  <dcterms:modified xsi:type="dcterms:W3CDTF">2016-08-31T19:07:28Z</dcterms:modified>
</cp:coreProperties>
</file>