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01" windowWidth="10125" windowHeight="9300" activeTab="0"/>
  </bookViews>
  <sheets>
    <sheet name="Raw data S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<sst xmlns="http://schemas.openxmlformats.org/spreadsheetml/2006/main" count="163" uniqueCount="116">
  <si>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Autumn migration</t>
  </si>
  <si>
    <t>Spring migration</t>
  </si>
  <si>
    <t>Individuals</t>
  </si>
  <si>
    <t>Year</t>
  </si>
  <si>
    <t>16 Aug-7 Sep</t>
  </si>
  <si>
    <t>10 Sep-30 Oct</t>
  </si>
  <si>
    <t>2007</t>
  </si>
  <si>
    <t>10 Mar-31 Mar</t>
  </si>
  <si>
    <t>2008</t>
  </si>
  <si>
    <t>8 Sep-9 Oct</t>
  </si>
  <si>
    <t>4 Nov-8 Nov</t>
  </si>
  <si>
    <t>2009</t>
  </si>
  <si>
    <t>22-24 Feb</t>
  </si>
  <si>
    <t>8 Mar-3 Apr</t>
  </si>
  <si>
    <t>16-23 Aug</t>
  </si>
  <si>
    <t>21 Sep-6 Nov</t>
  </si>
  <si>
    <t>2006</t>
  </si>
  <si>
    <t>4 Aug-31 Oct</t>
  </si>
  <si>
    <t>17 Mar</t>
  </si>
  <si>
    <t>22 Mar-10 May</t>
  </si>
  <si>
    <t>2-7 Sep</t>
  </si>
  <si>
    <t>11 Sep-31 Oct</t>
  </si>
  <si>
    <t>22 Mar-24 May</t>
  </si>
  <si>
    <t>26 Aug</t>
  </si>
  <si>
    <t>26-28 Aug</t>
  </si>
  <si>
    <t>2 Sep-24 Oct</t>
  </si>
  <si>
    <t>10-25 Aug</t>
  </si>
  <si>
    <t>27-29 Aug</t>
  </si>
  <si>
    <t>31 Aug-1 Oct</t>
  </si>
  <si>
    <t>9-28 Oct</t>
  </si>
  <si>
    <t>3 Dec</t>
  </si>
  <si>
    <t>30 Mar</t>
  </si>
  <si>
    <t>4-6 Apr</t>
  </si>
  <si>
    <t>20 Apr-24 May</t>
  </si>
  <si>
    <t>31 Mar-25 Apr</t>
  </si>
  <si>
    <t>27 Nov</t>
  </si>
  <si>
    <t>4-7 Apr</t>
  </si>
  <si>
    <t>14-26 Apr</t>
  </si>
  <si>
    <t>7 Aug-29 Oct</t>
  </si>
  <si>
    <t>22 Nov</t>
  </si>
  <si>
    <t>23 Mar</t>
  </si>
  <si>
    <t>4 Aug</t>
  </si>
  <si>
    <t>6 Aug-28 Oct</t>
  </si>
  <si>
    <t>23 Nov</t>
  </si>
  <si>
    <t>28 Mar</t>
  </si>
  <si>
    <t>16 Nov</t>
  </si>
  <si>
    <t>4 Nov</t>
  </si>
  <si>
    <t>10 Nov</t>
  </si>
  <si>
    <t>2 Nov</t>
  </si>
  <si>
    <t>3 Aug</t>
  </si>
  <si>
    <t>8 Aug</t>
  </si>
  <si>
    <t>5 Aug</t>
  </si>
  <si>
    <t>20 Mar</t>
  </si>
  <si>
    <t>21 Mar</t>
  </si>
  <si>
    <t>28 Apr</t>
  </si>
  <si>
    <t>7 Apr</t>
  </si>
  <si>
    <t>9 Aug</t>
  </si>
  <si>
    <t>16 Aug</t>
  </si>
  <si>
    <t>26 Apr</t>
  </si>
  <si>
    <t>Duration</t>
  </si>
  <si>
    <t>29 May</t>
  </si>
  <si>
    <t>21 Feb</t>
  </si>
  <si>
    <t>Cumulative
distance</t>
  </si>
  <si>
    <t>Straightness</t>
  </si>
  <si>
    <t>Longitude
 crossing
 35°N</t>
  </si>
  <si>
    <t>14 Aug</t>
  </si>
  <si>
    <t>3 Nov</t>
  </si>
  <si>
    <t>2 Aug</t>
  </si>
  <si>
    <t>14 Nov</t>
  </si>
  <si>
    <t>24 Nov</t>
  </si>
  <si>
    <t>1 Apr</t>
  </si>
  <si>
    <t>5 Apr</t>
  </si>
  <si>
    <t>18 Mar</t>
  </si>
  <si>
    <r>
      <t>？</t>
    </r>
    <r>
      <rPr>
        <sz val="10"/>
        <rFont val="Times New Roman"/>
        <family val="1"/>
      </rPr>
      <t>-12 Nov</t>
    </r>
  </si>
  <si>
    <t>Trans-QTP duration</t>
  </si>
  <si>
    <t>Tran-QTP
speed</t>
  </si>
  <si>
    <t>G1</t>
  </si>
  <si>
    <t>G2</t>
  </si>
  <si>
    <t>G3</t>
  </si>
  <si>
    <t>G4</t>
  </si>
  <si>
    <t>Longitude
 crossing
 29°N</t>
  </si>
  <si>
    <t>20 Aug-12 Sep</t>
  </si>
  <si>
    <t>14 Sep-18 Oct-?</t>
  </si>
  <si>
    <t>11 Mar</t>
  </si>
  <si>
    <t>12 Mar-6 Apr</t>
  </si>
  <si>
    <t>9-29 Aug</t>
  </si>
  <si>
    <t>Qinggeda Lake, Changji, Xinjiang</t>
  </si>
  <si>
    <t>Zhaling &amp; Eling Lakes, Qinghai</t>
  </si>
  <si>
    <t>Chahanwusu River, Qinghai</t>
  </si>
  <si>
    <t>Hang Lake, Tibet</t>
  </si>
  <si>
    <t>Donggeicuona Lake, Qinghai</t>
  </si>
  <si>
    <t>Keluke Lake, Qinghai</t>
  </si>
  <si>
    <t>12 May</t>
  </si>
  <si>
    <t>Hongyashan Reservoir, Minqin, Gansu</t>
  </si>
  <si>
    <t>?-8 Sep-?</t>
  </si>
  <si>
    <t>7 Aug-?</t>
  </si>
  <si>
    <t>26 Mar</t>
  </si>
  <si>
    <t>24 May</t>
  </si>
  <si>
    <t>5 Mar</t>
  </si>
  <si>
    <t>7 Mar</t>
  </si>
  <si>
    <t>Yellow River stretch, Yinchuan, Ningxia</t>
  </si>
  <si>
    <t>23-26 Mar</t>
  </si>
  <si>
    <t>Departure
date</t>
  </si>
  <si>
    <t>Arrival
date</t>
  </si>
  <si>
    <t>Shortest 
distance</t>
  </si>
  <si>
    <t>Trans-QTP distance in shortest route</t>
  </si>
  <si>
    <t>Trans-QTP distance in observed route</t>
  </si>
  <si>
    <t>Mean
altitude</t>
  </si>
  <si>
    <t>Major stopover sites are showed in color:</t>
  </si>
  <si>
    <t>Stopover
site 1</t>
  </si>
  <si>
    <t>Stopover
site 2</t>
  </si>
  <si>
    <t>Stopover 
site 3</t>
  </si>
  <si>
    <t>Stopover 
site 4</t>
  </si>
  <si>
    <t>Average
 speed</t>
  </si>
  <si>
    <t>Migration details of four Pallas's Gulls across Qinghai-Tibetan Plateau during 2006-2009</t>
  </si>
  <si>
    <t>3 Aug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</si>
</sst>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%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35" borderId="0" xfId="0" applyNumberFormat="1" applyFont="1" applyFill="1" applyAlignment="1">
      <alignment horizontal="left" vertical="center"/>
    </xf>
    <xf numFmtId="49" fontId="2" fillId="36" borderId="0" xfId="0" applyNumberFormat="1" applyFont="1" applyFill="1" applyAlignment="1">
      <alignment horizontal="left" vertical="center"/>
    </xf>
    <xf numFmtId="49" fontId="2" fillId="37" borderId="0" xfId="0" applyNumberFormat="1" applyFont="1" applyFill="1" applyAlignment="1">
      <alignment horizontal="left" vertical="center"/>
    </xf>
    <xf numFmtId="49" fontId="2" fillId="38" borderId="0" xfId="0" applyNumberFormat="1" applyFont="1" applyFill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49" fontId="2" fillId="39" borderId="0" xfId="0" applyNumberFormat="1" applyFont="1" applyFill="1" applyAlignment="1">
      <alignment horizontal="left" vertical="center"/>
    </xf>
    <xf numFmtId="49" fontId="2" fillId="4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46" fillId="39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37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6" fillId="39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40" borderId="0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2" xfId="0" applyNumberFormat="1" applyFont="1" applyFill="1" applyBorder="1" applyAlignment="1">
      <alignment horizontal="left" vertical="center"/>
    </xf>
    <xf numFmtId="49" fontId="2" fillId="36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" fillId="36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49" fontId="2" fillId="38" borderId="11" xfId="0" applyNumberFormat="1" applyFont="1" applyFill="1" applyBorder="1" applyAlignment="1">
      <alignment horizontal="left" vertical="center"/>
    </xf>
    <xf numFmtId="49" fontId="2" fillId="35" borderId="11" xfId="0" applyNumberFormat="1" applyFont="1" applyFill="1" applyBorder="1" applyAlignment="1">
      <alignment horizontal="left" vertical="center"/>
    </xf>
    <xf numFmtId="49" fontId="2" fillId="38" borderId="12" xfId="0" applyNumberFormat="1" applyFont="1" applyFill="1" applyBorder="1" applyAlignment="1">
      <alignment horizontal="left" vertical="center"/>
    </xf>
    <xf numFmtId="49" fontId="2" fillId="36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35" borderId="12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8.375" style="1" customWidth="1"/>
    <col min="2" max="2" width="4.00390625" style="1" customWidth="1"/>
    <col min="3" max="3" width="7.50390625" style="1" customWidth="1"/>
    <col min="4" max="4" width="10.50390625" style="1" customWidth="1"/>
    <col min="5" max="5" width="11.00390625" style="1" customWidth="1"/>
    <col min="6" max="6" width="9.875" style="1" customWidth="1"/>
    <col min="7" max="7" width="7.50390625" style="1" customWidth="1"/>
    <col min="8" max="8" width="5.50390625" style="4" customWidth="1"/>
    <col min="9" max="9" width="6.625" style="11" customWidth="1"/>
    <col min="10" max="10" width="8.125" style="11" customWidth="1"/>
    <col min="11" max="11" width="6.50390625" style="11" customWidth="1"/>
    <col min="12" max="12" width="8.50390625" style="11" customWidth="1"/>
    <col min="13" max="14" width="8.25390625" style="11" customWidth="1"/>
    <col min="15" max="15" width="6.375" style="11" customWidth="1"/>
    <col min="16" max="16" width="7.50390625" style="11" customWidth="1"/>
    <col min="17" max="17" width="9.00390625" style="14" customWidth="1"/>
    <col min="18" max="18" width="6.125" style="14" customWidth="1"/>
    <col min="19" max="19" width="7.625" style="14" customWidth="1"/>
    <col min="20" max="20" width="7.50390625" style="14" customWidth="1"/>
    <col min="21" max="21" width="3.875" style="1" customWidth="1"/>
    <col min="22" max="22" width="7.50390625" style="1" customWidth="1"/>
    <col min="23" max="23" width="5.375" style="1" customWidth="1"/>
    <col min="24" max="24" width="3.875" style="9" customWidth="1"/>
    <col min="25" max="25" width="6.75390625" style="9" customWidth="1"/>
    <col min="26" max="27" width="6.375" style="9" customWidth="1"/>
    <col min="28" max="28" width="8.375" style="9" customWidth="1"/>
    <col min="29" max="29" width="6.875" style="9" customWidth="1"/>
    <col min="30" max="31" width="5.625" style="9" customWidth="1"/>
    <col min="32" max="32" width="4.00390625" style="12" customWidth="1"/>
    <col min="33" max="33" width="5.25390625" style="12" customWidth="1"/>
    <col min="34" max="34" width="7.875" style="12" customWidth="1"/>
    <col min="35" max="16384" width="9.00390625" style="1" customWidth="1"/>
  </cols>
  <sheetData>
    <row r="1" spans="1:34" ht="21" customHeight="1">
      <c r="A1" s="63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20" s="13" customFormat="1" ht="27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4" customFormat="1" ht="51.75" customHeight="1">
      <c r="A3" s="17" t="s">
        <v>2</v>
      </c>
      <c r="B3" s="17" t="s">
        <v>3</v>
      </c>
      <c r="C3" s="18" t="s">
        <v>102</v>
      </c>
      <c r="D3" s="59" t="s">
        <v>109</v>
      </c>
      <c r="E3" s="59" t="s">
        <v>110</v>
      </c>
      <c r="F3" s="59" t="s">
        <v>111</v>
      </c>
      <c r="G3" s="59" t="s">
        <v>112</v>
      </c>
      <c r="H3" s="18" t="s">
        <v>103</v>
      </c>
      <c r="I3" s="19" t="s">
        <v>59</v>
      </c>
      <c r="J3" s="20" t="s">
        <v>74</v>
      </c>
      <c r="K3" s="20" t="s">
        <v>104</v>
      </c>
      <c r="L3" s="20" t="s">
        <v>105</v>
      </c>
      <c r="M3" s="20" t="s">
        <v>62</v>
      </c>
      <c r="N3" s="20" t="s">
        <v>106</v>
      </c>
      <c r="O3" s="20" t="s">
        <v>113</v>
      </c>
      <c r="P3" s="20" t="s">
        <v>75</v>
      </c>
      <c r="Q3" s="21" t="s">
        <v>63</v>
      </c>
      <c r="R3" s="22" t="s">
        <v>107</v>
      </c>
      <c r="S3" s="22" t="s">
        <v>80</v>
      </c>
      <c r="T3" s="22" t="s">
        <v>64</v>
      </c>
    </row>
    <row r="4" spans="1:20" ht="17.25" customHeight="1">
      <c r="A4" s="60" t="s">
        <v>76</v>
      </c>
      <c r="B4" s="23">
        <v>2006</v>
      </c>
      <c r="C4" s="23" t="s">
        <v>65</v>
      </c>
      <c r="D4" s="24" t="s">
        <v>4</v>
      </c>
      <c r="E4" s="25" t="s">
        <v>5</v>
      </c>
      <c r="F4" s="23"/>
      <c r="G4" s="23"/>
      <c r="H4" s="47" t="s">
        <v>66</v>
      </c>
      <c r="I4" s="48">
        <f>H4-C4</f>
        <v>81</v>
      </c>
      <c r="J4" s="48">
        <v>79</v>
      </c>
      <c r="K4" s="49">
        <v>1811</v>
      </c>
      <c r="L4" s="49">
        <v>984</v>
      </c>
      <c r="M4" s="48">
        <v>1892</v>
      </c>
      <c r="N4" s="48">
        <v>1080</v>
      </c>
      <c r="O4" s="48">
        <f aca="true" t="shared" si="0" ref="O4:P9">M4/I4</f>
        <v>23.358024691358025</v>
      </c>
      <c r="P4" s="48">
        <f t="shared" si="0"/>
        <v>13.670886075949367</v>
      </c>
      <c r="Q4" s="50">
        <f aca="true" t="shared" si="1" ref="Q4:Q15">K4/M4</f>
        <v>0.9571881606765328</v>
      </c>
      <c r="R4" s="53">
        <v>2791</v>
      </c>
      <c r="S4" s="50">
        <v>94.53</v>
      </c>
      <c r="T4" s="50">
        <v>97.2</v>
      </c>
    </row>
    <row r="5" spans="1:20" ht="17.25" customHeight="1">
      <c r="A5" s="60"/>
      <c r="B5" s="30" t="s">
        <v>6</v>
      </c>
      <c r="C5" s="31" t="s">
        <v>65</v>
      </c>
      <c r="D5" s="32" t="s">
        <v>81</v>
      </c>
      <c r="E5" s="33" t="s">
        <v>82</v>
      </c>
      <c r="F5" s="30" t="s">
        <v>48</v>
      </c>
      <c r="G5" s="30"/>
      <c r="H5" s="31" t="s">
        <v>46</v>
      </c>
      <c r="I5" s="42">
        <f aca="true" t="shared" si="2" ref="I5:I15">H5-C5</f>
        <v>82</v>
      </c>
      <c r="J5" s="42">
        <v>81</v>
      </c>
      <c r="K5" s="42">
        <v>1825</v>
      </c>
      <c r="L5" s="42">
        <v>979</v>
      </c>
      <c r="M5" s="42">
        <v>2068</v>
      </c>
      <c r="N5" s="42">
        <v>1458</v>
      </c>
      <c r="O5" s="42">
        <f t="shared" si="0"/>
        <v>25.21951219512195</v>
      </c>
      <c r="P5" s="42">
        <f t="shared" si="0"/>
        <v>18</v>
      </c>
      <c r="Q5" s="51">
        <f t="shared" si="1"/>
        <v>0.882495164410058</v>
      </c>
      <c r="R5" s="54">
        <v>3238</v>
      </c>
      <c r="S5" s="51">
        <v>93.72</v>
      </c>
      <c r="T5" s="51">
        <v>97.48</v>
      </c>
    </row>
    <row r="6" spans="1:20" ht="17.25" customHeight="1">
      <c r="A6" s="60"/>
      <c r="B6" s="30" t="s">
        <v>8</v>
      </c>
      <c r="C6" s="31" t="s">
        <v>115</v>
      </c>
      <c r="D6" s="33" t="s">
        <v>9</v>
      </c>
      <c r="E6" s="34" t="s">
        <v>10</v>
      </c>
      <c r="F6" s="30"/>
      <c r="G6" s="30"/>
      <c r="H6" s="31" t="s">
        <v>47</v>
      </c>
      <c r="I6" s="42">
        <f t="shared" si="2"/>
        <v>99</v>
      </c>
      <c r="J6" s="42">
        <v>97</v>
      </c>
      <c r="K6" s="42">
        <v>1813</v>
      </c>
      <c r="L6" s="42">
        <v>972</v>
      </c>
      <c r="M6" s="42">
        <v>2126</v>
      </c>
      <c r="N6" s="42">
        <v>1567</v>
      </c>
      <c r="O6" s="42">
        <f t="shared" si="0"/>
        <v>21.474747474747474</v>
      </c>
      <c r="P6" s="42">
        <f t="shared" si="0"/>
        <v>16.15463917525773</v>
      </c>
      <c r="Q6" s="51">
        <f t="shared" si="1"/>
        <v>0.8527751646284102</v>
      </c>
      <c r="R6" s="54">
        <v>3448</v>
      </c>
      <c r="S6" s="51">
        <v>90.92</v>
      </c>
      <c r="T6" s="51">
        <v>97.38</v>
      </c>
    </row>
    <row r="7" spans="1:20" ht="17.25" customHeight="1">
      <c r="A7" s="60"/>
      <c r="B7" s="26" t="s">
        <v>11</v>
      </c>
      <c r="C7" s="27" t="s">
        <v>50</v>
      </c>
      <c r="D7" s="28" t="s">
        <v>14</v>
      </c>
      <c r="E7" s="29" t="s">
        <v>15</v>
      </c>
      <c r="F7" s="26"/>
      <c r="G7" s="26"/>
      <c r="H7" s="27" t="s">
        <v>47</v>
      </c>
      <c r="I7" s="39">
        <f t="shared" si="2"/>
        <v>94</v>
      </c>
      <c r="J7" s="39">
        <v>92</v>
      </c>
      <c r="K7" s="39">
        <v>1809</v>
      </c>
      <c r="L7" s="39">
        <v>988</v>
      </c>
      <c r="M7" s="39">
        <v>1949</v>
      </c>
      <c r="N7" s="39">
        <v>1109</v>
      </c>
      <c r="O7" s="39">
        <f t="shared" si="0"/>
        <v>20.73404255319149</v>
      </c>
      <c r="P7" s="39">
        <f t="shared" si="0"/>
        <v>12.054347826086957</v>
      </c>
      <c r="Q7" s="52">
        <f t="shared" si="1"/>
        <v>0.9281682914315034</v>
      </c>
      <c r="R7" s="55">
        <v>2725</v>
      </c>
      <c r="S7" s="52">
        <v>95.02</v>
      </c>
      <c r="T7" s="52">
        <v>97.39</v>
      </c>
    </row>
    <row r="8" spans="1:20" ht="17.25" customHeight="1">
      <c r="A8" s="60" t="s">
        <v>77</v>
      </c>
      <c r="B8" s="23" t="s">
        <v>16</v>
      </c>
      <c r="C8" s="23" t="s">
        <v>67</v>
      </c>
      <c r="D8" s="35" t="s">
        <v>17</v>
      </c>
      <c r="E8" s="23"/>
      <c r="F8" s="23"/>
      <c r="G8" s="23"/>
      <c r="H8" s="47" t="s">
        <v>46</v>
      </c>
      <c r="I8" s="48">
        <f t="shared" si="2"/>
        <v>94</v>
      </c>
      <c r="J8" s="48">
        <v>90</v>
      </c>
      <c r="K8" s="48">
        <v>1865</v>
      </c>
      <c r="L8" s="48">
        <v>975</v>
      </c>
      <c r="M8" s="48">
        <v>2037</v>
      </c>
      <c r="N8" s="48">
        <v>1417</v>
      </c>
      <c r="O8" s="48">
        <f t="shared" si="0"/>
        <v>21.670212765957448</v>
      </c>
      <c r="P8" s="48">
        <f t="shared" si="0"/>
        <v>15.744444444444444</v>
      </c>
      <c r="Q8" s="50">
        <f t="shared" si="1"/>
        <v>0.9155621011291114</v>
      </c>
      <c r="R8" s="53">
        <v>3011</v>
      </c>
      <c r="S8" s="50">
        <v>93.94</v>
      </c>
      <c r="T8" s="50">
        <v>95.96</v>
      </c>
    </row>
    <row r="9" spans="1:20" ht="17.25" customHeight="1">
      <c r="A9" s="60"/>
      <c r="B9" s="30" t="s">
        <v>6</v>
      </c>
      <c r="C9" s="30" t="s">
        <v>50</v>
      </c>
      <c r="D9" s="40" t="s">
        <v>85</v>
      </c>
      <c r="E9" s="31" t="s">
        <v>20</v>
      </c>
      <c r="F9" s="41" t="s">
        <v>21</v>
      </c>
      <c r="G9" s="31"/>
      <c r="H9" s="31" t="s">
        <v>68</v>
      </c>
      <c r="I9" s="42">
        <f t="shared" si="2"/>
        <v>98</v>
      </c>
      <c r="J9" s="42">
        <v>25</v>
      </c>
      <c r="K9" s="42">
        <v>1903</v>
      </c>
      <c r="L9" s="42">
        <v>986</v>
      </c>
      <c r="M9" s="42">
        <v>4111</v>
      </c>
      <c r="N9" s="42">
        <v>1698</v>
      </c>
      <c r="O9" s="42">
        <f t="shared" si="0"/>
        <v>41.94897959183673</v>
      </c>
      <c r="P9" s="42">
        <f t="shared" si="0"/>
        <v>67.92</v>
      </c>
      <c r="Q9" s="51">
        <f>K9/M9</f>
        <v>0.46290440282169787</v>
      </c>
      <c r="R9" s="54">
        <v>2514</v>
      </c>
      <c r="S9" s="51">
        <v>89.82</v>
      </c>
      <c r="T9" s="51">
        <v>88.91</v>
      </c>
    </row>
    <row r="10" spans="1:20" ht="17.25" customHeight="1">
      <c r="A10" s="60"/>
      <c r="B10" s="26" t="s">
        <v>8</v>
      </c>
      <c r="C10" s="26" t="s">
        <v>23</v>
      </c>
      <c r="D10" s="36" t="s">
        <v>24</v>
      </c>
      <c r="E10" s="37" t="s">
        <v>25</v>
      </c>
      <c r="F10" s="38" t="s">
        <v>73</v>
      </c>
      <c r="G10" s="27"/>
      <c r="H10" s="27" t="s">
        <v>45</v>
      </c>
      <c r="I10" s="39">
        <f t="shared" si="2"/>
        <v>82</v>
      </c>
      <c r="J10" s="39">
        <v>6</v>
      </c>
      <c r="K10" s="39">
        <v>1916</v>
      </c>
      <c r="L10" s="39">
        <v>942</v>
      </c>
      <c r="M10" s="39">
        <v>3978</v>
      </c>
      <c r="N10" s="39">
        <v>1831</v>
      </c>
      <c r="O10" s="39">
        <f aca="true" t="shared" si="3" ref="O10:O15">M10/I10</f>
        <v>48.51219512195122</v>
      </c>
      <c r="P10" s="39">
        <f>N10/J10</f>
        <v>305.1666666666667</v>
      </c>
      <c r="Q10" s="52">
        <f t="shared" si="1"/>
        <v>0.481649069884364</v>
      </c>
      <c r="R10" s="55">
        <v>2554</v>
      </c>
      <c r="S10" s="52">
        <v>91.06</v>
      </c>
      <c r="T10" s="52">
        <v>89.47</v>
      </c>
    </row>
    <row r="11" spans="1:20" ht="17.25" customHeight="1">
      <c r="A11" s="60" t="s">
        <v>78</v>
      </c>
      <c r="B11" s="23" t="s">
        <v>16</v>
      </c>
      <c r="C11" s="23" t="s">
        <v>56</v>
      </c>
      <c r="D11" s="43" t="s">
        <v>26</v>
      </c>
      <c r="E11" s="23" t="s">
        <v>27</v>
      </c>
      <c r="F11" s="43" t="s">
        <v>28</v>
      </c>
      <c r="G11" s="44" t="s">
        <v>29</v>
      </c>
      <c r="H11" s="47" t="s">
        <v>30</v>
      </c>
      <c r="I11" s="48">
        <f t="shared" si="2"/>
        <v>116</v>
      </c>
      <c r="J11" s="48">
        <v>36</v>
      </c>
      <c r="K11" s="48">
        <v>1813</v>
      </c>
      <c r="L11" s="48">
        <v>901</v>
      </c>
      <c r="M11" s="48">
        <v>4047</v>
      </c>
      <c r="N11" s="48">
        <v>1189</v>
      </c>
      <c r="O11" s="48">
        <f t="shared" si="3"/>
        <v>34.88793103448276</v>
      </c>
      <c r="P11" s="48">
        <f>N11/J11</f>
        <v>33.02777777777778</v>
      </c>
      <c r="Q11" s="50">
        <f t="shared" si="1"/>
        <v>0.4479861625895725</v>
      </c>
      <c r="R11" s="53">
        <v>2243</v>
      </c>
      <c r="S11" s="50">
        <v>98.41</v>
      </c>
      <c r="T11" s="50">
        <v>102.65</v>
      </c>
    </row>
    <row r="12" spans="1:20" ht="17.25" customHeight="1">
      <c r="A12" s="60"/>
      <c r="B12" s="26" t="s">
        <v>6</v>
      </c>
      <c r="C12" s="26" t="s">
        <v>57</v>
      </c>
      <c r="D12" s="45" t="s">
        <v>94</v>
      </c>
      <c r="E12" s="27"/>
      <c r="F12" s="27"/>
      <c r="G12" s="27"/>
      <c r="H12" s="27" t="s">
        <v>35</v>
      </c>
      <c r="I12" s="39">
        <f t="shared" si="2"/>
        <v>103</v>
      </c>
      <c r="J12" s="39">
        <v>30</v>
      </c>
      <c r="K12" s="39">
        <v>1998</v>
      </c>
      <c r="L12" s="39">
        <v>1013</v>
      </c>
      <c r="M12" s="39">
        <v>2618</v>
      </c>
      <c r="N12" s="39">
        <v>1301</v>
      </c>
      <c r="O12" s="39">
        <f t="shared" si="3"/>
        <v>25.41747572815534</v>
      </c>
      <c r="P12" s="39">
        <f>N12/J12</f>
        <v>43.36666666666667</v>
      </c>
      <c r="Q12" s="52">
        <f t="shared" si="1"/>
        <v>0.7631779984721161</v>
      </c>
      <c r="R12" s="55">
        <v>2271</v>
      </c>
      <c r="S12" s="52">
        <v>96.95</v>
      </c>
      <c r="T12" s="52">
        <v>100.45</v>
      </c>
    </row>
    <row r="13" spans="1:20" ht="17.25" customHeight="1">
      <c r="A13" s="60" t="s">
        <v>79</v>
      </c>
      <c r="B13" s="23" t="s">
        <v>16</v>
      </c>
      <c r="C13" s="23" t="s">
        <v>49</v>
      </c>
      <c r="D13" s="46" t="s">
        <v>38</v>
      </c>
      <c r="E13" s="23"/>
      <c r="F13" s="23"/>
      <c r="G13" s="23"/>
      <c r="H13" s="47" t="s">
        <v>39</v>
      </c>
      <c r="I13" s="48">
        <f t="shared" si="2"/>
        <v>111</v>
      </c>
      <c r="J13" s="48">
        <v>24</v>
      </c>
      <c r="K13" s="48">
        <v>2029</v>
      </c>
      <c r="L13" s="48">
        <v>1245</v>
      </c>
      <c r="M13" s="48">
        <v>4261</v>
      </c>
      <c r="N13" s="48">
        <v>1957</v>
      </c>
      <c r="O13" s="48">
        <f t="shared" si="3"/>
        <v>38.387387387387385</v>
      </c>
      <c r="P13" s="48">
        <f>N13/24</f>
        <v>81.54166666666667</v>
      </c>
      <c r="Q13" s="50">
        <f t="shared" si="1"/>
        <v>0.47617930063365405</v>
      </c>
      <c r="R13" s="53">
        <v>2507</v>
      </c>
      <c r="S13" s="50">
        <v>89.43</v>
      </c>
      <c r="T13" s="50">
        <v>88.59</v>
      </c>
    </row>
    <row r="14" spans="1:20" ht="17.25" customHeight="1">
      <c r="A14" s="60"/>
      <c r="B14" s="30" t="s">
        <v>6</v>
      </c>
      <c r="C14" s="30" t="s">
        <v>41</v>
      </c>
      <c r="D14" s="41" t="s">
        <v>42</v>
      </c>
      <c r="E14" s="30"/>
      <c r="F14" s="30"/>
      <c r="G14" s="30"/>
      <c r="H14" s="31" t="s">
        <v>69</v>
      </c>
      <c r="I14" s="42">
        <f t="shared" si="2"/>
        <v>112</v>
      </c>
      <c r="J14" s="42">
        <v>26</v>
      </c>
      <c r="K14" s="42">
        <v>2197</v>
      </c>
      <c r="L14" s="42">
        <v>1345</v>
      </c>
      <c r="M14" s="42">
        <v>4437</v>
      </c>
      <c r="N14" s="42">
        <v>2062</v>
      </c>
      <c r="O14" s="42">
        <f t="shared" si="3"/>
        <v>39.61607142857143</v>
      </c>
      <c r="P14" s="42">
        <f>N14/26</f>
        <v>79.3076923076923</v>
      </c>
      <c r="Q14" s="51">
        <f t="shared" si="1"/>
        <v>0.49515438359251746</v>
      </c>
      <c r="R14" s="54">
        <v>2485</v>
      </c>
      <c r="S14" s="51">
        <v>90.89</v>
      </c>
      <c r="T14" s="51">
        <v>92.08</v>
      </c>
    </row>
    <row r="15" spans="1:27" ht="17.25" customHeight="1">
      <c r="A15" s="60"/>
      <c r="B15" s="26" t="s">
        <v>8</v>
      </c>
      <c r="C15" s="26" t="s">
        <v>51</v>
      </c>
      <c r="D15" s="37" t="s">
        <v>95</v>
      </c>
      <c r="E15" s="26"/>
      <c r="F15" s="26"/>
      <c r="G15" s="26"/>
      <c r="H15" s="27" t="s">
        <v>43</v>
      </c>
      <c r="I15" s="39">
        <f t="shared" si="2"/>
        <v>110</v>
      </c>
      <c r="J15" s="39">
        <v>27</v>
      </c>
      <c r="K15" s="39">
        <v>2121</v>
      </c>
      <c r="L15" s="39">
        <v>1341</v>
      </c>
      <c r="M15" s="39">
        <v>4098</v>
      </c>
      <c r="N15" s="39">
        <v>1721</v>
      </c>
      <c r="O15" s="39">
        <f t="shared" si="3"/>
        <v>37.25454545454546</v>
      </c>
      <c r="P15" s="39">
        <f>N15/27</f>
        <v>63.74074074074074</v>
      </c>
      <c r="Q15" s="52">
        <f t="shared" si="1"/>
        <v>0.5175695461200586</v>
      </c>
      <c r="R15" s="55">
        <v>2501</v>
      </c>
      <c r="S15" s="52">
        <v>88.18</v>
      </c>
      <c r="T15" s="52">
        <v>88.13</v>
      </c>
      <c r="Z15" s="10"/>
      <c r="AA15" s="10"/>
    </row>
    <row r="16" spans="1:20" ht="24.75" customHeight="1">
      <c r="A16" s="61" t="s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4" customFormat="1" ht="51.75" customHeight="1">
      <c r="A17" s="17" t="s">
        <v>2</v>
      </c>
      <c r="B17" s="17" t="s">
        <v>3</v>
      </c>
      <c r="C17" s="18" t="s">
        <v>102</v>
      </c>
      <c r="D17" s="59" t="s">
        <v>109</v>
      </c>
      <c r="E17" s="59" t="s">
        <v>110</v>
      </c>
      <c r="F17" s="59" t="s">
        <v>111</v>
      </c>
      <c r="G17" s="59" t="s">
        <v>112</v>
      </c>
      <c r="H17" s="18" t="s">
        <v>103</v>
      </c>
      <c r="I17" s="19" t="s">
        <v>59</v>
      </c>
      <c r="J17" s="20" t="s">
        <v>74</v>
      </c>
      <c r="K17" s="20" t="s">
        <v>104</v>
      </c>
      <c r="L17" s="20" t="s">
        <v>105</v>
      </c>
      <c r="M17" s="20" t="s">
        <v>62</v>
      </c>
      <c r="N17" s="20" t="s">
        <v>106</v>
      </c>
      <c r="O17" s="20" t="s">
        <v>113</v>
      </c>
      <c r="P17" s="20" t="s">
        <v>75</v>
      </c>
      <c r="Q17" s="21" t="s">
        <v>63</v>
      </c>
      <c r="R17" s="22" t="s">
        <v>107</v>
      </c>
      <c r="S17" s="22" t="s">
        <v>80</v>
      </c>
      <c r="T17" s="22" t="s">
        <v>64</v>
      </c>
    </row>
    <row r="18" spans="1:20" ht="17.25" customHeight="1">
      <c r="A18" s="60" t="s">
        <v>76</v>
      </c>
      <c r="B18" s="23" t="s">
        <v>6</v>
      </c>
      <c r="C18" s="47" t="s">
        <v>98</v>
      </c>
      <c r="D18" s="44" t="s">
        <v>7</v>
      </c>
      <c r="E18" s="23"/>
      <c r="F18" s="47"/>
      <c r="G18" s="47"/>
      <c r="H18" s="47" t="s">
        <v>70</v>
      </c>
      <c r="I18" s="48">
        <f>H18-C18</f>
        <v>27</v>
      </c>
      <c r="J18" s="48">
        <v>5</v>
      </c>
      <c r="K18" s="48">
        <v>1801</v>
      </c>
      <c r="L18" s="48">
        <v>987</v>
      </c>
      <c r="M18" s="49">
        <v>3199</v>
      </c>
      <c r="N18" s="49">
        <v>1278</v>
      </c>
      <c r="O18" s="48">
        <f>M18/I18</f>
        <v>118.48148148148148</v>
      </c>
      <c r="P18" s="48">
        <f>N18/5</f>
        <v>255.6</v>
      </c>
      <c r="Q18" s="50">
        <f aca="true" t="shared" si="4" ref="Q18:Q27">K18/M18</f>
        <v>0.5629884338855893</v>
      </c>
      <c r="R18" s="53">
        <v>2324</v>
      </c>
      <c r="S18" s="50">
        <v>96.12</v>
      </c>
      <c r="T18" s="50">
        <v>101.32</v>
      </c>
    </row>
    <row r="19" spans="1:20" ht="17.25" customHeight="1">
      <c r="A19" s="60"/>
      <c r="B19" s="30" t="s">
        <v>8</v>
      </c>
      <c r="C19" s="31" t="s">
        <v>99</v>
      </c>
      <c r="D19" s="30" t="s">
        <v>83</v>
      </c>
      <c r="E19" s="57" t="s">
        <v>84</v>
      </c>
      <c r="F19" s="31"/>
      <c r="G19" s="31"/>
      <c r="H19" s="31" t="s">
        <v>55</v>
      </c>
      <c r="I19" s="42">
        <f aca="true" t="shared" si="5" ref="I19:I27">H19-C19</f>
        <v>31</v>
      </c>
      <c r="J19" s="42">
        <v>4</v>
      </c>
      <c r="K19" s="42">
        <v>1863</v>
      </c>
      <c r="L19" s="42">
        <v>977</v>
      </c>
      <c r="M19" s="42">
        <v>3356</v>
      </c>
      <c r="N19" s="42">
        <v>1191</v>
      </c>
      <c r="O19" s="42">
        <f>M19/I19</f>
        <v>108.25806451612904</v>
      </c>
      <c r="P19" s="42">
        <f>N19/5</f>
        <v>238.2</v>
      </c>
      <c r="Q19" s="51">
        <f t="shared" si="4"/>
        <v>0.5551251489868891</v>
      </c>
      <c r="R19" s="54">
        <v>2109</v>
      </c>
      <c r="S19" s="51">
        <v>97.96</v>
      </c>
      <c r="T19" s="51">
        <v>102.45</v>
      </c>
    </row>
    <row r="20" spans="1:20" ht="17.25" customHeight="1">
      <c r="A20" s="60"/>
      <c r="B20" s="26" t="s">
        <v>11</v>
      </c>
      <c r="C20" s="26" t="s">
        <v>61</v>
      </c>
      <c r="D20" s="26" t="s">
        <v>12</v>
      </c>
      <c r="E20" s="56" t="s">
        <v>13</v>
      </c>
      <c r="F20" s="26"/>
      <c r="G20" s="26"/>
      <c r="H20" s="27" t="s">
        <v>71</v>
      </c>
      <c r="I20" s="39">
        <f t="shared" si="5"/>
        <v>43</v>
      </c>
      <c r="J20" s="39">
        <v>11</v>
      </c>
      <c r="K20" s="39">
        <v>1830</v>
      </c>
      <c r="L20" s="39">
        <v>991</v>
      </c>
      <c r="M20" s="39">
        <v>2975</v>
      </c>
      <c r="N20" s="39">
        <v>1217</v>
      </c>
      <c r="O20" s="39">
        <f>M20/I20</f>
        <v>69.18604651162791</v>
      </c>
      <c r="P20" s="39">
        <f>N20/12</f>
        <v>101.41666666666667</v>
      </c>
      <c r="Q20" s="52">
        <f t="shared" si="4"/>
        <v>0.6151260504201681</v>
      </c>
      <c r="R20" s="55">
        <v>2240</v>
      </c>
      <c r="S20" s="52">
        <v>97.97</v>
      </c>
      <c r="T20" s="52">
        <v>103.03</v>
      </c>
    </row>
    <row r="21" spans="1:20" ht="17.25" customHeight="1">
      <c r="A21" s="60" t="s">
        <v>77</v>
      </c>
      <c r="B21" s="23" t="s">
        <v>6</v>
      </c>
      <c r="C21" s="23" t="s">
        <v>18</v>
      </c>
      <c r="D21" s="35" t="s">
        <v>19</v>
      </c>
      <c r="E21" s="23"/>
      <c r="F21" s="23"/>
      <c r="G21" s="23"/>
      <c r="H21" s="47" t="s">
        <v>92</v>
      </c>
      <c r="I21" s="48">
        <f t="shared" si="5"/>
        <v>56</v>
      </c>
      <c r="J21" s="48">
        <v>54</v>
      </c>
      <c r="K21" s="48">
        <v>1835</v>
      </c>
      <c r="L21" s="48">
        <v>963</v>
      </c>
      <c r="M21" s="48">
        <v>2336</v>
      </c>
      <c r="N21" s="48">
        <v>1759</v>
      </c>
      <c r="O21" s="48">
        <f aca="true" t="shared" si="6" ref="O21:P27">M21/I21</f>
        <v>41.714285714285715</v>
      </c>
      <c r="P21" s="48">
        <f t="shared" si="6"/>
        <v>32.574074074074076</v>
      </c>
      <c r="Q21" s="50">
        <f t="shared" si="4"/>
        <v>0.7855308219178082</v>
      </c>
      <c r="R21" s="53">
        <v>3162</v>
      </c>
      <c r="S21" s="50">
        <v>92.44</v>
      </c>
      <c r="T21" s="50">
        <v>93.72</v>
      </c>
    </row>
    <row r="22" spans="1:20" ht="17.25" customHeight="1">
      <c r="A22" s="60"/>
      <c r="B22" s="31" t="s">
        <v>8</v>
      </c>
      <c r="C22" s="31" t="s">
        <v>72</v>
      </c>
      <c r="D22" s="40" t="s">
        <v>22</v>
      </c>
      <c r="E22" s="30"/>
      <c r="F22" s="31"/>
      <c r="G22" s="31"/>
      <c r="H22" s="31" t="s">
        <v>97</v>
      </c>
      <c r="I22" s="42">
        <f t="shared" si="5"/>
        <v>67</v>
      </c>
      <c r="J22" s="42">
        <v>66</v>
      </c>
      <c r="K22" s="42">
        <v>1864</v>
      </c>
      <c r="L22" s="42">
        <v>980</v>
      </c>
      <c r="M22" s="42">
        <v>2171</v>
      </c>
      <c r="N22" s="42">
        <v>1574</v>
      </c>
      <c r="O22" s="42">
        <f t="shared" si="6"/>
        <v>32.40298507462686</v>
      </c>
      <c r="P22" s="42">
        <f t="shared" si="6"/>
        <v>23.848484848484848</v>
      </c>
      <c r="Q22" s="51">
        <f t="shared" si="4"/>
        <v>0.8585905112851221</v>
      </c>
      <c r="R22" s="54">
        <v>2919</v>
      </c>
      <c r="S22" s="51">
        <v>94.3</v>
      </c>
      <c r="T22" s="51">
        <v>96.11</v>
      </c>
    </row>
    <row r="23" spans="1:20" ht="17.25" customHeight="1">
      <c r="A23" s="60"/>
      <c r="B23" s="27" t="s">
        <v>11</v>
      </c>
      <c r="C23" s="27" t="s">
        <v>53</v>
      </c>
      <c r="D23" s="36" t="s">
        <v>34</v>
      </c>
      <c r="E23" s="26"/>
      <c r="F23" s="27"/>
      <c r="G23" s="27"/>
      <c r="H23" s="27" t="s">
        <v>58</v>
      </c>
      <c r="I23" s="39">
        <f t="shared" si="5"/>
        <v>36</v>
      </c>
      <c r="J23" s="39">
        <v>30</v>
      </c>
      <c r="K23" s="39">
        <v>1870</v>
      </c>
      <c r="L23" s="39">
        <v>976</v>
      </c>
      <c r="M23" s="39">
        <v>2091</v>
      </c>
      <c r="N23" s="39">
        <v>1481</v>
      </c>
      <c r="O23" s="39">
        <f t="shared" si="6"/>
        <v>58.083333333333336</v>
      </c>
      <c r="P23" s="39">
        <f t="shared" si="6"/>
        <v>49.36666666666667</v>
      </c>
      <c r="Q23" s="52">
        <f t="shared" si="4"/>
        <v>0.8943089430894309</v>
      </c>
      <c r="R23" s="55">
        <v>3127</v>
      </c>
      <c r="S23" s="52">
        <v>92.44</v>
      </c>
      <c r="T23" s="52">
        <v>95.98</v>
      </c>
    </row>
    <row r="24" spans="1:20" ht="17.25" customHeight="1">
      <c r="A24" s="60" t="s">
        <v>78</v>
      </c>
      <c r="B24" s="23" t="s">
        <v>6</v>
      </c>
      <c r="C24" s="23" t="s">
        <v>31</v>
      </c>
      <c r="D24" s="23" t="s">
        <v>32</v>
      </c>
      <c r="E24" s="43" t="s">
        <v>33</v>
      </c>
      <c r="F24" s="23"/>
      <c r="G24" s="23"/>
      <c r="H24" s="47" t="s">
        <v>60</v>
      </c>
      <c r="I24" s="48">
        <f t="shared" si="5"/>
        <v>60</v>
      </c>
      <c r="J24" s="48">
        <v>17</v>
      </c>
      <c r="K24" s="48">
        <v>2161</v>
      </c>
      <c r="L24" s="48">
        <v>1362</v>
      </c>
      <c r="M24" s="48">
        <v>3618</v>
      </c>
      <c r="N24" s="48">
        <v>2683</v>
      </c>
      <c r="O24" s="48">
        <f t="shared" si="6"/>
        <v>60.3</v>
      </c>
      <c r="P24" s="48">
        <f t="shared" si="6"/>
        <v>157.8235294117647</v>
      </c>
      <c r="Q24" s="50">
        <f t="shared" si="4"/>
        <v>0.5972913211719182</v>
      </c>
      <c r="R24" s="53">
        <v>3437</v>
      </c>
      <c r="S24" s="50">
        <v>87.86</v>
      </c>
      <c r="T24" s="50">
        <v>97.11</v>
      </c>
    </row>
    <row r="25" spans="1:20" ht="17.25" customHeight="1">
      <c r="A25" s="60"/>
      <c r="B25" s="27" t="s">
        <v>8</v>
      </c>
      <c r="C25" s="27" t="s">
        <v>96</v>
      </c>
      <c r="D25" s="56" t="s">
        <v>36</v>
      </c>
      <c r="E25" s="45" t="s">
        <v>37</v>
      </c>
      <c r="F25" s="58"/>
      <c r="G25" s="58"/>
      <c r="H25" s="27" t="s">
        <v>54</v>
      </c>
      <c r="I25" s="39">
        <f t="shared" si="5"/>
        <v>33</v>
      </c>
      <c r="J25" s="39">
        <v>8</v>
      </c>
      <c r="K25" s="39">
        <v>1855</v>
      </c>
      <c r="L25" s="39">
        <v>1003</v>
      </c>
      <c r="M25" s="39">
        <v>3617</v>
      </c>
      <c r="N25" s="39">
        <v>1874</v>
      </c>
      <c r="O25" s="39">
        <f t="shared" si="6"/>
        <v>109.60606060606061</v>
      </c>
      <c r="P25" s="39">
        <f t="shared" si="6"/>
        <v>234.25</v>
      </c>
      <c r="Q25" s="52">
        <f t="shared" si="4"/>
        <v>0.5128559579762234</v>
      </c>
      <c r="R25" s="55">
        <v>2784</v>
      </c>
      <c r="S25" s="52">
        <v>90.59</v>
      </c>
      <c r="T25" s="52">
        <v>97.37</v>
      </c>
    </row>
    <row r="26" spans="1:20" ht="17.25" customHeight="1">
      <c r="A26" s="60" t="s">
        <v>79</v>
      </c>
      <c r="B26" s="23" t="s">
        <v>6</v>
      </c>
      <c r="C26" s="23" t="s">
        <v>18</v>
      </c>
      <c r="D26" s="23"/>
      <c r="E26" s="23"/>
      <c r="F26" s="23"/>
      <c r="G26" s="23"/>
      <c r="H26" s="47" t="s">
        <v>40</v>
      </c>
      <c r="I26" s="48">
        <f t="shared" si="5"/>
        <v>6</v>
      </c>
      <c r="J26" s="48">
        <v>5</v>
      </c>
      <c r="K26" s="48">
        <v>2256</v>
      </c>
      <c r="L26" s="48">
        <v>1349</v>
      </c>
      <c r="M26" s="48">
        <v>2319</v>
      </c>
      <c r="N26" s="48">
        <v>1311</v>
      </c>
      <c r="O26" s="48">
        <f t="shared" si="6"/>
        <v>386.5</v>
      </c>
      <c r="P26" s="48">
        <f t="shared" si="6"/>
        <v>262.2</v>
      </c>
      <c r="Q26" s="50">
        <f t="shared" si="4"/>
        <v>0.9728331177231565</v>
      </c>
      <c r="R26" s="53">
        <v>2356</v>
      </c>
      <c r="S26" s="50">
        <v>94.79</v>
      </c>
      <c r="T26" s="50">
        <v>98.92</v>
      </c>
    </row>
    <row r="27" spans="1:20" ht="17.25" customHeight="1">
      <c r="A27" s="60"/>
      <c r="B27" s="26" t="s">
        <v>8</v>
      </c>
      <c r="C27" s="26" t="s">
        <v>52</v>
      </c>
      <c r="D27" s="26" t="s">
        <v>53</v>
      </c>
      <c r="E27" s="26" t="s">
        <v>101</v>
      </c>
      <c r="F27" s="26"/>
      <c r="G27" s="26"/>
      <c r="H27" s="27" t="s">
        <v>44</v>
      </c>
      <c r="I27" s="39">
        <f t="shared" si="5"/>
        <v>8</v>
      </c>
      <c r="J27" s="39">
        <v>7</v>
      </c>
      <c r="K27" s="39">
        <v>2255</v>
      </c>
      <c r="L27" s="39">
        <v>1341</v>
      </c>
      <c r="M27" s="39">
        <v>2511</v>
      </c>
      <c r="N27" s="39">
        <v>1604</v>
      </c>
      <c r="O27" s="39">
        <f t="shared" si="6"/>
        <v>313.875</v>
      </c>
      <c r="P27" s="39">
        <f t="shared" si="6"/>
        <v>229.14285714285714</v>
      </c>
      <c r="Q27" s="52">
        <f t="shared" si="4"/>
        <v>0.8980485862206292</v>
      </c>
      <c r="R27" s="55">
        <v>2730</v>
      </c>
      <c r="S27" s="52">
        <v>94.99</v>
      </c>
      <c r="T27" s="52">
        <v>97.88</v>
      </c>
    </row>
    <row r="28" spans="1:6" ht="12.75">
      <c r="A28" s="1" t="s">
        <v>108</v>
      </c>
      <c r="E28" s="15"/>
      <c r="F28" s="1" t="s">
        <v>88</v>
      </c>
    </row>
    <row r="29" spans="5:6" ht="12.75">
      <c r="E29" s="2"/>
      <c r="F29" s="1" t="s">
        <v>87</v>
      </c>
    </row>
    <row r="30" spans="5:6" ht="12.75">
      <c r="E30" s="16"/>
      <c r="F30" s="1" t="s">
        <v>89</v>
      </c>
    </row>
    <row r="31" spans="5:6" ht="12.75">
      <c r="E31" s="7"/>
      <c r="F31" s="1" t="s">
        <v>90</v>
      </c>
    </row>
    <row r="32" spans="5:6" ht="12.75">
      <c r="E32" s="3"/>
      <c r="F32" s="1" t="s">
        <v>91</v>
      </c>
    </row>
    <row r="33" spans="5:6" ht="12.75">
      <c r="E33" s="5"/>
      <c r="F33" s="1" t="s">
        <v>100</v>
      </c>
    </row>
    <row r="34" spans="5:6" ht="12.75">
      <c r="E34" s="6"/>
      <c r="F34" s="1" t="s">
        <v>86</v>
      </c>
    </row>
    <row r="35" spans="5:6" ht="12.75">
      <c r="E35" s="8"/>
      <c r="F35" s="1" t="s">
        <v>93</v>
      </c>
    </row>
  </sheetData>
  <sheetProtection/>
  <mergeCells count="11">
    <mergeCell ref="A1:AH1"/>
    <mergeCell ref="A4:A7"/>
    <mergeCell ref="A2:T2"/>
    <mergeCell ref="A18:A20"/>
    <mergeCell ref="A21:A23"/>
    <mergeCell ref="A24:A25"/>
    <mergeCell ref="A26:A27"/>
    <mergeCell ref="A8:A10"/>
    <mergeCell ref="A11:A12"/>
    <mergeCell ref="A13:A15"/>
    <mergeCell ref="A16:T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2017-03-17T02:57:09Z</cp:lastPrinted>
  <dcterms:created xsi:type="dcterms:W3CDTF">2017-03-14T08:13:51Z</dcterms:created>
  <dcterms:modified xsi:type="dcterms:W3CDTF">2017-11-23T12:37:03Z</dcterms:modified>
  <cp:category/>
  <cp:version/>
  <cp:contentType/>
  <cp:contentStatus/>
</cp:coreProperties>
</file>