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Users\HP\Desktop\"/>
    </mc:Choice>
  </mc:AlternateContent>
  <bookViews>
    <workbookView xWindow="0" yWindow="0" windowWidth="24000" windowHeight="9735" tabRatio="691" activeTab="2"/>
  </bookViews>
  <sheets>
    <sheet name="License Agreement" sheetId="5141" r:id="rId1"/>
    <sheet name="Read me !" sheetId="5139" r:id="rId2"/>
    <sheet name="Raw INPUT data" sheetId="5137" r:id="rId3"/>
    <sheet name="OUTPUT Summary" sheetId="5140" r:id="rId4"/>
    <sheet name="Calculations" sheetId="1" r:id="rId5"/>
    <sheet name="Database Criteria" sheetId="5138" r:id="rId6"/>
  </sheets>
  <calcPr calcId="152511"/>
</workbook>
</file>

<file path=xl/calcChain.xml><?xml version="1.0" encoding="utf-8"?>
<calcChain xmlns="http://schemas.openxmlformats.org/spreadsheetml/2006/main">
  <c r="AD1" i="5137" l="1"/>
  <c r="AD3" i="5137"/>
  <c r="E10" i="5140"/>
  <c r="AB3" i="5137"/>
  <c r="A27" i="5140"/>
  <c r="A28" i="5140" s="1"/>
  <c r="A29" i="5140" s="1"/>
  <c r="A30" i="5140" s="1"/>
  <c r="A31" i="5140" s="1"/>
  <c r="A32" i="5140" s="1"/>
  <c r="A33" i="5140" s="1"/>
  <c r="A34" i="5140" s="1"/>
  <c r="A35" i="5140" s="1"/>
  <c r="A36" i="5140" s="1"/>
  <c r="A37" i="5140" s="1"/>
  <c r="A38" i="5140" s="1"/>
  <c r="A39" i="5140" s="1"/>
  <c r="A40" i="5140" s="1"/>
  <c r="A41" i="5140" s="1"/>
  <c r="A42" i="5140" s="1"/>
  <c r="A43" i="5140" s="1"/>
  <c r="A44" i="5140" s="1"/>
  <c r="A45" i="5140" s="1"/>
  <c r="A46" i="5140" s="1"/>
  <c r="A47" i="5140" s="1"/>
  <c r="A48" i="5140" s="1"/>
  <c r="A49" i="5140" s="1"/>
  <c r="A50" i="5140" s="1"/>
  <c r="A51" i="5140" s="1"/>
  <c r="A52" i="5140" s="1"/>
  <c r="A53" i="5140" s="1"/>
  <c r="A54" i="5140" s="1"/>
  <c r="A55" i="5140" s="1"/>
  <c r="A56" i="5140" s="1"/>
  <c r="AE6" i="5137"/>
  <c r="AE7" i="5137" s="1"/>
  <c r="B27" i="5140"/>
  <c r="A6" i="5137"/>
  <c r="D6" i="5137" s="1"/>
  <c r="A8" i="5137"/>
  <c r="B8" i="5137" s="1"/>
  <c r="A5" i="5137"/>
  <c r="D5" i="5137" s="1"/>
  <c r="C5" i="1" s="1"/>
  <c r="A7" i="5137"/>
  <c r="E9" i="5140"/>
  <c r="E6" i="5140"/>
  <c r="AD2" i="5137"/>
  <c r="D8" i="5137"/>
  <c r="B6" i="5137"/>
  <c r="B6" i="1" s="1"/>
  <c r="A10" i="5137"/>
  <c r="A14" i="5137" s="1"/>
  <c r="D14" i="5137" s="1"/>
  <c r="B10" i="5137"/>
  <c r="AH7" i="5137" l="1"/>
  <c r="B28" i="5140"/>
  <c r="AE8" i="5137"/>
  <c r="AD7" i="5137"/>
  <c r="A6" i="5138" s="1"/>
  <c r="B5" i="5138" s="1"/>
  <c r="AD6" i="5137"/>
  <c r="A4" i="5138" s="1"/>
  <c r="AH6" i="5137"/>
  <c r="AB5" i="5137"/>
  <c r="A9" i="5137"/>
  <c r="B8" i="1"/>
  <c r="B5" i="5137"/>
  <c r="B5" i="1" s="1"/>
  <c r="AB8" i="5137"/>
  <c r="C8" i="1"/>
  <c r="A12" i="5137"/>
  <c r="AB14" i="5137"/>
  <c r="C14" i="1"/>
  <c r="B7" i="5137"/>
  <c r="B7" i="1" s="1"/>
  <c r="A11" i="5137"/>
  <c r="D7" i="5137"/>
  <c r="C6" i="1"/>
  <c r="A6" i="1" s="1"/>
  <c r="AB6" i="5137"/>
  <c r="AE9" i="5137"/>
  <c r="AH8" i="5137"/>
  <c r="B14" i="5137"/>
  <c r="B14" i="1"/>
  <c r="A18" i="5137"/>
  <c r="B10" i="1"/>
  <c r="I5" i="1"/>
  <c r="F5" i="1"/>
  <c r="G5" i="1" s="1"/>
  <c r="D10" i="5137"/>
  <c r="J5" i="1"/>
  <c r="H5" i="1" l="1"/>
  <c r="A8" i="1"/>
  <c r="K4" i="1"/>
  <c r="B4" i="5138"/>
  <c r="B412" i="1"/>
  <c r="D3" i="5138"/>
  <c r="D4" i="5138"/>
  <c r="B3" i="5138"/>
  <c r="A14" i="1"/>
  <c r="B29" i="5140"/>
  <c r="AD8" i="5137"/>
  <c r="A8" i="5138" s="1"/>
  <c r="B7" i="5138" s="1"/>
  <c r="L4" i="1"/>
  <c r="B413" i="1"/>
  <c r="B6" i="5138"/>
  <c r="A5" i="1"/>
  <c r="A13" i="5137"/>
  <c r="D9" i="5137"/>
  <c r="B9" i="5137"/>
  <c r="B9" i="1" s="1"/>
  <c r="C7" i="1"/>
  <c r="A7" i="1" s="1"/>
  <c r="AB7" i="5137"/>
  <c r="I14" i="1"/>
  <c r="J14" i="1"/>
  <c r="A15" i="5137"/>
  <c r="B11" i="5137"/>
  <c r="B11" i="1" s="1"/>
  <c r="D11" i="5137"/>
  <c r="J6" i="1"/>
  <c r="I6" i="1"/>
  <c r="B8" i="5138"/>
  <c r="B414" i="1"/>
  <c r="M4" i="1"/>
  <c r="B12" i="5137"/>
  <c r="B12" i="1" s="1"/>
  <c r="D12" i="5137"/>
  <c r="A16" i="5137"/>
  <c r="D18" i="5137"/>
  <c r="A22" i="5137"/>
  <c r="B18" i="5137"/>
  <c r="B18" i="1" s="1"/>
  <c r="AE10" i="5137"/>
  <c r="B30" i="5140"/>
  <c r="AD9" i="5137"/>
  <c r="A10" i="5138" s="1"/>
  <c r="B9" i="5138" s="1"/>
  <c r="AH9" i="5137"/>
  <c r="J8" i="1"/>
  <c r="I8" i="1"/>
  <c r="C10" i="1"/>
  <c r="A10" i="1" s="1"/>
  <c r="AB10" i="5137"/>
  <c r="D5" i="1"/>
  <c r="E5" i="1" s="1"/>
  <c r="F14" i="1" l="1"/>
  <c r="G14" i="1" s="1"/>
  <c r="D14" i="1" s="1"/>
  <c r="E14" i="1" s="1"/>
  <c r="F8" i="1"/>
  <c r="G8" i="1" s="1"/>
  <c r="D8" i="1" s="1"/>
  <c r="E8" i="1" s="1"/>
  <c r="F6" i="1"/>
  <c r="G6" i="1" s="1"/>
  <c r="D6" i="1" s="1"/>
  <c r="E6" i="1" s="1"/>
  <c r="H6" i="1"/>
  <c r="L5" i="1"/>
  <c r="M5" i="1"/>
  <c r="K413" i="1"/>
  <c r="P413" i="1"/>
  <c r="G413" i="1"/>
  <c r="F413" i="1"/>
  <c r="L413" i="1"/>
  <c r="L412" i="1"/>
  <c r="K412" i="1"/>
  <c r="G412" i="1"/>
  <c r="F412" i="1"/>
  <c r="P412" i="1"/>
  <c r="K5" i="1"/>
  <c r="AB9" i="5137"/>
  <c r="C9" i="1"/>
  <c r="A17" i="5137"/>
  <c r="D13" i="5137"/>
  <c r="B13" i="5137"/>
  <c r="B13" i="1" s="1"/>
  <c r="L414" i="1"/>
  <c r="G414" i="1"/>
  <c r="P414" i="1"/>
  <c r="F414" i="1"/>
  <c r="K414" i="1"/>
  <c r="I7" i="1"/>
  <c r="F7" i="1" s="1"/>
  <c r="G7" i="1" s="1"/>
  <c r="J7" i="1"/>
  <c r="B415" i="1"/>
  <c r="B10" i="5138"/>
  <c r="N4" i="1"/>
  <c r="N5" i="1" s="1"/>
  <c r="J10" i="1"/>
  <c r="I10" i="1"/>
  <c r="F10" i="1" s="1"/>
  <c r="G10" i="1" s="1"/>
  <c r="AB11" i="5137"/>
  <c r="C11" i="1"/>
  <c r="A11" i="1" s="1"/>
  <c r="AH10" i="5137"/>
  <c r="AE11" i="5137"/>
  <c r="AD10" i="5137"/>
  <c r="A12" i="5138" s="1"/>
  <c r="B11" i="5138" s="1"/>
  <c r="B31" i="5140"/>
  <c r="A20" i="5137"/>
  <c r="D16" i="5137"/>
  <c r="B16" i="5137"/>
  <c r="B16" i="1"/>
  <c r="AB12" i="5137"/>
  <c r="C12" i="1"/>
  <c r="A12" i="1" s="1"/>
  <c r="B15" i="5137"/>
  <c r="A19" i="5137"/>
  <c r="D15" i="5137"/>
  <c r="B15" i="1"/>
  <c r="B22" i="5137"/>
  <c r="B22" i="1"/>
  <c r="D22" i="5137"/>
  <c r="A26" i="5137"/>
  <c r="AB18" i="5137"/>
  <c r="C18" i="1"/>
  <c r="A18" i="1" s="1"/>
  <c r="H14" i="1" l="1"/>
  <c r="H10" i="1"/>
  <c r="D10" i="1"/>
  <c r="E10" i="1" s="1"/>
  <c r="H8" i="1"/>
  <c r="D7" i="1"/>
  <c r="E7" i="1" s="1"/>
  <c r="H7" i="1"/>
  <c r="M9" i="1"/>
  <c r="N9" i="1"/>
  <c r="Q413" i="1"/>
  <c r="L9" i="1"/>
  <c r="Q412" i="1"/>
  <c r="K9" i="1"/>
  <c r="D17" i="5137"/>
  <c r="B17" i="5137"/>
  <c r="B17" i="1" s="1"/>
  <c r="A21" i="5137"/>
  <c r="J9" i="1"/>
  <c r="D9" i="1"/>
  <c r="E9" i="1" s="1"/>
  <c r="I9" i="1"/>
  <c r="H9" i="1"/>
  <c r="G9" i="1"/>
  <c r="F9" i="1"/>
  <c r="A9" i="1"/>
  <c r="AB13" i="5137"/>
  <c r="C13" i="1"/>
  <c r="J18" i="1"/>
  <c r="I18" i="1"/>
  <c r="F18" i="1" s="1"/>
  <c r="G18" i="1" s="1"/>
  <c r="D26" i="5137"/>
  <c r="A30" i="5137"/>
  <c r="B26" i="5137"/>
  <c r="B26" i="1" s="1"/>
  <c r="AB22" i="5137"/>
  <c r="C22" i="1"/>
  <c r="A22" i="1" s="1"/>
  <c r="D31" i="5140"/>
  <c r="H31" i="5140"/>
  <c r="C31" i="5140"/>
  <c r="J31" i="5140"/>
  <c r="E31" i="5140"/>
  <c r="F31" i="5140"/>
  <c r="I31" i="5140"/>
  <c r="G31" i="5140"/>
  <c r="C16" i="1"/>
  <c r="A16" i="1" s="1"/>
  <c r="AB16" i="5137"/>
  <c r="A24" i="5137"/>
  <c r="D20" i="5137"/>
  <c r="B20" i="5137"/>
  <c r="B20" i="1" s="1"/>
  <c r="P415" i="1"/>
  <c r="L415" i="1"/>
  <c r="K415" i="1"/>
  <c r="F415" i="1"/>
  <c r="G415" i="1"/>
  <c r="J11" i="1"/>
  <c r="I11" i="1"/>
  <c r="F11" i="1" s="1"/>
  <c r="G11" i="1" s="1"/>
  <c r="C15" i="1"/>
  <c r="A15" i="1" s="1"/>
  <c r="AB15" i="5137"/>
  <c r="B19" i="5137"/>
  <c r="B19" i="1" s="1"/>
  <c r="D19" i="5137"/>
  <c r="A23" i="5137"/>
  <c r="J12" i="1"/>
  <c r="I12" i="1"/>
  <c r="AE12" i="5137"/>
  <c r="AD11" i="5137"/>
  <c r="A14" i="5138" s="1"/>
  <c r="B13" i="5138" s="1"/>
  <c r="AH11" i="5137"/>
  <c r="B32" i="5140"/>
  <c r="B12" i="5138"/>
  <c r="O4" i="1"/>
  <c r="O13" i="1" s="1"/>
  <c r="B416" i="1"/>
  <c r="Q414" i="1"/>
  <c r="D18" i="1" l="1"/>
  <c r="E18" i="1" s="1"/>
  <c r="H18" i="1"/>
  <c r="F12" i="1"/>
  <c r="G12" i="1" s="1"/>
  <c r="D12" i="1" s="1"/>
  <c r="E12" i="1" s="1"/>
  <c r="D11" i="1"/>
  <c r="E11" i="1" s="1"/>
  <c r="H11" i="1"/>
  <c r="M13" i="1"/>
  <c r="O5" i="1"/>
  <c r="O9" i="1"/>
  <c r="L13" i="1"/>
  <c r="N13" i="1"/>
  <c r="K13" i="1"/>
  <c r="A17" i="1"/>
  <c r="O17" i="1"/>
  <c r="I13" i="1"/>
  <c r="F13" i="1"/>
  <c r="J13" i="1"/>
  <c r="H13" i="1"/>
  <c r="G13" i="1"/>
  <c r="D13" i="1"/>
  <c r="E13" i="1" s="1"/>
  <c r="A19" i="1"/>
  <c r="B21" i="5137"/>
  <c r="B21" i="1" s="1"/>
  <c r="A25" i="5137"/>
  <c r="D21" i="5137"/>
  <c r="AB17" i="5137"/>
  <c r="C17" i="1"/>
  <c r="A13" i="1"/>
  <c r="C19" i="1"/>
  <c r="AB19" i="5137"/>
  <c r="AB26" i="5137"/>
  <c r="C26" i="1"/>
  <c r="A26" i="1" s="1"/>
  <c r="Q415" i="1"/>
  <c r="AB20" i="5137"/>
  <c r="C20" i="1"/>
  <c r="A20" i="1" s="1"/>
  <c r="AH12" i="5137"/>
  <c r="B33" i="5140"/>
  <c r="AD12" i="5137"/>
  <c r="A16" i="5138" s="1"/>
  <c r="B15" i="5138" s="1"/>
  <c r="AE13" i="5137"/>
  <c r="I16" i="1"/>
  <c r="J16" i="1"/>
  <c r="B23" i="5137"/>
  <c r="B23" i="1" s="1"/>
  <c r="A27" i="5137"/>
  <c r="D23" i="5137"/>
  <c r="H416" i="1"/>
  <c r="G416" i="1"/>
  <c r="S416" i="1"/>
  <c r="C416" i="1"/>
  <c r="P416" i="1"/>
  <c r="A416" i="1"/>
  <c r="R416" i="1"/>
  <c r="F416" i="1"/>
  <c r="K416" i="1"/>
  <c r="I416" i="1"/>
  <c r="O416" i="1"/>
  <c r="E416" i="1"/>
  <c r="L416" i="1"/>
  <c r="D416" i="1"/>
  <c r="N416" i="1"/>
  <c r="M416" i="1"/>
  <c r="J32" i="5140"/>
  <c r="C32" i="5140"/>
  <c r="I32" i="5140"/>
  <c r="H32" i="5140"/>
  <c r="D32" i="5140"/>
  <c r="F32" i="5140"/>
  <c r="E32" i="5140"/>
  <c r="G32" i="5140"/>
  <c r="A28" i="5137"/>
  <c r="B24" i="5137"/>
  <c r="D24" i="5137"/>
  <c r="B24" i="1"/>
  <c r="J22" i="1"/>
  <c r="I22" i="1"/>
  <c r="D30" i="5137"/>
  <c r="B30" i="5137"/>
  <c r="B30" i="1" s="1"/>
  <c r="A34" i="5137"/>
  <c r="B417" i="1"/>
  <c r="P4" i="1"/>
  <c r="P17" i="1" s="1"/>
  <c r="B14" i="5138"/>
  <c r="J15" i="1"/>
  <c r="I15" i="1"/>
  <c r="F22" i="1" l="1"/>
  <c r="G22" i="1" s="1"/>
  <c r="D22" i="1" s="1"/>
  <c r="E22" i="1" s="1"/>
  <c r="F16" i="1"/>
  <c r="G16" i="1" s="1"/>
  <c r="D16" i="1" s="1"/>
  <c r="E16" i="1" s="1"/>
  <c r="F15" i="1"/>
  <c r="G15" i="1" s="1"/>
  <c r="D15" i="1" s="1"/>
  <c r="E15" i="1" s="1"/>
  <c r="H15" i="1"/>
  <c r="H12" i="1"/>
  <c r="M17" i="1"/>
  <c r="K17" i="1"/>
  <c r="L17" i="1"/>
  <c r="N17" i="1"/>
  <c r="P5" i="1"/>
  <c r="P9" i="1"/>
  <c r="P13" i="1"/>
  <c r="G17" i="1"/>
  <c r="H17" i="1"/>
  <c r="I17" i="1"/>
  <c r="F17" i="1"/>
  <c r="D17" i="1"/>
  <c r="E17" i="1" s="1"/>
  <c r="J17" i="1"/>
  <c r="AB21" i="5137"/>
  <c r="C21" i="1"/>
  <c r="A21" i="1" s="1"/>
  <c r="D25" i="5137"/>
  <c r="A29" i="5137"/>
  <c r="B25" i="5137"/>
  <c r="B25" i="1" s="1"/>
  <c r="P21" i="1"/>
  <c r="O21" i="1"/>
  <c r="G19" i="1"/>
  <c r="F19" i="1"/>
  <c r="H19" i="1"/>
  <c r="D19" i="1"/>
  <c r="E19" i="1" s="1"/>
  <c r="I19" i="1"/>
  <c r="J19" i="1"/>
  <c r="B27" i="5137"/>
  <c r="B27" i="1"/>
  <c r="D27" i="5137"/>
  <c r="A31" i="5137"/>
  <c r="L417" i="1"/>
  <c r="S417" i="1"/>
  <c r="F417" i="1"/>
  <c r="M417" i="1"/>
  <c r="E417" i="1"/>
  <c r="C417" i="1"/>
  <c r="H417" i="1"/>
  <c r="P417" i="1"/>
  <c r="G417" i="1"/>
  <c r="D417" i="1"/>
  <c r="R417" i="1"/>
  <c r="K417" i="1"/>
  <c r="A417" i="1"/>
  <c r="O417" i="1"/>
  <c r="I417" i="1"/>
  <c r="N417" i="1"/>
  <c r="Q416" i="1"/>
  <c r="J416" i="1"/>
  <c r="I26" i="1"/>
  <c r="J26" i="1"/>
  <c r="AB30" i="5137"/>
  <c r="C30" i="1"/>
  <c r="A30" i="1" s="1"/>
  <c r="C24" i="1"/>
  <c r="A24" i="1" s="1"/>
  <c r="AB24" i="5137"/>
  <c r="B418" i="1"/>
  <c r="B16" i="5138"/>
  <c r="Q4" i="1"/>
  <c r="Q21" i="1" s="1"/>
  <c r="B28" i="5137"/>
  <c r="A32" i="5137"/>
  <c r="D28" i="5137"/>
  <c r="B28" i="1"/>
  <c r="B34" i="5140"/>
  <c r="AH13" i="5137"/>
  <c r="AD13" i="5137"/>
  <c r="A18" i="5138" s="1"/>
  <c r="B17" i="5138" s="1"/>
  <c r="AE14" i="5137"/>
  <c r="H33" i="5140"/>
  <c r="I33" i="5140"/>
  <c r="D33" i="5140"/>
  <c r="C33" i="5140"/>
  <c r="G33" i="5140"/>
  <c r="J33" i="5140"/>
  <c r="E33" i="5140"/>
  <c r="F33" i="5140"/>
  <c r="D34" i="5137"/>
  <c r="A38" i="5137"/>
  <c r="B34" i="5137"/>
  <c r="B34" i="1" s="1"/>
  <c r="C23" i="1"/>
  <c r="A23" i="1" s="1"/>
  <c r="AB23" i="5137"/>
  <c r="F20" i="1"/>
  <c r="G20" i="1" s="1"/>
  <c r="J20" i="1"/>
  <c r="I20" i="1"/>
  <c r="H26" i="1" l="1"/>
  <c r="F26" i="1"/>
  <c r="G26" i="1" s="1"/>
  <c r="D26" i="1" s="1"/>
  <c r="E26" i="1" s="1"/>
  <c r="H22" i="1"/>
  <c r="H20" i="1"/>
  <c r="D20" i="1"/>
  <c r="E20" i="1" s="1"/>
  <c r="H16" i="1"/>
  <c r="K21" i="1"/>
  <c r="L21" i="1"/>
  <c r="M21" i="1"/>
  <c r="Q5" i="1"/>
  <c r="Q9" i="1"/>
  <c r="Q13" i="1"/>
  <c r="Q17" i="1"/>
  <c r="N21" i="1"/>
  <c r="Q25" i="1"/>
  <c r="P25" i="1"/>
  <c r="O25" i="1"/>
  <c r="AB25" i="5137"/>
  <c r="C25" i="1"/>
  <c r="D29" i="5137"/>
  <c r="B29" i="5137"/>
  <c r="B29" i="1" s="1"/>
  <c r="A33" i="5137"/>
  <c r="J21" i="1"/>
  <c r="I21" i="1"/>
  <c r="B31" i="5137"/>
  <c r="B31" i="1"/>
  <c r="D31" i="5137"/>
  <c r="A35" i="5137"/>
  <c r="AB27" i="5137"/>
  <c r="C27" i="1"/>
  <c r="F30" i="1"/>
  <c r="H30" i="1"/>
  <c r="J30" i="1"/>
  <c r="G30" i="1"/>
  <c r="I30" i="1"/>
  <c r="D30" i="1"/>
  <c r="E30" i="1" s="1"/>
  <c r="AB28" i="5137"/>
  <c r="C28" i="1"/>
  <c r="A28" i="1" s="1"/>
  <c r="J24" i="1"/>
  <c r="I24" i="1"/>
  <c r="I23" i="1"/>
  <c r="F23" i="1"/>
  <c r="G23" i="1" s="1"/>
  <c r="J23" i="1"/>
  <c r="D32" i="5137"/>
  <c r="B32" i="5137"/>
  <c r="B32" i="1"/>
  <c r="A36" i="5137"/>
  <c r="A42" i="5137"/>
  <c r="B38" i="5137"/>
  <c r="B38" i="1" s="1"/>
  <c r="D38" i="5137"/>
  <c r="AH14" i="5137"/>
  <c r="B35" i="5140"/>
  <c r="AE15" i="5137"/>
  <c r="AD14" i="5137"/>
  <c r="A20" i="5138" s="1"/>
  <c r="B19" i="5138" s="1"/>
  <c r="J417" i="1"/>
  <c r="Q417" i="1"/>
  <c r="AB34" i="5137"/>
  <c r="C34" i="1"/>
  <c r="A34" i="1" s="1"/>
  <c r="R4" i="1"/>
  <c r="B18" i="5138"/>
  <c r="B419" i="1"/>
  <c r="H34" i="5140"/>
  <c r="I34" i="5140"/>
  <c r="J34" i="5140"/>
  <c r="D34" i="5140"/>
  <c r="F34" i="5140"/>
  <c r="E34" i="5140"/>
  <c r="G34" i="5140"/>
  <c r="C34" i="5140"/>
  <c r="H418" i="1"/>
  <c r="M418" i="1"/>
  <c r="S418" i="1"/>
  <c r="G418" i="1"/>
  <c r="N418" i="1"/>
  <c r="K418" i="1"/>
  <c r="L418" i="1"/>
  <c r="I418" i="1"/>
  <c r="P418" i="1"/>
  <c r="C418" i="1"/>
  <c r="O418" i="1"/>
  <c r="R418" i="1"/>
  <c r="F418" i="1"/>
  <c r="E418" i="1"/>
  <c r="A418" i="1"/>
  <c r="D418" i="1"/>
  <c r="H24" i="1" l="1"/>
  <c r="F24" i="1"/>
  <c r="G24" i="1" s="1"/>
  <c r="D24" i="1" s="1"/>
  <c r="E24" i="1" s="1"/>
  <c r="H23" i="1"/>
  <c r="D23" i="1"/>
  <c r="E23" i="1" s="1"/>
  <c r="F21" i="1"/>
  <c r="G21" i="1" s="1"/>
  <c r="D21" i="1" s="1"/>
  <c r="E21" i="1" s="1"/>
  <c r="L25" i="1"/>
  <c r="K25" i="1"/>
  <c r="A25" i="1"/>
  <c r="R5" i="1"/>
  <c r="R9" i="1"/>
  <c r="R13" i="1"/>
  <c r="R17" i="1"/>
  <c r="R21" i="1"/>
  <c r="N25" i="1"/>
  <c r="M25" i="1"/>
  <c r="A27" i="1"/>
  <c r="R25" i="1"/>
  <c r="Q29" i="1"/>
  <c r="O29" i="1"/>
  <c r="P29" i="1"/>
  <c r="R29" i="1"/>
  <c r="B33" i="5137"/>
  <c r="B33" i="1" s="1"/>
  <c r="D33" i="5137"/>
  <c r="A37" i="5137"/>
  <c r="C29" i="1"/>
  <c r="AB29" i="5137"/>
  <c r="H25" i="1"/>
  <c r="I25" i="1"/>
  <c r="J25" i="1"/>
  <c r="D25" i="1"/>
  <c r="E25" i="1" s="1"/>
  <c r="F25" i="1"/>
  <c r="G25" i="1"/>
  <c r="I34" i="1"/>
  <c r="J34" i="1"/>
  <c r="C31" i="1"/>
  <c r="A31" i="1" s="1"/>
  <c r="AB31" i="5137"/>
  <c r="J418" i="1"/>
  <c r="Q418" i="1"/>
  <c r="B36" i="5140"/>
  <c r="AD15" i="5137"/>
  <c r="A22" i="5138" s="1"/>
  <c r="B21" i="5138" s="1"/>
  <c r="AH15" i="5137"/>
  <c r="AE16" i="5137"/>
  <c r="I27" i="1"/>
  <c r="G27" i="1"/>
  <c r="F27" i="1"/>
  <c r="H27" i="1"/>
  <c r="J27" i="1"/>
  <c r="D27" i="1"/>
  <c r="E27" i="1" s="1"/>
  <c r="B42" i="1"/>
  <c r="A46" i="5137"/>
  <c r="D42" i="5137"/>
  <c r="B42" i="5137"/>
  <c r="D36" i="5137"/>
  <c r="B36" i="5137"/>
  <c r="A40" i="5137"/>
  <c r="B36" i="1"/>
  <c r="D35" i="5140"/>
  <c r="E35" i="5140"/>
  <c r="I35" i="5140"/>
  <c r="F35" i="5140"/>
  <c r="J35" i="5140"/>
  <c r="G35" i="5140"/>
  <c r="H35" i="5140"/>
  <c r="C35" i="5140"/>
  <c r="I28" i="1"/>
  <c r="J28" i="1"/>
  <c r="C38" i="1"/>
  <c r="A38" i="1" s="1"/>
  <c r="AB38" i="5137"/>
  <c r="R419" i="1"/>
  <c r="D419" i="1"/>
  <c r="G419" i="1"/>
  <c r="A419" i="1"/>
  <c r="F419" i="1"/>
  <c r="I419" i="1"/>
  <c r="P419" i="1"/>
  <c r="S419" i="1"/>
  <c r="E419" i="1"/>
  <c r="O419" i="1"/>
  <c r="K419" i="1"/>
  <c r="C419" i="1"/>
  <c r="L419" i="1"/>
  <c r="M419" i="1"/>
  <c r="H419" i="1"/>
  <c r="N419" i="1"/>
  <c r="B20" i="5138"/>
  <c r="S4" i="1"/>
  <c r="B420" i="1"/>
  <c r="AB32" i="5137"/>
  <c r="C32" i="1"/>
  <c r="A32" i="1" s="1"/>
  <c r="B35" i="5137"/>
  <c r="B35" i="1" s="1"/>
  <c r="D35" i="5137"/>
  <c r="A39" i="5137"/>
  <c r="F34" i="1" l="1"/>
  <c r="G34" i="1" s="1"/>
  <c r="D34" i="1" s="1"/>
  <c r="E34" i="1" s="1"/>
  <c r="F28" i="1"/>
  <c r="G28" i="1" s="1"/>
  <c r="D28" i="1" s="1"/>
  <c r="E28" i="1" s="1"/>
  <c r="H21" i="1"/>
  <c r="K29" i="1"/>
  <c r="A29" i="1"/>
  <c r="L29" i="1"/>
  <c r="N29" i="1"/>
  <c r="M29" i="1"/>
  <c r="S5" i="1"/>
  <c r="S9" i="1"/>
  <c r="S13" i="1"/>
  <c r="S17" i="1"/>
  <c r="S21" i="1"/>
  <c r="S25" i="1"/>
  <c r="S29" i="1"/>
  <c r="J29" i="1"/>
  <c r="I29" i="1"/>
  <c r="B37" i="1"/>
  <c r="B37" i="5137"/>
  <c r="A41" i="5137"/>
  <c r="D37" i="5137"/>
  <c r="C33" i="1"/>
  <c r="A33" i="1" s="1"/>
  <c r="AB33" i="5137"/>
  <c r="R33" i="1"/>
  <c r="S33" i="1"/>
  <c r="P33" i="1"/>
  <c r="Q33" i="1"/>
  <c r="O33" i="1"/>
  <c r="I36" i="5140"/>
  <c r="H36" i="5140"/>
  <c r="D36" i="5140"/>
  <c r="G36" i="5140"/>
  <c r="F36" i="5140"/>
  <c r="E36" i="5140"/>
  <c r="J36" i="5140"/>
  <c r="C36" i="5140"/>
  <c r="C35" i="1"/>
  <c r="A35" i="1" s="1"/>
  <c r="AB35" i="5137"/>
  <c r="C36" i="1"/>
  <c r="A36" i="1" s="1"/>
  <c r="AB36" i="5137"/>
  <c r="Q419" i="1"/>
  <c r="J419" i="1"/>
  <c r="I38" i="1"/>
  <c r="F38" i="1" s="1"/>
  <c r="G38" i="1" s="1"/>
  <c r="J38" i="1"/>
  <c r="A44" i="5137"/>
  <c r="B40" i="5137"/>
  <c r="B40" i="1"/>
  <c r="D40" i="5137"/>
  <c r="D39" i="5137"/>
  <c r="B39" i="5137"/>
  <c r="B39" i="1"/>
  <c r="A43" i="5137"/>
  <c r="H32" i="1"/>
  <c r="J32" i="1"/>
  <c r="I32" i="1"/>
  <c r="F32" i="1" s="1"/>
  <c r="G32" i="1" s="1"/>
  <c r="C42" i="1"/>
  <c r="A42" i="1" s="1"/>
  <c r="AB42" i="5137"/>
  <c r="G420" i="1"/>
  <c r="C420" i="1"/>
  <c r="F420" i="1"/>
  <c r="N420" i="1"/>
  <c r="I420" i="1"/>
  <c r="O420" i="1"/>
  <c r="L420" i="1"/>
  <c r="A420" i="1"/>
  <c r="K420" i="1"/>
  <c r="D420" i="1"/>
  <c r="H420" i="1"/>
  <c r="R420" i="1"/>
  <c r="P420" i="1"/>
  <c r="E420" i="1"/>
  <c r="M420" i="1"/>
  <c r="S420" i="1"/>
  <c r="T4" i="1"/>
  <c r="T33" i="1" s="1"/>
  <c r="B22" i="5138"/>
  <c r="B421" i="1"/>
  <c r="H31" i="1"/>
  <c r="G31" i="1"/>
  <c r="F31" i="1"/>
  <c r="J31" i="1"/>
  <c r="D31" i="1"/>
  <c r="E31" i="1" s="1"/>
  <c r="I31" i="1"/>
  <c r="A50" i="5137"/>
  <c r="D46" i="5137"/>
  <c r="B46" i="5137"/>
  <c r="B46" i="1" s="1"/>
  <c r="AH16" i="5137"/>
  <c r="B37" i="5140"/>
  <c r="AD16" i="5137"/>
  <c r="A24" i="5138" s="1"/>
  <c r="B23" i="5138" s="1"/>
  <c r="AE17" i="5137"/>
  <c r="H38" i="1" l="1"/>
  <c r="D38" i="1"/>
  <c r="E38" i="1" s="1"/>
  <c r="H34" i="1"/>
  <c r="D32" i="1"/>
  <c r="E32" i="1" s="1"/>
  <c r="F29" i="1"/>
  <c r="G29" i="1" s="1"/>
  <c r="H29" i="1" s="1"/>
  <c r="D29" i="1"/>
  <c r="E29" i="1" s="1"/>
  <c r="H28" i="1"/>
  <c r="M33" i="1"/>
  <c r="K33" i="1"/>
  <c r="L33" i="1"/>
  <c r="T5" i="1"/>
  <c r="T9" i="1"/>
  <c r="T13" i="1"/>
  <c r="T17" i="1"/>
  <c r="T21" i="1"/>
  <c r="T25" i="1"/>
  <c r="T29" i="1"/>
  <c r="N33" i="1"/>
  <c r="AB37" i="5137"/>
  <c r="C37" i="1"/>
  <c r="A37" i="1" s="1"/>
  <c r="B41" i="5137"/>
  <c r="B41" i="1" s="1"/>
  <c r="D41" i="5137"/>
  <c r="A45" i="5137"/>
  <c r="J33" i="1"/>
  <c r="I33" i="1"/>
  <c r="Q37" i="1"/>
  <c r="R37" i="1"/>
  <c r="T37" i="1"/>
  <c r="S37" i="1"/>
  <c r="O37" i="1"/>
  <c r="P37" i="1"/>
  <c r="AB46" i="5137"/>
  <c r="C46" i="1"/>
  <c r="A46" i="1" s="1"/>
  <c r="D43" i="5137"/>
  <c r="A47" i="5137"/>
  <c r="B43" i="5137"/>
  <c r="B43" i="1"/>
  <c r="A48" i="5137"/>
  <c r="B44" i="5137"/>
  <c r="B44" i="1" s="1"/>
  <c r="D44" i="5137"/>
  <c r="P421" i="1"/>
  <c r="G421" i="1"/>
  <c r="H421" i="1"/>
  <c r="F421" i="1"/>
  <c r="O421" i="1"/>
  <c r="R421" i="1"/>
  <c r="A421" i="1"/>
  <c r="L421" i="1"/>
  <c r="E421" i="1"/>
  <c r="M421" i="1"/>
  <c r="K421" i="1"/>
  <c r="C421" i="1"/>
  <c r="S421" i="1"/>
  <c r="N421" i="1"/>
  <c r="I421" i="1"/>
  <c r="D421" i="1"/>
  <c r="AB39" i="5137"/>
  <c r="C39" i="1"/>
  <c r="A39" i="1" s="1"/>
  <c r="C40" i="1"/>
  <c r="A40" i="1" s="1"/>
  <c r="AB40" i="5137"/>
  <c r="I36" i="1"/>
  <c r="J36" i="1"/>
  <c r="Q420" i="1"/>
  <c r="J420" i="1"/>
  <c r="A54" i="5137"/>
  <c r="D50" i="5137"/>
  <c r="B50" i="5137"/>
  <c r="B50" i="1"/>
  <c r="AD17" i="5137"/>
  <c r="A26" i="5138" s="1"/>
  <c r="B25" i="5138" s="1"/>
  <c r="AH17" i="5137"/>
  <c r="B38" i="5140"/>
  <c r="AE18" i="5137"/>
  <c r="I37" i="5140"/>
  <c r="G37" i="5140"/>
  <c r="C37" i="5140"/>
  <c r="D37" i="5140"/>
  <c r="E37" i="5140"/>
  <c r="J37" i="5140"/>
  <c r="F37" i="5140"/>
  <c r="H37" i="5140"/>
  <c r="I42" i="1"/>
  <c r="F42" i="1" s="1"/>
  <c r="G42" i="1" s="1"/>
  <c r="J42" i="1"/>
  <c r="B422" i="1"/>
  <c r="U4" i="1"/>
  <c r="B24" i="5138"/>
  <c r="I35" i="1"/>
  <c r="J35" i="1"/>
  <c r="H42" i="1" l="1"/>
  <c r="D42" i="1"/>
  <c r="E42" i="1" s="1"/>
  <c r="F36" i="1"/>
  <c r="G36" i="1" s="1"/>
  <c r="D36" i="1" s="1"/>
  <c r="E36" i="1" s="1"/>
  <c r="F35" i="1"/>
  <c r="G35" i="1" s="1"/>
  <c r="D35" i="1" s="1"/>
  <c r="E35" i="1" s="1"/>
  <c r="H33" i="1"/>
  <c r="F33" i="1"/>
  <c r="G33" i="1" s="1"/>
  <c r="D33" i="1" s="1"/>
  <c r="E33" i="1" s="1"/>
  <c r="N37" i="1"/>
  <c r="K37" i="1"/>
  <c r="M37" i="1"/>
  <c r="L37" i="1"/>
  <c r="U5" i="1"/>
  <c r="U9" i="1"/>
  <c r="U13" i="1"/>
  <c r="U17" i="1"/>
  <c r="U21" i="1"/>
  <c r="U25" i="1"/>
  <c r="U29" i="1"/>
  <c r="U33" i="1"/>
  <c r="U37" i="1"/>
  <c r="D45" i="5137"/>
  <c r="A49" i="5137"/>
  <c r="B45" i="5137"/>
  <c r="B45" i="1" s="1"/>
  <c r="AB41" i="5137"/>
  <c r="C41" i="1"/>
  <c r="A41" i="1" s="1"/>
  <c r="I37" i="1"/>
  <c r="J37" i="1"/>
  <c r="Q41" i="1"/>
  <c r="R41" i="1"/>
  <c r="P41" i="1"/>
  <c r="V41" i="1"/>
  <c r="O41" i="1"/>
  <c r="U41" i="1"/>
  <c r="T41" i="1"/>
  <c r="S41" i="1"/>
  <c r="C44" i="1"/>
  <c r="A44" i="1" s="1"/>
  <c r="AB44" i="5137"/>
  <c r="A51" i="5137"/>
  <c r="D47" i="5137"/>
  <c r="B47" i="5137"/>
  <c r="B47" i="1" s="1"/>
  <c r="C50" i="1"/>
  <c r="A50" i="1" s="1"/>
  <c r="AB50" i="5137"/>
  <c r="AB43" i="5137"/>
  <c r="C43" i="1"/>
  <c r="A43" i="1" s="1"/>
  <c r="L422" i="1"/>
  <c r="P422" i="1"/>
  <c r="G422" i="1"/>
  <c r="R422" i="1"/>
  <c r="H422" i="1"/>
  <c r="I422" i="1"/>
  <c r="C422" i="1"/>
  <c r="E422" i="1"/>
  <c r="M422" i="1"/>
  <c r="F422" i="1"/>
  <c r="S422" i="1"/>
  <c r="N422" i="1"/>
  <c r="K422" i="1"/>
  <c r="D422" i="1"/>
  <c r="A422" i="1"/>
  <c r="O422" i="1"/>
  <c r="B423" i="1"/>
  <c r="V4" i="1"/>
  <c r="B26" i="5138"/>
  <c r="B54" i="5137"/>
  <c r="B54" i="1" s="1"/>
  <c r="A58" i="5137"/>
  <c r="D54" i="5137"/>
  <c r="I40" i="1"/>
  <c r="J40" i="1"/>
  <c r="I39" i="1"/>
  <c r="J39" i="1"/>
  <c r="Q421" i="1"/>
  <c r="J421" i="1"/>
  <c r="J46" i="1"/>
  <c r="F46" i="1"/>
  <c r="G46" i="1"/>
  <c r="H46" i="1"/>
  <c r="D46" i="1"/>
  <c r="E46" i="1" s="1"/>
  <c r="I46" i="1"/>
  <c r="H38" i="5140"/>
  <c r="F38" i="5140"/>
  <c r="J38" i="5140"/>
  <c r="I38" i="5140"/>
  <c r="C38" i="5140"/>
  <c r="E38" i="5140"/>
  <c r="D38" i="5140"/>
  <c r="G38" i="5140"/>
  <c r="D48" i="5137"/>
  <c r="B48" i="5137"/>
  <c r="B48" i="1" s="1"/>
  <c r="A52" i="5137"/>
  <c r="B39" i="5140"/>
  <c r="AD18" i="5137"/>
  <c r="A28" i="5138" s="1"/>
  <c r="B27" i="5138" s="1"/>
  <c r="AH18" i="5137"/>
  <c r="AE19" i="5137"/>
  <c r="F40" i="1" l="1"/>
  <c r="G40" i="1" s="1"/>
  <c r="D40" i="1" s="1"/>
  <c r="E40" i="1" s="1"/>
  <c r="F39" i="1"/>
  <c r="G39" i="1" s="1"/>
  <c r="D39" i="1" s="1"/>
  <c r="E39" i="1" s="1"/>
  <c r="F37" i="1"/>
  <c r="G37" i="1" s="1"/>
  <c r="D37" i="1" s="1"/>
  <c r="E37" i="1" s="1"/>
  <c r="H36" i="1"/>
  <c r="H35" i="1"/>
  <c r="L41" i="1"/>
  <c r="N41" i="1"/>
  <c r="K41" i="1"/>
  <c r="M41" i="1"/>
  <c r="V5" i="1"/>
  <c r="V9" i="1"/>
  <c r="V13" i="1"/>
  <c r="V17" i="1"/>
  <c r="V21" i="1"/>
  <c r="V25" i="1"/>
  <c r="V29" i="1"/>
  <c r="V33" i="1"/>
  <c r="V37" i="1"/>
  <c r="I41" i="1"/>
  <c r="J41" i="1"/>
  <c r="S45" i="1"/>
  <c r="P45" i="1"/>
  <c r="R45" i="1"/>
  <c r="U45" i="1"/>
  <c r="T45" i="1"/>
  <c r="Q45" i="1"/>
  <c r="V45" i="1"/>
  <c r="O45" i="1"/>
  <c r="C45" i="1"/>
  <c r="AB45" i="5137"/>
  <c r="B49" i="1"/>
  <c r="A53" i="5137"/>
  <c r="B49" i="5137"/>
  <c r="D49" i="5137"/>
  <c r="I44" i="1"/>
  <c r="J44" i="1"/>
  <c r="B424" i="1"/>
  <c r="B28" i="5138"/>
  <c r="W4" i="1"/>
  <c r="D423" i="1"/>
  <c r="G423" i="1"/>
  <c r="L423" i="1"/>
  <c r="F423" i="1"/>
  <c r="A423" i="1"/>
  <c r="N423" i="1"/>
  <c r="I423" i="1"/>
  <c r="E423" i="1"/>
  <c r="K423" i="1"/>
  <c r="R423" i="1"/>
  <c r="O423" i="1"/>
  <c r="M423" i="1"/>
  <c r="P423" i="1"/>
  <c r="S423" i="1"/>
  <c r="C423" i="1"/>
  <c r="H423" i="1"/>
  <c r="C47" i="1"/>
  <c r="A47" i="1" s="1"/>
  <c r="AB47" i="5137"/>
  <c r="C39" i="5140"/>
  <c r="E39" i="5140"/>
  <c r="I39" i="5140"/>
  <c r="D39" i="5140"/>
  <c r="G39" i="5140"/>
  <c r="J39" i="5140"/>
  <c r="F39" i="5140"/>
  <c r="H39" i="5140"/>
  <c r="I43" i="1"/>
  <c r="J43" i="1"/>
  <c r="A56" i="5137"/>
  <c r="D52" i="5137"/>
  <c r="B52" i="5137"/>
  <c r="B52" i="1" s="1"/>
  <c r="AB54" i="5137"/>
  <c r="C54" i="1"/>
  <c r="A54" i="1" s="1"/>
  <c r="A55" i="5137"/>
  <c r="B51" i="5137"/>
  <c r="B51" i="1" s="1"/>
  <c r="D51" i="5137"/>
  <c r="AE20" i="5137"/>
  <c r="AH19" i="5137"/>
  <c r="B40" i="5140"/>
  <c r="AD19" i="5137"/>
  <c r="A30" i="5138" s="1"/>
  <c r="B29" i="5138" s="1"/>
  <c r="C48" i="1"/>
  <c r="A48" i="1" s="1"/>
  <c r="AB48" i="5137"/>
  <c r="B58" i="5137"/>
  <c r="B58" i="1"/>
  <c r="A62" i="5137"/>
  <c r="D58" i="5137"/>
  <c r="J422" i="1"/>
  <c r="Q422" i="1"/>
  <c r="J50" i="1"/>
  <c r="I50" i="1"/>
  <c r="F50" i="1" s="1"/>
  <c r="G50" i="1" s="1"/>
  <c r="D50" i="1" l="1"/>
  <c r="E50" i="1" s="1"/>
  <c r="H50" i="1"/>
  <c r="F44" i="1"/>
  <c r="G44" i="1" s="1"/>
  <c r="D44" i="1" s="1"/>
  <c r="E44" i="1" s="1"/>
  <c r="H43" i="1"/>
  <c r="F43" i="1"/>
  <c r="G43" i="1" s="1"/>
  <c r="D43" i="1" s="1"/>
  <c r="E43" i="1" s="1"/>
  <c r="H41" i="1"/>
  <c r="F41" i="1"/>
  <c r="G41" i="1" s="1"/>
  <c r="D41" i="1" s="1"/>
  <c r="E41" i="1" s="1"/>
  <c r="H40" i="1"/>
  <c r="H39" i="1"/>
  <c r="H37" i="1"/>
  <c r="L45" i="1"/>
  <c r="K45" i="1"/>
  <c r="N45" i="1"/>
  <c r="M45" i="1"/>
  <c r="A45" i="1"/>
  <c r="W5" i="1"/>
  <c r="W9" i="1"/>
  <c r="W13" i="1"/>
  <c r="W17" i="1"/>
  <c r="W21" i="1"/>
  <c r="W25" i="1"/>
  <c r="W29" i="1"/>
  <c r="W33" i="1"/>
  <c r="W37" i="1"/>
  <c r="W41" i="1"/>
  <c r="W45" i="1"/>
  <c r="I45" i="1"/>
  <c r="F45" i="1" s="1"/>
  <c r="G45" i="1" s="1"/>
  <c r="J45" i="1"/>
  <c r="C49" i="1"/>
  <c r="AB49" i="5137"/>
  <c r="D53" i="5137"/>
  <c r="B53" i="5137"/>
  <c r="B53" i="1" s="1"/>
  <c r="A57" i="5137"/>
  <c r="S49" i="1"/>
  <c r="P49" i="1"/>
  <c r="V49" i="1"/>
  <c r="Q49" i="1"/>
  <c r="R49" i="1"/>
  <c r="T49" i="1"/>
  <c r="W49" i="1"/>
  <c r="U49" i="1"/>
  <c r="X49" i="1"/>
  <c r="O49" i="1"/>
  <c r="J48" i="1"/>
  <c r="I48" i="1"/>
  <c r="F48" i="1" s="1"/>
  <c r="G48" i="1" s="1"/>
  <c r="B41" i="5140"/>
  <c r="AH20" i="5137"/>
  <c r="AE21" i="5137"/>
  <c r="AD20" i="5137"/>
  <c r="A32" i="5138" s="1"/>
  <c r="B31" i="5138" s="1"/>
  <c r="C52" i="1"/>
  <c r="A52" i="1" s="1"/>
  <c r="AB52" i="5137"/>
  <c r="N424" i="1"/>
  <c r="O424" i="1"/>
  <c r="D424" i="1"/>
  <c r="A424" i="1"/>
  <c r="F424" i="1"/>
  <c r="I424" i="1"/>
  <c r="K424" i="1"/>
  <c r="E424" i="1"/>
  <c r="C424" i="1"/>
  <c r="P424" i="1"/>
  <c r="S424" i="1"/>
  <c r="M424" i="1"/>
  <c r="H424" i="1"/>
  <c r="G424" i="1"/>
  <c r="L424" i="1"/>
  <c r="R424" i="1"/>
  <c r="A66" i="5137"/>
  <c r="D62" i="5137"/>
  <c r="B62" i="5137"/>
  <c r="B62" i="1" s="1"/>
  <c r="A60" i="5137"/>
  <c r="D56" i="5137"/>
  <c r="B56" i="5137"/>
  <c r="B56" i="1" s="1"/>
  <c r="J423" i="1"/>
  <c r="Q423" i="1"/>
  <c r="D55" i="5137"/>
  <c r="B55" i="5137"/>
  <c r="B55" i="1" s="1"/>
  <c r="A59" i="5137"/>
  <c r="C40" i="5140"/>
  <c r="D40" i="5140"/>
  <c r="F40" i="5140"/>
  <c r="I40" i="5140"/>
  <c r="H40" i="5140"/>
  <c r="J40" i="5140"/>
  <c r="E40" i="5140"/>
  <c r="G40" i="5140"/>
  <c r="B30" i="5138"/>
  <c r="X4" i="1"/>
  <c r="B425" i="1"/>
  <c r="AB51" i="5137"/>
  <c r="C51" i="1"/>
  <c r="A51" i="1" s="1"/>
  <c r="J47" i="1"/>
  <c r="I47" i="1"/>
  <c r="I54" i="1"/>
  <c r="F54" i="1" s="1"/>
  <c r="G54" i="1" s="1"/>
  <c r="J54" i="1"/>
  <c r="C58" i="1"/>
  <c r="A58" i="1" s="1"/>
  <c r="AB58" i="5137"/>
  <c r="H54" i="1" l="1"/>
  <c r="D54" i="1"/>
  <c r="E54" i="1" s="1"/>
  <c r="H48" i="1"/>
  <c r="D48" i="1"/>
  <c r="E48" i="1" s="1"/>
  <c r="F47" i="1"/>
  <c r="G47" i="1" s="1"/>
  <c r="D47" i="1" s="1"/>
  <c r="E47" i="1" s="1"/>
  <c r="H47" i="1"/>
  <c r="D45" i="1"/>
  <c r="E45" i="1" s="1"/>
  <c r="H45" i="1"/>
  <c r="H44" i="1"/>
  <c r="M49" i="1"/>
  <c r="K49" i="1"/>
  <c r="L49" i="1"/>
  <c r="N49" i="1"/>
  <c r="A49" i="1"/>
  <c r="X5" i="1"/>
  <c r="X9" i="1"/>
  <c r="X13" i="1"/>
  <c r="X17" i="1"/>
  <c r="X21" i="1"/>
  <c r="X25" i="1"/>
  <c r="X29" i="1"/>
  <c r="X33" i="1"/>
  <c r="X37" i="1"/>
  <c r="X41" i="1"/>
  <c r="X45" i="1"/>
  <c r="I49" i="1"/>
  <c r="J49" i="1"/>
  <c r="B57" i="5137"/>
  <c r="B57" i="1" s="1"/>
  <c r="D57" i="5137"/>
  <c r="A61" i="5137"/>
  <c r="P53" i="1"/>
  <c r="O53" i="1"/>
  <c r="U53" i="1"/>
  <c r="T53" i="1"/>
  <c r="R53" i="1"/>
  <c r="W53" i="1"/>
  <c r="X53" i="1"/>
  <c r="Q53" i="1"/>
  <c r="S53" i="1"/>
  <c r="V53" i="1"/>
  <c r="C53" i="1"/>
  <c r="AB53" i="5137"/>
  <c r="AB55" i="5137"/>
  <c r="C55" i="1"/>
  <c r="A55" i="1" s="1"/>
  <c r="I58" i="1"/>
  <c r="J58" i="1"/>
  <c r="B32" i="5138"/>
  <c r="Y4" i="1"/>
  <c r="B426" i="1"/>
  <c r="H41" i="5140"/>
  <c r="C41" i="5140"/>
  <c r="D41" i="5140"/>
  <c r="E41" i="5140"/>
  <c r="I41" i="5140"/>
  <c r="J41" i="5140"/>
  <c r="G41" i="5140"/>
  <c r="F41" i="5140"/>
  <c r="AB56" i="5137"/>
  <c r="C56" i="1"/>
  <c r="A56" i="1" s="1"/>
  <c r="B59" i="5137"/>
  <c r="B59" i="1"/>
  <c r="D59" i="5137"/>
  <c r="A63" i="5137"/>
  <c r="D60" i="5137"/>
  <c r="A64" i="5137"/>
  <c r="B60" i="5137"/>
  <c r="B60" i="1"/>
  <c r="Q424" i="1"/>
  <c r="J424" i="1"/>
  <c r="F51" i="1"/>
  <c r="G51" i="1" s="1"/>
  <c r="D51" i="1" s="1"/>
  <c r="E51" i="1" s="1"/>
  <c r="I51" i="1"/>
  <c r="J51" i="1"/>
  <c r="C425" i="1"/>
  <c r="A425" i="1"/>
  <c r="O425" i="1"/>
  <c r="G425" i="1"/>
  <c r="N425" i="1"/>
  <c r="R425" i="1"/>
  <c r="S425" i="1"/>
  <c r="L425" i="1"/>
  <c r="D425" i="1"/>
  <c r="P425" i="1"/>
  <c r="F425" i="1"/>
  <c r="M425" i="1"/>
  <c r="E425" i="1"/>
  <c r="K425" i="1"/>
  <c r="I425" i="1"/>
  <c r="H425" i="1"/>
  <c r="H52" i="1"/>
  <c r="F52" i="1"/>
  <c r="I52" i="1"/>
  <c r="G52" i="1"/>
  <c r="D52" i="1"/>
  <c r="E52" i="1" s="1"/>
  <c r="J52" i="1"/>
  <c r="AE22" i="5137"/>
  <c r="AD21" i="5137"/>
  <c r="A34" i="5138" s="1"/>
  <c r="B33" i="5138" s="1"/>
  <c r="AH21" i="5137"/>
  <c r="B42" i="5140"/>
  <c r="C62" i="1"/>
  <c r="A62" i="1" s="1"/>
  <c r="AB62" i="5137"/>
  <c r="A70" i="5137"/>
  <c r="D66" i="5137"/>
  <c r="B66" i="5137"/>
  <c r="B66" i="1"/>
  <c r="F58" i="1" l="1"/>
  <c r="G58" i="1" s="1"/>
  <c r="D58" i="1" s="1"/>
  <c r="E58" i="1" s="1"/>
  <c r="H51" i="1"/>
  <c r="F49" i="1"/>
  <c r="G49" i="1" s="1"/>
  <c r="D49" i="1" s="1"/>
  <c r="E49" i="1" s="1"/>
  <c r="K53" i="1"/>
  <c r="A53" i="1"/>
  <c r="Y5" i="1"/>
  <c r="Y9" i="1"/>
  <c r="Y13" i="1"/>
  <c r="Y17" i="1"/>
  <c r="Y21" i="1"/>
  <c r="Y25" i="1"/>
  <c r="Y29" i="1"/>
  <c r="Y33" i="1"/>
  <c r="Y37" i="1"/>
  <c r="Y41" i="1"/>
  <c r="Y45" i="1"/>
  <c r="Y49" i="1"/>
  <c r="N53" i="1"/>
  <c r="Y53" i="1"/>
  <c r="M53" i="1"/>
  <c r="L53" i="1"/>
  <c r="V57" i="1"/>
  <c r="Z57" i="1"/>
  <c r="Y57" i="1"/>
  <c r="O57" i="1"/>
  <c r="P57" i="1"/>
  <c r="T57" i="1"/>
  <c r="W57" i="1"/>
  <c r="X57" i="1"/>
  <c r="R57" i="1"/>
  <c r="S57" i="1"/>
  <c r="Q57" i="1"/>
  <c r="U57" i="1"/>
  <c r="I53" i="1"/>
  <c r="F53" i="1" s="1"/>
  <c r="G53" i="1" s="1"/>
  <c r="J53" i="1"/>
  <c r="A65" i="5137"/>
  <c r="B61" i="5137"/>
  <c r="B61" i="1" s="1"/>
  <c r="D61" i="5137"/>
  <c r="AB57" i="5137"/>
  <c r="C57" i="1"/>
  <c r="I56" i="1"/>
  <c r="F56" i="1" s="1"/>
  <c r="G56" i="1" s="1"/>
  <c r="J56" i="1"/>
  <c r="Q425" i="1"/>
  <c r="J425" i="1"/>
  <c r="P426" i="1"/>
  <c r="L426" i="1"/>
  <c r="E426" i="1"/>
  <c r="R426" i="1"/>
  <c r="K426" i="1"/>
  <c r="S426" i="1"/>
  <c r="C426" i="1"/>
  <c r="G426" i="1"/>
  <c r="O426" i="1"/>
  <c r="D426" i="1"/>
  <c r="A426" i="1"/>
  <c r="M426" i="1"/>
  <c r="I426" i="1"/>
  <c r="F426" i="1"/>
  <c r="H426" i="1"/>
  <c r="N426" i="1"/>
  <c r="AB66" i="5137"/>
  <c r="C66" i="1"/>
  <c r="A66" i="1" s="1"/>
  <c r="A74" i="5137"/>
  <c r="B70" i="5137"/>
  <c r="B70" i="1" s="1"/>
  <c r="D70" i="5137"/>
  <c r="AH22" i="5137"/>
  <c r="B43" i="5140"/>
  <c r="AD22" i="5137"/>
  <c r="A36" i="5138" s="1"/>
  <c r="B35" i="5138" s="1"/>
  <c r="AE23" i="5137"/>
  <c r="I62" i="1"/>
  <c r="F62" i="1" s="1"/>
  <c r="G62" i="1" s="1"/>
  <c r="D62" i="1" s="1"/>
  <c r="E62" i="1" s="1"/>
  <c r="J62" i="1"/>
  <c r="E42" i="5140"/>
  <c r="J42" i="5140"/>
  <c r="F42" i="5140"/>
  <c r="C42" i="5140"/>
  <c r="I42" i="5140"/>
  <c r="G42" i="5140"/>
  <c r="H42" i="5140"/>
  <c r="D42" i="5140"/>
  <c r="D64" i="5137"/>
  <c r="A68" i="5137"/>
  <c r="B64" i="5137"/>
  <c r="B64" i="1" s="1"/>
  <c r="D63" i="5137"/>
  <c r="A67" i="5137"/>
  <c r="B63" i="5137"/>
  <c r="B63" i="1" s="1"/>
  <c r="C59" i="1"/>
  <c r="A59" i="1" s="1"/>
  <c r="AB59" i="5137"/>
  <c r="B34" i="5138"/>
  <c r="B427" i="1"/>
  <c r="Z4" i="1"/>
  <c r="AB60" i="5137"/>
  <c r="C60" i="1"/>
  <c r="A60" i="1" s="1"/>
  <c r="J55" i="1"/>
  <c r="I55" i="1"/>
  <c r="H62" i="1" l="1"/>
  <c r="H58" i="1"/>
  <c r="H56" i="1"/>
  <c r="D56" i="1"/>
  <c r="E56" i="1" s="1"/>
  <c r="F55" i="1"/>
  <c r="G55" i="1" s="1"/>
  <c r="D55" i="1" s="1"/>
  <c r="E55" i="1" s="1"/>
  <c r="D53" i="1"/>
  <c r="E53" i="1" s="1"/>
  <c r="H53" i="1"/>
  <c r="H49" i="1"/>
  <c r="K57" i="1"/>
  <c r="Z5" i="1"/>
  <c r="Z9" i="1"/>
  <c r="Z13" i="1"/>
  <c r="Z17" i="1"/>
  <c r="Z21" i="1"/>
  <c r="Z25" i="1"/>
  <c r="Z29" i="1"/>
  <c r="Z33" i="1"/>
  <c r="Z37" i="1"/>
  <c r="Z41" i="1"/>
  <c r="Z45" i="1"/>
  <c r="Z49" i="1"/>
  <c r="Z53" i="1"/>
  <c r="N57" i="1"/>
  <c r="M57" i="1"/>
  <c r="A57" i="1"/>
  <c r="L57" i="1"/>
  <c r="Y61" i="1"/>
  <c r="P61" i="1"/>
  <c r="R61" i="1"/>
  <c r="Q61" i="1"/>
  <c r="X61" i="1"/>
  <c r="V61" i="1"/>
  <c r="Z61" i="1"/>
  <c r="S61" i="1"/>
  <c r="T61" i="1"/>
  <c r="W61" i="1"/>
  <c r="O61" i="1"/>
  <c r="U61" i="1"/>
  <c r="C61" i="1"/>
  <c r="AB61" i="5137"/>
  <c r="A69" i="5137"/>
  <c r="B65" i="5137"/>
  <c r="B65" i="1" s="1"/>
  <c r="D65" i="5137"/>
  <c r="J57" i="1"/>
  <c r="I57" i="1"/>
  <c r="AB64" i="5137"/>
  <c r="C64" i="1"/>
  <c r="A64" i="1" s="1"/>
  <c r="J426" i="1"/>
  <c r="Q426" i="1"/>
  <c r="C70" i="1"/>
  <c r="A70" i="1" s="1"/>
  <c r="AB70" i="5137"/>
  <c r="G59" i="1"/>
  <c r="F59" i="1"/>
  <c r="H59" i="1"/>
  <c r="D59" i="1"/>
  <c r="E59" i="1" s="1"/>
  <c r="I59" i="1"/>
  <c r="J59" i="1"/>
  <c r="F43" i="5140"/>
  <c r="E43" i="5140"/>
  <c r="H43" i="5140"/>
  <c r="I43" i="5140"/>
  <c r="C43" i="5140"/>
  <c r="J43" i="5140"/>
  <c r="D43" i="5140"/>
  <c r="G43" i="5140"/>
  <c r="AA4" i="1"/>
  <c r="AA61" i="1" s="1"/>
  <c r="B36" i="5138"/>
  <c r="B428" i="1"/>
  <c r="A78" i="5137"/>
  <c r="B74" i="5137"/>
  <c r="B74" i="1" s="1"/>
  <c r="D74" i="5137"/>
  <c r="J66" i="1"/>
  <c r="I66" i="1"/>
  <c r="E427" i="1"/>
  <c r="G427" i="1"/>
  <c r="N427" i="1"/>
  <c r="P427" i="1"/>
  <c r="F427" i="1"/>
  <c r="O427" i="1"/>
  <c r="K427" i="1"/>
  <c r="L427" i="1"/>
  <c r="I427" i="1"/>
  <c r="C427" i="1"/>
  <c r="D427" i="1"/>
  <c r="M427" i="1"/>
  <c r="A427" i="1"/>
  <c r="R427" i="1"/>
  <c r="S427" i="1"/>
  <c r="H427" i="1"/>
  <c r="B44" i="5140"/>
  <c r="AD23" i="5137"/>
  <c r="A38" i="5138" s="1"/>
  <c r="B37" i="5138" s="1"/>
  <c r="AH23" i="5137"/>
  <c r="AE24" i="5137"/>
  <c r="I60" i="1"/>
  <c r="J60" i="1"/>
  <c r="B67" i="5137"/>
  <c r="B67" i="1" s="1"/>
  <c r="D67" i="5137"/>
  <c r="A71" i="5137"/>
  <c r="C63" i="1"/>
  <c r="A63" i="1" s="1"/>
  <c r="AB63" i="5137"/>
  <c r="A72" i="5137"/>
  <c r="B68" i="1"/>
  <c r="B68" i="5137"/>
  <c r="D68" i="5137"/>
  <c r="F66" i="1" l="1"/>
  <c r="G66" i="1" s="1"/>
  <c r="D66" i="1" s="1"/>
  <c r="E66" i="1" s="1"/>
  <c r="F60" i="1"/>
  <c r="G60" i="1" s="1"/>
  <c r="D60" i="1" s="1"/>
  <c r="E60" i="1" s="1"/>
  <c r="F57" i="1"/>
  <c r="G57" i="1" s="1"/>
  <c r="H57" i="1" s="1"/>
  <c r="H55" i="1"/>
  <c r="M61" i="1"/>
  <c r="L61" i="1"/>
  <c r="K61" i="1"/>
  <c r="N61" i="1"/>
  <c r="AA5" i="1"/>
  <c r="AA9" i="1"/>
  <c r="AA13" i="1"/>
  <c r="AA17" i="1"/>
  <c r="AA21" i="1"/>
  <c r="AA25" i="1"/>
  <c r="AA29" i="1"/>
  <c r="AA33" i="1"/>
  <c r="AA37" i="1"/>
  <c r="AA41" i="1"/>
  <c r="AA45" i="1"/>
  <c r="AA49" i="1"/>
  <c r="AA53" i="1"/>
  <c r="AA57" i="1"/>
  <c r="P65" i="1"/>
  <c r="W65" i="1"/>
  <c r="T65" i="1"/>
  <c r="Q65" i="1"/>
  <c r="U65" i="1"/>
  <c r="AA65" i="1"/>
  <c r="X65" i="1"/>
  <c r="Y65" i="1"/>
  <c r="S65" i="1"/>
  <c r="O65" i="1"/>
  <c r="V65" i="1"/>
  <c r="R65" i="1"/>
  <c r="Z65" i="1"/>
  <c r="I61" i="1"/>
  <c r="J61" i="1"/>
  <c r="A61" i="1"/>
  <c r="AB65" i="5137"/>
  <c r="C65" i="1"/>
  <c r="B69" i="5137"/>
  <c r="A73" i="5137"/>
  <c r="B69" i="1"/>
  <c r="D69" i="5137"/>
  <c r="A75" i="5137"/>
  <c r="D71" i="5137"/>
  <c r="B71" i="5137"/>
  <c r="B71" i="1" s="1"/>
  <c r="C68" i="1"/>
  <c r="A68" i="1" s="1"/>
  <c r="AB68" i="5137"/>
  <c r="H428" i="1"/>
  <c r="O428" i="1"/>
  <c r="D428" i="1"/>
  <c r="M428" i="1"/>
  <c r="I428" i="1"/>
  <c r="G428" i="1"/>
  <c r="P428" i="1"/>
  <c r="K428" i="1"/>
  <c r="S428" i="1"/>
  <c r="C428" i="1"/>
  <c r="F428" i="1"/>
  <c r="A428" i="1"/>
  <c r="N428" i="1"/>
  <c r="R428" i="1"/>
  <c r="E428" i="1"/>
  <c r="L428" i="1"/>
  <c r="AB4" i="1"/>
  <c r="AB65" i="1" s="1"/>
  <c r="B38" i="5138"/>
  <c r="B429" i="1"/>
  <c r="A82" i="5137"/>
  <c r="D78" i="5137"/>
  <c r="B78" i="5137"/>
  <c r="B78" i="1" s="1"/>
  <c r="AB67" i="5137"/>
  <c r="C67" i="1"/>
  <c r="A67" i="1" s="1"/>
  <c r="J427" i="1"/>
  <c r="Q427" i="1"/>
  <c r="D70" i="1"/>
  <c r="E70" i="1" s="1"/>
  <c r="F70" i="1"/>
  <c r="G70" i="1"/>
  <c r="J70" i="1"/>
  <c r="H70" i="1"/>
  <c r="I70" i="1"/>
  <c r="D72" i="5137"/>
  <c r="B72" i="5137"/>
  <c r="B72" i="1" s="1"/>
  <c r="A76" i="5137"/>
  <c r="I44" i="5140"/>
  <c r="E44" i="5140"/>
  <c r="F44" i="5140"/>
  <c r="G44" i="5140"/>
  <c r="D44" i="5140"/>
  <c r="H44" i="5140"/>
  <c r="C44" i="5140"/>
  <c r="J44" i="5140"/>
  <c r="B45" i="5140"/>
  <c r="AD24" i="5137"/>
  <c r="A40" i="5138" s="1"/>
  <c r="B39" i="5138" s="1"/>
  <c r="AE25" i="5137"/>
  <c r="AH24" i="5137"/>
  <c r="C74" i="1"/>
  <c r="A74" i="1" s="1"/>
  <c r="AB74" i="5137"/>
  <c r="J63" i="1"/>
  <c r="I63" i="1"/>
  <c r="I64" i="1"/>
  <c r="J64" i="1"/>
  <c r="F64" i="1"/>
  <c r="G64" i="1" s="1"/>
  <c r="H66" i="1" l="1"/>
  <c r="D64" i="1"/>
  <c r="E64" i="1" s="1"/>
  <c r="H64" i="1"/>
  <c r="H63" i="1"/>
  <c r="F63" i="1"/>
  <c r="G63" i="1" s="1"/>
  <c r="D63" i="1" s="1"/>
  <c r="E63" i="1" s="1"/>
  <c r="F61" i="1"/>
  <c r="G61" i="1" s="1"/>
  <c r="D61" i="1" s="1"/>
  <c r="E61" i="1" s="1"/>
  <c r="H60" i="1"/>
  <c r="D57" i="1"/>
  <c r="E57" i="1" s="1"/>
  <c r="K65" i="1"/>
  <c r="N65" i="1"/>
  <c r="L65" i="1"/>
  <c r="M65" i="1"/>
  <c r="AB5" i="1"/>
  <c r="AB9" i="1"/>
  <c r="AB13" i="1"/>
  <c r="AB17" i="1"/>
  <c r="AB21" i="1"/>
  <c r="AB25" i="1"/>
  <c r="AB29" i="1"/>
  <c r="AB33" i="1"/>
  <c r="AB37" i="1"/>
  <c r="AB41" i="1"/>
  <c r="AB45" i="1"/>
  <c r="AB49" i="1"/>
  <c r="AB53" i="1"/>
  <c r="AB57" i="1"/>
  <c r="AB61" i="1"/>
  <c r="AA69" i="1"/>
  <c r="W69" i="1"/>
  <c r="P69" i="1"/>
  <c r="V69" i="1"/>
  <c r="U69" i="1"/>
  <c r="Y69" i="1"/>
  <c r="X69" i="1"/>
  <c r="O69" i="1"/>
  <c r="T69" i="1"/>
  <c r="Z69" i="1"/>
  <c r="R69" i="1"/>
  <c r="S69" i="1"/>
  <c r="Q69" i="1"/>
  <c r="AB69" i="1"/>
  <c r="C69" i="1"/>
  <c r="A69" i="1" s="1"/>
  <c r="AB69" i="5137"/>
  <c r="D73" i="5137"/>
  <c r="A77" i="5137"/>
  <c r="B73" i="5137"/>
  <c r="B73" i="1" s="1"/>
  <c r="J65" i="1"/>
  <c r="I65" i="1"/>
  <c r="A65" i="1"/>
  <c r="C72" i="1"/>
  <c r="A72" i="1" s="1"/>
  <c r="AB72" i="5137"/>
  <c r="AE26" i="5137"/>
  <c r="AD25" i="5137"/>
  <c r="A42" i="5138" s="1"/>
  <c r="B41" i="5138" s="1"/>
  <c r="AH25" i="5137"/>
  <c r="B46" i="5140"/>
  <c r="J67" i="1"/>
  <c r="I67" i="1"/>
  <c r="F67" i="1" s="1"/>
  <c r="G67" i="1" s="1"/>
  <c r="D67" i="1" s="1"/>
  <c r="E67" i="1" s="1"/>
  <c r="J74" i="1"/>
  <c r="I74" i="1"/>
  <c r="H45" i="5140"/>
  <c r="D45" i="5140"/>
  <c r="F45" i="5140"/>
  <c r="G45" i="5140"/>
  <c r="I45" i="5140"/>
  <c r="J45" i="5140"/>
  <c r="C45" i="5140"/>
  <c r="E45" i="5140"/>
  <c r="H68" i="1"/>
  <c r="G68" i="1"/>
  <c r="F68" i="1"/>
  <c r="J68" i="1"/>
  <c r="I68" i="1"/>
  <c r="D68" i="1"/>
  <c r="E68" i="1" s="1"/>
  <c r="C71" i="1"/>
  <c r="A71" i="1" s="1"/>
  <c r="AB71" i="5137"/>
  <c r="N429" i="1"/>
  <c r="A429" i="1"/>
  <c r="G429" i="1"/>
  <c r="M429" i="1"/>
  <c r="E429" i="1"/>
  <c r="C429" i="1"/>
  <c r="P429" i="1"/>
  <c r="F429" i="1"/>
  <c r="O429" i="1"/>
  <c r="S429" i="1"/>
  <c r="D429" i="1"/>
  <c r="K429" i="1"/>
  <c r="L429" i="1"/>
  <c r="I429" i="1"/>
  <c r="H429" i="1"/>
  <c r="R429" i="1"/>
  <c r="Q428" i="1"/>
  <c r="J428" i="1"/>
  <c r="A86" i="5137"/>
  <c r="B82" i="5137"/>
  <c r="B82" i="1" s="1"/>
  <c r="D82" i="5137"/>
  <c r="AC4" i="1"/>
  <c r="AC69" i="1" s="1"/>
  <c r="B430" i="1"/>
  <c r="B40" i="5138"/>
  <c r="A80" i="5137"/>
  <c r="D76" i="5137"/>
  <c r="B76" i="5137"/>
  <c r="B76" i="1" s="1"/>
  <c r="C78" i="1"/>
  <c r="A78" i="1" s="1"/>
  <c r="AB78" i="5137"/>
  <c r="D75" i="5137"/>
  <c r="A79" i="5137"/>
  <c r="B75" i="5137"/>
  <c r="B75" i="1" s="1"/>
  <c r="F74" i="1" l="1"/>
  <c r="G74" i="1" s="1"/>
  <c r="D74" i="1" s="1"/>
  <c r="E74" i="1" s="1"/>
  <c r="H67" i="1"/>
  <c r="F65" i="1"/>
  <c r="G65" i="1" s="1"/>
  <c r="D65" i="1" s="1"/>
  <c r="E65" i="1" s="1"/>
  <c r="H61" i="1"/>
  <c r="K69" i="1"/>
  <c r="L69" i="1"/>
  <c r="M69" i="1"/>
  <c r="N69" i="1"/>
  <c r="AC5" i="1"/>
  <c r="AC9" i="1"/>
  <c r="AC13" i="1"/>
  <c r="AC17" i="1"/>
  <c r="AC21" i="1"/>
  <c r="AC25" i="1"/>
  <c r="AC29" i="1"/>
  <c r="AC33" i="1"/>
  <c r="AC37" i="1"/>
  <c r="AC41" i="1"/>
  <c r="AC45" i="1"/>
  <c r="AC49" i="1"/>
  <c r="AC53" i="1"/>
  <c r="AC57" i="1"/>
  <c r="AC61" i="1"/>
  <c r="AC65" i="1"/>
  <c r="A81" i="5137"/>
  <c r="B77" i="5137"/>
  <c r="B77" i="1"/>
  <c r="D77" i="5137"/>
  <c r="AB73" i="5137"/>
  <c r="C73" i="1"/>
  <c r="A73" i="1" s="1"/>
  <c r="Y73" i="1"/>
  <c r="Z73" i="1"/>
  <c r="AB73" i="1"/>
  <c r="V73" i="1"/>
  <c r="O73" i="1"/>
  <c r="AC73" i="1"/>
  <c r="S73" i="1"/>
  <c r="AA73" i="1"/>
  <c r="Q73" i="1"/>
  <c r="P73" i="1"/>
  <c r="X73" i="1"/>
  <c r="W73" i="1"/>
  <c r="T73" i="1"/>
  <c r="U73" i="1"/>
  <c r="R73" i="1"/>
  <c r="J69" i="1"/>
  <c r="I69" i="1"/>
  <c r="E430" i="1"/>
  <c r="L430" i="1"/>
  <c r="C430" i="1"/>
  <c r="I430" i="1"/>
  <c r="H430" i="1"/>
  <c r="G430" i="1"/>
  <c r="P430" i="1"/>
  <c r="R430" i="1"/>
  <c r="A430" i="1"/>
  <c r="D430" i="1"/>
  <c r="O430" i="1"/>
  <c r="M430" i="1"/>
  <c r="N430" i="1"/>
  <c r="K430" i="1"/>
  <c r="S430" i="1"/>
  <c r="F430" i="1"/>
  <c r="C46" i="5140"/>
  <c r="J46" i="5140"/>
  <c r="G46" i="5140"/>
  <c r="H46" i="5140"/>
  <c r="D46" i="5140"/>
  <c r="E46" i="5140"/>
  <c r="I46" i="5140"/>
  <c r="F46" i="5140"/>
  <c r="D79" i="5137"/>
  <c r="B79" i="5137"/>
  <c r="A83" i="5137"/>
  <c r="B79" i="1"/>
  <c r="D86" i="5137"/>
  <c r="B86" i="5137"/>
  <c r="B86" i="1"/>
  <c r="A86" i="1" s="1"/>
  <c r="A90" i="5137"/>
  <c r="J71" i="1"/>
  <c r="I71" i="1"/>
  <c r="F71" i="1" s="1"/>
  <c r="G71" i="1" s="1"/>
  <c r="D71" i="1" s="1"/>
  <c r="E71" i="1" s="1"/>
  <c r="B431" i="1"/>
  <c r="B42" i="5138"/>
  <c r="AD4" i="1"/>
  <c r="J78" i="1"/>
  <c r="I78" i="1"/>
  <c r="F78" i="1" s="1"/>
  <c r="G78" i="1" s="1"/>
  <c r="I72" i="1"/>
  <c r="J72" i="1"/>
  <c r="D80" i="5137"/>
  <c r="B80" i="1"/>
  <c r="A84" i="5137"/>
  <c r="B80" i="5137"/>
  <c r="B47" i="5140"/>
  <c r="AH26" i="5137"/>
  <c r="AE27" i="5137"/>
  <c r="AD26" i="5137"/>
  <c r="A44" i="5138" s="1"/>
  <c r="B43" i="5138" s="1"/>
  <c r="AB75" i="5137"/>
  <c r="C75" i="1"/>
  <c r="Q429" i="1"/>
  <c r="J429" i="1"/>
  <c r="AB76" i="5137"/>
  <c r="C76" i="1"/>
  <c r="A76" i="1" s="1"/>
  <c r="C82" i="1"/>
  <c r="A82" i="1" s="1"/>
  <c r="AB82" i="5137"/>
  <c r="D78" i="1" l="1"/>
  <c r="E78" i="1" s="1"/>
  <c r="H78" i="1"/>
  <c r="H74" i="1"/>
  <c r="H72" i="1"/>
  <c r="F72" i="1"/>
  <c r="G72" i="1" s="1"/>
  <c r="D72" i="1" s="1"/>
  <c r="E72" i="1" s="1"/>
  <c r="H71" i="1"/>
  <c r="F69" i="1"/>
  <c r="G69" i="1" s="1"/>
  <c r="D69" i="1" s="1"/>
  <c r="E69" i="1" s="1"/>
  <c r="H65" i="1"/>
  <c r="M73" i="1"/>
  <c r="N73" i="1"/>
  <c r="L73" i="1"/>
  <c r="K73" i="1"/>
  <c r="A75" i="1"/>
  <c r="AD5" i="1"/>
  <c r="AD9" i="1"/>
  <c r="AD13" i="1"/>
  <c r="AD17" i="1"/>
  <c r="AD21" i="1"/>
  <c r="AD25" i="1"/>
  <c r="AD29" i="1"/>
  <c r="AD33" i="1"/>
  <c r="AD37" i="1"/>
  <c r="AD41" i="1"/>
  <c r="AD45" i="1"/>
  <c r="AD49" i="1"/>
  <c r="AD53" i="1"/>
  <c r="AD57" i="1"/>
  <c r="AD61" i="1"/>
  <c r="AD65" i="1"/>
  <c r="AD69" i="1"/>
  <c r="AD73" i="1"/>
  <c r="C77" i="1"/>
  <c r="AB77" i="5137"/>
  <c r="Y77" i="1"/>
  <c r="W77" i="1"/>
  <c r="AE77" i="1"/>
  <c r="X77" i="1"/>
  <c r="S77" i="1"/>
  <c r="V77" i="1"/>
  <c r="AC77" i="1"/>
  <c r="AA77" i="1"/>
  <c r="Q77" i="1"/>
  <c r="AD77" i="1"/>
  <c r="AB77" i="1"/>
  <c r="P77" i="1"/>
  <c r="O77" i="1"/>
  <c r="Z77" i="1"/>
  <c r="T77" i="1"/>
  <c r="U77" i="1"/>
  <c r="R77" i="1"/>
  <c r="D81" i="5137"/>
  <c r="B81" i="5137"/>
  <c r="B81" i="1" s="1"/>
  <c r="A85" i="5137"/>
  <c r="I73" i="1"/>
  <c r="F73" i="1" s="1"/>
  <c r="G73" i="1" s="1"/>
  <c r="D73" i="1" s="1"/>
  <c r="E73" i="1" s="1"/>
  <c r="J73" i="1"/>
  <c r="B48" i="5140"/>
  <c r="AE28" i="5137"/>
  <c r="AD27" i="5137"/>
  <c r="A46" i="5138" s="1"/>
  <c r="B45" i="5138" s="1"/>
  <c r="AH27" i="5137"/>
  <c r="J430" i="1"/>
  <c r="Q430" i="1"/>
  <c r="B432" i="1"/>
  <c r="AE4" i="1"/>
  <c r="B44" i="5138"/>
  <c r="D83" i="5137"/>
  <c r="B83" i="5137"/>
  <c r="B83" i="1" s="1"/>
  <c r="A87" i="5137"/>
  <c r="J82" i="1"/>
  <c r="I82" i="1"/>
  <c r="E47" i="5140"/>
  <c r="I47" i="5140"/>
  <c r="G47" i="5140"/>
  <c r="C47" i="5140"/>
  <c r="D47" i="5140"/>
  <c r="H47" i="5140"/>
  <c r="F47" i="5140"/>
  <c r="J47" i="5140"/>
  <c r="A431" i="1"/>
  <c r="I431" i="1"/>
  <c r="E431" i="1"/>
  <c r="S431" i="1"/>
  <c r="O431" i="1"/>
  <c r="H431" i="1"/>
  <c r="L431" i="1"/>
  <c r="P431" i="1"/>
  <c r="K431" i="1"/>
  <c r="G431" i="1"/>
  <c r="D431" i="1"/>
  <c r="N431" i="1"/>
  <c r="M431" i="1"/>
  <c r="F431" i="1"/>
  <c r="R431" i="1"/>
  <c r="C431" i="1"/>
  <c r="AB80" i="5137"/>
  <c r="C80" i="1"/>
  <c r="A80" i="1" s="1"/>
  <c r="J76" i="1"/>
  <c r="I76" i="1"/>
  <c r="F76" i="1" s="1"/>
  <c r="G76" i="1" s="1"/>
  <c r="AB79" i="5137"/>
  <c r="C79" i="1"/>
  <c r="A79" i="1" s="1"/>
  <c r="J75" i="1"/>
  <c r="I75" i="1"/>
  <c r="F75" i="1" s="1"/>
  <c r="G75" i="1" s="1"/>
  <c r="C86" i="1"/>
  <c r="AB86" i="5137"/>
  <c r="D84" i="5137"/>
  <c r="A88" i="5137"/>
  <c r="B84" i="5137"/>
  <c r="B84" i="1" s="1"/>
  <c r="B90" i="5137"/>
  <c r="B90" i="1"/>
  <c r="A90" i="1" s="1"/>
  <c r="D90" i="5137"/>
  <c r="A94" i="5137"/>
  <c r="F82" i="1" l="1"/>
  <c r="G82" i="1" s="1"/>
  <c r="D82" i="1" s="1"/>
  <c r="E82" i="1" s="1"/>
  <c r="H76" i="1"/>
  <c r="D76" i="1"/>
  <c r="E76" i="1" s="1"/>
  <c r="D75" i="1"/>
  <c r="E75" i="1" s="1"/>
  <c r="H75" i="1"/>
  <c r="H73" i="1"/>
  <c r="H69" i="1"/>
  <c r="N77" i="1"/>
  <c r="M77" i="1"/>
  <c r="L77" i="1"/>
  <c r="K77" i="1"/>
  <c r="AE5" i="1"/>
  <c r="AE9" i="1"/>
  <c r="AE13" i="1"/>
  <c r="AE17" i="1"/>
  <c r="AE21" i="1"/>
  <c r="AE25" i="1"/>
  <c r="AE29" i="1"/>
  <c r="AE33" i="1"/>
  <c r="AE37" i="1"/>
  <c r="AE41" i="1"/>
  <c r="AE45" i="1"/>
  <c r="AE49" i="1"/>
  <c r="AE53" i="1"/>
  <c r="AE57" i="1"/>
  <c r="AE61" i="1"/>
  <c r="AE65" i="1"/>
  <c r="AE69" i="1"/>
  <c r="AE73" i="1"/>
  <c r="J77" i="1"/>
  <c r="I77" i="1"/>
  <c r="A77" i="1"/>
  <c r="U81" i="1"/>
  <c r="O81" i="1"/>
  <c r="Y81" i="1"/>
  <c r="W81" i="1"/>
  <c r="AD81" i="1"/>
  <c r="S81" i="1"/>
  <c r="T81" i="1"/>
  <c r="AE81" i="1"/>
  <c r="AB81" i="1"/>
  <c r="X81" i="1"/>
  <c r="R81" i="1"/>
  <c r="P81" i="1"/>
  <c r="V81" i="1"/>
  <c r="Q81" i="1"/>
  <c r="AA81" i="1"/>
  <c r="AC81" i="1"/>
  <c r="AF81" i="1"/>
  <c r="Z81" i="1"/>
  <c r="AB81" i="5137"/>
  <c r="C81" i="1"/>
  <c r="A81" i="1" s="1"/>
  <c r="A89" i="5137"/>
  <c r="B85" i="5137"/>
  <c r="B85" i="1" s="1"/>
  <c r="D85" i="5137"/>
  <c r="Q431" i="1"/>
  <c r="J431" i="1"/>
  <c r="A91" i="5137"/>
  <c r="D87" i="5137"/>
  <c r="B87" i="1"/>
  <c r="A87" i="1" s="1"/>
  <c r="B87" i="5137"/>
  <c r="C83" i="1"/>
  <c r="AB83" i="5137"/>
  <c r="B433" i="1"/>
  <c r="AF4" i="1"/>
  <c r="B46" i="5138"/>
  <c r="H79" i="1"/>
  <c r="I79" i="1"/>
  <c r="F79" i="1" s="1"/>
  <c r="G79" i="1" s="1"/>
  <c r="D79" i="1" s="1"/>
  <c r="E79" i="1" s="1"/>
  <c r="J79" i="1"/>
  <c r="A92" i="5137"/>
  <c r="B88" i="5137"/>
  <c r="B88" i="1" s="1"/>
  <c r="A88" i="1" s="1"/>
  <c r="D88" i="5137"/>
  <c r="AH28" i="5137"/>
  <c r="AE29" i="5137"/>
  <c r="B49" i="5140"/>
  <c r="AD28" i="5137"/>
  <c r="A48" i="5138" s="1"/>
  <c r="B47" i="5138" s="1"/>
  <c r="I80" i="1"/>
  <c r="F80" i="1" s="1"/>
  <c r="G80" i="1" s="1"/>
  <c r="D80" i="1" s="1"/>
  <c r="E80" i="1" s="1"/>
  <c r="J80" i="1"/>
  <c r="AB90" i="5137"/>
  <c r="C90" i="1"/>
  <c r="D432" i="1"/>
  <c r="H432" i="1"/>
  <c r="L432" i="1"/>
  <c r="F432" i="1"/>
  <c r="O432" i="1"/>
  <c r="G432" i="1"/>
  <c r="C432" i="1"/>
  <c r="M432" i="1"/>
  <c r="N432" i="1"/>
  <c r="P432" i="1"/>
  <c r="K432" i="1"/>
  <c r="I432" i="1"/>
  <c r="S432" i="1"/>
  <c r="A432" i="1"/>
  <c r="E432" i="1"/>
  <c r="R432" i="1"/>
  <c r="D94" i="5137"/>
  <c r="A98" i="5137"/>
  <c r="B94" i="5137"/>
  <c r="B94" i="1" s="1"/>
  <c r="A94" i="1" s="1"/>
  <c r="F86" i="1"/>
  <c r="G86" i="1"/>
  <c r="H86" i="1"/>
  <c r="D86" i="1"/>
  <c r="E86" i="1" s="1"/>
  <c r="J86" i="1"/>
  <c r="I86" i="1"/>
  <c r="H48" i="5140"/>
  <c r="E48" i="5140"/>
  <c r="G48" i="5140"/>
  <c r="C48" i="5140"/>
  <c r="J48" i="5140"/>
  <c r="D48" i="5140"/>
  <c r="F48" i="5140"/>
  <c r="I48" i="5140"/>
  <c r="AB84" i="5137"/>
  <c r="C84" i="1"/>
  <c r="A84" i="1" s="1"/>
  <c r="H82" i="1" l="1"/>
  <c r="H80" i="1"/>
  <c r="F77" i="1"/>
  <c r="G77" i="1" s="1"/>
  <c r="L81" i="1"/>
  <c r="K81" i="1"/>
  <c r="M81" i="1"/>
  <c r="A83" i="1"/>
  <c r="N81" i="1"/>
  <c r="AF5" i="1"/>
  <c r="AF9" i="1"/>
  <c r="AF13" i="1"/>
  <c r="AF17" i="1"/>
  <c r="AF21" i="1"/>
  <c r="AF25" i="1"/>
  <c r="AF29" i="1"/>
  <c r="AF33" i="1"/>
  <c r="AF37" i="1"/>
  <c r="AF41" i="1"/>
  <c r="AF45" i="1"/>
  <c r="AF49" i="1"/>
  <c r="AF53" i="1"/>
  <c r="AF57" i="1"/>
  <c r="AF61" i="1"/>
  <c r="AF65" i="1"/>
  <c r="AF69" i="1"/>
  <c r="AF73" i="1"/>
  <c r="AF77" i="1"/>
  <c r="C85" i="1"/>
  <c r="AB85" i="5137"/>
  <c r="P85" i="1"/>
  <c r="AH85" i="1"/>
  <c r="AD85" i="1"/>
  <c r="O85" i="1"/>
  <c r="A85" i="1"/>
  <c r="V85" i="1"/>
  <c r="N85" i="1"/>
  <c r="AK85" i="1"/>
  <c r="AN85" i="1"/>
  <c r="M85" i="1"/>
  <c r="AB85" i="1"/>
  <c r="AL85" i="1"/>
  <c r="T85" i="1"/>
  <c r="Y85" i="1"/>
  <c r="AE85" i="1"/>
  <c r="W85" i="1"/>
  <c r="U85" i="1"/>
  <c r="AC85" i="1"/>
  <c r="AA85" i="1"/>
  <c r="AI85" i="1"/>
  <c r="X85" i="1"/>
  <c r="K85" i="1"/>
  <c r="R85" i="1"/>
  <c r="Z85" i="1"/>
  <c r="AF85" i="1"/>
  <c r="AJ85" i="1"/>
  <c r="Q85" i="1"/>
  <c r="AM85" i="1"/>
  <c r="S85" i="1"/>
  <c r="AG85" i="1"/>
  <c r="L85" i="1"/>
  <c r="A93" i="5137"/>
  <c r="D89" i="5137"/>
  <c r="B89" i="5137"/>
  <c r="B89" i="1" s="1"/>
  <c r="I81" i="1"/>
  <c r="F81" i="1" s="1"/>
  <c r="G81" i="1" s="1"/>
  <c r="J81" i="1"/>
  <c r="AB94" i="5137"/>
  <c r="C94" i="1"/>
  <c r="I49" i="5140"/>
  <c r="J49" i="5140"/>
  <c r="C49" i="5140"/>
  <c r="D49" i="5140"/>
  <c r="F49" i="5140"/>
  <c r="H49" i="5140"/>
  <c r="E49" i="5140"/>
  <c r="G49" i="5140"/>
  <c r="B50" i="5140"/>
  <c r="AH29" i="5137"/>
  <c r="AD29" i="5137"/>
  <c r="A50" i="5138" s="1"/>
  <c r="B49" i="5138" s="1"/>
  <c r="AE30" i="5137"/>
  <c r="AG4" i="1"/>
  <c r="B434" i="1"/>
  <c r="B48" i="5138"/>
  <c r="AB87" i="5137"/>
  <c r="C87" i="1"/>
  <c r="I83" i="1"/>
  <c r="F83" i="1" s="1"/>
  <c r="G83" i="1" s="1"/>
  <c r="D83" i="1" s="1"/>
  <c r="E83" i="1" s="1"/>
  <c r="J83" i="1"/>
  <c r="D92" i="5137"/>
  <c r="B92" i="5137"/>
  <c r="B92" i="1" s="1"/>
  <c r="A92" i="1" s="1"/>
  <c r="A96" i="5137"/>
  <c r="G90" i="1"/>
  <c r="H90" i="1"/>
  <c r="F90" i="1"/>
  <c r="J90" i="1"/>
  <c r="D90" i="1"/>
  <c r="E90" i="1" s="1"/>
  <c r="I90" i="1"/>
  <c r="I84" i="1"/>
  <c r="J84" i="1"/>
  <c r="A433" i="1"/>
  <c r="L433" i="1"/>
  <c r="I433" i="1"/>
  <c r="C433" i="1"/>
  <c r="R433" i="1"/>
  <c r="N433" i="1"/>
  <c r="H433" i="1"/>
  <c r="E433" i="1"/>
  <c r="M433" i="1"/>
  <c r="O433" i="1"/>
  <c r="D433" i="1"/>
  <c r="S433" i="1"/>
  <c r="K433" i="1"/>
  <c r="G433" i="1"/>
  <c r="P433" i="1"/>
  <c r="F433" i="1"/>
  <c r="J432" i="1"/>
  <c r="Q432" i="1"/>
  <c r="AB88" i="5137"/>
  <c r="C88" i="1"/>
  <c r="D91" i="5137"/>
  <c r="A95" i="5137"/>
  <c r="B91" i="5137"/>
  <c r="B91" i="1" s="1"/>
  <c r="A91" i="1" s="1"/>
  <c r="D98" i="5137"/>
  <c r="B98" i="5137"/>
  <c r="B98" i="1" s="1"/>
  <c r="A98" i="1" s="1"/>
  <c r="A102" i="5137"/>
  <c r="F84" i="1" l="1"/>
  <c r="G84" i="1" s="1"/>
  <c r="D84" i="1" s="1"/>
  <c r="E84" i="1" s="1"/>
  <c r="H83" i="1"/>
  <c r="H81" i="1"/>
  <c r="D81" i="1"/>
  <c r="E81" i="1" s="1"/>
  <c r="D77" i="1"/>
  <c r="E77" i="1" s="1"/>
  <c r="H77" i="1"/>
  <c r="AG5" i="1"/>
  <c r="AG9" i="1"/>
  <c r="AG13" i="1"/>
  <c r="AG17" i="1"/>
  <c r="AG21" i="1"/>
  <c r="AG25" i="1"/>
  <c r="AG29" i="1"/>
  <c r="AG33" i="1"/>
  <c r="AG37" i="1"/>
  <c r="AG41" i="1"/>
  <c r="AG45" i="1"/>
  <c r="AG49" i="1"/>
  <c r="AG53" i="1"/>
  <c r="AG57" i="1"/>
  <c r="AG61" i="1"/>
  <c r="AG65" i="1"/>
  <c r="AG69" i="1"/>
  <c r="AG73" i="1"/>
  <c r="AG77" i="1"/>
  <c r="AG81" i="1"/>
  <c r="Q89" i="1"/>
  <c r="K89" i="1"/>
  <c r="AF89" i="1"/>
  <c r="AE89" i="1"/>
  <c r="AC89" i="1"/>
  <c r="AH89" i="1"/>
  <c r="S89" i="1"/>
  <c r="AB89" i="1"/>
  <c r="AL89" i="1"/>
  <c r="O89" i="1"/>
  <c r="W89" i="1"/>
  <c r="P89" i="1"/>
  <c r="X89" i="1"/>
  <c r="U89" i="1"/>
  <c r="AJ89" i="1"/>
  <c r="V89" i="1"/>
  <c r="T89" i="1"/>
  <c r="AD89" i="1"/>
  <c r="R89" i="1"/>
  <c r="AI89" i="1"/>
  <c r="AM89" i="1"/>
  <c r="M89" i="1"/>
  <c r="N89" i="1"/>
  <c r="A89" i="1"/>
  <c r="AN89" i="1"/>
  <c r="Z89" i="1"/>
  <c r="AG89" i="1"/>
  <c r="Y89" i="1"/>
  <c r="AA89" i="1"/>
  <c r="L89" i="1"/>
  <c r="AK89" i="1"/>
  <c r="F85" i="1"/>
  <c r="H85" i="1"/>
  <c r="G85" i="1"/>
  <c r="D85" i="1"/>
  <c r="E85" i="1" s="1"/>
  <c r="J85" i="1"/>
  <c r="I85" i="1"/>
  <c r="AB89" i="5137"/>
  <c r="C89" i="1"/>
  <c r="D93" i="5137"/>
  <c r="B93" i="5137"/>
  <c r="B93" i="1" s="1"/>
  <c r="A97" i="5137"/>
  <c r="D88" i="1"/>
  <c r="E88" i="1" s="1"/>
  <c r="H88" i="1"/>
  <c r="G88" i="1"/>
  <c r="F88" i="1"/>
  <c r="J88" i="1"/>
  <c r="I88" i="1"/>
  <c r="H87" i="1"/>
  <c r="F87" i="1"/>
  <c r="G87" i="1"/>
  <c r="D87" i="1"/>
  <c r="E87" i="1" s="1"/>
  <c r="I87" i="1"/>
  <c r="J87" i="1"/>
  <c r="AB98" i="5137"/>
  <c r="C98" i="1"/>
  <c r="K434" i="1"/>
  <c r="P434" i="1"/>
  <c r="O434" i="1"/>
  <c r="N434" i="1"/>
  <c r="H434" i="1"/>
  <c r="L434" i="1"/>
  <c r="I434" i="1"/>
  <c r="E434" i="1"/>
  <c r="G434" i="1"/>
  <c r="A434" i="1"/>
  <c r="R434" i="1"/>
  <c r="F434" i="1"/>
  <c r="C434" i="1"/>
  <c r="S434" i="1"/>
  <c r="D434" i="1"/>
  <c r="M434" i="1"/>
  <c r="D102" i="5137"/>
  <c r="A106" i="5137"/>
  <c r="B102" i="5137"/>
  <c r="B102" i="1" s="1"/>
  <c r="A102" i="1" s="1"/>
  <c r="E50" i="5140"/>
  <c r="C50" i="5140"/>
  <c r="G50" i="5140"/>
  <c r="I50" i="5140"/>
  <c r="J50" i="5140"/>
  <c r="F50" i="5140"/>
  <c r="D50" i="5140"/>
  <c r="H50" i="5140"/>
  <c r="AB92" i="5137"/>
  <c r="C92" i="1"/>
  <c r="D95" i="5137"/>
  <c r="A99" i="5137"/>
  <c r="B95" i="5137"/>
  <c r="B95" i="1" s="1"/>
  <c r="A95" i="1" s="1"/>
  <c r="J433" i="1"/>
  <c r="Q433" i="1"/>
  <c r="AD30" i="5137"/>
  <c r="A52" i="5138" s="1"/>
  <c r="B51" i="5138" s="1"/>
  <c r="AH30" i="5137"/>
  <c r="AE31" i="5137"/>
  <c r="B51" i="5140"/>
  <c r="G94" i="1"/>
  <c r="F94" i="1"/>
  <c r="H94" i="1"/>
  <c r="I94" i="1"/>
  <c r="D94" i="1"/>
  <c r="E94" i="1" s="1"/>
  <c r="J94" i="1"/>
  <c r="B50" i="5138"/>
  <c r="B435" i="1"/>
  <c r="AH4" i="1"/>
  <c r="C91" i="1"/>
  <c r="AB91" i="5137"/>
  <c r="B96" i="5137"/>
  <c r="A100" i="5137"/>
  <c r="D96" i="5137"/>
  <c r="B96" i="1"/>
  <c r="A96" i="1" s="1"/>
  <c r="H84" i="1" l="1"/>
  <c r="AH5" i="1"/>
  <c r="AH9" i="1"/>
  <c r="AH13" i="1"/>
  <c r="AH17" i="1"/>
  <c r="AH21" i="1"/>
  <c r="AH25" i="1"/>
  <c r="AH29" i="1"/>
  <c r="AH33" i="1"/>
  <c r="AH37" i="1"/>
  <c r="AH41" i="1"/>
  <c r="AH45" i="1"/>
  <c r="AH49" i="1"/>
  <c r="AH53" i="1"/>
  <c r="AH57" i="1"/>
  <c r="AH61" i="1"/>
  <c r="AH65" i="1"/>
  <c r="AH69" i="1"/>
  <c r="AH73" i="1"/>
  <c r="AH77" i="1"/>
  <c r="AH81" i="1"/>
  <c r="H89" i="1"/>
  <c r="G89" i="1"/>
  <c r="I89" i="1"/>
  <c r="F89" i="1"/>
  <c r="D89" i="1"/>
  <c r="E89" i="1" s="1"/>
  <c r="J89" i="1"/>
  <c r="C93" i="1"/>
  <c r="AB93" i="5137"/>
  <c r="B97" i="1"/>
  <c r="A101" i="5137"/>
  <c r="D97" i="5137"/>
  <c r="B97" i="5137"/>
  <c r="AG93" i="1"/>
  <c r="AA93" i="1"/>
  <c r="V93" i="1"/>
  <c r="AJ93" i="1"/>
  <c r="U93" i="1"/>
  <c r="T93" i="1"/>
  <c r="AK93" i="1"/>
  <c r="AI93" i="1"/>
  <c r="K93" i="1"/>
  <c r="AL93" i="1"/>
  <c r="P93" i="1"/>
  <c r="Y93" i="1"/>
  <c r="X93" i="1"/>
  <c r="AM93" i="1"/>
  <c r="AF93" i="1"/>
  <c r="AC93" i="1"/>
  <c r="AH93" i="1"/>
  <c r="N93" i="1"/>
  <c r="Z93" i="1"/>
  <c r="R93" i="1"/>
  <c r="AE93" i="1"/>
  <c r="Q93" i="1"/>
  <c r="AB93" i="1"/>
  <c r="M93" i="1"/>
  <c r="S93" i="1"/>
  <c r="A93" i="1"/>
  <c r="O93" i="1"/>
  <c r="W93" i="1"/>
  <c r="AD93" i="1"/>
  <c r="AN93" i="1"/>
  <c r="L93" i="1"/>
  <c r="C96" i="1"/>
  <c r="AB96" i="5137"/>
  <c r="C102" i="1"/>
  <c r="AB102" i="5137"/>
  <c r="H92" i="1"/>
  <c r="G92" i="1"/>
  <c r="F92" i="1"/>
  <c r="I92" i="1"/>
  <c r="J92" i="1"/>
  <c r="D92" i="1"/>
  <c r="E92" i="1" s="1"/>
  <c r="B52" i="5140"/>
  <c r="AH31" i="5137"/>
  <c r="AD31" i="5137"/>
  <c r="A54" i="5138" s="1"/>
  <c r="B53" i="5138" s="1"/>
  <c r="AE32" i="5137"/>
  <c r="D106" i="5137"/>
  <c r="A110" i="5137"/>
  <c r="B106" i="1"/>
  <c r="A106" i="1" s="1"/>
  <c r="B106" i="5137"/>
  <c r="B52" i="5138"/>
  <c r="AI4" i="1"/>
  <c r="B436" i="1"/>
  <c r="J434" i="1"/>
  <c r="Q434" i="1"/>
  <c r="C95" i="1"/>
  <c r="AB95" i="5137"/>
  <c r="G91" i="1"/>
  <c r="F91" i="1"/>
  <c r="H91" i="1"/>
  <c r="D91" i="1"/>
  <c r="E91" i="1" s="1"/>
  <c r="J91" i="1"/>
  <c r="I91" i="1"/>
  <c r="B99" i="5137"/>
  <c r="B99" i="1"/>
  <c r="A99" i="1" s="1"/>
  <c r="A103" i="5137"/>
  <c r="D99" i="5137"/>
  <c r="D100" i="5137"/>
  <c r="A104" i="5137"/>
  <c r="B100" i="5137"/>
  <c r="B100" i="1" s="1"/>
  <c r="A100" i="1" s="1"/>
  <c r="F98" i="1"/>
  <c r="J98" i="1"/>
  <c r="I98" i="1"/>
  <c r="H98" i="1"/>
  <c r="D98" i="1"/>
  <c r="E98" i="1" s="1"/>
  <c r="G98" i="1"/>
  <c r="E435" i="1"/>
  <c r="R435" i="1"/>
  <c r="L435" i="1"/>
  <c r="N435" i="1"/>
  <c r="G435" i="1"/>
  <c r="O435" i="1"/>
  <c r="I435" i="1"/>
  <c r="H435" i="1"/>
  <c r="C435" i="1"/>
  <c r="P435" i="1"/>
  <c r="D435" i="1"/>
  <c r="K435" i="1"/>
  <c r="S435" i="1"/>
  <c r="M435" i="1"/>
  <c r="A435" i="1"/>
  <c r="F435" i="1"/>
  <c r="E51" i="5140"/>
  <c r="I51" i="5140"/>
  <c r="C51" i="5140"/>
  <c r="H51" i="5140"/>
  <c r="D51" i="5140"/>
  <c r="J51" i="5140"/>
  <c r="F51" i="5140"/>
  <c r="G51" i="5140"/>
  <c r="AI5" i="1" l="1"/>
  <c r="AI9" i="1"/>
  <c r="AI13" i="1"/>
  <c r="AI17" i="1"/>
  <c r="AI21" i="1"/>
  <c r="AI25" i="1"/>
  <c r="AI29" i="1"/>
  <c r="AI33" i="1"/>
  <c r="AI37" i="1"/>
  <c r="AI41" i="1"/>
  <c r="AI45" i="1"/>
  <c r="AI49" i="1"/>
  <c r="AI53" i="1"/>
  <c r="AI57" i="1"/>
  <c r="AI61" i="1"/>
  <c r="AI65" i="1"/>
  <c r="AI69" i="1"/>
  <c r="AI73" i="1"/>
  <c r="AI77" i="1"/>
  <c r="AI81" i="1"/>
  <c r="J93" i="1"/>
  <c r="H93" i="1"/>
  <c r="F93" i="1"/>
  <c r="D93" i="1"/>
  <c r="E93" i="1" s="1"/>
  <c r="I93" i="1"/>
  <c r="G93" i="1"/>
  <c r="AB97" i="5137"/>
  <c r="C97" i="1"/>
  <c r="B101" i="5137"/>
  <c r="B101" i="1" s="1"/>
  <c r="A105" i="5137"/>
  <c r="D101" i="5137"/>
  <c r="AF97" i="1"/>
  <c r="AE97" i="1"/>
  <c r="Z97" i="1"/>
  <c r="Q97" i="1"/>
  <c r="Y97" i="1"/>
  <c r="W97" i="1"/>
  <c r="L97" i="1"/>
  <c r="AL97" i="1"/>
  <c r="AI97" i="1"/>
  <c r="AD97" i="1"/>
  <c r="AG97" i="1"/>
  <c r="V97" i="1"/>
  <c r="M97" i="1"/>
  <c r="U97" i="1"/>
  <c r="AM97" i="1"/>
  <c r="AC97" i="1"/>
  <c r="A97" i="1"/>
  <c r="P97" i="1"/>
  <c r="O97" i="1"/>
  <c r="R97" i="1"/>
  <c r="AK97" i="1"/>
  <c r="AA97" i="1"/>
  <c r="X97" i="1"/>
  <c r="K97" i="1"/>
  <c r="AH97" i="1"/>
  <c r="T97" i="1"/>
  <c r="S97" i="1"/>
  <c r="N97" i="1"/>
  <c r="AB97" i="1"/>
  <c r="AN97" i="1"/>
  <c r="AJ97" i="1"/>
  <c r="I96" i="1"/>
  <c r="H96" i="1"/>
  <c r="F96" i="1"/>
  <c r="G96" i="1"/>
  <c r="J96" i="1"/>
  <c r="D96" i="1"/>
  <c r="E96" i="1" s="1"/>
  <c r="AB106" i="5137"/>
  <c r="C106" i="1"/>
  <c r="I436" i="1"/>
  <c r="H436" i="1"/>
  <c r="L436" i="1"/>
  <c r="M436" i="1"/>
  <c r="R436" i="1"/>
  <c r="P436" i="1"/>
  <c r="F436" i="1"/>
  <c r="C436" i="1"/>
  <c r="G436" i="1"/>
  <c r="A436" i="1"/>
  <c r="N436" i="1"/>
  <c r="O436" i="1"/>
  <c r="E436" i="1"/>
  <c r="K436" i="1"/>
  <c r="D436" i="1"/>
  <c r="S436" i="1"/>
  <c r="H95" i="1"/>
  <c r="G95" i="1"/>
  <c r="F95" i="1"/>
  <c r="I95" i="1"/>
  <c r="D95" i="1"/>
  <c r="E95" i="1" s="1"/>
  <c r="J95" i="1"/>
  <c r="AE33" i="5137"/>
  <c r="AH32" i="5137"/>
  <c r="AD32" i="5137"/>
  <c r="A56" i="5138" s="1"/>
  <c r="B55" i="5138" s="1"/>
  <c r="B53" i="5140"/>
  <c r="D104" i="5137"/>
  <c r="B104" i="5137"/>
  <c r="B104" i="1" s="1"/>
  <c r="A104" i="1" s="1"/>
  <c r="A108" i="5137"/>
  <c r="AB100" i="5137"/>
  <c r="C100" i="1"/>
  <c r="AJ4" i="1"/>
  <c r="B437" i="1"/>
  <c r="B54" i="5138"/>
  <c r="B110" i="5137"/>
  <c r="B110" i="1" s="1"/>
  <c r="A110" i="1" s="1"/>
  <c r="A114" i="5137"/>
  <c r="D110" i="5137"/>
  <c r="AB99" i="5137"/>
  <c r="C99" i="1"/>
  <c r="C52" i="5140"/>
  <c r="J52" i="5140"/>
  <c r="F52" i="5140"/>
  <c r="G52" i="5140"/>
  <c r="D52" i="5140"/>
  <c r="E52" i="5140"/>
  <c r="I52" i="5140"/>
  <c r="H52" i="5140"/>
  <c r="J102" i="1"/>
  <c r="G102" i="1"/>
  <c r="F102" i="1"/>
  <c r="H102" i="1"/>
  <c r="I102" i="1"/>
  <c r="D102" i="1"/>
  <c r="E102" i="1" s="1"/>
  <c r="J435" i="1"/>
  <c r="Q435" i="1"/>
  <c r="D103" i="5137"/>
  <c r="B103" i="5137"/>
  <c r="B103" i="1"/>
  <c r="A103" i="1" s="1"/>
  <c r="A107" i="5137"/>
  <c r="AJ5" i="1" l="1"/>
  <c r="AJ9" i="1"/>
  <c r="AJ13" i="1"/>
  <c r="AJ17" i="1"/>
  <c r="AJ21" i="1"/>
  <c r="AJ25" i="1"/>
  <c r="AJ29" i="1"/>
  <c r="AJ33" i="1"/>
  <c r="AJ37" i="1"/>
  <c r="AJ41" i="1"/>
  <c r="AJ45" i="1"/>
  <c r="AJ49" i="1"/>
  <c r="AJ53" i="1"/>
  <c r="AJ57" i="1"/>
  <c r="AJ61" i="1"/>
  <c r="AJ65" i="1"/>
  <c r="AJ69" i="1"/>
  <c r="AJ73" i="1"/>
  <c r="AJ77" i="1"/>
  <c r="AJ81" i="1"/>
  <c r="AH101" i="1"/>
  <c r="AE101" i="1"/>
  <c r="Q101" i="1"/>
  <c r="AG101" i="1"/>
  <c r="AM101" i="1"/>
  <c r="T101" i="1"/>
  <c r="O101" i="1"/>
  <c r="AF101" i="1"/>
  <c r="AJ101" i="1"/>
  <c r="AA101" i="1"/>
  <c r="S101" i="1"/>
  <c r="U101" i="1"/>
  <c r="AL101" i="1"/>
  <c r="M101" i="1"/>
  <c r="R101" i="1"/>
  <c r="Z101" i="1"/>
  <c r="K101" i="1"/>
  <c r="P101" i="1"/>
  <c r="AC101" i="1"/>
  <c r="W101" i="1"/>
  <c r="X101" i="1"/>
  <c r="V101" i="1"/>
  <c r="Y101" i="1"/>
  <c r="N101" i="1"/>
  <c r="AK101" i="1"/>
  <c r="AI101" i="1"/>
  <c r="AD101" i="1"/>
  <c r="A101" i="1"/>
  <c r="L101" i="1"/>
  <c r="AN101" i="1"/>
  <c r="AB101" i="1"/>
  <c r="J97" i="1"/>
  <c r="F97" i="1"/>
  <c r="G97" i="1"/>
  <c r="H97" i="1"/>
  <c r="I97" i="1"/>
  <c r="D97" i="1"/>
  <c r="E97" i="1" s="1"/>
  <c r="C101" i="1"/>
  <c r="AB101" i="5137"/>
  <c r="D105" i="5137"/>
  <c r="B105" i="5137"/>
  <c r="B105" i="1" s="1"/>
  <c r="A109" i="5137"/>
  <c r="G106" i="1"/>
  <c r="F106" i="1"/>
  <c r="H106" i="1"/>
  <c r="J106" i="1"/>
  <c r="D106" i="1"/>
  <c r="E106" i="1" s="1"/>
  <c r="I106" i="1"/>
  <c r="P437" i="1"/>
  <c r="H437" i="1"/>
  <c r="S437" i="1"/>
  <c r="G437" i="1"/>
  <c r="N437" i="1"/>
  <c r="D437" i="1"/>
  <c r="I437" i="1"/>
  <c r="O437" i="1"/>
  <c r="A437" i="1"/>
  <c r="M437" i="1"/>
  <c r="C437" i="1"/>
  <c r="F437" i="1"/>
  <c r="K437" i="1"/>
  <c r="E437" i="1"/>
  <c r="R437" i="1"/>
  <c r="L437" i="1"/>
  <c r="G100" i="1"/>
  <c r="F100" i="1"/>
  <c r="H100" i="1"/>
  <c r="D100" i="1"/>
  <c r="E100" i="1" s="1"/>
  <c r="J100" i="1"/>
  <c r="I100" i="1"/>
  <c r="B56" i="5138"/>
  <c r="B438" i="1"/>
  <c r="AK4" i="1"/>
  <c r="H99" i="1"/>
  <c r="F99" i="1"/>
  <c r="G99" i="1"/>
  <c r="D99" i="1"/>
  <c r="E99" i="1" s="1"/>
  <c r="I99" i="1"/>
  <c r="J99" i="1"/>
  <c r="AD33" i="5137"/>
  <c r="A58" i="5138" s="1"/>
  <c r="B57" i="5138" s="1"/>
  <c r="B54" i="5140"/>
  <c r="AH33" i="5137"/>
  <c r="AE34" i="5137"/>
  <c r="A111" i="5137"/>
  <c r="B107" i="5137"/>
  <c r="B107" i="1" s="1"/>
  <c r="A107" i="1" s="1"/>
  <c r="D107" i="5137"/>
  <c r="C104" i="1"/>
  <c r="AB104" i="5137"/>
  <c r="AB103" i="5137"/>
  <c r="C103" i="1"/>
  <c r="C110" i="1"/>
  <c r="AB110" i="5137"/>
  <c r="A112" i="5137"/>
  <c r="D108" i="5137"/>
  <c r="B108" i="5137"/>
  <c r="B108" i="1" s="1"/>
  <c r="A108" i="1" s="1"/>
  <c r="H53" i="5140"/>
  <c r="F53" i="5140"/>
  <c r="J53" i="5140"/>
  <c r="I53" i="5140"/>
  <c r="D53" i="5140"/>
  <c r="C53" i="5140"/>
  <c r="E53" i="5140"/>
  <c r="G53" i="5140"/>
  <c r="B114" i="5137"/>
  <c r="B114" i="1" s="1"/>
  <c r="A114" i="1" s="1"/>
  <c r="A118" i="5137"/>
  <c r="D114" i="5137"/>
  <c r="J436" i="1"/>
  <c r="Q436" i="1"/>
  <c r="AK5" i="1" l="1"/>
  <c r="AK9" i="1"/>
  <c r="AK13" i="1"/>
  <c r="AK17" i="1"/>
  <c r="AK21" i="1"/>
  <c r="AK25" i="1"/>
  <c r="AK29" i="1"/>
  <c r="AK33" i="1"/>
  <c r="AK37" i="1"/>
  <c r="AK41" i="1"/>
  <c r="AK45" i="1"/>
  <c r="AK49" i="1"/>
  <c r="AK53" i="1"/>
  <c r="AK57" i="1"/>
  <c r="AK61" i="1"/>
  <c r="AK65" i="1"/>
  <c r="AK69" i="1"/>
  <c r="AK73" i="1"/>
  <c r="AK77" i="1"/>
  <c r="AK81" i="1"/>
  <c r="C105" i="1"/>
  <c r="AB105" i="5137"/>
  <c r="F101" i="1"/>
  <c r="G101" i="1"/>
  <c r="J101" i="1"/>
  <c r="I101" i="1"/>
  <c r="H101" i="1"/>
  <c r="D101" i="1"/>
  <c r="E101" i="1" s="1"/>
  <c r="A113" i="5137"/>
  <c r="D109" i="5137"/>
  <c r="B109" i="5137"/>
  <c r="B109" i="1" s="1"/>
  <c r="AF105" i="1"/>
  <c r="Z105" i="1"/>
  <c r="K105" i="1"/>
  <c r="O105" i="1"/>
  <c r="AA105" i="1"/>
  <c r="U105" i="1"/>
  <c r="AJ105" i="1"/>
  <c r="N105" i="1"/>
  <c r="AL105" i="1"/>
  <c r="W105" i="1"/>
  <c r="AC105" i="1"/>
  <c r="V105" i="1"/>
  <c r="AG105" i="1"/>
  <c r="AH105" i="1"/>
  <c r="Q105" i="1"/>
  <c r="AN105" i="1"/>
  <c r="M105" i="1"/>
  <c r="AI105" i="1"/>
  <c r="AK105" i="1"/>
  <c r="AM105" i="1"/>
  <c r="R105" i="1"/>
  <c r="AE105" i="1"/>
  <c r="L105" i="1"/>
  <c r="T105" i="1"/>
  <c r="A105" i="1"/>
  <c r="AD105" i="1"/>
  <c r="P105" i="1"/>
  <c r="Y105" i="1"/>
  <c r="S105" i="1"/>
  <c r="X105" i="1"/>
  <c r="AB105" i="1"/>
  <c r="D104" i="1"/>
  <c r="E104" i="1" s="1"/>
  <c r="G104" i="1"/>
  <c r="F104" i="1"/>
  <c r="H104" i="1"/>
  <c r="J104" i="1"/>
  <c r="I104" i="1"/>
  <c r="C107" i="1"/>
  <c r="AB107" i="5137"/>
  <c r="J437" i="1"/>
  <c r="Q437" i="1"/>
  <c r="B112" i="5137"/>
  <c r="A116" i="5137"/>
  <c r="B112" i="1"/>
  <c r="A112" i="1" s="1"/>
  <c r="D112" i="5137"/>
  <c r="A122" i="5137"/>
  <c r="D118" i="5137"/>
  <c r="B118" i="5137"/>
  <c r="B118" i="1" s="1"/>
  <c r="A118" i="1" s="1"/>
  <c r="AL4" i="1"/>
  <c r="B439" i="1"/>
  <c r="B58" i="5138"/>
  <c r="A115" i="5137"/>
  <c r="B111" i="5137"/>
  <c r="B111" i="1" s="1"/>
  <c r="A111" i="1" s="1"/>
  <c r="D111" i="5137"/>
  <c r="AD34" i="5137"/>
  <c r="A60" i="5138" s="1"/>
  <c r="B59" i="5138" s="1"/>
  <c r="AH34" i="5137"/>
  <c r="B55" i="5140"/>
  <c r="AE35" i="5137"/>
  <c r="F54" i="5140"/>
  <c r="G54" i="5140"/>
  <c r="D54" i="5140"/>
  <c r="E54" i="5140"/>
  <c r="H54" i="5140"/>
  <c r="J54" i="5140"/>
  <c r="C54" i="5140"/>
  <c r="I54" i="5140"/>
  <c r="M438" i="1"/>
  <c r="I438" i="1"/>
  <c r="S438" i="1"/>
  <c r="N438" i="1"/>
  <c r="E438" i="1"/>
  <c r="D438" i="1"/>
  <c r="A438" i="1"/>
  <c r="C438" i="1"/>
  <c r="O438" i="1"/>
  <c r="L438" i="1"/>
  <c r="R438" i="1"/>
  <c r="K438" i="1"/>
  <c r="H438" i="1"/>
  <c r="P438" i="1"/>
  <c r="F438" i="1"/>
  <c r="G438" i="1"/>
  <c r="G110" i="1"/>
  <c r="H110" i="1"/>
  <c r="F110" i="1"/>
  <c r="I110" i="1"/>
  <c r="D110" i="1"/>
  <c r="E110" i="1" s="1"/>
  <c r="J110" i="1"/>
  <c r="J103" i="1"/>
  <c r="G103" i="1"/>
  <c r="F103" i="1"/>
  <c r="D103" i="1"/>
  <c r="E103" i="1" s="1"/>
  <c r="I103" i="1"/>
  <c r="H103" i="1"/>
  <c r="AB108" i="5137"/>
  <c r="C108" i="1"/>
  <c r="AB114" i="5137"/>
  <c r="C114" i="1"/>
  <c r="AL5" i="1" l="1"/>
  <c r="AL9" i="1"/>
  <c r="AL13" i="1"/>
  <c r="AL17" i="1"/>
  <c r="AL21" i="1"/>
  <c r="AL25" i="1"/>
  <c r="AL29" i="1"/>
  <c r="AL33" i="1"/>
  <c r="AL37" i="1"/>
  <c r="AL41" i="1"/>
  <c r="AL45" i="1"/>
  <c r="AL49" i="1"/>
  <c r="AL53" i="1"/>
  <c r="AL57" i="1"/>
  <c r="AL61" i="1"/>
  <c r="AL65" i="1"/>
  <c r="AL69" i="1"/>
  <c r="AL73" i="1"/>
  <c r="AL77" i="1"/>
  <c r="AL81" i="1"/>
  <c r="AC109" i="1"/>
  <c r="AE109" i="1"/>
  <c r="T109" i="1"/>
  <c r="AD109" i="1"/>
  <c r="O109" i="1"/>
  <c r="W109" i="1"/>
  <c r="P109" i="1"/>
  <c r="K109" i="1"/>
  <c r="X109" i="1"/>
  <c r="AA109" i="1"/>
  <c r="L109" i="1"/>
  <c r="U109" i="1"/>
  <c r="AH109" i="1"/>
  <c r="AK109" i="1"/>
  <c r="AJ109" i="1"/>
  <c r="AL109" i="1"/>
  <c r="AN109" i="1"/>
  <c r="AG109" i="1"/>
  <c r="S109" i="1"/>
  <c r="A109" i="1"/>
  <c r="Z109" i="1"/>
  <c r="R109" i="1"/>
  <c r="V109" i="1"/>
  <c r="AM109" i="1"/>
  <c r="N109" i="1"/>
  <c r="Y109" i="1"/>
  <c r="AF109" i="1"/>
  <c r="AI109" i="1"/>
  <c r="AB109" i="1"/>
  <c r="M109" i="1"/>
  <c r="Q109" i="1"/>
  <c r="AB109" i="5137"/>
  <c r="C109" i="1"/>
  <c r="B113" i="5137"/>
  <c r="B113" i="1" s="1"/>
  <c r="D113" i="5137"/>
  <c r="A117" i="5137"/>
  <c r="H105" i="1"/>
  <c r="I105" i="1"/>
  <c r="D105" i="1"/>
  <c r="E105" i="1" s="1"/>
  <c r="G105" i="1"/>
  <c r="J105" i="1"/>
  <c r="F105" i="1"/>
  <c r="G114" i="1"/>
  <c r="H114" i="1"/>
  <c r="J114" i="1"/>
  <c r="D114" i="1"/>
  <c r="E114" i="1" s="1"/>
  <c r="F114" i="1"/>
  <c r="I114" i="1"/>
  <c r="AM4" i="1"/>
  <c r="B440" i="1"/>
  <c r="B60" i="5138"/>
  <c r="H107" i="1"/>
  <c r="G107" i="1"/>
  <c r="F107" i="1"/>
  <c r="I107" i="1"/>
  <c r="D107" i="1"/>
  <c r="E107" i="1" s="1"/>
  <c r="J107" i="1"/>
  <c r="A119" i="5137"/>
  <c r="B115" i="5137"/>
  <c r="B115" i="1" s="1"/>
  <c r="A115" i="1" s="1"/>
  <c r="D115" i="5137"/>
  <c r="C112" i="1"/>
  <c r="AB112" i="5137"/>
  <c r="B56" i="5140"/>
  <c r="AD35" i="5137"/>
  <c r="A62" i="5138" s="1"/>
  <c r="B61" i="5138" s="1"/>
  <c r="AH35" i="5137"/>
  <c r="AB111" i="5137"/>
  <c r="C111" i="1"/>
  <c r="B122" i="5137"/>
  <c r="B122" i="1" s="1"/>
  <c r="A122" i="1" s="1"/>
  <c r="A126" i="5137"/>
  <c r="D122" i="5137"/>
  <c r="E439" i="1"/>
  <c r="R439" i="1"/>
  <c r="H439" i="1"/>
  <c r="K439" i="1"/>
  <c r="M439" i="1"/>
  <c r="O439" i="1"/>
  <c r="C439" i="1"/>
  <c r="F439" i="1"/>
  <c r="G439" i="1"/>
  <c r="D439" i="1"/>
  <c r="N439" i="1"/>
  <c r="S439" i="1"/>
  <c r="L439" i="1"/>
  <c r="P439" i="1"/>
  <c r="A439" i="1"/>
  <c r="I439" i="1"/>
  <c r="A120" i="5137"/>
  <c r="B116" i="5137"/>
  <c r="B116" i="1" s="1"/>
  <c r="A116" i="1" s="1"/>
  <c r="D116" i="5137"/>
  <c r="J438" i="1"/>
  <c r="Q438" i="1"/>
  <c r="AB118" i="5137"/>
  <c r="C118" i="1"/>
  <c r="G108" i="1"/>
  <c r="H108" i="1"/>
  <c r="F108" i="1"/>
  <c r="J108" i="1"/>
  <c r="I108" i="1"/>
  <c r="D108" i="1"/>
  <c r="E108" i="1" s="1"/>
  <c r="E55" i="5140"/>
  <c r="D55" i="5140"/>
  <c r="G55" i="5140"/>
  <c r="H55" i="5140"/>
  <c r="J55" i="5140"/>
  <c r="C55" i="5140"/>
  <c r="F55" i="5140"/>
  <c r="I55" i="5140"/>
  <c r="AM5" i="1" l="1"/>
  <c r="AM9" i="1"/>
  <c r="AM13" i="1"/>
  <c r="AM17" i="1"/>
  <c r="AM21" i="1"/>
  <c r="AM25" i="1"/>
  <c r="AM29" i="1"/>
  <c r="AM33" i="1"/>
  <c r="AM37" i="1"/>
  <c r="AM41" i="1"/>
  <c r="AM45" i="1"/>
  <c r="AM49" i="1"/>
  <c r="AM53" i="1"/>
  <c r="AM57" i="1"/>
  <c r="AM61" i="1"/>
  <c r="AM65" i="1"/>
  <c r="AM69" i="1"/>
  <c r="AM73" i="1"/>
  <c r="AM77" i="1"/>
  <c r="AM81" i="1"/>
  <c r="AI113" i="1"/>
  <c r="AK113" i="1"/>
  <c r="AM113" i="1"/>
  <c r="O113" i="1"/>
  <c r="AL113" i="1"/>
  <c r="P113" i="1"/>
  <c r="Z113" i="1"/>
  <c r="AN113" i="1"/>
  <c r="AH113" i="1"/>
  <c r="M113" i="1"/>
  <c r="T113" i="1"/>
  <c r="V113" i="1"/>
  <c r="K113" i="1"/>
  <c r="AE113" i="1"/>
  <c r="AC113" i="1"/>
  <c r="AD113" i="1"/>
  <c r="U113" i="1"/>
  <c r="Q113" i="1"/>
  <c r="S113" i="1"/>
  <c r="AB113" i="1"/>
  <c r="X113" i="1"/>
  <c r="Y113" i="1"/>
  <c r="W113" i="1"/>
  <c r="L113" i="1"/>
  <c r="N113" i="1"/>
  <c r="AJ113" i="1"/>
  <c r="R113" i="1"/>
  <c r="AG113" i="1"/>
  <c r="A113" i="1"/>
  <c r="AF113" i="1"/>
  <c r="AA113" i="1"/>
  <c r="A121" i="5137"/>
  <c r="D117" i="5137"/>
  <c r="B117" i="5137"/>
  <c r="B117" i="1" s="1"/>
  <c r="AB113" i="5137"/>
  <c r="C113" i="1"/>
  <c r="G109" i="1"/>
  <c r="H109" i="1"/>
  <c r="F109" i="1"/>
  <c r="I109" i="1"/>
  <c r="J109" i="1"/>
  <c r="D109" i="1"/>
  <c r="E109" i="1" s="1"/>
  <c r="B119" i="5137"/>
  <c r="B119" i="1" s="1"/>
  <c r="A119" i="1" s="1"/>
  <c r="D119" i="5137"/>
  <c r="A123" i="5137"/>
  <c r="C122" i="1"/>
  <c r="AB122" i="5137"/>
  <c r="B126" i="5137"/>
  <c r="B126" i="1"/>
  <c r="A126" i="1" s="1"/>
  <c r="A130" i="5137"/>
  <c r="D126" i="5137"/>
  <c r="G111" i="1"/>
  <c r="H111" i="1"/>
  <c r="F111" i="1"/>
  <c r="D111" i="1"/>
  <c r="E111" i="1" s="1"/>
  <c r="J111" i="1"/>
  <c r="I111" i="1"/>
  <c r="L440" i="1"/>
  <c r="H440" i="1"/>
  <c r="D440" i="1"/>
  <c r="R440" i="1"/>
  <c r="O440" i="1"/>
  <c r="M440" i="1"/>
  <c r="N440" i="1"/>
  <c r="F440" i="1"/>
  <c r="K440" i="1"/>
  <c r="G440" i="1"/>
  <c r="P440" i="1"/>
  <c r="S440" i="1"/>
  <c r="A440" i="1"/>
  <c r="C440" i="1"/>
  <c r="I440" i="1"/>
  <c r="E440" i="1"/>
  <c r="AB116" i="5137"/>
  <c r="C116" i="1"/>
  <c r="G112" i="1"/>
  <c r="F112" i="1"/>
  <c r="H112" i="1"/>
  <c r="J112" i="1"/>
  <c r="I112" i="1"/>
  <c r="D112" i="1"/>
  <c r="E112" i="1" s="1"/>
  <c r="A124" i="5137"/>
  <c r="B120" i="5137"/>
  <c r="B120" i="1" s="1"/>
  <c r="A120" i="1" s="1"/>
  <c r="D120" i="5137"/>
  <c r="Q439" i="1"/>
  <c r="J439" i="1"/>
  <c r="G118" i="1"/>
  <c r="H118" i="1"/>
  <c r="F118" i="1"/>
  <c r="D118" i="1"/>
  <c r="E118" i="1" s="1"/>
  <c r="J118" i="1"/>
  <c r="I118" i="1"/>
  <c r="B441" i="1"/>
  <c r="AN4" i="1"/>
  <c r="B62" i="5138"/>
  <c r="C56" i="5140"/>
  <c r="G56" i="5140"/>
  <c r="D56" i="5140"/>
  <c r="H56" i="5140"/>
  <c r="F56" i="5140"/>
  <c r="I56" i="5140"/>
  <c r="J56" i="5140"/>
  <c r="E56" i="5140"/>
  <c r="AB115" i="5137"/>
  <c r="C115" i="1"/>
  <c r="AN5" i="1" l="1"/>
  <c r="AN9" i="1"/>
  <c r="AN13" i="1"/>
  <c r="AN17" i="1"/>
  <c r="AN21" i="1"/>
  <c r="AN25" i="1"/>
  <c r="AN29" i="1"/>
  <c r="AN33" i="1"/>
  <c r="AN37" i="1"/>
  <c r="AN41" i="1"/>
  <c r="AN45" i="1"/>
  <c r="AN49" i="1"/>
  <c r="AN53" i="1"/>
  <c r="AN57" i="1"/>
  <c r="AN61" i="1"/>
  <c r="AN65" i="1"/>
  <c r="AN69" i="1"/>
  <c r="AN73" i="1"/>
  <c r="AN77" i="1"/>
  <c r="AN81" i="1"/>
  <c r="B121" i="5137"/>
  <c r="B121" i="1" s="1"/>
  <c r="D121" i="5137"/>
  <c r="A125" i="5137"/>
  <c r="F113" i="1"/>
  <c r="H113" i="1"/>
  <c r="G113" i="1"/>
  <c r="D113" i="1"/>
  <c r="E113" i="1" s="1"/>
  <c r="J113" i="1"/>
  <c r="I113" i="1"/>
  <c r="AH117" i="1"/>
  <c r="AG117" i="1"/>
  <c r="O117" i="1"/>
  <c r="Y117" i="1"/>
  <c r="AL117" i="1"/>
  <c r="M117" i="1"/>
  <c r="AC117" i="1"/>
  <c r="AM117" i="1"/>
  <c r="Q117" i="1"/>
  <c r="AA117" i="1"/>
  <c r="AK117" i="1"/>
  <c r="AJ117" i="1"/>
  <c r="T117" i="1"/>
  <c r="K117" i="1"/>
  <c r="U117" i="1"/>
  <c r="R117" i="1"/>
  <c r="AD117" i="1"/>
  <c r="Z117" i="1"/>
  <c r="X117" i="1"/>
  <c r="N117" i="1"/>
  <c r="L117" i="1"/>
  <c r="S117" i="1"/>
  <c r="AN117" i="1"/>
  <c r="P117" i="1"/>
  <c r="AE117" i="1"/>
  <c r="AB117" i="1"/>
  <c r="AI117" i="1"/>
  <c r="AF117" i="1"/>
  <c r="V117" i="1"/>
  <c r="W117" i="1"/>
  <c r="A117" i="1"/>
  <c r="AB117" i="5137"/>
  <c r="C117" i="1"/>
  <c r="H116" i="1"/>
  <c r="F116" i="1"/>
  <c r="G116" i="1"/>
  <c r="I116" i="1"/>
  <c r="D116" i="1"/>
  <c r="E116" i="1" s="1"/>
  <c r="J116" i="1"/>
  <c r="B124" i="5137"/>
  <c r="B124" i="1" s="1"/>
  <c r="A124" i="1" s="1"/>
  <c r="D124" i="5137"/>
  <c r="A128" i="5137"/>
  <c r="C120" i="1"/>
  <c r="AB120" i="5137"/>
  <c r="H115" i="1"/>
  <c r="G115" i="1"/>
  <c r="F115" i="1"/>
  <c r="I115" i="1"/>
  <c r="J115" i="1"/>
  <c r="D115" i="1"/>
  <c r="E115" i="1" s="1"/>
  <c r="G122" i="1"/>
  <c r="F122" i="1"/>
  <c r="I122" i="1"/>
  <c r="H122" i="1"/>
  <c r="D122" i="1"/>
  <c r="E122" i="1" s="1"/>
  <c r="J122" i="1"/>
  <c r="J440" i="1"/>
  <c r="Q440" i="1"/>
  <c r="A127" i="5137"/>
  <c r="D123" i="5137"/>
  <c r="B123" i="5137"/>
  <c r="B123" i="1" s="1"/>
  <c r="A123" i="1" s="1"/>
  <c r="A134" i="5137"/>
  <c r="B130" i="5137"/>
  <c r="B130" i="1" s="1"/>
  <c r="A130" i="1" s="1"/>
  <c r="D130" i="5137"/>
  <c r="H441" i="1"/>
  <c r="A441" i="1"/>
  <c r="G441" i="1"/>
  <c r="R441" i="1"/>
  <c r="I441" i="1"/>
  <c r="O441" i="1"/>
  <c r="K441" i="1"/>
  <c r="D441" i="1"/>
  <c r="F441" i="1"/>
  <c r="S441" i="1"/>
  <c r="L441" i="1"/>
  <c r="N441" i="1"/>
  <c r="C441" i="1"/>
  <c r="M441" i="1"/>
  <c r="E441" i="1"/>
  <c r="P441" i="1"/>
  <c r="C119" i="1"/>
  <c r="AB119" i="5137"/>
  <c r="C126" i="1"/>
  <c r="AB126" i="5137"/>
  <c r="B125" i="5137" l="1"/>
  <c r="B125" i="1" s="1"/>
  <c r="A129" i="5137"/>
  <c r="D125" i="5137"/>
  <c r="H117" i="1"/>
  <c r="G117" i="1"/>
  <c r="F117" i="1"/>
  <c r="D117" i="1"/>
  <c r="E117" i="1" s="1"/>
  <c r="J117" i="1"/>
  <c r="I117" i="1"/>
  <c r="C121" i="1"/>
  <c r="AB121" i="5137"/>
  <c r="AH121" i="1"/>
  <c r="U121" i="1"/>
  <c r="AC121" i="1"/>
  <c r="AD121" i="1"/>
  <c r="AN121" i="1"/>
  <c r="Y121" i="1"/>
  <c r="Z121" i="1"/>
  <c r="X121" i="1"/>
  <c r="O121" i="1"/>
  <c r="Q121" i="1"/>
  <c r="A121" i="1"/>
  <c r="W121" i="1"/>
  <c r="M121" i="1"/>
  <c r="R121" i="1"/>
  <c r="AI121" i="1"/>
  <c r="AE121" i="1"/>
  <c r="L121" i="1"/>
  <c r="AJ121" i="1"/>
  <c r="AL121" i="1"/>
  <c r="V121" i="1"/>
  <c r="K121" i="1"/>
  <c r="N121" i="1"/>
  <c r="T121" i="1"/>
  <c r="S121" i="1"/>
  <c r="AB121" i="1"/>
  <c r="AM121" i="1"/>
  <c r="AG121" i="1"/>
  <c r="AA121" i="1"/>
  <c r="P121" i="1"/>
  <c r="AK121" i="1"/>
  <c r="AF121" i="1"/>
  <c r="Q441" i="1"/>
  <c r="J441" i="1"/>
  <c r="G120" i="1"/>
  <c r="F120" i="1"/>
  <c r="H120" i="1"/>
  <c r="J120" i="1"/>
  <c r="I120" i="1"/>
  <c r="D120" i="1"/>
  <c r="E120" i="1" s="1"/>
  <c r="G126" i="1"/>
  <c r="H126" i="1"/>
  <c r="F126" i="1"/>
  <c r="J126" i="1"/>
  <c r="D126" i="1"/>
  <c r="E126" i="1" s="1"/>
  <c r="I126" i="1"/>
  <c r="H119" i="1"/>
  <c r="G119" i="1"/>
  <c r="D119" i="1"/>
  <c r="E119" i="1" s="1"/>
  <c r="F119" i="1"/>
  <c r="J119" i="1"/>
  <c r="I119" i="1"/>
  <c r="A138" i="5137"/>
  <c r="D134" i="5137"/>
  <c r="B134" i="5137"/>
  <c r="B134" i="1" s="1"/>
  <c r="A134" i="1" s="1"/>
  <c r="C130" i="1"/>
  <c r="AB130" i="5137"/>
  <c r="C124" i="1"/>
  <c r="AB124" i="5137"/>
  <c r="C123" i="1"/>
  <c r="AB123" i="5137"/>
  <c r="D127" i="5137"/>
  <c r="B127" i="5137"/>
  <c r="B127" i="1" s="1"/>
  <c r="A127" i="1" s="1"/>
  <c r="A131" i="5137"/>
  <c r="B128" i="5137"/>
  <c r="B128" i="1" s="1"/>
  <c r="A128" i="1" s="1"/>
  <c r="D128" i="5137"/>
  <c r="A132" i="5137"/>
  <c r="C125" i="1" l="1"/>
  <c r="AB125" i="5137"/>
  <c r="D121" i="1"/>
  <c r="E121" i="1" s="1"/>
  <c r="J121" i="1"/>
  <c r="F121" i="1"/>
  <c r="H121" i="1"/>
  <c r="G121" i="1"/>
  <c r="I121" i="1"/>
  <c r="A133" i="5137"/>
  <c r="B129" i="5137"/>
  <c r="B129" i="1" s="1"/>
  <c r="D129" i="5137"/>
  <c r="Z125" i="1"/>
  <c r="P125" i="1"/>
  <c r="AE125" i="1"/>
  <c r="S125" i="1"/>
  <c r="W125" i="1"/>
  <c r="Q125" i="1"/>
  <c r="V125" i="1"/>
  <c r="AM125" i="1"/>
  <c r="AJ125" i="1"/>
  <c r="A125" i="1"/>
  <c r="U125" i="1"/>
  <c r="AN125" i="1"/>
  <c r="AL125" i="1"/>
  <c r="AI125" i="1"/>
  <c r="T125" i="1"/>
  <c r="AF125" i="1"/>
  <c r="K125" i="1"/>
  <c r="AK125" i="1"/>
  <c r="AC125" i="1"/>
  <c r="L125" i="1"/>
  <c r="AH125" i="1"/>
  <c r="X125" i="1"/>
  <c r="AD125" i="1"/>
  <c r="AA125" i="1"/>
  <c r="M125" i="1"/>
  <c r="AB125" i="1"/>
  <c r="R125" i="1"/>
  <c r="N125" i="1"/>
  <c r="O125" i="1"/>
  <c r="Y125" i="1"/>
  <c r="AG125" i="1"/>
  <c r="H123" i="1"/>
  <c r="G123" i="1"/>
  <c r="F123" i="1"/>
  <c r="D123" i="1"/>
  <c r="E123" i="1" s="1"/>
  <c r="I123" i="1"/>
  <c r="J123" i="1"/>
  <c r="H124" i="1"/>
  <c r="G124" i="1"/>
  <c r="F124" i="1"/>
  <c r="J124" i="1"/>
  <c r="D124" i="1"/>
  <c r="E124" i="1" s="1"/>
  <c r="I124" i="1"/>
  <c r="AB134" i="5137"/>
  <c r="C134" i="1"/>
  <c r="D132" i="5137"/>
  <c r="A136" i="5137"/>
  <c r="B132" i="5137"/>
  <c r="B132" i="1" s="1"/>
  <c r="A132" i="1" s="1"/>
  <c r="D138" i="5137"/>
  <c r="B138" i="5137"/>
  <c r="B138" i="1" s="1"/>
  <c r="A138" i="1" s="1"/>
  <c r="A142" i="5137"/>
  <c r="AB128" i="5137"/>
  <c r="C128" i="1"/>
  <c r="D131" i="5137"/>
  <c r="B131" i="5137"/>
  <c r="B131" i="1"/>
  <c r="A131" i="1" s="1"/>
  <c r="A135" i="5137"/>
  <c r="H130" i="1"/>
  <c r="G130" i="1"/>
  <c r="F130" i="1"/>
  <c r="D130" i="1"/>
  <c r="E130" i="1" s="1"/>
  <c r="J130" i="1"/>
  <c r="I130" i="1"/>
  <c r="AB127" i="5137"/>
  <c r="C127" i="1"/>
  <c r="C129" i="1" l="1"/>
  <c r="AB129" i="5137"/>
  <c r="AA129" i="1"/>
  <c r="AD129" i="1"/>
  <c r="R129" i="1"/>
  <c r="AJ129" i="1"/>
  <c r="U129" i="1"/>
  <c r="M129" i="1"/>
  <c r="AG129" i="1"/>
  <c r="AB129" i="1"/>
  <c r="N129" i="1"/>
  <c r="Z129" i="1"/>
  <c r="AN129" i="1"/>
  <c r="T129" i="1"/>
  <c r="S129" i="1"/>
  <c r="Q129" i="1"/>
  <c r="V129" i="1"/>
  <c r="AF129" i="1"/>
  <c r="K129" i="1"/>
  <c r="AC129" i="1"/>
  <c r="X129" i="1"/>
  <c r="Y129" i="1"/>
  <c r="O129" i="1"/>
  <c r="AK129" i="1"/>
  <c r="A129" i="1"/>
  <c r="L129" i="1"/>
  <c r="P129" i="1"/>
  <c r="AH129" i="1"/>
  <c r="AM129" i="1"/>
  <c r="W129" i="1"/>
  <c r="AL129" i="1"/>
  <c r="AI129" i="1"/>
  <c r="AE129" i="1"/>
  <c r="A137" i="5137"/>
  <c r="D133" i="5137"/>
  <c r="B133" i="5137"/>
  <c r="B133" i="1" s="1"/>
  <c r="G125" i="1"/>
  <c r="I125" i="1"/>
  <c r="H125" i="1"/>
  <c r="F125" i="1"/>
  <c r="J125" i="1"/>
  <c r="D125" i="1"/>
  <c r="E125" i="1" s="1"/>
  <c r="H127" i="1"/>
  <c r="G127" i="1"/>
  <c r="F127" i="1"/>
  <c r="J127" i="1"/>
  <c r="D127" i="1"/>
  <c r="E127" i="1" s="1"/>
  <c r="I127" i="1"/>
  <c r="C131" i="1"/>
  <c r="AB131" i="5137"/>
  <c r="C132" i="1"/>
  <c r="AB132" i="5137"/>
  <c r="AB138" i="5137"/>
  <c r="C138" i="1"/>
  <c r="B136" i="5137"/>
  <c r="B136" i="1" s="1"/>
  <c r="A136" i="1" s="1"/>
  <c r="D136" i="5137"/>
  <c r="A140" i="5137"/>
  <c r="G128" i="1"/>
  <c r="H128" i="1"/>
  <c r="F128" i="1"/>
  <c r="D128" i="1"/>
  <c r="E128" i="1" s="1"/>
  <c r="J128" i="1"/>
  <c r="I128" i="1"/>
  <c r="D142" i="5137"/>
  <c r="B142" i="5137"/>
  <c r="B142" i="1" s="1"/>
  <c r="A142" i="1" s="1"/>
  <c r="A146" i="5137"/>
  <c r="G134" i="1"/>
  <c r="F134" i="1"/>
  <c r="D134" i="1"/>
  <c r="E134" i="1" s="1"/>
  <c r="H134" i="1"/>
  <c r="J134" i="1"/>
  <c r="I134" i="1"/>
  <c r="A139" i="5137"/>
  <c r="D135" i="5137"/>
  <c r="B135" i="5137"/>
  <c r="B135" i="1" s="1"/>
  <c r="A135" i="1" s="1"/>
  <c r="A133" i="1" l="1"/>
  <c r="AE133" i="1"/>
  <c r="T133" i="1"/>
  <c r="M133" i="1"/>
  <c r="N133" i="1"/>
  <c r="AJ133" i="1"/>
  <c r="P133" i="1"/>
  <c r="AB133" i="1"/>
  <c r="V133" i="1"/>
  <c r="Y133" i="1"/>
  <c r="AI133" i="1"/>
  <c r="X133" i="1"/>
  <c r="AC133" i="1"/>
  <c r="AH133" i="1"/>
  <c r="AG133" i="1"/>
  <c r="AL133" i="1"/>
  <c r="Z133" i="1"/>
  <c r="W133" i="1"/>
  <c r="R133" i="1"/>
  <c r="U133" i="1"/>
  <c r="K133" i="1"/>
  <c r="L133" i="1"/>
  <c r="AA133" i="1"/>
  <c r="O133" i="1"/>
  <c r="AD133" i="1"/>
  <c r="AK133" i="1"/>
  <c r="AN133" i="1"/>
  <c r="Q133" i="1"/>
  <c r="AM133" i="1"/>
  <c r="S133" i="1"/>
  <c r="AF133" i="1"/>
  <c r="D137" i="5137"/>
  <c r="B137" i="5137"/>
  <c r="B137" i="1" s="1"/>
  <c r="A141" i="5137"/>
  <c r="C133" i="1"/>
  <c r="AB133" i="5137"/>
  <c r="D129" i="1"/>
  <c r="E129" i="1" s="1"/>
  <c r="G129" i="1"/>
  <c r="I129" i="1"/>
  <c r="J129" i="1"/>
  <c r="F129" i="1"/>
  <c r="H129" i="1"/>
  <c r="B139" i="5137"/>
  <c r="B139" i="1"/>
  <c r="A139" i="1" s="1"/>
  <c r="A143" i="5137"/>
  <c r="D139" i="5137"/>
  <c r="AB142" i="5137"/>
  <c r="C142" i="1"/>
  <c r="C136" i="1"/>
  <c r="AB136" i="5137"/>
  <c r="H138" i="1"/>
  <c r="G138" i="1"/>
  <c r="D138" i="1"/>
  <c r="E138" i="1" s="1"/>
  <c r="F138" i="1"/>
  <c r="J138" i="1"/>
  <c r="I138" i="1"/>
  <c r="A150" i="5137"/>
  <c r="B146" i="5137"/>
  <c r="B146" i="1"/>
  <c r="A146" i="1" s="1"/>
  <c r="D146" i="5137"/>
  <c r="H132" i="1"/>
  <c r="F132" i="1"/>
  <c r="G132" i="1"/>
  <c r="D132" i="1"/>
  <c r="E132" i="1" s="1"/>
  <c r="J132" i="1"/>
  <c r="I132" i="1"/>
  <c r="H131" i="1"/>
  <c r="G131" i="1"/>
  <c r="F131" i="1"/>
  <c r="I131" i="1"/>
  <c r="D131" i="1"/>
  <c r="E131" i="1" s="1"/>
  <c r="J131" i="1"/>
  <c r="AB135" i="5137"/>
  <c r="C135" i="1"/>
  <c r="D140" i="5137"/>
  <c r="A144" i="5137"/>
  <c r="B140" i="5137"/>
  <c r="B140" i="1" s="1"/>
  <c r="A140" i="1" s="1"/>
  <c r="G133" i="1" l="1"/>
  <c r="F133" i="1"/>
  <c r="I133" i="1"/>
  <c r="H133" i="1"/>
  <c r="J133" i="1"/>
  <c r="D133" i="1"/>
  <c r="E133" i="1" s="1"/>
  <c r="D141" i="5137"/>
  <c r="A145" i="5137"/>
  <c r="B141" i="5137"/>
  <c r="B141" i="1" s="1"/>
  <c r="C137" i="1"/>
  <c r="AB137" i="5137"/>
  <c r="AG137" i="1"/>
  <c r="A137" i="1"/>
  <c r="AE137" i="1"/>
  <c r="M137" i="1"/>
  <c r="V137" i="1"/>
  <c r="K137" i="1"/>
  <c r="AJ137" i="1"/>
  <c r="P137" i="1"/>
  <c r="AH137" i="1"/>
  <c r="T137" i="1"/>
  <c r="O137" i="1"/>
  <c r="W137" i="1"/>
  <c r="R137" i="1"/>
  <c r="Z137" i="1"/>
  <c r="Q137" i="1"/>
  <c r="AB137" i="1"/>
  <c r="AK137" i="1"/>
  <c r="S137" i="1"/>
  <c r="AN137" i="1"/>
  <c r="AM137" i="1"/>
  <c r="AD137" i="1"/>
  <c r="U137" i="1"/>
  <c r="AI137" i="1"/>
  <c r="N137" i="1"/>
  <c r="X137" i="1"/>
  <c r="AL137" i="1"/>
  <c r="AA137" i="1"/>
  <c r="L137" i="1"/>
  <c r="Y137" i="1"/>
  <c r="AF137" i="1"/>
  <c r="AC137" i="1"/>
  <c r="AB139" i="5137"/>
  <c r="C139" i="1"/>
  <c r="C146" i="1"/>
  <c r="AB146" i="5137"/>
  <c r="B143" i="5137"/>
  <c r="A147" i="5137"/>
  <c r="D143" i="5137"/>
  <c r="B143" i="1"/>
  <c r="A143" i="1" s="1"/>
  <c r="D144" i="5137"/>
  <c r="B144" i="1"/>
  <c r="A144" i="1" s="1"/>
  <c r="A148" i="5137"/>
  <c r="B144" i="5137"/>
  <c r="AB140" i="5137"/>
  <c r="C140" i="1"/>
  <c r="H135" i="1"/>
  <c r="F135" i="1"/>
  <c r="G135" i="1"/>
  <c r="D135" i="1"/>
  <c r="E135" i="1" s="1"/>
  <c r="I135" i="1"/>
  <c r="J135" i="1"/>
  <c r="A154" i="5137"/>
  <c r="D150" i="5137"/>
  <c r="B150" i="5137"/>
  <c r="B150" i="1" s="1"/>
  <c r="A150" i="1" s="1"/>
  <c r="H136" i="1"/>
  <c r="G136" i="1"/>
  <c r="F136" i="1"/>
  <c r="I136" i="1"/>
  <c r="J136" i="1"/>
  <c r="D136" i="1"/>
  <c r="E136" i="1" s="1"/>
  <c r="G142" i="1"/>
  <c r="H142" i="1"/>
  <c r="F142" i="1"/>
  <c r="I142" i="1"/>
  <c r="J142" i="1"/>
  <c r="D142" i="1"/>
  <c r="E142" i="1" s="1"/>
  <c r="C141" i="1" l="1"/>
  <c r="AB141" i="5137"/>
  <c r="AL141" i="1"/>
  <c r="AH141" i="1"/>
  <c r="AA141" i="1"/>
  <c r="X141" i="1"/>
  <c r="S141" i="1"/>
  <c r="AM141" i="1"/>
  <c r="AJ141" i="1"/>
  <c r="Y141" i="1"/>
  <c r="M141" i="1"/>
  <c r="AC141" i="1"/>
  <c r="AF141" i="1"/>
  <c r="R141" i="1"/>
  <c r="T141" i="1"/>
  <c r="Q141" i="1"/>
  <c r="AK141" i="1"/>
  <c r="K141" i="1"/>
  <c r="N141" i="1"/>
  <c r="U141" i="1"/>
  <c r="AG141" i="1"/>
  <c r="AB141" i="1"/>
  <c r="P141" i="1"/>
  <c r="AN141" i="1"/>
  <c r="Z141" i="1"/>
  <c r="O141" i="1"/>
  <c r="L141" i="1"/>
  <c r="V141" i="1"/>
  <c r="W141" i="1"/>
  <c r="AE141" i="1"/>
  <c r="AI141" i="1"/>
  <c r="AD141" i="1"/>
  <c r="A141" i="1"/>
  <c r="A149" i="5137"/>
  <c r="B145" i="5137"/>
  <c r="B145" i="1"/>
  <c r="D145" i="5137"/>
  <c r="J137" i="1"/>
  <c r="D137" i="1"/>
  <c r="E137" i="1" s="1"/>
  <c r="G137" i="1"/>
  <c r="I137" i="1"/>
  <c r="F137" i="1"/>
  <c r="H137" i="1"/>
  <c r="A152" i="5137"/>
  <c r="D148" i="5137"/>
  <c r="B148" i="5137"/>
  <c r="B148" i="1"/>
  <c r="A148" i="1" s="1"/>
  <c r="AB144" i="5137"/>
  <c r="C144" i="1"/>
  <c r="C143" i="1"/>
  <c r="AB143" i="5137"/>
  <c r="A151" i="5137"/>
  <c r="B147" i="5137"/>
  <c r="B147" i="1" s="1"/>
  <c r="A147" i="1" s="1"/>
  <c r="D147" i="5137"/>
  <c r="J140" i="1"/>
  <c r="F140" i="1"/>
  <c r="G140" i="1"/>
  <c r="H140" i="1"/>
  <c r="D140" i="1"/>
  <c r="E140" i="1" s="1"/>
  <c r="I140" i="1"/>
  <c r="C150" i="1"/>
  <c r="AB150" i="5137"/>
  <c r="A158" i="5137"/>
  <c r="D154" i="5137"/>
  <c r="B154" i="5137"/>
  <c r="B154" i="1" s="1"/>
  <c r="A154" i="1" s="1"/>
  <c r="F146" i="1"/>
  <c r="H146" i="1"/>
  <c r="G146" i="1"/>
  <c r="D146" i="1"/>
  <c r="E146" i="1" s="1"/>
  <c r="I146" i="1"/>
  <c r="J146" i="1"/>
  <c r="H139" i="1"/>
  <c r="G139" i="1"/>
  <c r="F139" i="1"/>
  <c r="J139" i="1"/>
  <c r="D139" i="1"/>
  <c r="E139" i="1" s="1"/>
  <c r="I139" i="1"/>
  <c r="AC145" i="1" l="1"/>
  <c r="P145" i="1"/>
  <c r="N145" i="1"/>
  <c r="AF145" i="1"/>
  <c r="S145" i="1"/>
  <c r="AB145" i="1"/>
  <c r="X145" i="1"/>
  <c r="M145" i="1"/>
  <c r="Z145" i="1"/>
  <c r="R145" i="1"/>
  <c r="AK145" i="1"/>
  <c r="K145" i="1"/>
  <c r="T145" i="1"/>
  <c r="U145" i="1"/>
  <c r="A145" i="1"/>
  <c r="AM145" i="1"/>
  <c r="O145" i="1"/>
  <c r="AN145" i="1"/>
  <c r="W145" i="1"/>
  <c r="V145" i="1"/>
  <c r="AH145" i="1"/>
  <c r="L145" i="1"/>
  <c r="AA145" i="1"/>
  <c r="Q145" i="1"/>
  <c r="AD145" i="1"/>
  <c r="AI145" i="1"/>
  <c r="Y145" i="1"/>
  <c r="AL145" i="1"/>
  <c r="AG145" i="1"/>
  <c r="AJ145" i="1"/>
  <c r="AE145" i="1"/>
  <c r="D149" i="5137"/>
  <c r="A153" i="5137"/>
  <c r="B149" i="5137"/>
  <c r="B149" i="1" s="1"/>
  <c r="AB145" i="5137"/>
  <c r="C145" i="1"/>
  <c r="F141" i="1"/>
  <c r="J141" i="1"/>
  <c r="D141" i="1"/>
  <c r="E141" i="1" s="1"/>
  <c r="I141" i="1"/>
  <c r="H141" i="1"/>
  <c r="G141" i="1"/>
  <c r="I144" i="1"/>
  <c r="H144" i="1"/>
  <c r="G144" i="1"/>
  <c r="F144" i="1"/>
  <c r="J144" i="1"/>
  <c r="D144" i="1"/>
  <c r="E144" i="1" s="1"/>
  <c r="B158" i="5137"/>
  <c r="B158" i="1" s="1"/>
  <c r="A158" i="1" s="1"/>
  <c r="D158" i="5137"/>
  <c r="A162" i="5137"/>
  <c r="AB147" i="5137"/>
  <c r="C147" i="1"/>
  <c r="G150" i="1"/>
  <c r="H150" i="1"/>
  <c r="F150" i="1"/>
  <c r="J150" i="1"/>
  <c r="D150" i="1"/>
  <c r="E150" i="1" s="1"/>
  <c r="I150" i="1"/>
  <c r="B151" i="5137"/>
  <c r="D151" i="5137"/>
  <c r="A155" i="5137"/>
  <c r="B151" i="1"/>
  <c r="A151" i="1" s="1"/>
  <c r="F143" i="1"/>
  <c r="H143" i="1"/>
  <c r="G143" i="1"/>
  <c r="D143" i="1"/>
  <c r="E143" i="1" s="1"/>
  <c r="J143" i="1"/>
  <c r="I143" i="1"/>
  <c r="AB148" i="5137"/>
  <c r="C148" i="1"/>
  <c r="AB154" i="5137"/>
  <c r="C154" i="1"/>
  <c r="D152" i="5137"/>
  <c r="A156" i="5137"/>
  <c r="B152" i="5137"/>
  <c r="B152" i="1"/>
  <c r="A152" i="1" s="1"/>
  <c r="F145" i="1" l="1"/>
  <c r="H145" i="1"/>
  <c r="I145" i="1"/>
  <c r="G145" i="1"/>
  <c r="D145" i="1"/>
  <c r="E145" i="1" s="1"/>
  <c r="J145" i="1"/>
  <c r="AB149" i="5137"/>
  <c r="C149" i="1"/>
  <c r="AI149" i="1"/>
  <c r="N149" i="1"/>
  <c r="V149" i="1"/>
  <c r="P149" i="1"/>
  <c r="K149" i="1"/>
  <c r="AA149" i="1"/>
  <c r="O149" i="1"/>
  <c r="AJ149" i="1"/>
  <c r="Y149" i="1"/>
  <c r="AG149" i="1"/>
  <c r="AC149" i="1"/>
  <c r="Z149" i="1"/>
  <c r="AE149" i="1"/>
  <c r="X149" i="1"/>
  <c r="R149" i="1"/>
  <c r="T149" i="1"/>
  <c r="Q149" i="1"/>
  <c r="A149" i="1"/>
  <c r="AM149" i="1"/>
  <c r="AN149" i="1"/>
  <c r="AD149" i="1"/>
  <c r="L149" i="1"/>
  <c r="S149" i="1"/>
  <c r="M149" i="1"/>
  <c r="U149" i="1"/>
  <c r="AL149" i="1"/>
  <c r="AK149" i="1"/>
  <c r="W149" i="1"/>
  <c r="AF149" i="1"/>
  <c r="AH149" i="1"/>
  <c r="AB149" i="1"/>
  <c r="D153" i="5137"/>
  <c r="B153" i="1"/>
  <c r="B153" i="5137"/>
  <c r="A157" i="5137"/>
  <c r="AB158" i="5137"/>
  <c r="C158" i="1"/>
  <c r="C152" i="1"/>
  <c r="AB152" i="5137"/>
  <c r="B155" i="5137"/>
  <c r="B155" i="1" s="1"/>
  <c r="A155" i="1" s="1"/>
  <c r="A159" i="5137"/>
  <c r="D155" i="5137"/>
  <c r="C151" i="1"/>
  <c r="AB151" i="5137"/>
  <c r="H147" i="1"/>
  <c r="G147" i="1"/>
  <c r="F147" i="1"/>
  <c r="I147" i="1"/>
  <c r="J147" i="1"/>
  <c r="D147" i="1"/>
  <c r="E147" i="1" s="1"/>
  <c r="A160" i="5137"/>
  <c r="B156" i="5137"/>
  <c r="B156" i="1" s="1"/>
  <c r="A156" i="1" s="1"/>
  <c r="D156" i="5137"/>
  <c r="H148" i="1"/>
  <c r="F148" i="1"/>
  <c r="G148" i="1"/>
  <c r="D148" i="1"/>
  <c r="E148" i="1" s="1"/>
  <c r="J148" i="1"/>
  <c r="I148" i="1"/>
  <c r="H154" i="1"/>
  <c r="F154" i="1"/>
  <c r="G154" i="1"/>
  <c r="I154" i="1"/>
  <c r="D154" i="1"/>
  <c r="E154" i="1" s="1"/>
  <c r="J154" i="1"/>
  <c r="A166" i="5137"/>
  <c r="B162" i="5137"/>
  <c r="B162" i="1" s="1"/>
  <c r="A162" i="1" s="1"/>
  <c r="D162" i="5137"/>
  <c r="C153" i="1" l="1"/>
  <c r="AB153" i="5137"/>
  <c r="B157" i="5137"/>
  <c r="B157" i="1" s="1"/>
  <c r="D157" i="5137"/>
  <c r="A161" i="5137"/>
  <c r="H149" i="1"/>
  <c r="G149" i="1"/>
  <c r="D149" i="1"/>
  <c r="E149" i="1" s="1"/>
  <c r="J149" i="1"/>
  <c r="I149" i="1"/>
  <c r="F149" i="1"/>
  <c r="AF153" i="1"/>
  <c r="AH153" i="1"/>
  <c r="W153" i="1"/>
  <c r="AB153" i="1"/>
  <c r="M153" i="1"/>
  <c r="AK153" i="1"/>
  <c r="A153" i="1"/>
  <c r="X153" i="1"/>
  <c r="AE153" i="1"/>
  <c r="AG153" i="1"/>
  <c r="K153" i="1"/>
  <c r="U153" i="1"/>
  <c r="Y153" i="1"/>
  <c r="V153" i="1"/>
  <c r="AL153" i="1"/>
  <c r="AA153" i="1"/>
  <c r="O153" i="1"/>
  <c r="Z153" i="1"/>
  <c r="N153" i="1"/>
  <c r="Q153" i="1"/>
  <c r="AC153" i="1"/>
  <c r="R153" i="1"/>
  <c r="L153" i="1"/>
  <c r="AN153" i="1"/>
  <c r="AM153" i="1"/>
  <c r="AI153" i="1"/>
  <c r="P153" i="1"/>
  <c r="S153" i="1"/>
  <c r="T153" i="1"/>
  <c r="AD153" i="1"/>
  <c r="AJ153" i="1"/>
  <c r="C155" i="1"/>
  <c r="AB155" i="5137"/>
  <c r="B166" i="5137"/>
  <c r="B166" i="1" s="1"/>
  <c r="A166" i="1" s="1"/>
  <c r="D166" i="5137"/>
  <c r="A170" i="5137"/>
  <c r="AB156" i="5137"/>
  <c r="C156" i="1"/>
  <c r="AB162" i="5137"/>
  <c r="C162" i="1"/>
  <c r="F152" i="1"/>
  <c r="G152" i="1"/>
  <c r="H152" i="1"/>
  <c r="I152" i="1"/>
  <c r="D152" i="1"/>
  <c r="E152" i="1" s="1"/>
  <c r="J152" i="1"/>
  <c r="A163" i="5137"/>
  <c r="D159" i="5137"/>
  <c r="B159" i="5137"/>
  <c r="B159" i="1" s="1"/>
  <c r="A159" i="1" s="1"/>
  <c r="H151" i="1"/>
  <c r="F151" i="1"/>
  <c r="G151" i="1"/>
  <c r="D151" i="1"/>
  <c r="E151" i="1" s="1"/>
  <c r="J151" i="1"/>
  <c r="I151" i="1"/>
  <c r="G158" i="1"/>
  <c r="F158" i="1"/>
  <c r="H158" i="1"/>
  <c r="J158" i="1"/>
  <c r="D158" i="1"/>
  <c r="E158" i="1" s="1"/>
  <c r="I158" i="1"/>
  <c r="A164" i="5137"/>
  <c r="D160" i="5137"/>
  <c r="B160" i="5137"/>
  <c r="B160" i="1"/>
  <c r="A160" i="1" s="1"/>
  <c r="M157" i="1" l="1"/>
  <c r="S157" i="1"/>
  <c r="AI157" i="1"/>
  <c r="N157" i="1"/>
  <c r="Q157" i="1"/>
  <c r="AF157" i="1"/>
  <c r="AA157" i="1"/>
  <c r="AC157" i="1"/>
  <c r="A157" i="1"/>
  <c r="AN157" i="1"/>
  <c r="R157" i="1"/>
  <c r="AL157" i="1"/>
  <c r="X157" i="1"/>
  <c r="L157" i="1"/>
  <c r="T157" i="1"/>
  <c r="AK157" i="1"/>
  <c r="AM157" i="1"/>
  <c r="U157" i="1"/>
  <c r="AJ157" i="1"/>
  <c r="W157" i="1"/>
  <c r="O157" i="1"/>
  <c r="Y157" i="1"/>
  <c r="V157" i="1"/>
  <c r="AH157" i="1"/>
  <c r="AD157" i="1"/>
  <c r="AE157" i="1"/>
  <c r="P157" i="1"/>
  <c r="AB157" i="1"/>
  <c r="K157" i="1"/>
  <c r="Z157" i="1"/>
  <c r="AG157" i="1"/>
  <c r="C157" i="1"/>
  <c r="AB157" i="5137"/>
  <c r="A165" i="5137"/>
  <c r="D161" i="5137"/>
  <c r="B161" i="5137"/>
  <c r="B161" i="1"/>
  <c r="G153" i="1"/>
  <c r="D153" i="1"/>
  <c r="E153" i="1" s="1"/>
  <c r="J153" i="1"/>
  <c r="I153" i="1"/>
  <c r="F153" i="1"/>
  <c r="H153" i="1"/>
  <c r="C160" i="1"/>
  <c r="AB160" i="5137"/>
  <c r="A174" i="5137"/>
  <c r="D170" i="5137"/>
  <c r="B170" i="5137"/>
  <c r="B170" i="1" s="1"/>
  <c r="A170" i="1" s="1"/>
  <c r="D163" i="5137"/>
  <c r="B163" i="5137"/>
  <c r="B163" i="1" s="1"/>
  <c r="A163" i="1" s="1"/>
  <c r="A167" i="5137"/>
  <c r="G156" i="1"/>
  <c r="F156" i="1"/>
  <c r="H156" i="1"/>
  <c r="I156" i="1"/>
  <c r="J156" i="1"/>
  <c r="D156" i="1"/>
  <c r="E156" i="1" s="1"/>
  <c r="G162" i="1"/>
  <c r="F162" i="1"/>
  <c r="H162" i="1"/>
  <c r="D162" i="1"/>
  <c r="E162" i="1" s="1"/>
  <c r="I162" i="1"/>
  <c r="J162" i="1"/>
  <c r="B164" i="5137"/>
  <c r="B164" i="1"/>
  <c r="A164" i="1" s="1"/>
  <c r="D164" i="5137"/>
  <c r="A168" i="5137"/>
  <c r="AB166" i="5137"/>
  <c r="C166" i="1"/>
  <c r="C159" i="1"/>
  <c r="AB159" i="5137"/>
  <c r="H155" i="1"/>
  <c r="F155" i="1"/>
  <c r="G155" i="1"/>
  <c r="I155" i="1"/>
  <c r="D155" i="1"/>
  <c r="E155" i="1" s="1"/>
  <c r="J155" i="1"/>
  <c r="AA161" i="1" l="1"/>
  <c r="O161" i="1"/>
  <c r="AB161" i="1"/>
  <c r="Y161" i="1"/>
  <c r="AL161" i="1"/>
  <c r="N161" i="1"/>
  <c r="V161" i="1"/>
  <c r="AC161" i="1"/>
  <c r="P161" i="1"/>
  <c r="R161" i="1"/>
  <c r="AE161" i="1"/>
  <c r="AN161" i="1"/>
  <c r="AF161" i="1"/>
  <c r="AH161" i="1"/>
  <c r="AG161" i="1"/>
  <c r="AD161" i="1"/>
  <c r="S161" i="1"/>
  <c r="AM161" i="1"/>
  <c r="AI161" i="1"/>
  <c r="Q161" i="1"/>
  <c r="M161" i="1"/>
  <c r="AK161" i="1"/>
  <c r="L161" i="1"/>
  <c r="AJ161" i="1"/>
  <c r="X161" i="1"/>
  <c r="Z161" i="1"/>
  <c r="T161" i="1"/>
  <c r="W161" i="1"/>
  <c r="U161" i="1"/>
  <c r="K161" i="1"/>
  <c r="A161" i="1"/>
  <c r="D157" i="1"/>
  <c r="E157" i="1" s="1"/>
  <c r="I157" i="1"/>
  <c r="H157" i="1"/>
  <c r="F157" i="1"/>
  <c r="G157" i="1"/>
  <c r="J157" i="1"/>
  <c r="B165" i="5137"/>
  <c r="B165" i="1"/>
  <c r="D165" i="5137"/>
  <c r="A169" i="5137"/>
  <c r="C161" i="1"/>
  <c r="AB161" i="5137"/>
  <c r="G166" i="1"/>
  <c r="F166" i="1"/>
  <c r="H166" i="1"/>
  <c r="I166" i="1"/>
  <c r="J166" i="1"/>
  <c r="D166" i="1"/>
  <c r="E166" i="1" s="1"/>
  <c r="C163" i="1"/>
  <c r="AB163" i="5137"/>
  <c r="D168" i="5137"/>
  <c r="A172" i="5137"/>
  <c r="B168" i="5137"/>
  <c r="B168" i="1" s="1"/>
  <c r="A168" i="1" s="1"/>
  <c r="H160" i="1"/>
  <c r="F160" i="1"/>
  <c r="G160" i="1"/>
  <c r="D160" i="1"/>
  <c r="E160" i="1" s="1"/>
  <c r="I160" i="1"/>
  <c r="J160" i="1"/>
  <c r="AB164" i="5137"/>
  <c r="C164" i="1"/>
  <c r="AB170" i="5137"/>
  <c r="C170" i="1"/>
  <c r="G159" i="1"/>
  <c r="F159" i="1"/>
  <c r="J159" i="1"/>
  <c r="H159" i="1"/>
  <c r="D159" i="1"/>
  <c r="E159" i="1" s="1"/>
  <c r="I159" i="1"/>
  <c r="D174" i="5137"/>
  <c r="B174" i="5137"/>
  <c r="B174" i="1" s="1"/>
  <c r="A174" i="1" s="1"/>
  <c r="A178" i="5137"/>
  <c r="B167" i="5137"/>
  <c r="B167" i="1"/>
  <c r="A167" i="1" s="1"/>
  <c r="D167" i="5137"/>
  <c r="A171" i="5137"/>
  <c r="AD165" i="1" l="1"/>
  <c r="AL165" i="1"/>
  <c r="L165" i="1"/>
  <c r="N165" i="1"/>
  <c r="AA165" i="1"/>
  <c r="AM165" i="1"/>
  <c r="W165" i="1"/>
  <c r="Q165" i="1"/>
  <c r="M165" i="1"/>
  <c r="V165" i="1"/>
  <c r="AE165" i="1"/>
  <c r="O165" i="1"/>
  <c r="AN165" i="1"/>
  <c r="Y165" i="1"/>
  <c r="AC165" i="1"/>
  <c r="AG165" i="1"/>
  <c r="Z165" i="1"/>
  <c r="R165" i="1"/>
  <c r="U165" i="1"/>
  <c r="K165" i="1"/>
  <c r="S165" i="1"/>
  <c r="AB165" i="1"/>
  <c r="AH165" i="1"/>
  <c r="T165" i="1"/>
  <c r="AK165" i="1"/>
  <c r="AJ165" i="1"/>
  <c r="X165" i="1"/>
  <c r="A165" i="1"/>
  <c r="AF165" i="1"/>
  <c r="AI165" i="1"/>
  <c r="P165" i="1"/>
  <c r="AB165" i="5137"/>
  <c r="C165" i="1"/>
  <c r="F161" i="1"/>
  <c r="G161" i="1"/>
  <c r="D161" i="1"/>
  <c r="E161" i="1" s="1"/>
  <c r="J161" i="1"/>
  <c r="I161" i="1"/>
  <c r="H161" i="1"/>
  <c r="B169" i="1"/>
  <c r="D169" i="5137"/>
  <c r="A173" i="5137"/>
  <c r="B169" i="5137"/>
  <c r="B172" i="5137"/>
  <c r="B172" i="1" s="1"/>
  <c r="A172" i="1" s="1"/>
  <c r="D172" i="5137"/>
  <c r="A176" i="5137"/>
  <c r="B171" i="5137"/>
  <c r="D171" i="5137"/>
  <c r="B171" i="1"/>
  <c r="A171" i="1" s="1"/>
  <c r="A175" i="5137"/>
  <c r="G170" i="1"/>
  <c r="F170" i="1"/>
  <c r="H170" i="1"/>
  <c r="D170" i="1"/>
  <c r="E170" i="1" s="1"/>
  <c r="J170" i="1"/>
  <c r="I170" i="1"/>
  <c r="H163" i="1"/>
  <c r="G163" i="1"/>
  <c r="F163" i="1"/>
  <c r="D163" i="1"/>
  <c r="E163" i="1" s="1"/>
  <c r="J163" i="1"/>
  <c r="I163" i="1"/>
  <c r="AB167" i="5137"/>
  <c r="C167" i="1"/>
  <c r="H164" i="1"/>
  <c r="F164" i="1"/>
  <c r="D164" i="1"/>
  <c r="E164" i="1" s="1"/>
  <c r="G164" i="1"/>
  <c r="I164" i="1"/>
  <c r="J164" i="1"/>
  <c r="B178" i="5137"/>
  <c r="B178" i="1" s="1"/>
  <c r="A178" i="1" s="1"/>
  <c r="A182" i="5137"/>
  <c r="D178" i="5137"/>
  <c r="AB174" i="5137"/>
  <c r="C174" i="1"/>
  <c r="C168" i="1"/>
  <c r="AB168" i="5137"/>
  <c r="C169" i="1" l="1"/>
  <c r="AB169" i="5137"/>
  <c r="D165" i="1"/>
  <c r="E165" i="1" s="1"/>
  <c r="H165" i="1"/>
  <c r="G165" i="1"/>
  <c r="I165" i="1"/>
  <c r="J165" i="1"/>
  <c r="F165" i="1"/>
  <c r="Z169" i="1"/>
  <c r="AI169" i="1"/>
  <c r="A169" i="1"/>
  <c r="P169" i="1"/>
  <c r="T169" i="1"/>
  <c r="V169" i="1"/>
  <c r="R169" i="1"/>
  <c r="AJ169" i="1"/>
  <c r="AN169" i="1"/>
  <c r="AG169" i="1"/>
  <c r="N169" i="1"/>
  <c r="AE169" i="1"/>
  <c r="L169" i="1"/>
  <c r="AM169" i="1"/>
  <c r="U169" i="1"/>
  <c r="AH169" i="1"/>
  <c r="Y169" i="1"/>
  <c r="AD169" i="1"/>
  <c r="K169" i="1"/>
  <c r="Q169" i="1"/>
  <c r="X169" i="1"/>
  <c r="AK169" i="1"/>
  <c r="O169" i="1"/>
  <c r="W169" i="1"/>
  <c r="M169" i="1"/>
  <c r="AF169" i="1"/>
  <c r="S169" i="1"/>
  <c r="AL169" i="1"/>
  <c r="AB169" i="1"/>
  <c r="AC169" i="1"/>
  <c r="AA169" i="1"/>
  <c r="B173" i="1"/>
  <c r="B173" i="5137"/>
  <c r="D173" i="5137"/>
  <c r="A177" i="5137"/>
  <c r="D175" i="5137"/>
  <c r="B175" i="5137"/>
  <c r="B175" i="1" s="1"/>
  <c r="A175" i="1" s="1"/>
  <c r="A179" i="5137"/>
  <c r="A180" i="5137"/>
  <c r="D176" i="5137"/>
  <c r="B176" i="5137"/>
  <c r="B176" i="1" s="1"/>
  <c r="A176" i="1" s="1"/>
  <c r="G168" i="1"/>
  <c r="F168" i="1"/>
  <c r="H168" i="1"/>
  <c r="I168" i="1"/>
  <c r="J168" i="1"/>
  <c r="D168" i="1"/>
  <c r="E168" i="1" s="1"/>
  <c r="C178" i="1"/>
  <c r="AB178" i="5137"/>
  <c r="I167" i="1"/>
  <c r="H167" i="1"/>
  <c r="G167" i="1"/>
  <c r="F167" i="1"/>
  <c r="J167" i="1"/>
  <c r="D167" i="1"/>
  <c r="E167" i="1" s="1"/>
  <c r="AB172" i="5137"/>
  <c r="C172" i="1"/>
  <c r="G174" i="1"/>
  <c r="F174" i="1"/>
  <c r="H174" i="1"/>
  <c r="J174" i="1"/>
  <c r="D174" i="1"/>
  <c r="E174" i="1" s="1"/>
  <c r="I174" i="1"/>
  <c r="C171" i="1"/>
  <c r="AB171" i="5137"/>
  <c r="B182" i="1"/>
  <c r="A182" i="1" s="1"/>
  <c r="A186" i="5137"/>
  <c r="D182" i="5137"/>
  <c r="B182" i="5137"/>
  <c r="AK173" i="1" l="1"/>
  <c r="AB173" i="1"/>
  <c r="Y173" i="1"/>
  <c r="AJ173" i="1"/>
  <c r="W173" i="1"/>
  <c r="Q173" i="1"/>
  <c r="X173" i="1"/>
  <c r="AI173" i="1"/>
  <c r="U173" i="1"/>
  <c r="P173" i="1"/>
  <c r="K173" i="1"/>
  <c r="AH173" i="1"/>
  <c r="T173" i="1"/>
  <c r="O173" i="1"/>
  <c r="A173" i="1"/>
  <c r="AM173" i="1"/>
  <c r="AG173" i="1"/>
  <c r="AL173" i="1"/>
  <c r="M173" i="1"/>
  <c r="AA173" i="1"/>
  <c r="V173" i="1"/>
  <c r="AE173" i="1"/>
  <c r="AN173" i="1"/>
  <c r="N173" i="1"/>
  <c r="AF173" i="1"/>
  <c r="S173" i="1"/>
  <c r="AD173" i="1"/>
  <c r="R173" i="1"/>
  <c r="Z173" i="1"/>
  <c r="L173" i="1"/>
  <c r="AC173" i="1"/>
  <c r="A181" i="5137"/>
  <c r="B177" i="5137"/>
  <c r="B177" i="1" s="1"/>
  <c r="D177" i="5137"/>
  <c r="C173" i="1"/>
  <c r="AB173" i="5137"/>
  <c r="J169" i="1"/>
  <c r="D169" i="1"/>
  <c r="E169" i="1" s="1"/>
  <c r="F169" i="1"/>
  <c r="H169" i="1"/>
  <c r="G169" i="1"/>
  <c r="I169" i="1"/>
  <c r="AB182" i="5137"/>
  <c r="C182" i="1"/>
  <c r="G178" i="1"/>
  <c r="F178" i="1"/>
  <c r="H178" i="1"/>
  <c r="D178" i="1"/>
  <c r="E178" i="1" s="1"/>
  <c r="I178" i="1"/>
  <c r="J178" i="1"/>
  <c r="H171" i="1"/>
  <c r="G171" i="1"/>
  <c r="F171" i="1"/>
  <c r="D171" i="1"/>
  <c r="E171" i="1" s="1"/>
  <c r="J171" i="1"/>
  <c r="I171" i="1"/>
  <c r="D186" i="5137"/>
  <c r="B186" i="5137"/>
  <c r="B186" i="1" s="1"/>
  <c r="A186" i="1" s="1"/>
  <c r="A190" i="5137"/>
  <c r="A183" i="5137"/>
  <c r="B179" i="5137"/>
  <c r="D179" i="5137"/>
  <c r="B179" i="1"/>
  <c r="A179" i="1" s="1"/>
  <c r="C175" i="1"/>
  <c r="AB175" i="5137"/>
  <c r="AB176" i="5137"/>
  <c r="C176" i="1"/>
  <c r="B180" i="5137"/>
  <c r="B180" i="1"/>
  <c r="A180" i="1" s="1"/>
  <c r="D180" i="5137"/>
  <c r="A184" i="5137"/>
  <c r="H172" i="1"/>
  <c r="G172" i="1"/>
  <c r="F172" i="1"/>
  <c r="J172" i="1"/>
  <c r="D172" i="1"/>
  <c r="E172" i="1" s="1"/>
  <c r="I172" i="1"/>
  <c r="AI177" i="1" l="1"/>
  <c r="R177" i="1"/>
  <c r="AD177" i="1"/>
  <c r="T177" i="1"/>
  <c r="A177" i="1"/>
  <c r="O177" i="1"/>
  <c r="Y177" i="1"/>
  <c r="AK177" i="1"/>
  <c r="AH177" i="1"/>
  <c r="AB177" i="1"/>
  <c r="U177" i="1"/>
  <c r="V177" i="1"/>
  <c r="AA177" i="1"/>
  <c r="Z177" i="1"/>
  <c r="AE177" i="1"/>
  <c r="K177" i="1"/>
  <c r="Q177" i="1"/>
  <c r="X177" i="1"/>
  <c r="AN177" i="1"/>
  <c r="N177" i="1"/>
  <c r="P177" i="1"/>
  <c r="AC177" i="1"/>
  <c r="M177" i="1"/>
  <c r="W177" i="1"/>
  <c r="AL177" i="1"/>
  <c r="L177" i="1"/>
  <c r="AG177" i="1"/>
  <c r="S177" i="1"/>
  <c r="AJ177" i="1"/>
  <c r="AF177" i="1"/>
  <c r="AM177" i="1"/>
  <c r="I173" i="1"/>
  <c r="F173" i="1"/>
  <c r="D173" i="1"/>
  <c r="E173" i="1" s="1"/>
  <c r="J173" i="1"/>
  <c r="H173" i="1"/>
  <c r="G173" i="1"/>
  <c r="B181" i="5137"/>
  <c r="B181" i="1" s="1"/>
  <c r="D181" i="5137"/>
  <c r="A185" i="5137"/>
  <c r="C177" i="1"/>
  <c r="AB177" i="5137"/>
  <c r="H175" i="1"/>
  <c r="G175" i="1"/>
  <c r="F175" i="1"/>
  <c r="I175" i="1"/>
  <c r="J175" i="1"/>
  <c r="D175" i="1"/>
  <c r="E175" i="1" s="1"/>
  <c r="AB179" i="5137"/>
  <c r="C179" i="1"/>
  <c r="A188" i="5137"/>
  <c r="B184" i="5137"/>
  <c r="B184" i="1" s="1"/>
  <c r="A184" i="1" s="1"/>
  <c r="D184" i="5137"/>
  <c r="B190" i="5137"/>
  <c r="D190" i="5137"/>
  <c r="B190" i="1"/>
  <c r="A190" i="1" s="1"/>
  <c r="A194" i="5137"/>
  <c r="G182" i="1"/>
  <c r="F182" i="1"/>
  <c r="H182" i="1"/>
  <c r="D182" i="1"/>
  <c r="E182" i="1" s="1"/>
  <c r="I182" i="1"/>
  <c r="J182" i="1"/>
  <c r="AB180" i="5137"/>
  <c r="C180" i="1"/>
  <c r="D183" i="5137"/>
  <c r="B183" i="5137"/>
  <c r="B183" i="1" s="1"/>
  <c r="A183" i="1" s="1"/>
  <c r="A187" i="5137"/>
  <c r="H176" i="1"/>
  <c r="F176" i="1"/>
  <c r="G176" i="1"/>
  <c r="I176" i="1"/>
  <c r="D176" i="1"/>
  <c r="E176" i="1" s="1"/>
  <c r="J176" i="1"/>
  <c r="AB186" i="5137"/>
  <c r="C186" i="1"/>
  <c r="A189" i="5137" l="1"/>
  <c r="D185" i="5137"/>
  <c r="B185" i="5137"/>
  <c r="B185" i="1" s="1"/>
  <c r="C181" i="1"/>
  <c r="AB181" i="5137"/>
  <c r="AN181" i="1"/>
  <c r="U181" i="1"/>
  <c r="AG181" i="1"/>
  <c r="W181" i="1"/>
  <c r="X181" i="1"/>
  <c r="AK181" i="1"/>
  <c r="AB181" i="1"/>
  <c r="Y181" i="1"/>
  <c r="AF181" i="1"/>
  <c r="S181" i="1"/>
  <c r="AC181" i="1"/>
  <c r="AJ181" i="1"/>
  <c r="AH181" i="1"/>
  <c r="AM181" i="1"/>
  <c r="M181" i="1"/>
  <c r="P181" i="1"/>
  <c r="T181" i="1"/>
  <c r="N181" i="1"/>
  <c r="AL181" i="1"/>
  <c r="Q181" i="1"/>
  <c r="L181" i="1"/>
  <c r="AA181" i="1"/>
  <c r="K181" i="1"/>
  <c r="AI181" i="1"/>
  <c r="Z181" i="1"/>
  <c r="A181" i="1"/>
  <c r="AD181" i="1"/>
  <c r="V181" i="1"/>
  <c r="AE181" i="1"/>
  <c r="R181" i="1"/>
  <c r="O181" i="1"/>
  <c r="I177" i="1"/>
  <c r="J177" i="1"/>
  <c r="F177" i="1"/>
  <c r="H177" i="1"/>
  <c r="G177" i="1"/>
  <c r="D177" i="1"/>
  <c r="E177" i="1" s="1"/>
  <c r="D194" i="5137"/>
  <c r="A198" i="5137"/>
  <c r="B194" i="5137"/>
  <c r="B194" i="1" s="1"/>
  <c r="A194" i="1" s="1"/>
  <c r="C190" i="1"/>
  <c r="AB190" i="5137"/>
  <c r="AB183" i="5137"/>
  <c r="C183" i="1"/>
  <c r="A192" i="5137"/>
  <c r="B188" i="5137"/>
  <c r="B188" i="1" s="1"/>
  <c r="A188" i="1" s="1"/>
  <c r="D188" i="5137"/>
  <c r="H179" i="1"/>
  <c r="G179" i="1"/>
  <c r="I179" i="1"/>
  <c r="D179" i="1"/>
  <c r="E179" i="1" s="1"/>
  <c r="F179" i="1"/>
  <c r="J179" i="1"/>
  <c r="I186" i="1"/>
  <c r="F186" i="1"/>
  <c r="H186" i="1"/>
  <c r="G186" i="1"/>
  <c r="D186" i="1"/>
  <c r="E186" i="1" s="1"/>
  <c r="J186" i="1"/>
  <c r="A191" i="5137"/>
  <c r="B187" i="1"/>
  <c r="A187" i="1" s="1"/>
  <c r="B187" i="5137"/>
  <c r="D187" i="5137"/>
  <c r="C184" i="1"/>
  <c r="AB184" i="5137"/>
  <c r="H180" i="1"/>
  <c r="G180" i="1"/>
  <c r="F180" i="1"/>
  <c r="I180" i="1"/>
  <c r="J180" i="1"/>
  <c r="D180" i="1"/>
  <c r="E180" i="1" s="1"/>
  <c r="H181" i="1" l="1"/>
  <c r="G181" i="1"/>
  <c r="F181" i="1"/>
  <c r="D181" i="1"/>
  <c r="E181" i="1" s="1"/>
  <c r="J181" i="1"/>
  <c r="I181" i="1"/>
  <c r="AF185" i="1"/>
  <c r="Z185" i="1"/>
  <c r="A185" i="1"/>
  <c r="AN185" i="1"/>
  <c r="AB185" i="1"/>
  <c r="AC185" i="1"/>
  <c r="AE185" i="1"/>
  <c r="U185" i="1"/>
  <c r="AA185" i="1"/>
  <c r="AK185" i="1"/>
  <c r="AD185" i="1"/>
  <c r="N185" i="1"/>
  <c r="AL185" i="1"/>
  <c r="Q185" i="1"/>
  <c r="V185" i="1"/>
  <c r="AG185" i="1"/>
  <c r="P185" i="1"/>
  <c r="W185" i="1"/>
  <c r="L185" i="1"/>
  <c r="K185" i="1"/>
  <c r="R185" i="1"/>
  <c r="T185" i="1"/>
  <c r="X185" i="1"/>
  <c r="S185" i="1"/>
  <c r="O185" i="1"/>
  <c r="AJ185" i="1"/>
  <c r="Y185" i="1"/>
  <c r="AI185" i="1"/>
  <c r="AH185" i="1"/>
  <c r="M185" i="1"/>
  <c r="AM185" i="1"/>
  <c r="AB185" i="5137"/>
  <c r="C185" i="1"/>
  <c r="D189" i="5137"/>
  <c r="B189" i="1"/>
  <c r="A193" i="5137"/>
  <c r="B189" i="5137"/>
  <c r="A195" i="5137"/>
  <c r="B191" i="5137"/>
  <c r="B191" i="1" s="1"/>
  <c r="A191" i="1" s="1"/>
  <c r="D191" i="5137"/>
  <c r="B192" i="5137"/>
  <c r="D192" i="5137"/>
  <c r="A196" i="5137"/>
  <c r="B192" i="1"/>
  <c r="A192" i="1" s="1"/>
  <c r="I183" i="1"/>
  <c r="G183" i="1"/>
  <c r="F183" i="1"/>
  <c r="H183" i="1"/>
  <c r="J183" i="1"/>
  <c r="D183" i="1"/>
  <c r="E183" i="1" s="1"/>
  <c r="G190" i="1"/>
  <c r="H190" i="1"/>
  <c r="F190" i="1"/>
  <c r="J190" i="1"/>
  <c r="I190" i="1"/>
  <c r="D190" i="1"/>
  <c r="E190" i="1" s="1"/>
  <c r="G184" i="1"/>
  <c r="H184" i="1"/>
  <c r="F184" i="1"/>
  <c r="D184" i="1"/>
  <c r="E184" i="1" s="1"/>
  <c r="I184" i="1"/>
  <c r="J184" i="1"/>
  <c r="D198" i="5137"/>
  <c r="B198" i="5137"/>
  <c r="B198" i="1" s="1"/>
  <c r="A198" i="1" s="1"/>
  <c r="A202" i="5137"/>
  <c r="AB187" i="5137"/>
  <c r="C187" i="1"/>
  <c r="AB188" i="5137"/>
  <c r="C188" i="1"/>
  <c r="AB194" i="5137"/>
  <c r="C194" i="1"/>
  <c r="AI189" i="1" l="1"/>
  <c r="AB189" i="1"/>
  <c r="Q189" i="1"/>
  <c r="Y189" i="1"/>
  <c r="N189" i="1"/>
  <c r="L189" i="1"/>
  <c r="M189" i="1"/>
  <c r="V189" i="1"/>
  <c r="AH189" i="1"/>
  <c r="AL189" i="1"/>
  <c r="X189" i="1"/>
  <c r="P189" i="1"/>
  <c r="AN189" i="1"/>
  <c r="R189" i="1"/>
  <c r="AF189" i="1"/>
  <c r="O189" i="1"/>
  <c r="A189" i="1"/>
  <c r="S189" i="1"/>
  <c r="W189" i="1"/>
  <c r="AC189" i="1"/>
  <c r="AJ189" i="1"/>
  <c r="AM189" i="1"/>
  <c r="T189" i="1"/>
  <c r="Z189" i="1"/>
  <c r="AA189" i="1"/>
  <c r="K189" i="1"/>
  <c r="AE189" i="1"/>
  <c r="AD189" i="1"/>
  <c r="AG189" i="1"/>
  <c r="AK189" i="1"/>
  <c r="U189" i="1"/>
  <c r="C189" i="1"/>
  <c r="AB189" i="5137"/>
  <c r="H185" i="1"/>
  <c r="F185" i="1"/>
  <c r="G185" i="1"/>
  <c r="J185" i="1"/>
  <c r="D185" i="1"/>
  <c r="E185" i="1" s="1"/>
  <c r="I185" i="1"/>
  <c r="B193" i="1"/>
  <c r="A197" i="5137"/>
  <c r="B193" i="5137"/>
  <c r="D193" i="5137"/>
  <c r="C191" i="1"/>
  <c r="AB191" i="5137"/>
  <c r="H188" i="1"/>
  <c r="G188" i="1"/>
  <c r="F188" i="1"/>
  <c r="D188" i="1"/>
  <c r="E188" i="1" s="1"/>
  <c r="J188" i="1"/>
  <c r="I188" i="1"/>
  <c r="A199" i="5137"/>
  <c r="B195" i="5137"/>
  <c r="D195" i="5137"/>
  <c r="B195" i="1"/>
  <c r="A195" i="1" s="1"/>
  <c r="H187" i="1"/>
  <c r="G187" i="1"/>
  <c r="F187" i="1"/>
  <c r="J187" i="1"/>
  <c r="I187" i="1"/>
  <c r="D187" i="1"/>
  <c r="E187" i="1" s="1"/>
  <c r="D196" i="5137"/>
  <c r="A200" i="5137"/>
  <c r="B196" i="5137"/>
  <c r="B196" i="1" s="1"/>
  <c r="A196" i="1" s="1"/>
  <c r="F194" i="1"/>
  <c r="H194" i="1"/>
  <c r="G194" i="1"/>
  <c r="I194" i="1"/>
  <c r="J194" i="1"/>
  <c r="D194" i="1"/>
  <c r="E194" i="1" s="1"/>
  <c r="AB192" i="5137"/>
  <c r="C192" i="1"/>
  <c r="AB198" i="5137"/>
  <c r="C198" i="1"/>
  <c r="B202" i="5137"/>
  <c r="D202" i="5137"/>
  <c r="B202" i="1"/>
  <c r="A202" i="1" s="1"/>
  <c r="A206" i="5137"/>
  <c r="F189" i="1" l="1"/>
  <c r="G189" i="1"/>
  <c r="H189" i="1"/>
  <c r="I189" i="1"/>
  <c r="J189" i="1"/>
  <c r="D189" i="1"/>
  <c r="E189" i="1" s="1"/>
  <c r="M193" i="1"/>
  <c r="AF193" i="1"/>
  <c r="AN193" i="1"/>
  <c r="AM193" i="1"/>
  <c r="AC193" i="1"/>
  <c r="AE193" i="1"/>
  <c r="AG193" i="1"/>
  <c r="AI193" i="1"/>
  <c r="O193" i="1"/>
  <c r="AD193" i="1"/>
  <c r="T193" i="1"/>
  <c r="AL193" i="1"/>
  <c r="U193" i="1"/>
  <c r="Y193" i="1"/>
  <c r="AB193" i="1"/>
  <c r="P193" i="1"/>
  <c r="K193" i="1"/>
  <c r="AJ193" i="1"/>
  <c r="R193" i="1"/>
  <c r="W193" i="1"/>
  <c r="X193" i="1"/>
  <c r="N193" i="1"/>
  <c r="AH193" i="1"/>
  <c r="AA193" i="1"/>
  <c r="A193" i="1"/>
  <c r="Q193" i="1"/>
  <c r="L193" i="1"/>
  <c r="S193" i="1"/>
  <c r="AK193" i="1"/>
  <c r="Z193" i="1"/>
  <c r="V193" i="1"/>
  <c r="C193" i="1"/>
  <c r="AB193" i="5137"/>
  <c r="B197" i="5137"/>
  <c r="B197" i="1" s="1"/>
  <c r="D197" i="5137"/>
  <c r="A201" i="5137"/>
  <c r="H192" i="1"/>
  <c r="F192" i="1"/>
  <c r="G192" i="1"/>
  <c r="J192" i="1"/>
  <c r="I192" i="1"/>
  <c r="D192" i="1"/>
  <c r="E192" i="1" s="1"/>
  <c r="D206" i="5137"/>
  <c r="B206" i="5137"/>
  <c r="B206" i="1" s="1"/>
  <c r="A206" i="1" s="1"/>
  <c r="A210" i="5137"/>
  <c r="AB202" i="5137"/>
  <c r="C202" i="1"/>
  <c r="C195" i="1"/>
  <c r="AB195" i="5137"/>
  <c r="G198" i="1"/>
  <c r="H198" i="1"/>
  <c r="F198" i="1"/>
  <c r="J198" i="1"/>
  <c r="D198" i="1"/>
  <c r="E198" i="1" s="1"/>
  <c r="I198" i="1"/>
  <c r="D200" i="5137"/>
  <c r="B200" i="5137"/>
  <c r="B200" i="1" s="1"/>
  <c r="A200" i="1" s="1"/>
  <c r="A204" i="5137"/>
  <c r="AB196" i="5137"/>
  <c r="C196" i="1"/>
  <c r="D199" i="5137"/>
  <c r="A203" i="5137"/>
  <c r="B199" i="5137"/>
  <c r="B199" i="1" s="1"/>
  <c r="A199" i="1" s="1"/>
  <c r="I191" i="1"/>
  <c r="G191" i="1"/>
  <c r="F191" i="1"/>
  <c r="H191" i="1"/>
  <c r="D191" i="1"/>
  <c r="E191" i="1" s="1"/>
  <c r="J191" i="1"/>
  <c r="S197" i="1" l="1"/>
  <c r="AH197" i="1"/>
  <c r="AB197" i="1"/>
  <c r="W197" i="1"/>
  <c r="R197" i="1"/>
  <c r="O197" i="1"/>
  <c r="V197" i="1"/>
  <c r="U197" i="1"/>
  <c r="AN197" i="1"/>
  <c r="AA197" i="1"/>
  <c r="L197" i="1"/>
  <c r="AK197" i="1"/>
  <c r="AJ197" i="1"/>
  <c r="A197" i="1"/>
  <c r="AG197" i="1"/>
  <c r="AF197" i="1"/>
  <c r="X197" i="1"/>
  <c r="AL197" i="1"/>
  <c r="Y197" i="1"/>
  <c r="Q197" i="1"/>
  <c r="AE197" i="1"/>
  <c r="K197" i="1"/>
  <c r="AD197" i="1"/>
  <c r="AC197" i="1"/>
  <c r="AI197" i="1"/>
  <c r="P197" i="1"/>
  <c r="Z197" i="1"/>
  <c r="M197" i="1"/>
  <c r="T197" i="1"/>
  <c r="N197" i="1"/>
  <c r="AM197" i="1"/>
  <c r="G193" i="1"/>
  <c r="D193" i="1"/>
  <c r="E193" i="1" s="1"/>
  <c r="H193" i="1"/>
  <c r="F193" i="1"/>
  <c r="I193" i="1"/>
  <c r="J193" i="1"/>
  <c r="A205" i="5137"/>
  <c r="B201" i="5137"/>
  <c r="D201" i="5137"/>
  <c r="B201" i="1"/>
  <c r="AB197" i="5137"/>
  <c r="C197" i="1"/>
  <c r="H195" i="1"/>
  <c r="F195" i="1"/>
  <c r="G195" i="1"/>
  <c r="I195" i="1"/>
  <c r="J195" i="1"/>
  <c r="D195" i="1"/>
  <c r="E195" i="1" s="1"/>
  <c r="I202" i="1"/>
  <c r="F202" i="1"/>
  <c r="H202" i="1"/>
  <c r="G202" i="1"/>
  <c r="D202" i="1"/>
  <c r="E202" i="1" s="1"/>
  <c r="J202" i="1"/>
  <c r="AB206" i="5137"/>
  <c r="C206" i="1"/>
  <c r="D203" i="5137"/>
  <c r="A207" i="5137"/>
  <c r="B203" i="5137"/>
  <c r="B203" i="1" s="1"/>
  <c r="A203" i="1" s="1"/>
  <c r="C200" i="1"/>
  <c r="AB200" i="5137"/>
  <c r="AB199" i="5137"/>
  <c r="C199" i="1"/>
  <c r="H196" i="1"/>
  <c r="G196" i="1"/>
  <c r="F196" i="1"/>
  <c r="I196" i="1"/>
  <c r="J196" i="1"/>
  <c r="D196" i="1"/>
  <c r="E196" i="1" s="1"/>
  <c r="A214" i="5137"/>
  <c r="B210" i="5137"/>
  <c r="B210" i="1" s="1"/>
  <c r="A210" i="1" s="1"/>
  <c r="D210" i="5137"/>
  <c r="D204" i="5137"/>
  <c r="B204" i="5137"/>
  <c r="B204" i="1" s="1"/>
  <c r="A204" i="1" s="1"/>
  <c r="A208" i="5137"/>
  <c r="C201" i="1" l="1"/>
  <c r="AB201" i="5137"/>
  <c r="B205" i="5137"/>
  <c r="B205" i="1" s="1"/>
  <c r="A209" i="5137"/>
  <c r="D205" i="5137"/>
  <c r="J197" i="1"/>
  <c r="I197" i="1"/>
  <c r="D197" i="1"/>
  <c r="E197" i="1" s="1"/>
  <c r="G197" i="1"/>
  <c r="F197" i="1"/>
  <c r="H197" i="1"/>
  <c r="N201" i="1"/>
  <c r="AB201" i="1"/>
  <c r="V201" i="1"/>
  <c r="AA201" i="1"/>
  <c r="S201" i="1"/>
  <c r="U201" i="1"/>
  <c r="AJ201" i="1"/>
  <c r="O201" i="1"/>
  <c r="AC201" i="1"/>
  <c r="AM201" i="1"/>
  <c r="AH201" i="1"/>
  <c r="X201" i="1"/>
  <c r="Z201" i="1"/>
  <c r="AL201" i="1"/>
  <c r="W201" i="1"/>
  <c r="L201" i="1"/>
  <c r="AD201" i="1"/>
  <c r="AF201" i="1"/>
  <c r="T201" i="1"/>
  <c r="AK201" i="1"/>
  <c r="P201" i="1"/>
  <c r="AN201" i="1"/>
  <c r="AG201" i="1"/>
  <c r="AE201" i="1"/>
  <c r="AI201" i="1"/>
  <c r="R201" i="1"/>
  <c r="Q201" i="1"/>
  <c r="A201" i="1"/>
  <c r="K201" i="1"/>
  <c r="Y201" i="1"/>
  <c r="M201" i="1"/>
  <c r="C210" i="1"/>
  <c r="AB210" i="5137"/>
  <c r="AB204" i="5137"/>
  <c r="C204" i="1"/>
  <c r="D206" i="1"/>
  <c r="E206" i="1" s="1"/>
  <c r="G206" i="1"/>
  <c r="F206" i="1"/>
  <c r="H206" i="1"/>
  <c r="I206" i="1"/>
  <c r="J206" i="1"/>
  <c r="A218" i="5137"/>
  <c r="B214" i="5137"/>
  <c r="D214" i="5137"/>
  <c r="B214" i="1"/>
  <c r="A214" i="1" s="1"/>
  <c r="H200" i="1"/>
  <c r="F200" i="1"/>
  <c r="G200" i="1"/>
  <c r="D200" i="1"/>
  <c r="E200" i="1" s="1"/>
  <c r="J200" i="1"/>
  <c r="I200" i="1"/>
  <c r="B207" i="5137"/>
  <c r="B207" i="1"/>
  <c r="A207" i="1" s="1"/>
  <c r="A211" i="5137"/>
  <c r="D207" i="5137"/>
  <c r="G199" i="1"/>
  <c r="F199" i="1"/>
  <c r="H199" i="1"/>
  <c r="J199" i="1"/>
  <c r="I199" i="1"/>
  <c r="D199" i="1"/>
  <c r="E199" i="1" s="1"/>
  <c r="D208" i="5137"/>
  <c r="A212" i="5137"/>
  <c r="B208" i="5137"/>
  <c r="B208" i="1" s="1"/>
  <c r="A208" i="1" s="1"/>
  <c r="C203" i="1"/>
  <c r="AB203" i="5137"/>
  <c r="AL205" i="1" l="1"/>
  <c r="AG205" i="1"/>
  <c r="AD205" i="1"/>
  <c r="AE205" i="1"/>
  <c r="A205" i="1"/>
  <c r="N205" i="1"/>
  <c r="P205" i="1"/>
  <c r="AC205" i="1"/>
  <c r="L205" i="1"/>
  <c r="AM205" i="1"/>
  <c r="AB205" i="1"/>
  <c r="T205" i="1"/>
  <c r="R205" i="1"/>
  <c r="O205" i="1"/>
  <c r="Y205" i="1"/>
  <c r="Z205" i="1"/>
  <c r="AH205" i="1"/>
  <c r="AI205" i="1"/>
  <c r="K205" i="1"/>
  <c r="W205" i="1"/>
  <c r="AN205" i="1"/>
  <c r="U205" i="1"/>
  <c r="Q205" i="1"/>
  <c r="AF205" i="1"/>
  <c r="M205" i="1"/>
  <c r="V205" i="1"/>
  <c r="AA205" i="1"/>
  <c r="AJ205" i="1"/>
  <c r="X205" i="1"/>
  <c r="AK205" i="1"/>
  <c r="S205" i="1"/>
  <c r="C205" i="1"/>
  <c r="AB205" i="5137"/>
  <c r="A213" i="5137"/>
  <c r="D209" i="5137"/>
  <c r="B209" i="5137"/>
  <c r="B209" i="1" s="1"/>
  <c r="G201" i="1"/>
  <c r="H201" i="1"/>
  <c r="D201" i="1"/>
  <c r="E201" i="1" s="1"/>
  <c r="I201" i="1"/>
  <c r="J201" i="1"/>
  <c r="F201" i="1"/>
  <c r="C207" i="1"/>
  <c r="AB207" i="5137"/>
  <c r="A216" i="5137"/>
  <c r="B212" i="5137"/>
  <c r="B212" i="1" s="1"/>
  <c r="A212" i="1" s="1"/>
  <c r="D212" i="5137"/>
  <c r="AB214" i="5137"/>
  <c r="C214" i="1"/>
  <c r="C208" i="1"/>
  <c r="AB208" i="5137"/>
  <c r="H204" i="1"/>
  <c r="G204" i="1"/>
  <c r="F204" i="1"/>
  <c r="J204" i="1"/>
  <c r="I204" i="1"/>
  <c r="D204" i="1"/>
  <c r="E204" i="1" s="1"/>
  <c r="D211" i="5137"/>
  <c r="B211" i="1"/>
  <c r="A211" i="1" s="1"/>
  <c r="A215" i="5137"/>
  <c r="B211" i="5137"/>
  <c r="H203" i="1"/>
  <c r="G203" i="1"/>
  <c r="F203" i="1"/>
  <c r="D203" i="1"/>
  <c r="E203" i="1" s="1"/>
  <c r="I203" i="1"/>
  <c r="J203" i="1"/>
  <c r="D218" i="5137"/>
  <c r="B218" i="5137"/>
  <c r="B218" i="1"/>
  <c r="A218" i="1" s="1"/>
  <c r="A222" i="5137"/>
  <c r="F210" i="1"/>
  <c r="G210" i="1"/>
  <c r="H210" i="1"/>
  <c r="J210" i="1"/>
  <c r="D210" i="1"/>
  <c r="E210" i="1" s="1"/>
  <c r="I210" i="1"/>
  <c r="AA209" i="1" l="1"/>
  <c r="M209" i="1"/>
  <c r="Z209" i="1"/>
  <c r="AD209" i="1"/>
  <c r="AM209" i="1"/>
  <c r="A209" i="1"/>
  <c r="N209" i="1"/>
  <c r="W209" i="1"/>
  <c r="AJ209" i="1"/>
  <c r="AL209" i="1"/>
  <c r="L209" i="1"/>
  <c r="Q209" i="1"/>
  <c r="Y209" i="1"/>
  <c r="AE209" i="1"/>
  <c r="O209" i="1"/>
  <c r="AH209" i="1"/>
  <c r="S209" i="1"/>
  <c r="V209" i="1"/>
  <c r="AI209" i="1"/>
  <c r="AB209" i="1"/>
  <c r="AK209" i="1"/>
  <c r="K209" i="1"/>
  <c r="AN209" i="1"/>
  <c r="X209" i="1"/>
  <c r="U209" i="1"/>
  <c r="T209" i="1"/>
  <c r="AG209" i="1"/>
  <c r="AF209" i="1"/>
  <c r="AC209" i="1"/>
  <c r="P209" i="1"/>
  <c r="R209" i="1"/>
  <c r="AB209" i="5137"/>
  <c r="C209" i="1"/>
  <c r="I205" i="1"/>
  <c r="J205" i="1"/>
  <c r="D205" i="1"/>
  <c r="E205" i="1" s="1"/>
  <c r="H205" i="1"/>
  <c r="G205" i="1"/>
  <c r="F205" i="1"/>
  <c r="A217" i="5137"/>
  <c r="B213" i="5137"/>
  <c r="D213" i="5137"/>
  <c r="B213" i="1"/>
  <c r="AB212" i="5137"/>
  <c r="C212" i="1"/>
  <c r="J207" i="1"/>
  <c r="G207" i="1"/>
  <c r="F207" i="1"/>
  <c r="H207" i="1"/>
  <c r="D207" i="1"/>
  <c r="E207" i="1" s="1"/>
  <c r="I207" i="1"/>
  <c r="B222" i="5137"/>
  <c r="B222" i="1"/>
  <c r="A222" i="1" s="1"/>
  <c r="D222" i="5137"/>
  <c r="A226" i="5137"/>
  <c r="AB218" i="5137"/>
  <c r="C218" i="1"/>
  <c r="D216" i="5137"/>
  <c r="B216" i="5137"/>
  <c r="A220" i="5137"/>
  <c r="B216" i="1"/>
  <c r="A216" i="1" s="1"/>
  <c r="A219" i="5137"/>
  <c r="B215" i="5137"/>
  <c r="B215" i="1" s="1"/>
  <c r="A215" i="1" s="1"/>
  <c r="D215" i="5137"/>
  <c r="J208" i="1"/>
  <c r="F208" i="1"/>
  <c r="G208" i="1"/>
  <c r="H208" i="1"/>
  <c r="I208" i="1"/>
  <c r="D208" i="1"/>
  <c r="E208" i="1" s="1"/>
  <c r="G214" i="1"/>
  <c r="F214" i="1"/>
  <c r="H214" i="1"/>
  <c r="I214" i="1"/>
  <c r="D214" i="1"/>
  <c r="E214" i="1" s="1"/>
  <c r="J214" i="1"/>
  <c r="AB211" i="5137"/>
  <c r="C211" i="1"/>
  <c r="B217" i="5137" l="1"/>
  <c r="B217" i="1" s="1"/>
  <c r="A221" i="5137"/>
  <c r="D217" i="5137"/>
  <c r="O213" i="1"/>
  <c r="U213" i="1"/>
  <c r="AK213" i="1"/>
  <c r="AM213" i="1"/>
  <c r="Y213" i="1"/>
  <c r="X213" i="1"/>
  <c r="L213" i="1"/>
  <c r="AD213" i="1"/>
  <c r="AH213" i="1"/>
  <c r="Q213" i="1"/>
  <c r="AF213" i="1"/>
  <c r="AG213" i="1"/>
  <c r="M213" i="1"/>
  <c r="V213" i="1"/>
  <c r="AA213" i="1"/>
  <c r="AC213" i="1"/>
  <c r="P213" i="1"/>
  <c r="S213" i="1"/>
  <c r="AL213" i="1"/>
  <c r="W213" i="1"/>
  <c r="AN213" i="1"/>
  <c r="N213" i="1"/>
  <c r="T213" i="1"/>
  <c r="R213" i="1"/>
  <c r="Z213" i="1"/>
  <c r="AB213" i="1"/>
  <c r="AI213" i="1"/>
  <c r="AE213" i="1"/>
  <c r="AJ213" i="1"/>
  <c r="K213" i="1"/>
  <c r="A213" i="1"/>
  <c r="C213" i="1"/>
  <c r="AB213" i="5137"/>
  <c r="D209" i="1"/>
  <c r="E209" i="1" s="1"/>
  <c r="H209" i="1"/>
  <c r="G209" i="1"/>
  <c r="F209" i="1"/>
  <c r="J209" i="1"/>
  <c r="I209" i="1"/>
  <c r="H211" i="1"/>
  <c r="G211" i="1"/>
  <c r="F211" i="1"/>
  <c r="J211" i="1"/>
  <c r="I211" i="1"/>
  <c r="D211" i="1"/>
  <c r="E211" i="1" s="1"/>
  <c r="D226" i="5137"/>
  <c r="B226" i="5137"/>
  <c r="A230" i="5137"/>
  <c r="B226" i="1"/>
  <c r="A226" i="1" s="1"/>
  <c r="AB222" i="5137"/>
  <c r="C222" i="1"/>
  <c r="H212" i="1"/>
  <c r="G212" i="1"/>
  <c r="F212" i="1"/>
  <c r="D212" i="1"/>
  <c r="E212" i="1" s="1"/>
  <c r="I212" i="1"/>
  <c r="J212" i="1"/>
  <c r="D220" i="5137"/>
  <c r="B220" i="5137"/>
  <c r="B220" i="1" s="1"/>
  <c r="A220" i="1" s="1"/>
  <c r="A224" i="5137"/>
  <c r="B219" i="5137"/>
  <c r="B219" i="1" s="1"/>
  <c r="A219" i="1" s="1"/>
  <c r="A223" i="5137"/>
  <c r="D219" i="5137"/>
  <c r="AB216" i="5137"/>
  <c r="C216" i="1"/>
  <c r="AB215" i="5137"/>
  <c r="C215" i="1"/>
  <c r="F218" i="1"/>
  <c r="H218" i="1"/>
  <c r="G218" i="1"/>
  <c r="D218" i="1"/>
  <c r="E218" i="1" s="1"/>
  <c r="J218" i="1"/>
  <c r="I218" i="1"/>
  <c r="AA217" i="1" l="1"/>
  <c r="AK217" i="1"/>
  <c r="K217" i="1"/>
  <c r="A217" i="1"/>
  <c r="AD217" i="1"/>
  <c r="AG217" i="1"/>
  <c r="AF217" i="1"/>
  <c r="S217" i="1"/>
  <c r="W217" i="1"/>
  <c r="P217" i="1"/>
  <c r="Z217" i="1"/>
  <c r="AH217" i="1"/>
  <c r="U217" i="1"/>
  <c r="Y217" i="1"/>
  <c r="AM217" i="1"/>
  <c r="L217" i="1"/>
  <c r="AE217" i="1"/>
  <c r="AC217" i="1"/>
  <c r="AL217" i="1"/>
  <c r="T217" i="1"/>
  <c r="Q217" i="1"/>
  <c r="M217" i="1"/>
  <c r="O217" i="1"/>
  <c r="AB217" i="1"/>
  <c r="R217" i="1"/>
  <c r="AN217" i="1"/>
  <c r="X217" i="1"/>
  <c r="N217" i="1"/>
  <c r="AI217" i="1"/>
  <c r="V217" i="1"/>
  <c r="AJ217" i="1"/>
  <c r="F213" i="1"/>
  <c r="G213" i="1"/>
  <c r="D213" i="1"/>
  <c r="E213" i="1" s="1"/>
  <c r="H213" i="1"/>
  <c r="I213" i="1"/>
  <c r="J213" i="1"/>
  <c r="C217" i="1"/>
  <c r="AB217" i="5137"/>
  <c r="A225" i="5137"/>
  <c r="B221" i="5137"/>
  <c r="B221" i="1" s="1"/>
  <c r="D221" i="5137"/>
  <c r="AB220" i="5137"/>
  <c r="C220" i="1"/>
  <c r="B223" i="5137"/>
  <c r="B223" i="1" s="1"/>
  <c r="A223" i="1" s="1"/>
  <c r="A227" i="5137"/>
  <c r="D223" i="5137"/>
  <c r="D230" i="5137"/>
  <c r="A234" i="5137"/>
  <c r="B230" i="5137"/>
  <c r="B230" i="1" s="1"/>
  <c r="A230" i="1" s="1"/>
  <c r="G215" i="1"/>
  <c r="F215" i="1"/>
  <c r="H215" i="1"/>
  <c r="J215" i="1"/>
  <c r="I215" i="1"/>
  <c r="D215" i="1"/>
  <c r="E215" i="1" s="1"/>
  <c r="C219" i="1"/>
  <c r="AB219" i="5137"/>
  <c r="AB226" i="5137"/>
  <c r="C226" i="1"/>
  <c r="A228" i="5137"/>
  <c r="B224" i="5137"/>
  <c r="B224" i="1" s="1"/>
  <c r="A224" i="1" s="1"/>
  <c r="D224" i="5137"/>
  <c r="G216" i="1"/>
  <c r="F216" i="1"/>
  <c r="H216" i="1"/>
  <c r="J216" i="1"/>
  <c r="I216" i="1"/>
  <c r="D216" i="1"/>
  <c r="E216" i="1" s="1"/>
  <c r="J222" i="1"/>
  <c r="G222" i="1"/>
  <c r="H222" i="1"/>
  <c r="F222" i="1"/>
  <c r="I222" i="1"/>
  <c r="D222" i="1"/>
  <c r="E222" i="1" s="1"/>
  <c r="D217" i="1" l="1"/>
  <c r="E217" i="1" s="1"/>
  <c r="F217" i="1"/>
  <c r="G217" i="1"/>
  <c r="I217" i="1"/>
  <c r="H217" i="1"/>
  <c r="J217" i="1"/>
  <c r="B225" i="5137"/>
  <c r="B225" i="1" s="1"/>
  <c r="A229" i="5137"/>
  <c r="D225" i="5137"/>
  <c r="C221" i="1"/>
  <c r="AB221" i="5137"/>
  <c r="AC221" i="1"/>
  <c r="AF221" i="1"/>
  <c r="AL221" i="1"/>
  <c r="Q221" i="1"/>
  <c r="U221" i="1"/>
  <c r="M221" i="1"/>
  <c r="X221" i="1"/>
  <c r="AK221" i="1"/>
  <c r="AN221" i="1"/>
  <c r="Z221" i="1"/>
  <c r="S221" i="1"/>
  <c r="T221" i="1"/>
  <c r="N221" i="1"/>
  <c r="V221" i="1"/>
  <c r="AM221" i="1"/>
  <c r="O221" i="1"/>
  <c r="P221" i="1"/>
  <c r="AB221" i="1"/>
  <c r="AD221" i="1"/>
  <c r="K221" i="1"/>
  <c r="L221" i="1"/>
  <c r="W221" i="1"/>
  <c r="R221" i="1"/>
  <c r="AJ221" i="1"/>
  <c r="AH221" i="1"/>
  <c r="AI221" i="1"/>
  <c r="AG221" i="1"/>
  <c r="A221" i="1"/>
  <c r="AE221" i="1"/>
  <c r="AA221" i="1"/>
  <c r="Y221" i="1"/>
  <c r="H219" i="1"/>
  <c r="F219" i="1"/>
  <c r="G219" i="1"/>
  <c r="I219" i="1"/>
  <c r="J219" i="1"/>
  <c r="D219" i="1"/>
  <c r="E219" i="1" s="1"/>
  <c r="C224" i="1"/>
  <c r="AB224" i="5137"/>
  <c r="B234" i="5137"/>
  <c r="B234" i="1" s="1"/>
  <c r="A234" i="1" s="1"/>
  <c r="D234" i="5137"/>
  <c r="A238" i="5137"/>
  <c r="D228" i="5137"/>
  <c r="A232" i="5137"/>
  <c r="B228" i="5137"/>
  <c r="B228" i="1"/>
  <c r="A228" i="1" s="1"/>
  <c r="A231" i="5137"/>
  <c r="B227" i="5137"/>
  <c r="D227" i="5137"/>
  <c r="B227" i="1"/>
  <c r="A227" i="1" s="1"/>
  <c r="C230" i="1"/>
  <c r="AB230" i="5137"/>
  <c r="F226" i="1"/>
  <c r="G226" i="1"/>
  <c r="H226" i="1"/>
  <c r="J226" i="1"/>
  <c r="D226" i="1"/>
  <c r="E226" i="1" s="1"/>
  <c r="I226" i="1"/>
  <c r="C223" i="1"/>
  <c r="AB223" i="5137"/>
  <c r="H220" i="1"/>
  <c r="G220" i="1"/>
  <c r="F220" i="1"/>
  <c r="I220" i="1"/>
  <c r="D220" i="1"/>
  <c r="E220" i="1" s="1"/>
  <c r="J220" i="1"/>
  <c r="B229" i="5137" l="1"/>
  <c r="B229" i="1" s="1"/>
  <c r="A233" i="5137"/>
  <c r="D229" i="5137"/>
  <c r="C225" i="1"/>
  <c r="AB225" i="5137"/>
  <c r="AI225" i="1"/>
  <c r="L225" i="1"/>
  <c r="AJ225" i="1"/>
  <c r="S225" i="1"/>
  <c r="AE225" i="1"/>
  <c r="AK225" i="1"/>
  <c r="AN225" i="1"/>
  <c r="X225" i="1"/>
  <c r="M225" i="1"/>
  <c r="N225" i="1"/>
  <c r="AA225" i="1"/>
  <c r="AF225" i="1"/>
  <c r="Z225" i="1"/>
  <c r="AC225" i="1"/>
  <c r="AH225" i="1"/>
  <c r="A225" i="1"/>
  <c r="T225" i="1"/>
  <c r="U225" i="1"/>
  <c r="AB225" i="1"/>
  <c r="AG225" i="1"/>
  <c r="Q225" i="1"/>
  <c r="O225" i="1"/>
  <c r="AD225" i="1"/>
  <c r="R225" i="1"/>
  <c r="Y225" i="1"/>
  <c r="W225" i="1"/>
  <c r="K225" i="1"/>
  <c r="P225" i="1"/>
  <c r="AM225" i="1"/>
  <c r="V225" i="1"/>
  <c r="AL225" i="1"/>
  <c r="F221" i="1"/>
  <c r="D221" i="1"/>
  <c r="E221" i="1" s="1"/>
  <c r="H221" i="1"/>
  <c r="I221" i="1"/>
  <c r="J221" i="1"/>
  <c r="G221" i="1"/>
  <c r="C234" i="1"/>
  <c r="AB234" i="5137"/>
  <c r="B232" i="5137"/>
  <c r="B232" i="1" s="1"/>
  <c r="A232" i="1" s="1"/>
  <c r="A236" i="5137"/>
  <c r="D232" i="5137"/>
  <c r="I230" i="1"/>
  <c r="G230" i="1"/>
  <c r="F230" i="1"/>
  <c r="D230" i="1"/>
  <c r="E230" i="1" s="1"/>
  <c r="J230" i="1"/>
  <c r="H230" i="1"/>
  <c r="H224" i="1"/>
  <c r="G224" i="1"/>
  <c r="F224" i="1"/>
  <c r="J224" i="1"/>
  <c r="I224" i="1"/>
  <c r="D224" i="1"/>
  <c r="E224" i="1" s="1"/>
  <c r="D231" i="5137"/>
  <c r="B231" i="5137"/>
  <c r="B231" i="1" s="1"/>
  <c r="A231" i="1" s="1"/>
  <c r="A235" i="5137"/>
  <c r="AB228" i="5137"/>
  <c r="C228" i="1"/>
  <c r="G223" i="1"/>
  <c r="F223" i="1"/>
  <c r="H223" i="1"/>
  <c r="D223" i="1"/>
  <c r="E223" i="1" s="1"/>
  <c r="J223" i="1"/>
  <c r="I223" i="1"/>
  <c r="AB227" i="5137"/>
  <c r="C227" i="1"/>
  <c r="D238" i="5137"/>
  <c r="B238" i="5137"/>
  <c r="B238" i="1" s="1"/>
  <c r="A238" i="1" s="1"/>
  <c r="A242" i="5137"/>
  <c r="I225" i="1" l="1"/>
  <c r="J225" i="1"/>
  <c r="F225" i="1"/>
  <c r="D225" i="1"/>
  <c r="E225" i="1" s="1"/>
  <c r="H225" i="1"/>
  <c r="G225" i="1"/>
  <c r="AB229" i="5137"/>
  <c r="C229" i="1"/>
  <c r="A237" i="5137"/>
  <c r="B233" i="5137"/>
  <c r="D233" i="5137"/>
  <c r="B233" i="1"/>
  <c r="AK229" i="1"/>
  <c r="W229" i="1"/>
  <c r="O229" i="1"/>
  <c r="U229" i="1"/>
  <c r="Z229" i="1"/>
  <c r="S229" i="1"/>
  <c r="M229" i="1"/>
  <c r="Y229" i="1"/>
  <c r="Q229" i="1"/>
  <c r="AN229" i="1"/>
  <c r="AF229" i="1"/>
  <c r="AH229" i="1"/>
  <c r="K229" i="1"/>
  <c r="AG229" i="1"/>
  <c r="R229" i="1"/>
  <c r="AC229" i="1"/>
  <c r="AL229" i="1"/>
  <c r="T229" i="1"/>
  <c r="P229" i="1"/>
  <c r="L229" i="1"/>
  <c r="AE229" i="1"/>
  <c r="AM229" i="1"/>
  <c r="AI229" i="1"/>
  <c r="AJ229" i="1"/>
  <c r="X229" i="1"/>
  <c r="N229" i="1"/>
  <c r="AB229" i="1"/>
  <c r="V229" i="1"/>
  <c r="AA229" i="1"/>
  <c r="A229" i="1"/>
  <c r="AD229" i="1"/>
  <c r="A239" i="5137"/>
  <c r="D235" i="5137"/>
  <c r="B235" i="5137"/>
  <c r="B235" i="1" s="1"/>
  <c r="A235" i="1" s="1"/>
  <c r="C232" i="1"/>
  <c r="AB232" i="5137"/>
  <c r="AB238" i="5137"/>
  <c r="C238" i="1"/>
  <c r="A240" i="5137"/>
  <c r="B236" i="5137"/>
  <c r="B236" i="1" s="1"/>
  <c r="A236" i="1" s="1"/>
  <c r="D236" i="5137"/>
  <c r="H228" i="1"/>
  <c r="G228" i="1"/>
  <c r="F228" i="1"/>
  <c r="D228" i="1"/>
  <c r="E228" i="1" s="1"/>
  <c r="I228" i="1"/>
  <c r="J228" i="1"/>
  <c r="H227" i="1"/>
  <c r="F227" i="1"/>
  <c r="G227" i="1"/>
  <c r="J227" i="1"/>
  <c r="I227" i="1"/>
  <c r="D227" i="1"/>
  <c r="E227" i="1" s="1"/>
  <c r="D242" i="5137"/>
  <c r="B242" i="5137"/>
  <c r="B242" i="1" s="1"/>
  <c r="A242" i="1" s="1"/>
  <c r="A246" i="5137"/>
  <c r="C231" i="1"/>
  <c r="AB231" i="5137"/>
  <c r="F234" i="1"/>
  <c r="H234" i="1"/>
  <c r="G234" i="1"/>
  <c r="J234" i="1"/>
  <c r="D234" i="1"/>
  <c r="E234" i="1" s="1"/>
  <c r="I234" i="1"/>
  <c r="G229" i="1" l="1"/>
  <c r="H229" i="1"/>
  <c r="I229" i="1"/>
  <c r="D229" i="1"/>
  <c r="E229" i="1" s="1"/>
  <c r="J229" i="1"/>
  <c r="F229" i="1"/>
  <c r="C233" i="1"/>
  <c r="AB233" i="5137"/>
  <c r="AF233" i="1"/>
  <c r="L233" i="1"/>
  <c r="V233" i="1"/>
  <c r="Z233" i="1"/>
  <c r="R233" i="1"/>
  <c r="P233" i="1"/>
  <c r="W233" i="1"/>
  <c r="S233" i="1"/>
  <c r="K233" i="1"/>
  <c r="AA233" i="1"/>
  <c r="U233" i="1"/>
  <c r="AC233" i="1"/>
  <c r="AI233" i="1"/>
  <c r="AM233" i="1"/>
  <c r="AH233" i="1"/>
  <c r="T233" i="1"/>
  <c r="AB233" i="1"/>
  <c r="AE233" i="1"/>
  <c r="X233" i="1"/>
  <c r="A233" i="1"/>
  <c r="N233" i="1"/>
  <c r="M233" i="1"/>
  <c r="AJ233" i="1"/>
  <c r="Y233" i="1"/>
  <c r="AG233" i="1"/>
  <c r="AN233" i="1"/>
  <c r="AL233" i="1"/>
  <c r="AD233" i="1"/>
  <c r="Q233" i="1"/>
  <c r="O233" i="1"/>
  <c r="AK233" i="1"/>
  <c r="A241" i="5137"/>
  <c r="D237" i="5137"/>
  <c r="B237" i="5137"/>
  <c r="B237" i="1" s="1"/>
  <c r="C242" i="1"/>
  <c r="AB242" i="5137"/>
  <c r="H232" i="1"/>
  <c r="G232" i="1"/>
  <c r="F232" i="1"/>
  <c r="I232" i="1"/>
  <c r="J232" i="1"/>
  <c r="D232" i="1"/>
  <c r="E232" i="1" s="1"/>
  <c r="C236" i="1"/>
  <c r="AB236" i="5137"/>
  <c r="D246" i="5137"/>
  <c r="A250" i="5137"/>
  <c r="B246" i="5137"/>
  <c r="B246" i="1" s="1"/>
  <c r="A246" i="1" s="1"/>
  <c r="C235" i="1"/>
  <c r="AB235" i="5137"/>
  <c r="I238" i="1"/>
  <c r="G238" i="1"/>
  <c r="H238" i="1"/>
  <c r="F238" i="1"/>
  <c r="J238" i="1"/>
  <c r="D238" i="1"/>
  <c r="E238" i="1" s="1"/>
  <c r="G231" i="1"/>
  <c r="F231" i="1"/>
  <c r="H231" i="1"/>
  <c r="D231" i="1"/>
  <c r="E231" i="1" s="1"/>
  <c r="J231" i="1"/>
  <c r="I231" i="1"/>
  <c r="B240" i="5137"/>
  <c r="B240" i="1" s="1"/>
  <c r="A240" i="1" s="1"/>
  <c r="D240" i="5137"/>
  <c r="A244" i="5137"/>
  <c r="B239" i="5137"/>
  <c r="B239" i="1"/>
  <c r="A239" i="1" s="1"/>
  <c r="A243" i="5137"/>
  <c r="D239" i="5137"/>
  <c r="X237" i="1" l="1"/>
  <c r="AN237" i="1"/>
  <c r="R237" i="1"/>
  <c r="Y237" i="1"/>
  <c r="P237" i="1"/>
  <c r="V237" i="1"/>
  <c r="U237" i="1"/>
  <c r="W237" i="1"/>
  <c r="N237" i="1"/>
  <c r="AJ237" i="1"/>
  <c r="S237" i="1"/>
  <c r="AI237" i="1"/>
  <c r="AB237" i="1"/>
  <c r="T237" i="1"/>
  <c r="Z237" i="1"/>
  <c r="Q237" i="1"/>
  <c r="AF237" i="1"/>
  <c r="AK237" i="1"/>
  <c r="AC237" i="1"/>
  <c r="M237" i="1"/>
  <c r="AL237" i="1"/>
  <c r="AD237" i="1"/>
  <c r="AE237" i="1"/>
  <c r="AA237" i="1"/>
  <c r="L237" i="1"/>
  <c r="AG237" i="1"/>
  <c r="K237" i="1"/>
  <c r="AH237" i="1"/>
  <c r="AM237" i="1"/>
  <c r="O237" i="1"/>
  <c r="A237" i="1"/>
  <c r="D241" i="5137"/>
  <c r="B241" i="5137"/>
  <c r="B241" i="1" s="1"/>
  <c r="A245" i="5137"/>
  <c r="H233" i="1"/>
  <c r="F233" i="1"/>
  <c r="G233" i="1"/>
  <c r="D233" i="1"/>
  <c r="E233" i="1" s="1"/>
  <c r="J233" i="1"/>
  <c r="I233" i="1"/>
  <c r="C237" i="1"/>
  <c r="AB237" i="5137"/>
  <c r="AB246" i="5137"/>
  <c r="C246" i="1"/>
  <c r="H236" i="1"/>
  <c r="G236" i="1"/>
  <c r="F236" i="1"/>
  <c r="D236" i="1"/>
  <c r="E236" i="1" s="1"/>
  <c r="I236" i="1"/>
  <c r="J236" i="1"/>
  <c r="F242" i="1"/>
  <c r="G242" i="1"/>
  <c r="H242" i="1"/>
  <c r="J242" i="1"/>
  <c r="I242" i="1"/>
  <c r="D242" i="1"/>
  <c r="E242" i="1" s="1"/>
  <c r="C239" i="1"/>
  <c r="AB239" i="5137"/>
  <c r="B243" i="5137"/>
  <c r="B243" i="1"/>
  <c r="A243" i="1" s="1"/>
  <c r="D243" i="5137"/>
  <c r="A247" i="5137"/>
  <c r="H235" i="1"/>
  <c r="G235" i="1"/>
  <c r="F235" i="1"/>
  <c r="D235" i="1"/>
  <c r="E235" i="1" s="1"/>
  <c r="J235" i="1"/>
  <c r="I235" i="1"/>
  <c r="B250" i="5137"/>
  <c r="B250" i="1" s="1"/>
  <c r="A250" i="1" s="1"/>
  <c r="D250" i="5137"/>
  <c r="A254" i="5137"/>
  <c r="A248" i="5137"/>
  <c r="D244" i="5137"/>
  <c r="B244" i="5137"/>
  <c r="B244" i="1"/>
  <c r="A244" i="1" s="1"/>
  <c r="AB240" i="5137"/>
  <c r="C240" i="1"/>
  <c r="X241" i="1" l="1"/>
  <c r="Q241" i="1"/>
  <c r="AF241" i="1"/>
  <c r="AI241" i="1"/>
  <c r="AC241" i="1"/>
  <c r="AD241" i="1"/>
  <c r="W241" i="1"/>
  <c r="AL241" i="1"/>
  <c r="Y241" i="1"/>
  <c r="P241" i="1"/>
  <c r="U241" i="1"/>
  <c r="L241" i="1"/>
  <c r="AK241" i="1"/>
  <c r="N241" i="1"/>
  <c r="AH241" i="1"/>
  <c r="AJ241" i="1"/>
  <c r="O241" i="1"/>
  <c r="M241" i="1"/>
  <c r="A241" i="1"/>
  <c r="AE241" i="1"/>
  <c r="T241" i="1"/>
  <c r="R241" i="1"/>
  <c r="AM241" i="1"/>
  <c r="AG241" i="1"/>
  <c r="AA241" i="1"/>
  <c r="AN241" i="1"/>
  <c r="Z241" i="1"/>
  <c r="K241" i="1"/>
  <c r="AB241" i="1"/>
  <c r="S241" i="1"/>
  <c r="V241" i="1"/>
  <c r="A249" i="5137"/>
  <c r="B245" i="5137"/>
  <c r="B245" i="1" s="1"/>
  <c r="D245" i="5137"/>
  <c r="AB241" i="5137"/>
  <c r="C241" i="1"/>
  <c r="I237" i="1"/>
  <c r="H237" i="1"/>
  <c r="D237" i="1"/>
  <c r="E237" i="1" s="1"/>
  <c r="G237" i="1"/>
  <c r="F237" i="1"/>
  <c r="J237" i="1"/>
  <c r="AB250" i="5137"/>
  <c r="C250" i="1"/>
  <c r="F240" i="1"/>
  <c r="H240" i="1"/>
  <c r="G240" i="1"/>
  <c r="J240" i="1"/>
  <c r="D240" i="1"/>
  <c r="E240" i="1" s="1"/>
  <c r="I240" i="1"/>
  <c r="A251" i="5137"/>
  <c r="B247" i="5137"/>
  <c r="D247" i="5137"/>
  <c r="B247" i="1"/>
  <c r="A247" i="1" s="1"/>
  <c r="J246" i="1"/>
  <c r="G246" i="1"/>
  <c r="F246" i="1"/>
  <c r="H246" i="1"/>
  <c r="D246" i="1"/>
  <c r="E246" i="1" s="1"/>
  <c r="I246" i="1"/>
  <c r="C244" i="1"/>
  <c r="AB244" i="5137"/>
  <c r="AB243" i="5137"/>
  <c r="C243" i="1"/>
  <c r="D248" i="5137"/>
  <c r="B248" i="5137"/>
  <c r="B248" i="1" s="1"/>
  <c r="A248" i="1" s="1"/>
  <c r="A252" i="5137"/>
  <c r="I239" i="1"/>
  <c r="G239" i="1"/>
  <c r="F239" i="1"/>
  <c r="H239" i="1"/>
  <c r="D239" i="1"/>
  <c r="E239" i="1" s="1"/>
  <c r="J239" i="1"/>
  <c r="A258" i="5137"/>
  <c r="B254" i="5137"/>
  <c r="B254" i="1" s="1"/>
  <c r="A254" i="1" s="1"/>
  <c r="D254" i="5137"/>
  <c r="B249" i="5137" l="1"/>
  <c r="B249" i="1" s="1"/>
  <c r="A253" i="5137"/>
  <c r="D249" i="5137"/>
  <c r="J241" i="1"/>
  <c r="D241" i="1"/>
  <c r="E241" i="1" s="1"/>
  <c r="F241" i="1"/>
  <c r="G241" i="1"/>
  <c r="I241" i="1"/>
  <c r="H241" i="1"/>
  <c r="AB245" i="5137"/>
  <c r="C245" i="1"/>
  <c r="AH245" i="1"/>
  <c r="AI245" i="1"/>
  <c r="R245" i="1"/>
  <c r="AD245" i="1"/>
  <c r="A245" i="1"/>
  <c r="X245" i="1"/>
  <c r="AB245" i="1"/>
  <c r="AG245" i="1"/>
  <c r="AE245" i="1"/>
  <c r="AF245" i="1"/>
  <c r="AA245" i="1"/>
  <c r="P245" i="1"/>
  <c r="Y245" i="1"/>
  <c r="AJ245" i="1"/>
  <c r="N245" i="1"/>
  <c r="L245" i="1"/>
  <c r="AC245" i="1"/>
  <c r="AN245" i="1"/>
  <c r="AL245" i="1"/>
  <c r="U245" i="1"/>
  <c r="M245" i="1"/>
  <c r="W245" i="1"/>
  <c r="AM245" i="1"/>
  <c r="K245" i="1"/>
  <c r="Q245" i="1"/>
  <c r="T245" i="1"/>
  <c r="Z245" i="1"/>
  <c r="V245" i="1"/>
  <c r="O245" i="1"/>
  <c r="AK245" i="1"/>
  <c r="S245" i="1"/>
  <c r="A255" i="5137"/>
  <c r="B251" i="5137"/>
  <c r="B251" i="1" s="1"/>
  <c r="A251" i="1" s="1"/>
  <c r="D251" i="5137"/>
  <c r="A256" i="5137"/>
  <c r="B252" i="5137"/>
  <c r="B252" i="1" s="1"/>
  <c r="A252" i="1" s="1"/>
  <c r="D252" i="5137"/>
  <c r="B258" i="5137"/>
  <c r="B258" i="1" s="1"/>
  <c r="A258" i="1" s="1"/>
  <c r="D258" i="5137"/>
  <c r="A262" i="5137"/>
  <c r="C254" i="1"/>
  <c r="AB254" i="5137"/>
  <c r="C247" i="1"/>
  <c r="AB247" i="5137"/>
  <c r="AB248" i="5137"/>
  <c r="C248" i="1"/>
  <c r="H244" i="1"/>
  <c r="G244" i="1"/>
  <c r="F244" i="1"/>
  <c r="J244" i="1"/>
  <c r="I244" i="1"/>
  <c r="D244" i="1"/>
  <c r="E244" i="1" s="1"/>
  <c r="H243" i="1"/>
  <c r="G243" i="1"/>
  <c r="F243" i="1"/>
  <c r="I243" i="1"/>
  <c r="J243" i="1"/>
  <c r="D243" i="1"/>
  <c r="E243" i="1" s="1"/>
  <c r="F250" i="1"/>
  <c r="H250" i="1"/>
  <c r="G250" i="1"/>
  <c r="D250" i="1"/>
  <c r="E250" i="1" s="1"/>
  <c r="I250" i="1"/>
  <c r="J250" i="1"/>
  <c r="AC249" i="1" l="1"/>
  <c r="T249" i="1"/>
  <c r="AN249" i="1"/>
  <c r="AD249" i="1"/>
  <c r="AJ249" i="1"/>
  <c r="K249" i="1"/>
  <c r="AM249" i="1"/>
  <c r="S249" i="1"/>
  <c r="P249" i="1"/>
  <c r="AB249" i="1"/>
  <c r="M249" i="1"/>
  <c r="AL249" i="1"/>
  <c r="AK249" i="1"/>
  <c r="Q249" i="1"/>
  <c r="AE249" i="1"/>
  <c r="AF249" i="1"/>
  <c r="A249" i="1"/>
  <c r="L249" i="1"/>
  <c r="Z249" i="1"/>
  <c r="AG249" i="1"/>
  <c r="Y249" i="1"/>
  <c r="X249" i="1"/>
  <c r="N249" i="1"/>
  <c r="AA249" i="1"/>
  <c r="U249" i="1"/>
  <c r="AI249" i="1"/>
  <c r="AH249" i="1"/>
  <c r="W249" i="1"/>
  <c r="R249" i="1"/>
  <c r="O249" i="1"/>
  <c r="V249" i="1"/>
  <c r="I245" i="1"/>
  <c r="F245" i="1"/>
  <c r="D245" i="1"/>
  <c r="E245" i="1" s="1"/>
  <c r="G245" i="1"/>
  <c r="H245" i="1"/>
  <c r="J245" i="1"/>
  <c r="AB249" i="5137"/>
  <c r="C249" i="1"/>
  <c r="B253" i="5137"/>
  <c r="B253" i="1" s="1"/>
  <c r="A257" i="5137"/>
  <c r="D253" i="5137"/>
  <c r="AB251" i="5137"/>
  <c r="C251" i="1"/>
  <c r="AB252" i="5137"/>
  <c r="C252" i="1"/>
  <c r="D256" i="5137"/>
  <c r="B256" i="5137"/>
  <c r="A260" i="5137"/>
  <c r="B256" i="1"/>
  <c r="A256" i="1" s="1"/>
  <c r="G247" i="1"/>
  <c r="F247" i="1"/>
  <c r="H247" i="1"/>
  <c r="I247" i="1"/>
  <c r="J247" i="1"/>
  <c r="D247" i="1"/>
  <c r="E247" i="1" s="1"/>
  <c r="A259" i="5137"/>
  <c r="B255" i="5137"/>
  <c r="B255" i="1"/>
  <c r="A255" i="1" s="1"/>
  <c r="D255" i="5137"/>
  <c r="G248" i="1"/>
  <c r="H248" i="1"/>
  <c r="F248" i="1"/>
  <c r="J248" i="1"/>
  <c r="D248" i="1"/>
  <c r="E248" i="1" s="1"/>
  <c r="I248" i="1"/>
  <c r="A266" i="5137"/>
  <c r="D262" i="5137"/>
  <c r="B262" i="5137"/>
  <c r="B262" i="1" s="1"/>
  <c r="A262" i="1" s="1"/>
  <c r="I254" i="1"/>
  <c r="G254" i="1"/>
  <c r="H254" i="1"/>
  <c r="F254" i="1"/>
  <c r="D254" i="1"/>
  <c r="E254" i="1" s="1"/>
  <c r="J254" i="1"/>
  <c r="AB258" i="5137"/>
  <c r="C258" i="1"/>
  <c r="A253" i="1" l="1"/>
  <c r="K253" i="1"/>
  <c r="V253" i="1"/>
  <c r="S253" i="1"/>
  <c r="AC253" i="1"/>
  <c r="M253" i="1"/>
  <c r="T253" i="1"/>
  <c r="P253" i="1"/>
  <c r="Z253" i="1"/>
  <c r="AH253" i="1"/>
  <c r="AK253" i="1"/>
  <c r="Y253" i="1"/>
  <c r="O253" i="1"/>
  <c r="AB253" i="1"/>
  <c r="AN253" i="1"/>
  <c r="X253" i="1"/>
  <c r="AE253" i="1"/>
  <c r="L253" i="1"/>
  <c r="AG253" i="1"/>
  <c r="AJ253" i="1"/>
  <c r="U253" i="1"/>
  <c r="AA253" i="1"/>
  <c r="AL253" i="1"/>
  <c r="R253" i="1"/>
  <c r="AF253" i="1"/>
  <c r="AI253" i="1"/>
  <c r="N253" i="1"/>
  <c r="AD253" i="1"/>
  <c r="W253" i="1"/>
  <c r="AM253" i="1"/>
  <c r="Q253" i="1"/>
  <c r="G249" i="1"/>
  <c r="I249" i="1"/>
  <c r="D249" i="1"/>
  <c r="E249" i="1" s="1"/>
  <c r="J249" i="1"/>
  <c r="H249" i="1"/>
  <c r="F249" i="1"/>
  <c r="AB253" i="5137"/>
  <c r="C253" i="1"/>
  <c r="A261" i="5137"/>
  <c r="B257" i="1"/>
  <c r="B257" i="5137"/>
  <c r="D257" i="5137"/>
  <c r="AB255" i="5137"/>
  <c r="C255" i="1"/>
  <c r="H251" i="1"/>
  <c r="F251" i="1"/>
  <c r="G251" i="1"/>
  <c r="D251" i="1"/>
  <c r="E251" i="1" s="1"/>
  <c r="J251" i="1"/>
  <c r="I251" i="1"/>
  <c r="A270" i="5137"/>
  <c r="B266" i="5137"/>
  <c r="B266" i="1" s="1"/>
  <c r="A266" i="1" s="1"/>
  <c r="D266" i="5137"/>
  <c r="D259" i="5137"/>
  <c r="A263" i="5137"/>
  <c r="B259" i="5137"/>
  <c r="B259" i="1" s="1"/>
  <c r="A259" i="1" s="1"/>
  <c r="D258" i="1"/>
  <c r="E258" i="1" s="1"/>
  <c r="F258" i="1"/>
  <c r="H258" i="1"/>
  <c r="G258" i="1"/>
  <c r="J258" i="1"/>
  <c r="I258" i="1"/>
  <c r="AB262" i="5137"/>
  <c r="C262" i="1"/>
  <c r="D260" i="5137"/>
  <c r="A264" i="5137"/>
  <c r="B260" i="5137"/>
  <c r="B260" i="1" s="1"/>
  <c r="A260" i="1" s="1"/>
  <c r="AB256" i="5137"/>
  <c r="C256" i="1"/>
  <c r="H252" i="1"/>
  <c r="G252" i="1"/>
  <c r="F252" i="1"/>
  <c r="D252" i="1"/>
  <c r="E252" i="1" s="1"/>
  <c r="J252" i="1"/>
  <c r="I252" i="1"/>
  <c r="J253" i="1" l="1"/>
  <c r="D253" i="1"/>
  <c r="E253" i="1" s="1"/>
  <c r="I253" i="1"/>
  <c r="G253" i="1"/>
  <c r="F253" i="1"/>
  <c r="H253" i="1"/>
  <c r="D261" i="5137"/>
  <c r="A265" i="5137"/>
  <c r="B261" i="5137"/>
  <c r="B261" i="1" s="1"/>
  <c r="C257" i="1"/>
  <c r="AB257" i="5137"/>
  <c r="K257" i="1"/>
  <c r="N257" i="1"/>
  <c r="AL257" i="1"/>
  <c r="AM257" i="1"/>
  <c r="W257" i="1"/>
  <c r="Y257" i="1"/>
  <c r="AG257" i="1"/>
  <c r="A257" i="1"/>
  <c r="AN257" i="1"/>
  <c r="AI257" i="1"/>
  <c r="AB257" i="1"/>
  <c r="U257" i="1"/>
  <c r="V257" i="1"/>
  <c r="T257" i="1"/>
  <c r="P257" i="1"/>
  <c r="AC257" i="1"/>
  <c r="Q257" i="1"/>
  <c r="Z257" i="1"/>
  <c r="X257" i="1"/>
  <c r="AJ257" i="1"/>
  <c r="AH257" i="1"/>
  <c r="O257" i="1"/>
  <c r="S257" i="1"/>
  <c r="AD257" i="1"/>
  <c r="AA257" i="1"/>
  <c r="AK257" i="1"/>
  <c r="L257" i="1"/>
  <c r="M257" i="1"/>
  <c r="R257" i="1"/>
  <c r="AF257" i="1"/>
  <c r="AE257" i="1"/>
  <c r="J255" i="1"/>
  <c r="G255" i="1"/>
  <c r="F255" i="1"/>
  <c r="H255" i="1"/>
  <c r="I255" i="1"/>
  <c r="D255" i="1"/>
  <c r="E255" i="1" s="1"/>
  <c r="D270" i="5137"/>
  <c r="B270" i="5137"/>
  <c r="B270" i="1"/>
  <c r="A270" i="1" s="1"/>
  <c r="A274" i="5137"/>
  <c r="A267" i="5137"/>
  <c r="D263" i="5137"/>
  <c r="B263" i="5137"/>
  <c r="B263" i="1"/>
  <c r="A263" i="1" s="1"/>
  <c r="C260" i="1"/>
  <c r="AB260" i="5137"/>
  <c r="C259" i="1"/>
  <c r="AB259" i="5137"/>
  <c r="H256" i="1"/>
  <c r="F256" i="1"/>
  <c r="G256" i="1"/>
  <c r="D256" i="1"/>
  <c r="E256" i="1" s="1"/>
  <c r="I256" i="1"/>
  <c r="J256" i="1"/>
  <c r="B264" i="5137"/>
  <c r="B264" i="1" s="1"/>
  <c r="A264" i="1" s="1"/>
  <c r="A268" i="5137"/>
  <c r="D264" i="5137"/>
  <c r="I262" i="1"/>
  <c r="G262" i="1"/>
  <c r="H262" i="1"/>
  <c r="F262" i="1"/>
  <c r="J262" i="1"/>
  <c r="D262" i="1"/>
  <c r="E262" i="1" s="1"/>
  <c r="AB266" i="5137"/>
  <c r="C266" i="1"/>
  <c r="A269" i="5137" l="1"/>
  <c r="D265" i="5137"/>
  <c r="B265" i="5137"/>
  <c r="B265" i="1" s="1"/>
  <c r="C261" i="1"/>
  <c r="AB261" i="5137"/>
  <c r="F257" i="1"/>
  <c r="G257" i="1"/>
  <c r="I257" i="1"/>
  <c r="H257" i="1"/>
  <c r="D257" i="1"/>
  <c r="E257" i="1" s="1"/>
  <c r="J257" i="1"/>
  <c r="V261" i="1"/>
  <c r="Y261" i="1"/>
  <c r="N261" i="1"/>
  <c r="AH261" i="1"/>
  <c r="X261" i="1"/>
  <c r="R261" i="1"/>
  <c r="P261" i="1"/>
  <c r="L261" i="1"/>
  <c r="M261" i="1"/>
  <c r="T261" i="1"/>
  <c r="A261" i="1"/>
  <c r="AB261" i="1"/>
  <c r="AI261" i="1"/>
  <c r="AC261" i="1"/>
  <c r="AK261" i="1"/>
  <c r="AA261" i="1"/>
  <c r="U261" i="1"/>
  <c r="Q261" i="1"/>
  <c r="O261" i="1"/>
  <c r="AD261" i="1"/>
  <c r="AG261" i="1"/>
  <c r="AL261" i="1"/>
  <c r="AN261" i="1"/>
  <c r="Z261" i="1"/>
  <c r="AF261" i="1"/>
  <c r="AM261" i="1"/>
  <c r="AE261" i="1"/>
  <c r="W261" i="1"/>
  <c r="S261" i="1"/>
  <c r="K261" i="1"/>
  <c r="AJ261" i="1"/>
  <c r="H260" i="1"/>
  <c r="G260" i="1"/>
  <c r="F260" i="1"/>
  <c r="D260" i="1"/>
  <c r="E260" i="1" s="1"/>
  <c r="J260" i="1"/>
  <c r="I260" i="1"/>
  <c r="C263" i="1"/>
  <c r="AB263" i="5137"/>
  <c r="C264" i="1"/>
  <c r="AB264" i="5137"/>
  <c r="H259" i="1"/>
  <c r="F259" i="1"/>
  <c r="G259" i="1"/>
  <c r="D259" i="1"/>
  <c r="E259" i="1" s="1"/>
  <c r="J259" i="1"/>
  <c r="I259" i="1"/>
  <c r="F266" i="1"/>
  <c r="H266" i="1"/>
  <c r="G266" i="1"/>
  <c r="D266" i="1"/>
  <c r="E266" i="1" s="1"/>
  <c r="I266" i="1"/>
  <c r="J266" i="1"/>
  <c r="D268" i="5137"/>
  <c r="B268" i="5137"/>
  <c r="B268" i="1" s="1"/>
  <c r="A268" i="1" s="1"/>
  <c r="A272" i="5137"/>
  <c r="C270" i="1"/>
  <c r="AB270" i="5137"/>
  <c r="B267" i="5137"/>
  <c r="B267" i="1" s="1"/>
  <c r="A267" i="1" s="1"/>
  <c r="A271" i="5137"/>
  <c r="D267" i="5137"/>
  <c r="A278" i="5137"/>
  <c r="D274" i="5137"/>
  <c r="B274" i="5137"/>
  <c r="B274" i="1" s="1"/>
  <c r="A274" i="1" s="1"/>
  <c r="G261" i="1" l="1"/>
  <c r="H261" i="1"/>
  <c r="I261" i="1"/>
  <c r="D261" i="1"/>
  <c r="E261" i="1" s="1"/>
  <c r="F261" i="1"/>
  <c r="J261" i="1"/>
  <c r="S265" i="1"/>
  <c r="AJ265" i="1"/>
  <c r="W265" i="1"/>
  <c r="AG265" i="1"/>
  <c r="AI265" i="1"/>
  <c r="Q265" i="1"/>
  <c r="R265" i="1"/>
  <c r="AF265" i="1"/>
  <c r="V265" i="1"/>
  <c r="AE265" i="1"/>
  <c r="X265" i="1"/>
  <c r="P265" i="1"/>
  <c r="U265" i="1"/>
  <c r="AC265" i="1"/>
  <c r="N265" i="1"/>
  <c r="AK265" i="1"/>
  <c r="O265" i="1"/>
  <c r="AM265" i="1"/>
  <c r="T265" i="1"/>
  <c r="AB265" i="1"/>
  <c r="K265" i="1"/>
  <c r="AA265" i="1"/>
  <c r="AH265" i="1"/>
  <c r="AN265" i="1"/>
  <c r="L265" i="1"/>
  <c r="Y265" i="1"/>
  <c r="A265" i="1"/>
  <c r="AD265" i="1"/>
  <c r="Z265" i="1"/>
  <c r="M265" i="1"/>
  <c r="AL265" i="1"/>
  <c r="C265" i="1"/>
  <c r="AB265" i="5137"/>
  <c r="D269" i="5137"/>
  <c r="B269" i="5137"/>
  <c r="B269" i="1" s="1"/>
  <c r="A273" i="5137"/>
  <c r="C274" i="1"/>
  <c r="AB274" i="5137"/>
  <c r="B278" i="5137"/>
  <c r="B278" i="1" s="1"/>
  <c r="A278" i="1" s="1"/>
  <c r="A282" i="5137"/>
  <c r="D278" i="5137"/>
  <c r="AB267" i="5137"/>
  <c r="C267" i="1"/>
  <c r="G264" i="1"/>
  <c r="F264" i="1"/>
  <c r="H264" i="1"/>
  <c r="J264" i="1"/>
  <c r="D264" i="1"/>
  <c r="E264" i="1" s="1"/>
  <c r="I264" i="1"/>
  <c r="AB268" i="5137"/>
  <c r="C268" i="1"/>
  <c r="D263" i="1"/>
  <c r="E263" i="1" s="1"/>
  <c r="G263" i="1"/>
  <c r="F263" i="1"/>
  <c r="H263" i="1"/>
  <c r="J263" i="1"/>
  <c r="I263" i="1"/>
  <c r="B271" i="5137"/>
  <c r="B271" i="1" s="1"/>
  <c r="A271" i="1" s="1"/>
  <c r="A275" i="5137"/>
  <c r="D271" i="5137"/>
  <c r="I270" i="1"/>
  <c r="G270" i="1"/>
  <c r="H270" i="1"/>
  <c r="F270" i="1"/>
  <c r="J270" i="1"/>
  <c r="D270" i="1"/>
  <c r="E270" i="1" s="1"/>
  <c r="A276" i="5137"/>
  <c r="B272" i="5137"/>
  <c r="B272" i="1" s="1"/>
  <c r="A272" i="1" s="1"/>
  <c r="D272" i="5137"/>
  <c r="H265" i="1" l="1"/>
  <c r="J265" i="1"/>
  <c r="I265" i="1"/>
  <c r="F265" i="1"/>
  <c r="G265" i="1"/>
  <c r="D265" i="1"/>
  <c r="E265" i="1" s="1"/>
  <c r="C269" i="1"/>
  <c r="AB269" i="5137"/>
  <c r="A277" i="5137"/>
  <c r="D273" i="5137"/>
  <c r="B273" i="5137"/>
  <c r="B273" i="1" s="1"/>
  <c r="Q269" i="1"/>
  <c r="T269" i="1"/>
  <c r="AE269" i="1"/>
  <c r="AA269" i="1"/>
  <c r="K269" i="1"/>
  <c r="L269" i="1"/>
  <c r="Y269" i="1"/>
  <c r="M269" i="1"/>
  <c r="A269" i="1"/>
  <c r="AD269" i="1"/>
  <c r="R269" i="1"/>
  <c r="AM269" i="1"/>
  <c r="O269" i="1"/>
  <c r="AJ269" i="1"/>
  <c r="AF269" i="1"/>
  <c r="S269" i="1"/>
  <c r="AC269" i="1"/>
  <c r="AN269" i="1"/>
  <c r="W269" i="1"/>
  <c r="X269" i="1"/>
  <c r="Z269" i="1"/>
  <c r="AG269" i="1"/>
  <c r="U269" i="1"/>
  <c r="AB269" i="1"/>
  <c r="AI269" i="1"/>
  <c r="N269" i="1"/>
  <c r="AL269" i="1"/>
  <c r="AK269" i="1"/>
  <c r="V269" i="1"/>
  <c r="P269" i="1"/>
  <c r="AH269" i="1"/>
  <c r="I274" i="1"/>
  <c r="F274" i="1"/>
  <c r="G274" i="1"/>
  <c r="H274" i="1"/>
  <c r="D274" i="1"/>
  <c r="E274" i="1" s="1"/>
  <c r="J274" i="1"/>
  <c r="A280" i="5137"/>
  <c r="D276" i="5137"/>
  <c r="B276" i="5137"/>
  <c r="B276" i="1" s="1"/>
  <c r="A276" i="1" s="1"/>
  <c r="H268" i="1"/>
  <c r="G268" i="1"/>
  <c r="F268" i="1"/>
  <c r="I268" i="1"/>
  <c r="D268" i="1"/>
  <c r="E268" i="1" s="1"/>
  <c r="J268" i="1"/>
  <c r="H267" i="1"/>
  <c r="G267" i="1"/>
  <c r="F267" i="1"/>
  <c r="I267" i="1"/>
  <c r="J267" i="1"/>
  <c r="D267" i="1"/>
  <c r="E267" i="1" s="1"/>
  <c r="C272" i="1"/>
  <c r="AB272" i="5137"/>
  <c r="C271" i="1"/>
  <c r="AB271" i="5137"/>
  <c r="AB278" i="5137"/>
  <c r="C278" i="1"/>
  <c r="D275" i="5137"/>
  <c r="B275" i="5137"/>
  <c r="A279" i="5137"/>
  <c r="B275" i="1"/>
  <c r="A275" i="1" s="1"/>
  <c r="D282" i="5137"/>
  <c r="A286" i="5137"/>
  <c r="B282" i="5137"/>
  <c r="B282" i="1"/>
  <c r="A282" i="1" s="1"/>
  <c r="N273" i="1" l="1"/>
  <c r="AH273" i="1"/>
  <c r="T273" i="1"/>
  <c r="Z273" i="1"/>
  <c r="AM273" i="1"/>
  <c r="AA273" i="1"/>
  <c r="L273" i="1"/>
  <c r="Q273" i="1"/>
  <c r="M273" i="1"/>
  <c r="K273" i="1"/>
  <c r="AD273" i="1"/>
  <c r="AJ273" i="1"/>
  <c r="P273" i="1"/>
  <c r="AC273" i="1"/>
  <c r="Y273" i="1"/>
  <c r="R273" i="1"/>
  <c r="W273" i="1"/>
  <c r="AI273" i="1"/>
  <c r="U273" i="1"/>
  <c r="A273" i="1"/>
  <c r="AE273" i="1"/>
  <c r="X273" i="1"/>
  <c r="S273" i="1"/>
  <c r="AK273" i="1"/>
  <c r="AF273" i="1"/>
  <c r="AN273" i="1"/>
  <c r="O273" i="1"/>
  <c r="AL273" i="1"/>
  <c r="AB273" i="1"/>
  <c r="AG273" i="1"/>
  <c r="V273" i="1"/>
  <c r="G269" i="1"/>
  <c r="F269" i="1"/>
  <c r="D269" i="1"/>
  <c r="E269" i="1" s="1"/>
  <c r="H269" i="1"/>
  <c r="J269" i="1"/>
  <c r="I269" i="1"/>
  <c r="C273" i="1"/>
  <c r="AB273" i="5137"/>
  <c r="B277" i="5137"/>
  <c r="B277" i="1" s="1"/>
  <c r="D277" i="5137"/>
  <c r="A281" i="5137"/>
  <c r="D279" i="5137"/>
  <c r="A283" i="5137"/>
  <c r="B279" i="5137"/>
  <c r="B279" i="1" s="1"/>
  <c r="A279" i="1" s="1"/>
  <c r="J272" i="1"/>
  <c r="F272" i="1"/>
  <c r="H272" i="1"/>
  <c r="D272" i="1"/>
  <c r="E272" i="1" s="1"/>
  <c r="G272" i="1"/>
  <c r="I272" i="1"/>
  <c r="B280" i="5137"/>
  <c r="B280" i="1"/>
  <c r="A280" i="1" s="1"/>
  <c r="A284" i="5137"/>
  <c r="D280" i="5137"/>
  <c r="AB275" i="5137"/>
  <c r="C275" i="1"/>
  <c r="C282" i="1"/>
  <c r="AB282" i="5137"/>
  <c r="G278" i="1"/>
  <c r="F278" i="1"/>
  <c r="H278" i="1"/>
  <c r="I278" i="1"/>
  <c r="D278" i="1"/>
  <c r="E278" i="1" s="1"/>
  <c r="J278" i="1"/>
  <c r="B286" i="5137"/>
  <c r="B286" i="1" s="1"/>
  <c r="A286" i="1" s="1"/>
  <c r="D286" i="5137"/>
  <c r="A290" i="5137"/>
  <c r="G271" i="1"/>
  <c r="F271" i="1"/>
  <c r="H271" i="1"/>
  <c r="J271" i="1"/>
  <c r="D271" i="1"/>
  <c r="E271" i="1" s="1"/>
  <c r="I271" i="1"/>
  <c r="C276" i="1"/>
  <c r="AB276" i="5137"/>
  <c r="AD277" i="1" l="1"/>
  <c r="AC277" i="1"/>
  <c r="U277" i="1"/>
  <c r="S277" i="1"/>
  <c r="AF277" i="1"/>
  <c r="T277" i="1"/>
  <c r="K277" i="1"/>
  <c r="AK277" i="1"/>
  <c r="AA277" i="1"/>
  <c r="A277" i="1"/>
  <c r="Y277" i="1"/>
  <c r="W277" i="1"/>
  <c r="AM277" i="1"/>
  <c r="N277" i="1"/>
  <c r="L277" i="1"/>
  <c r="Z277" i="1"/>
  <c r="AJ277" i="1"/>
  <c r="O277" i="1"/>
  <c r="X277" i="1"/>
  <c r="AE277" i="1"/>
  <c r="P277" i="1"/>
  <c r="AB277" i="1"/>
  <c r="V277" i="1"/>
  <c r="M277" i="1"/>
  <c r="R277" i="1"/>
  <c r="AN277" i="1"/>
  <c r="AI277" i="1"/>
  <c r="Q277" i="1"/>
  <c r="AL277" i="1"/>
  <c r="AH277" i="1"/>
  <c r="AG277" i="1"/>
  <c r="J273" i="1"/>
  <c r="I273" i="1"/>
  <c r="D273" i="1"/>
  <c r="E273" i="1" s="1"/>
  <c r="H273" i="1"/>
  <c r="F273" i="1"/>
  <c r="G273" i="1"/>
  <c r="D281" i="5137"/>
  <c r="B281" i="5137"/>
  <c r="B281" i="1"/>
  <c r="A285" i="5137"/>
  <c r="C277" i="1"/>
  <c r="AB277" i="5137"/>
  <c r="J275" i="1"/>
  <c r="H275" i="1"/>
  <c r="G275" i="1"/>
  <c r="F275" i="1"/>
  <c r="I275" i="1"/>
  <c r="D275" i="1"/>
  <c r="E275" i="1" s="1"/>
  <c r="H276" i="1"/>
  <c r="G276" i="1"/>
  <c r="F276" i="1"/>
  <c r="J276" i="1"/>
  <c r="I276" i="1"/>
  <c r="D276" i="1"/>
  <c r="E276" i="1" s="1"/>
  <c r="AB286" i="5137"/>
  <c r="C286" i="1"/>
  <c r="C280" i="1"/>
  <c r="AB280" i="5137"/>
  <c r="A288" i="5137"/>
  <c r="B284" i="5137"/>
  <c r="B284" i="1" s="1"/>
  <c r="A284" i="1" s="1"/>
  <c r="D284" i="5137"/>
  <c r="A294" i="5137"/>
  <c r="B290" i="5137"/>
  <c r="B290" i="1"/>
  <c r="A290" i="1" s="1"/>
  <c r="D290" i="5137"/>
  <c r="AB279" i="5137"/>
  <c r="C279" i="1"/>
  <c r="I282" i="1"/>
  <c r="F282" i="1"/>
  <c r="H282" i="1"/>
  <c r="G282" i="1"/>
  <c r="J282" i="1"/>
  <c r="D282" i="1"/>
  <c r="E282" i="1" s="1"/>
  <c r="A287" i="5137"/>
  <c r="B283" i="5137"/>
  <c r="B283" i="1" s="1"/>
  <c r="A283" i="1" s="1"/>
  <c r="D283" i="5137"/>
  <c r="AF281" i="1" l="1"/>
  <c r="AN281" i="1"/>
  <c r="N281" i="1"/>
  <c r="AH281" i="1"/>
  <c r="AI281" i="1"/>
  <c r="O281" i="1"/>
  <c r="AA281" i="1"/>
  <c r="AB281" i="1"/>
  <c r="W281" i="1"/>
  <c r="M281" i="1"/>
  <c r="T281" i="1"/>
  <c r="X281" i="1"/>
  <c r="K281" i="1"/>
  <c r="AM281" i="1"/>
  <c r="U281" i="1"/>
  <c r="P281" i="1"/>
  <c r="S281" i="1"/>
  <c r="Z281" i="1"/>
  <c r="Y281" i="1"/>
  <c r="R281" i="1"/>
  <c r="AJ281" i="1"/>
  <c r="AC281" i="1"/>
  <c r="V281" i="1"/>
  <c r="AG281" i="1"/>
  <c r="AL281" i="1"/>
  <c r="A281" i="1"/>
  <c r="L281" i="1"/>
  <c r="AD281" i="1"/>
  <c r="AK281" i="1"/>
  <c r="Q281" i="1"/>
  <c r="AE281" i="1"/>
  <c r="AB281" i="5137"/>
  <c r="C281" i="1"/>
  <c r="I277" i="1"/>
  <c r="J277" i="1"/>
  <c r="D277" i="1"/>
  <c r="E277" i="1" s="1"/>
  <c r="H277" i="1"/>
  <c r="G277" i="1"/>
  <c r="F277" i="1"/>
  <c r="B285" i="1"/>
  <c r="A289" i="5137"/>
  <c r="D285" i="5137"/>
  <c r="B285" i="5137"/>
  <c r="G286" i="1"/>
  <c r="H286" i="1"/>
  <c r="F286" i="1"/>
  <c r="J286" i="1"/>
  <c r="D286" i="1"/>
  <c r="E286" i="1" s="1"/>
  <c r="I286" i="1"/>
  <c r="D294" i="5137"/>
  <c r="A298" i="5137"/>
  <c r="B294" i="5137"/>
  <c r="B294" i="1" s="1"/>
  <c r="A294" i="1" s="1"/>
  <c r="C283" i="1"/>
  <c r="AB283" i="5137"/>
  <c r="A292" i="5137"/>
  <c r="B288" i="5137"/>
  <c r="B288" i="1" s="1"/>
  <c r="A288" i="1" s="1"/>
  <c r="D288" i="5137"/>
  <c r="C290" i="1"/>
  <c r="AB290" i="5137"/>
  <c r="B287" i="5137"/>
  <c r="B287" i="1"/>
  <c r="A287" i="1" s="1"/>
  <c r="A291" i="5137"/>
  <c r="D287" i="5137"/>
  <c r="G280" i="1"/>
  <c r="F280" i="1"/>
  <c r="H280" i="1"/>
  <c r="J280" i="1"/>
  <c r="I280" i="1"/>
  <c r="D280" i="1"/>
  <c r="E280" i="1" s="1"/>
  <c r="I279" i="1"/>
  <c r="G279" i="1"/>
  <c r="F279" i="1"/>
  <c r="H279" i="1"/>
  <c r="D279" i="1"/>
  <c r="E279" i="1" s="1"/>
  <c r="J279" i="1"/>
  <c r="C284" i="1"/>
  <c r="AB284" i="5137"/>
  <c r="Z285" i="1" l="1"/>
  <c r="R285" i="1"/>
  <c r="T285" i="1"/>
  <c r="X285" i="1"/>
  <c r="AG285" i="1"/>
  <c r="K285" i="1"/>
  <c r="AH285" i="1"/>
  <c r="AA285" i="1"/>
  <c r="AC285" i="1"/>
  <c r="AJ285" i="1"/>
  <c r="N285" i="1"/>
  <c r="Y285" i="1"/>
  <c r="L285" i="1"/>
  <c r="P285" i="1"/>
  <c r="AM285" i="1"/>
  <c r="U285" i="1"/>
  <c r="AF285" i="1"/>
  <c r="AD285" i="1"/>
  <c r="M285" i="1"/>
  <c r="AI285" i="1"/>
  <c r="AN285" i="1"/>
  <c r="A285" i="1"/>
  <c r="AL285" i="1"/>
  <c r="O285" i="1"/>
  <c r="W285" i="1"/>
  <c r="AK285" i="1"/>
  <c r="V285" i="1"/>
  <c r="AB285" i="1"/>
  <c r="S285" i="1"/>
  <c r="Q285" i="1"/>
  <c r="AE285" i="1"/>
  <c r="C285" i="1"/>
  <c r="AB285" i="5137"/>
  <c r="A293" i="5137"/>
  <c r="B289" i="5137"/>
  <c r="B289" i="1" s="1"/>
  <c r="D289" i="5137"/>
  <c r="H281" i="1"/>
  <c r="F281" i="1"/>
  <c r="I281" i="1"/>
  <c r="G281" i="1"/>
  <c r="J281" i="1"/>
  <c r="D281" i="1"/>
  <c r="E281" i="1" s="1"/>
  <c r="C288" i="1"/>
  <c r="AB288" i="5137"/>
  <c r="F290" i="1"/>
  <c r="H290" i="1"/>
  <c r="G290" i="1"/>
  <c r="D290" i="1"/>
  <c r="E290" i="1" s="1"/>
  <c r="J290" i="1"/>
  <c r="I290" i="1"/>
  <c r="AB294" i="5137"/>
  <c r="C294" i="1"/>
  <c r="AB287" i="5137"/>
  <c r="C287" i="1"/>
  <c r="D291" i="5137"/>
  <c r="A295" i="5137"/>
  <c r="B291" i="5137"/>
  <c r="B291" i="1" s="1"/>
  <c r="A291" i="1" s="1"/>
  <c r="H283" i="1"/>
  <c r="G283" i="1"/>
  <c r="F283" i="1"/>
  <c r="J283" i="1"/>
  <c r="D283" i="1"/>
  <c r="E283" i="1" s="1"/>
  <c r="I283" i="1"/>
  <c r="B292" i="5137"/>
  <c r="B292" i="1"/>
  <c r="A292" i="1" s="1"/>
  <c r="D292" i="5137"/>
  <c r="A296" i="5137"/>
  <c r="H284" i="1"/>
  <c r="G284" i="1"/>
  <c r="F284" i="1"/>
  <c r="D284" i="1"/>
  <c r="E284" i="1" s="1"/>
  <c r="I284" i="1"/>
  <c r="J284" i="1"/>
  <c r="D298" i="5137"/>
  <c r="B298" i="5137"/>
  <c r="B298" i="1" s="1"/>
  <c r="A298" i="1" s="1"/>
  <c r="A302" i="5137"/>
  <c r="AE289" i="1" l="1"/>
  <c r="Z289" i="1"/>
  <c r="AA289" i="1"/>
  <c r="Y289" i="1"/>
  <c r="S289" i="1"/>
  <c r="AC289" i="1"/>
  <c r="R289" i="1"/>
  <c r="V289" i="1"/>
  <c r="AL289" i="1"/>
  <c r="M289" i="1"/>
  <c r="P289" i="1"/>
  <c r="Q289" i="1"/>
  <c r="T289" i="1"/>
  <c r="A289" i="1"/>
  <c r="N289" i="1"/>
  <c r="AH289" i="1"/>
  <c r="K289" i="1"/>
  <c r="O289" i="1"/>
  <c r="AK289" i="1"/>
  <c r="AF289" i="1"/>
  <c r="L289" i="1"/>
  <c r="AI289" i="1"/>
  <c r="X289" i="1"/>
  <c r="AM289" i="1"/>
  <c r="U289" i="1"/>
  <c r="AD289" i="1"/>
  <c r="AG289" i="1"/>
  <c r="AJ289" i="1"/>
  <c r="AN289" i="1"/>
  <c r="W289" i="1"/>
  <c r="AB289" i="1"/>
  <c r="F285" i="1"/>
  <c r="D285" i="1"/>
  <c r="E285" i="1" s="1"/>
  <c r="G285" i="1"/>
  <c r="H285" i="1"/>
  <c r="J285" i="1"/>
  <c r="I285" i="1"/>
  <c r="AB289" i="5137"/>
  <c r="C289" i="1"/>
  <c r="D293" i="5137"/>
  <c r="A297" i="5137"/>
  <c r="B293" i="5137"/>
  <c r="B293" i="1" s="1"/>
  <c r="C298" i="1"/>
  <c r="AB298" i="5137"/>
  <c r="C292" i="1"/>
  <c r="AB292" i="5137"/>
  <c r="D302" i="5137"/>
  <c r="A306" i="5137"/>
  <c r="B302" i="5137"/>
  <c r="B302" i="1" s="1"/>
  <c r="A302" i="1" s="1"/>
  <c r="C291" i="1"/>
  <c r="AB291" i="5137"/>
  <c r="G294" i="1"/>
  <c r="F294" i="1"/>
  <c r="H294" i="1"/>
  <c r="I294" i="1"/>
  <c r="J294" i="1"/>
  <c r="D294" i="1"/>
  <c r="E294" i="1" s="1"/>
  <c r="D295" i="5137"/>
  <c r="A299" i="5137"/>
  <c r="B295" i="5137"/>
  <c r="B295" i="1" s="1"/>
  <c r="A295" i="1" s="1"/>
  <c r="A300" i="5137"/>
  <c r="B296" i="5137"/>
  <c r="B296" i="1" s="1"/>
  <c r="A296" i="1" s="1"/>
  <c r="D296" i="5137"/>
  <c r="G287" i="1"/>
  <c r="F287" i="1"/>
  <c r="H287" i="1"/>
  <c r="I287" i="1"/>
  <c r="J287" i="1"/>
  <c r="D287" i="1"/>
  <c r="E287" i="1" s="1"/>
  <c r="H288" i="1"/>
  <c r="G288" i="1"/>
  <c r="F288" i="1"/>
  <c r="I288" i="1"/>
  <c r="J288" i="1"/>
  <c r="D288" i="1"/>
  <c r="E288" i="1" s="1"/>
  <c r="C293" i="1" l="1"/>
  <c r="AB293" i="5137"/>
  <c r="F289" i="1"/>
  <c r="G289" i="1"/>
  <c r="H289" i="1"/>
  <c r="D289" i="1"/>
  <c r="E289" i="1" s="1"/>
  <c r="I289" i="1"/>
  <c r="J289" i="1"/>
  <c r="R293" i="1"/>
  <c r="Q293" i="1"/>
  <c r="T293" i="1"/>
  <c r="M293" i="1"/>
  <c r="AH293" i="1"/>
  <c r="P293" i="1"/>
  <c r="Y293" i="1"/>
  <c r="AB293" i="1"/>
  <c r="A293" i="1"/>
  <c r="K293" i="1"/>
  <c r="V293" i="1"/>
  <c r="AN293" i="1"/>
  <c r="AM293" i="1"/>
  <c r="S293" i="1"/>
  <c r="AD293" i="1"/>
  <c r="AA293" i="1"/>
  <c r="X293" i="1"/>
  <c r="N293" i="1"/>
  <c r="U293" i="1"/>
  <c r="AE293" i="1"/>
  <c r="L293" i="1"/>
  <c r="AJ293" i="1"/>
  <c r="AK293" i="1"/>
  <c r="AC293" i="1"/>
  <c r="AF293" i="1"/>
  <c r="Z293" i="1"/>
  <c r="AL293" i="1"/>
  <c r="AI293" i="1"/>
  <c r="W293" i="1"/>
  <c r="O293" i="1"/>
  <c r="AG293" i="1"/>
  <c r="D297" i="5137"/>
  <c r="B297" i="5137"/>
  <c r="B297" i="1" s="1"/>
  <c r="A301" i="5137"/>
  <c r="J292" i="1"/>
  <c r="H292" i="1"/>
  <c r="G292" i="1"/>
  <c r="F292" i="1"/>
  <c r="D292" i="1"/>
  <c r="E292" i="1" s="1"/>
  <c r="I292" i="1"/>
  <c r="AB296" i="5137"/>
  <c r="C296" i="1"/>
  <c r="AB302" i="5137"/>
  <c r="C302" i="1"/>
  <c r="B299" i="5137"/>
  <c r="B299" i="1"/>
  <c r="A299" i="1" s="1"/>
  <c r="D299" i="5137"/>
  <c r="A303" i="5137"/>
  <c r="C295" i="1"/>
  <c r="AB295" i="5137"/>
  <c r="B300" i="5137"/>
  <c r="B300" i="1" s="1"/>
  <c r="A300" i="1" s="1"/>
  <c r="A304" i="5137"/>
  <c r="D300" i="5137"/>
  <c r="B306" i="5137"/>
  <c r="A310" i="5137"/>
  <c r="B306" i="1"/>
  <c r="A306" i="1" s="1"/>
  <c r="D306" i="5137"/>
  <c r="J291" i="1"/>
  <c r="H291" i="1"/>
  <c r="F291" i="1"/>
  <c r="G291" i="1"/>
  <c r="I291" i="1"/>
  <c r="D291" i="1"/>
  <c r="E291" i="1" s="1"/>
  <c r="F298" i="1"/>
  <c r="H298" i="1"/>
  <c r="G298" i="1"/>
  <c r="D298" i="1"/>
  <c r="E298" i="1" s="1"/>
  <c r="J298" i="1"/>
  <c r="I298" i="1"/>
  <c r="N297" i="1" l="1"/>
  <c r="L297" i="1"/>
  <c r="V297" i="1"/>
  <c r="AM297" i="1"/>
  <c r="AJ297" i="1"/>
  <c r="AB297" i="1"/>
  <c r="AI297" i="1"/>
  <c r="Y297" i="1"/>
  <c r="A297" i="1"/>
  <c r="T297" i="1"/>
  <c r="R297" i="1"/>
  <c r="AF297" i="1"/>
  <c r="AH297" i="1"/>
  <c r="W297" i="1"/>
  <c r="AD297" i="1"/>
  <c r="Z297" i="1"/>
  <c r="AE297" i="1"/>
  <c r="AA297" i="1"/>
  <c r="AN297" i="1"/>
  <c r="AC297" i="1"/>
  <c r="O297" i="1"/>
  <c r="S297" i="1"/>
  <c r="P297" i="1"/>
  <c r="Q297" i="1"/>
  <c r="AG297" i="1"/>
  <c r="M297" i="1"/>
  <c r="AK297" i="1"/>
  <c r="X297" i="1"/>
  <c r="U297" i="1"/>
  <c r="K297" i="1"/>
  <c r="AL297" i="1"/>
  <c r="AB297" i="5137"/>
  <c r="C297" i="1"/>
  <c r="A305" i="5137"/>
  <c r="D301" i="5137"/>
  <c r="B301" i="5137"/>
  <c r="B301" i="1" s="1"/>
  <c r="J293" i="1"/>
  <c r="I293" i="1"/>
  <c r="D293" i="1"/>
  <c r="E293" i="1" s="1"/>
  <c r="F293" i="1"/>
  <c r="G293" i="1"/>
  <c r="H293" i="1"/>
  <c r="G295" i="1"/>
  <c r="F295" i="1"/>
  <c r="H295" i="1"/>
  <c r="D295" i="1"/>
  <c r="E295" i="1" s="1"/>
  <c r="I295" i="1"/>
  <c r="J295" i="1"/>
  <c r="C300" i="1"/>
  <c r="AB300" i="5137"/>
  <c r="D303" i="5137"/>
  <c r="B303" i="5137"/>
  <c r="B303" i="1" s="1"/>
  <c r="A303" i="1" s="1"/>
  <c r="A307" i="5137"/>
  <c r="A308" i="5137"/>
  <c r="D304" i="5137"/>
  <c r="B304" i="5137"/>
  <c r="B304" i="1" s="1"/>
  <c r="A304" i="1" s="1"/>
  <c r="AB306" i="5137"/>
  <c r="C306" i="1"/>
  <c r="I296" i="1"/>
  <c r="H296" i="1"/>
  <c r="F296" i="1"/>
  <c r="G296" i="1"/>
  <c r="J296" i="1"/>
  <c r="D296" i="1"/>
  <c r="E296" i="1" s="1"/>
  <c r="A314" i="5137"/>
  <c r="B310" i="5137"/>
  <c r="B310" i="1"/>
  <c r="A310" i="1" s="1"/>
  <c r="D310" i="5137"/>
  <c r="C299" i="1"/>
  <c r="AB299" i="5137"/>
  <c r="D302" i="1"/>
  <c r="E302" i="1" s="1"/>
  <c r="G302" i="1"/>
  <c r="H302" i="1"/>
  <c r="F302" i="1"/>
  <c r="I302" i="1"/>
  <c r="J302" i="1"/>
  <c r="AC301" i="1" l="1"/>
  <c r="T301" i="1"/>
  <c r="AN301" i="1"/>
  <c r="AL301" i="1"/>
  <c r="AD301" i="1"/>
  <c r="AI301" i="1"/>
  <c r="A301" i="1"/>
  <c r="S301" i="1"/>
  <c r="AM301" i="1"/>
  <c r="Y301" i="1"/>
  <c r="L301" i="1"/>
  <c r="N301" i="1"/>
  <c r="AE301" i="1"/>
  <c r="Z301" i="1"/>
  <c r="AA301" i="1"/>
  <c r="V301" i="1"/>
  <c r="AK301" i="1"/>
  <c r="X301" i="1"/>
  <c r="AH301" i="1"/>
  <c r="U301" i="1"/>
  <c r="M301" i="1"/>
  <c r="Q301" i="1"/>
  <c r="AB301" i="1"/>
  <c r="AJ301" i="1"/>
  <c r="AF301" i="1"/>
  <c r="R301" i="1"/>
  <c r="AG301" i="1"/>
  <c r="W301" i="1"/>
  <c r="K301" i="1"/>
  <c r="P301" i="1"/>
  <c r="O301" i="1"/>
  <c r="C301" i="1"/>
  <c r="AB301" i="5137"/>
  <c r="B305" i="5137"/>
  <c r="B305" i="1" s="1"/>
  <c r="A309" i="5137"/>
  <c r="D305" i="5137"/>
  <c r="I297" i="1"/>
  <c r="G297" i="1"/>
  <c r="D297" i="1"/>
  <c r="E297" i="1" s="1"/>
  <c r="J297" i="1"/>
  <c r="H297" i="1"/>
  <c r="F297" i="1"/>
  <c r="AB310" i="5137"/>
  <c r="C310" i="1"/>
  <c r="D307" i="5137"/>
  <c r="B307" i="5137"/>
  <c r="B307" i="1" s="1"/>
  <c r="A307" i="1" s="1"/>
  <c r="A311" i="5137"/>
  <c r="D306" i="1"/>
  <c r="E306" i="1" s="1"/>
  <c r="F306" i="1"/>
  <c r="G306" i="1"/>
  <c r="J306" i="1"/>
  <c r="H306" i="1"/>
  <c r="I306" i="1"/>
  <c r="I299" i="1"/>
  <c r="H299" i="1"/>
  <c r="G299" i="1"/>
  <c r="F299" i="1"/>
  <c r="J299" i="1"/>
  <c r="D299" i="1"/>
  <c r="E299" i="1" s="1"/>
  <c r="D308" i="5137"/>
  <c r="B308" i="5137"/>
  <c r="B308" i="1"/>
  <c r="A308" i="1" s="1"/>
  <c r="A312" i="5137"/>
  <c r="C303" i="1"/>
  <c r="AB303" i="5137"/>
  <c r="D314" i="5137"/>
  <c r="B314" i="5137"/>
  <c r="B314" i="1" s="1"/>
  <c r="A314" i="1" s="1"/>
  <c r="A318" i="5137"/>
  <c r="H300" i="1"/>
  <c r="G300" i="1"/>
  <c r="F300" i="1"/>
  <c r="D300" i="1"/>
  <c r="E300" i="1" s="1"/>
  <c r="I300" i="1"/>
  <c r="J300" i="1"/>
  <c r="AB304" i="5137"/>
  <c r="C304" i="1"/>
  <c r="I301" i="1" l="1"/>
  <c r="J301" i="1"/>
  <c r="H301" i="1"/>
  <c r="G301" i="1"/>
  <c r="F301" i="1"/>
  <c r="D301" i="1"/>
  <c r="E301" i="1" s="1"/>
  <c r="AB305" i="5137"/>
  <c r="C305" i="1"/>
  <c r="A313" i="5137"/>
  <c r="D309" i="5137"/>
  <c r="B309" i="5137"/>
  <c r="B309" i="1" s="1"/>
  <c r="Z305" i="1"/>
  <c r="Y305" i="1"/>
  <c r="AI305" i="1"/>
  <c r="W305" i="1"/>
  <c r="O305" i="1"/>
  <c r="U305" i="1"/>
  <c r="N305" i="1"/>
  <c r="AG305" i="1"/>
  <c r="AC305" i="1"/>
  <c r="L305" i="1"/>
  <c r="S305" i="1"/>
  <c r="AA305" i="1"/>
  <c r="K305" i="1"/>
  <c r="AL305" i="1"/>
  <c r="P305" i="1"/>
  <c r="AH305" i="1"/>
  <c r="AB305" i="1"/>
  <c r="R305" i="1"/>
  <c r="T305" i="1"/>
  <c r="AD305" i="1"/>
  <c r="A305" i="1"/>
  <c r="AK305" i="1"/>
  <c r="AE305" i="1"/>
  <c r="AJ305" i="1"/>
  <c r="X305" i="1"/>
  <c r="M305" i="1"/>
  <c r="V305" i="1"/>
  <c r="AF305" i="1"/>
  <c r="AN305" i="1"/>
  <c r="Q305" i="1"/>
  <c r="AM305" i="1"/>
  <c r="D318" i="5137"/>
  <c r="B318" i="5137"/>
  <c r="B318" i="1"/>
  <c r="A318" i="1" s="1"/>
  <c r="A322" i="5137"/>
  <c r="G303" i="1"/>
  <c r="F303" i="1"/>
  <c r="H303" i="1"/>
  <c r="I303" i="1"/>
  <c r="D303" i="1"/>
  <c r="E303" i="1" s="1"/>
  <c r="J303" i="1"/>
  <c r="J304" i="1"/>
  <c r="F304" i="1"/>
  <c r="H304" i="1"/>
  <c r="G304" i="1"/>
  <c r="I304" i="1"/>
  <c r="D304" i="1"/>
  <c r="E304" i="1" s="1"/>
  <c r="D312" i="5137"/>
  <c r="B312" i="5137"/>
  <c r="B312" i="1" s="1"/>
  <c r="A312" i="1" s="1"/>
  <c r="A316" i="5137"/>
  <c r="A315" i="5137"/>
  <c r="B311" i="5137"/>
  <c r="B311" i="1" s="1"/>
  <c r="A311" i="1" s="1"/>
  <c r="D311" i="5137"/>
  <c r="AB314" i="5137"/>
  <c r="C314" i="1"/>
  <c r="C308" i="1"/>
  <c r="AB308" i="5137"/>
  <c r="AB307" i="5137"/>
  <c r="C307" i="1"/>
  <c r="G310" i="1"/>
  <c r="F310" i="1"/>
  <c r="H310" i="1"/>
  <c r="I310" i="1"/>
  <c r="D310" i="1"/>
  <c r="E310" i="1" s="1"/>
  <c r="J310" i="1"/>
  <c r="D305" i="1" l="1"/>
  <c r="E305" i="1" s="1"/>
  <c r="H305" i="1"/>
  <c r="F305" i="1"/>
  <c r="G305" i="1"/>
  <c r="J305" i="1"/>
  <c r="I305" i="1"/>
  <c r="C309" i="1"/>
  <c r="AB309" i="5137"/>
  <c r="O309" i="1"/>
  <c r="AB309" i="1"/>
  <c r="T309" i="1"/>
  <c r="Z309" i="1"/>
  <c r="R309" i="1"/>
  <c r="S309" i="1"/>
  <c r="A309" i="1"/>
  <c r="AM309" i="1"/>
  <c r="AI309" i="1"/>
  <c r="X309" i="1"/>
  <c r="AK309" i="1"/>
  <c r="AA309" i="1"/>
  <c r="Q309" i="1"/>
  <c r="AF309" i="1"/>
  <c r="AJ309" i="1"/>
  <c r="W309" i="1"/>
  <c r="AG309" i="1"/>
  <c r="U309" i="1"/>
  <c r="N309" i="1"/>
  <c r="AH309" i="1"/>
  <c r="Y309" i="1"/>
  <c r="V309" i="1"/>
  <c r="P309" i="1"/>
  <c r="L309" i="1"/>
  <c r="K309" i="1"/>
  <c r="AN309" i="1"/>
  <c r="AC309" i="1"/>
  <c r="AE309" i="1"/>
  <c r="AD309" i="1"/>
  <c r="AL309" i="1"/>
  <c r="M309" i="1"/>
  <c r="B313" i="5137"/>
  <c r="B313" i="1" s="1"/>
  <c r="D313" i="5137"/>
  <c r="A317" i="5137"/>
  <c r="AB312" i="5137"/>
  <c r="C312" i="1"/>
  <c r="C311" i="1"/>
  <c r="AB311" i="5137"/>
  <c r="J307" i="1"/>
  <c r="H307" i="1"/>
  <c r="G307" i="1"/>
  <c r="F307" i="1"/>
  <c r="I307" i="1"/>
  <c r="D307" i="1"/>
  <c r="E307" i="1" s="1"/>
  <c r="D315" i="5137"/>
  <c r="A319" i="5137"/>
  <c r="B315" i="5137"/>
  <c r="B315" i="1" s="1"/>
  <c r="A315" i="1" s="1"/>
  <c r="AB318" i="5137"/>
  <c r="C318" i="1"/>
  <c r="H308" i="1"/>
  <c r="G308" i="1"/>
  <c r="F308" i="1"/>
  <c r="I308" i="1"/>
  <c r="D308" i="1"/>
  <c r="E308" i="1" s="1"/>
  <c r="J308" i="1"/>
  <c r="F314" i="1"/>
  <c r="H314" i="1"/>
  <c r="G314" i="1"/>
  <c r="D314" i="1"/>
  <c r="E314" i="1" s="1"/>
  <c r="J314" i="1"/>
  <c r="I314" i="1"/>
  <c r="B322" i="5137"/>
  <c r="B322" i="1" s="1"/>
  <c r="A322" i="1" s="1"/>
  <c r="A326" i="5137"/>
  <c r="D322" i="5137"/>
  <c r="B316" i="5137"/>
  <c r="D316" i="5137"/>
  <c r="A320" i="5137"/>
  <c r="B316" i="1"/>
  <c r="A316" i="1" s="1"/>
  <c r="S313" i="1" l="1"/>
  <c r="L313" i="1"/>
  <c r="M313" i="1"/>
  <c r="AN313" i="1"/>
  <c r="W313" i="1"/>
  <c r="T313" i="1"/>
  <c r="AK313" i="1"/>
  <c r="P313" i="1"/>
  <c r="AE313" i="1"/>
  <c r="AF313" i="1"/>
  <c r="N313" i="1"/>
  <c r="Z313" i="1"/>
  <c r="AI313" i="1"/>
  <c r="AL313" i="1"/>
  <c r="X313" i="1"/>
  <c r="A313" i="1"/>
  <c r="AM313" i="1"/>
  <c r="AG313" i="1"/>
  <c r="Q313" i="1"/>
  <c r="R313" i="1"/>
  <c r="AH313" i="1"/>
  <c r="AC313" i="1"/>
  <c r="AJ313" i="1"/>
  <c r="U313" i="1"/>
  <c r="K313" i="1"/>
  <c r="AB313" i="1"/>
  <c r="O313" i="1"/>
  <c r="Y313" i="1"/>
  <c r="AD313" i="1"/>
  <c r="AA313" i="1"/>
  <c r="V313" i="1"/>
  <c r="F309" i="1"/>
  <c r="G309" i="1"/>
  <c r="J309" i="1"/>
  <c r="D309" i="1"/>
  <c r="E309" i="1" s="1"/>
  <c r="I309" i="1"/>
  <c r="H309" i="1"/>
  <c r="A321" i="5137"/>
  <c r="D317" i="5137"/>
  <c r="B317" i="5137"/>
  <c r="B317" i="1" s="1"/>
  <c r="C313" i="1"/>
  <c r="AB313" i="5137"/>
  <c r="D320" i="5137"/>
  <c r="A324" i="5137"/>
  <c r="B320" i="5137"/>
  <c r="B320" i="1"/>
  <c r="A320" i="1" s="1"/>
  <c r="AB315" i="5137"/>
  <c r="C315" i="1"/>
  <c r="C316" i="1"/>
  <c r="AB316" i="5137"/>
  <c r="D319" i="5137"/>
  <c r="A323" i="5137"/>
  <c r="B319" i="5137"/>
  <c r="B319" i="1" s="1"/>
  <c r="A319" i="1" s="1"/>
  <c r="G311" i="1"/>
  <c r="F311" i="1"/>
  <c r="H311" i="1"/>
  <c r="J311" i="1"/>
  <c r="D311" i="1"/>
  <c r="E311" i="1" s="1"/>
  <c r="I311" i="1"/>
  <c r="G312" i="1"/>
  <c r="F312" i="1"/>
  <c r="H312" i="1"/>
  <c r="J312" i="1"/>
  <c r="I312" i="1"/>
  <c r="D312" i="1"/>
  <c r="E312" i="1" s="1"/>
  <c r="C322" i="1"/>
  <c r="AB322" i="5137"/>
  <c r="G318" i="1"/>
  <c r="H318" i="1"/>
  <c r="F318" i="1"/>
  <c r="I318" i="1"/>
  <c r="D318" i="1"/>
  <c r="E318" i="1" s="1"/>
  <c r="J318" i="1"/>
  <c r="B326" i="5137"/>
  <c r="B326" i="1"/>
  <c r="A326" i="1" s="1"/>
  <c r="A330" i="5137"/>
  <c r="D326" i="5137"/>
  <c r="B321" i="5137" l="1"/>
  <c r="B321" i="1" s="1"/>
  <c r="D321" i="5137"/>
  <c r="A325" i="5137"/>
  <c r="L317" i="1"/>
  <c r="R317" i="1"/>
  <c r="K317" i="1"/>
  <c r="AC317" i="1"/>
  <c r="M317" i="1"/>
  <c r="Q317" i="1"/>
  <c r="N317" i="1"/>
  <c r="U317" i="1"/>
  <c r="A317" i="1"/>
  <c r="AI317" i="1"/>
  <c r="AA317" i="1"/>
  <c r="AM317" i="1"/>
  <c r="Z317" i="1"/>
  <c r="Y317" i="1"/>
  <c r="AH317" i="1"/>
  <c r="AF317" i="1"/>
  <c r="AG317" i="1"/>
  <c r="AL317" i="1"/>
  <c r="O317" i="1"/>
  <c r="W317" i="1"/>
  <c r="AK317" i="1"/>
  <c r="V317" i="1"/>
  <c r="X317" i="1"/>
  <c r="AE317" i="1"/>
  <c r="AD317" i="1"/>
  <c r="AN317" i="1"/>
  <c r="S317" i="1"/>
  <c r="AJ317" i="1"/>
  <c r="AB317" i="1"/>
  <c r="P317" i="1"/>
  <c r="T317" i="1"/>
  <c r="AB317" i="5137"/>
  <c r="C317" i="1"/>
  <c r="G313" i="1"/>
  <c r="J313" i="1"/>
  <c r="F313" i="1"/>
  <c r="I313" i="1"/>
  <c r="D313" i="1"/>
  <c r="E313" i="1" s="1"/>
  <c r="H313" i="1"/>
  <c r="H316" i="1"/>
  <c r="G316" i="1"/>
  <c r="F316" i="1"/>
  <c r="D316" i="1"/>
  <c r="E316" i="1" s="1"/>
  <c r="I316" i="1"/>
  <c r="J316" i="1"/>
  <c r="F322" i="1"/>
  <c r="H322" i="1"/>
  <c r="G322" i="1"/>
  <c r="J322" i="1"/>
  <c r="I322" i="1"/>
  <c r="D322" i="1"/>
  <c r="E322" i="1" s="1"/>
  <c r="D323" i="5137"/>
  <c r="A327" i="5137"/>
  <c r="B323" i="5137"/>
  <c r="B323" i="1" s="1"/>
  <c r="A323" i="1" s="1"/>
  <c r="J315" i="1"/>
  <c r="H315" i="1"/>
  <c r="F315" i="1"/>
  <c r="G315" i="1"/>
  <c r="D315" i="1"/>
  <c r="E315" i="1" s="1"/>
  <c r="I315" i="1"/>
  <c r="AB319" i="5137"/>
  <c r="C319" i="1"/>
  <c r="A334" i="5137"/>
  <c r="B330" i="5137"/>
  <c r="B330" i="1" s="1"/>
  <c r="A330" i="1" s="1"/>
  <c r="D330" i="5137"/>
  <c r="A328" i="5137"/>
  <c r="B324" i="5137"/>
  <c r="D324" i="5137"/>
  <c r="B324" i="1"/>
  <c r="A324" i="1" s="1"/>
  <c r="C326" i="1"/>
  <c r="AB326" i="5137"/>
  <c r="C320" i="1"/>
  <c r="AB320" i="5137"/>
  <c r="AA321" i="1" l="1"/>
  <c r="O321" i="1"/>
  <c r="AD321" i="1"/>
  <c r="AI321" i="1"/>
  <c r="U321" i="1"/>
  <c r="AB321" i="1"/>
  <c r="Q321" i="1"/>
  <c r="AJ321" i="1"/>
  <c r="Y321" i="1"/>
  <c r="AG321" i="1"/>
  <c r="M321" i="1"/>
  <c r="X321" i="1"/>
  <c r="A321" i="1"/>
  <c r="L321" i="1"/>
  <c r="T321" i="1"/>
  <c r="AH321" i="1"/>
  <c r="AF321" i="1"/>
  <c r="S321" i="1"/>
  <c r="K321" i="1"/>
  <c r="AL321" i="1"/>
  <c r="AK321" i="1"/>
  <c r="AN321" i="1"/>
  <c r="AC321" i="1"/>
  <c r="W321" i="1"/>
  <c r="N321" i="1"/>
  <c r="R321" i="1"/>
  <c r="V321" i="1"/>
  <c r="AM321" i="1"/>
  <c r="P321" i="1"/>
  <c r="AE321" i="1"/>
  <c r="Z321" i="1"/>
  <c r="I317" i="1"/>
  <c r="H317" i="1"/>
  <c r="D317" i="1"/>
  <c r="E317" i="1" s="1"/>
  <c r="G317" i="1"/>
  <c r="J317" i="1"/>
  <c r="F317" i="1"/>
  <c r="B325" i="1"/>
  <c r="D325" i="5137"/>
  <c r="A329" i="5137"/>
  <c r="B325" i="5137"/>
  <c r="C321" i="1"/>
  <c r="AB321" i="5137"/>
  <c r="G319" i="1"/>
  <c r="F319" i="1"/>
  <c r="H319" i="1"/>
  <c r="D319" i="1"/>
  <c r="E319" i="1" s="1"/>
  <c r="J319" i="1"/>
  <c r="I319" i="1"/>
  <c r="J320" i="1"/>
  <c r="H320" i="1"/>
  <c r="G320" i="1"/>
  <c r="F320" i="1"/>
  <c r="I320" i="1"/>
  <c r="D320" i="1"/>
  <c r="E320" i="1" s="1"/>
  <c r="C324" i="1"/>
  <c r="AB324" i="5137"/>
  <c r="B327" i="5137"/>
  <c r="B327" i="1"/>
  <c r="A327" i="1" s="1"/>
  <c r="D327" i="5137"/>
  <c r="A331" i="5137"/>
  <c r="D334" i="5137"/>
  <c r="A338" i="5137"/>
  <c r="B334" i="5137"/>
  <c r="B334" i="1" s="1"/>
  <c r="A334" i="1" s="1"/>
  <c r="G326" i="1"/>
  <c r="H326" i="1"/>
  <c r="F326" i="1"/>
  <c r="D326" i="1"/>
  <c r="E326" i="1" s="1"/>
  <c r="I326" i="1"/>
  <c r="J326" i="1"/>
  <c r="C323" i="1"/>
  <c r="AB323" i="5137"/>
  <c r="AB330" i="5137"/>
  <c r="C330" i="1"/>
  <c r="A332" i="5137"/>
  <c r="D328" i="5137"/>
  <c r="B328" i="5137"/>
  <c r="B328" i="1" s="1"/>
  <c r="A328" i="1" s="1"/>
  <c r="Y325" i="1" l="1"/>
  <c r="U325" i="1"/>
  <c r="AG325" i="1"/>
  <c r="N325" i="1"/>
  <c r="V325" i="1"/>
  <c r="AL325" i="1"/>
  <c r="AJ325" i="1"/>
  <c r="A325" i="1"/>
  <c r="W325" i="1"/>
  <c r="AE325" i="1"/>
  <c r="T325" i="1"/>
  <c r="AH325" i="1"/>
  <c r="M325" i="1"/>
  <c r="AA325" i="1"/>
  <c r="Z325" i="1"/>
  <c r="S325" i="1"/>
  <c r="X325" i="1"/>
  <c r="P325" i="1"/>
  <c r="O325" i="1"/>
  <c r="AF325" i="1"/>
  <c r="AC325" i="1"/>
  <c r="Q325" i="1"/>
  <c r="AK325" i="1"/>
  <c r="AN325" i="1"/>
  <c r="AB325" i="1"/>
  <c r="L325" i="1"/>
  <c r="K325" i="1"/>
  <c r="AI325" i="1"/>
  <c r="AM325" i="1"/>
  <c r="R325" i="1"/>
  <c r="AD325" i="1"/>
  <c r="D329" i="5137"/>
  <c r="B329" i="5137"/>
  <c r="B329" i="1" s="1"/>
  <c r="A333" i="5137"/>
  <c r="C325" i="1"/>
  <c r="AB325" i="5137"/>
  <c r="H321" i="1"/>
  <c r="F321" i="1"/>
  <c r="D321" i="1"/>
  <c r="E321" i="1" s="1"/>
  <c r="I321" i="1"/>
  <c r="G321" i="1"/>
  <c r="J321" i="1"/>
  <c r="AB327" i="5137"/>
  <c r="C327" i="1"/>
  <c r="F330" i="1"/>
  <c r="G330" i="1"/>
  <c r="H330" i="1"/>
  <c r="D330" i="1"/>
  <c r="E330" i="1" s="1"/>
  <c r="I330" i="1"/>
  <c r="J330" i="1"/>
  <c r="C328" i="1"/>
  <c r="AB328" i="5137"/>
  <c r="D323" i="1"/>
  <c r="E323" i="1" s="1"/>
  <c r="H323" i="1"/>
  <c r="F323" i="1"/>
  <c r="G323" i="1"/>
  <c r="I323" i="1"/>
  <c r="J323" i="1"/>
  <c r="H324" i="1"/>
  <c r="G324" i="1"/>
  <c r="F324" i="1"/>
  <c r="J324" i="1"/>
  <c r="I324" i="1"/>
  <c r="D324" i="1"/>
  <c r="E324" i="1" s="1"/>
  <c r="A336" i="5137"/>
  <c r="D332" i="5137"/>
  <c r="B332" i="5137"/>
  <c r="B332" i="1" s="1"/>
  <c r="A332" i="1" s="1"/>
  <c r="B338" i="5137"/>
  <c r="B338" i="1" s="1"/>
  <c r="A338" i="1" s="1"/>
  <c r="D338" i="5137"/>
  <c r="A342" i="5137"/>
  <c r="AB334" i="5137"/>
  <c r="C334" i="1"/>
  <c r="B331" i="5137"/>
  <c r="B331" i="1" s="1"/>
  <c r="A331" i="1" s="1"/>
  <c r="D331" i="5137"/>
  <c r="A335" i="5137"/>
  <c r="B333" i="5137" l="1"/>
  <c r="B333" i="1" s="1"/>
  <c r="A337" i="5137"/>
  <c r="D333" i="5137"/>
  <c r="AB329" i="5137"/>
  <c r="C329" i="1"/>
  <c r="I325" i="1"/>
  <c r="D325" i="1"/>
  <c r="E325" i="1" s="1"/>
  <c r="H325" i="1"/>
  <c r="F325" i="1"/>
  <c r="J325" i="1"/>
  <c r="G325" i="1"/>
  <c r="Y329" i="1"/>
  <c r="R329" i="1"/>
  <c r="AE329" i="1"/>
  <c r="AJ329" i="1"/>
  <c r="A329" i="1"/>
  <c r="AA329" i="1"/>
  <c r="AH329" i="1"/>
  <c r="W329" i="1"/>
  <c r="Q329" i="1"/>
  <c r="AC329" i="1"/>
  <c r="AI329" i="1"/>
  <c r="AB329" i="1"/>
  <c r="V329" i="1"/>
  <c r="O329" i="1"/>
  <c r="M329" i="1"/>
  <c r="AM329" i="1"/>
  <c r="X329" i="1"/>
  <c r="K329" i="1"/>
  <c r="AL329" i="1"/>
  <c r="AD329" i="1"/>
  <c r="L329" i="1"/>
  <c r="AF329" i="1"/>
  <c r="N329" i="1"/>
  <c r="T329" i="1"/>
  <c r="AG329" i="1"/>
  <c r="U329" i="1"/>
  <c r="S329" i="1"/>
  <c r="AN329" i="1"/>
  <c r="P329" i="1"/>
  <c r="Z329" i="1"/>
  <c r="AK329" i="1"/>
  <c r="AB331" i="5137"/>
  <c r="C331" i="1"/>
  <c r="C338" i="1"/>
  <c r="AB338" i="5137"/>
  <c r="B336" i="5137"/>
  <c r="A340" i="5137"/>
  <c r="B336" i="1"/>
  <c r="A336" i="1" s="1"/>
  <c r="D336" i="5137"/>
  <c r="D342" i="5137"/>
  <c r="A346" i="5137"/>
  <c r="B342" i="5137"/>
  <c r="B342" i="1" s="1"/>
  <c r="A342" i="1" s="1"/>
  <c r="B335" i="5137"/>
  <c r="B335" i="1" s="1"/>
  <c r="A335" i="1" s="1"/>
  <c r="D335" i="5137"/>
  <c r="A339" i="5137"/>
  <c r="I328" i="1"/>
  <c r="G328" i="1"/>
  <c r="F328" i="1"/>
  <c r="H328" i="1"/>
  <c r="D328" i="1"/>
  <c r="E328" i="1" s="1"/>
  <c r="J328" i="1"/>
  <c r="G334" i="1"/>
  <c r="H334" i="1"/>
  <c r="F334" i="1"/>
  <c r="D334" i="1"/>
  <c r="E334" i="1" s="1"/>
  <c r="I334" i="1"/>
  <c r="J334" i="1"/>
  <c r="C332" i="1"/>
  <c r="AB332" i="5137"/>
  <c r="G327" i="1"/>
  <c r="F327" i="1"/>
  <c r="H327" i="1"/>
  <c r="J327" i="1"/>
  <c r="I327" i="1"/>
  <c r="D327" i="1"/>
  <c r="E327" i="1" s="1"/>
  <c r="D329" i="1" l="1"/>
  <c r="E329" i="1" s="1"/>
  <c r="G329" i="1"/>
  <c r="J329" i="1"/>
  <c r="F329" i="1"/>
  <c r="I329" i="1"/>
  <c r="H329" i="1"/>
  <c r="AB333" i="5137"/>
  <c r="C333" i="1"/>
  <c r="A341" i="5137"/>
  <c r="B337" i="5137"/>
  <c r="B337" i="1" s="1"/>
  <c r="D337" i="5137"/>
  <c r="V333" i="1"/>
  <c r="Y333" i="1"/>
  <c r="AC333" i="1"/>
  <c r="AH333" i="1"/>
  <c r="AF333" i="1"/>
  <c r="R333" i="1"/>
  <c r="T333" i="1"/>
  <c r="Q333" i="1"/>
  <c r="P333" i="1"/>
  <c r="U333" i="1"/>
  <c r="AA333" i="1"/>
  <c r="AG333" i="1"/>
  <c r="X333" i="1"/>
  <c r="K333" i="1"/>
  <c r="AD333" i="1"/>
  <c r="AN333" i="1"/>
  <c r="AJ333" i="1"/>
  <c r="AL333" i="1"/>
  <c r="AE333" i="1"/>
  <c r="AI333" i="1"/>
  <c r="AM333" i="1"/>
  <c r="O333" i="1"/>
  <c r="W333" i="1"/>
  <c r="L333" i="1"/>
  <c r="M333" i="1"/>
  <c r="AB333" i="1"/>
  <c r="AK333" i="1"/>
  <c r="S333" i="1"/>
  <c r="A333" i="1"/>
  <c r="Z333" i="1"/>
  <c r="N333" i="1"/>
  <c r="F338" i="1"/>
  <c r="G338" i="1"/>
  <c r="H338" i="1"/>
  <c r="I338" i="1"/>
  <c r="J338" i="1"/>
  <c r="D338" i="1"/>
  <c r="E338" i="1" s="1"/>
  <c r="B346" i="5137"/>
  <c r="B346" i="1"/>
  <c r="A346" i="1" s="1"/>
  <c r="A350" i="5137"/>
  <c r="D346" i="5137"/>
  <c r="H331" i="1"/>
  <c r="G331" i="1"/>
  <c r="F331" i="1"/>
  <c r="D331" i="1"/>
  <c r="E331" i="1" s="1"/>
  <c r="J331" i="1"/>
  <c r="I331" i="1"/>
  <c r="AB342" i="5137"/>
  <c r="C342" i="1"/>
  <c r="C336" i="1"/>
  <c r="AB336" i="5137"/>
  <c r="I332" i="1"/>
  <c r="H332" i="1"/>
  <c r="G332" i="1"/>
  <c r="F332" i="1"/>
  <c r="D332" i="1"/>
  <c r="E332" i="1" s="1"/>
  <c r="J332" i="1"/>
  <c r="B339" i="1"/>
  <c r="A339" i="1" s="1"/>
  <c r="D339" i="5137"/>
  <c r="A343" i="5137"/>
  <c r="B339" i="5137"/>
  <c r="D340" i="5137"/>
  <c r="A344" i="5137"/>
  <c r="B340" i="5137"/>
  <c r="B340" i="1" s="1"/>
  <c r="A340" i="1" s="1"/>
  <c r="AB335" i="5137"/>
  <c r="C335" i="1"/>
  <c r="I333" i="1" l="1"/>
  <c r="F333" i="1"/>
  <c r="D333" i="1"/>
  <c r="E333" i="1" s="1"/>
  <c r="J333" i="1"/>
  <c r="G333" i="1"/>
  <c r="H333" i="1"/>
  <c r="AB337" i="5137"/>
  <c r="C337" i="1"/>
  <c r="W337" i="1"/>
  <c r="AM337" i="1"/>
  <c r="AH337" i="1"/>
  <c r="N337" i="1"/>
  <c r="A337" i="1"/>
  <c r="Y337" i="1"/>
  <c r="Q337" i="1"/>
  <c r="AF337" i="1"/>
  <c r="R337" i="1"/>
  <c r="AC337" i="1"/>
  <c r="X337" i="1"/>
  <c r="AN337" i="1"/>
  <c r="V337" i="1"/>
  <c r="Z337" i="1"/>
  <c r="AE337" i="1"/>
  <c r="AG337" i="1"/>
  <c r="AB337" i="1"/>
  <c r="L337" i="1"/>
  <c r="P337" i="1"/>
  <c r="AA337" i="1"/>
  <c r="AI337" i="1"/>
  <c r="AD337" i="1"/>
  <c r="AK337" i="1"/>
  <c r="K337" i="1"/>
  <c r="AJ337" i="1"/>
  <c r="AL337" i="1"/>
  <c r="O337" i="1"/>
  <c r="U337" i="1"/>
  <c r="M337" i="1"/>
  <c r="S337" i="1"/>
  <c r="T337" i="1"/>
  <c r="B341" i="5137"/>
  <c r="B341" i="1" s="1"/>
  <c r="D341" i="5137"/>
  <c r="A345" i="5137"/>
  <c r="A354" i="5137"/>
  <c r="D350" i="5137"/>
  <c r="B350" i="5137"/>
  <c r="B350" i="1" s="1"/>
  <c r="A350" i="1" s="1"/>
  <c r="J335" i="1"/>
  <c r="G335" i="1"/>
  <c r="F335" i="1"/>
  <c r="H335" i="1"/>
  <c r="I335" i="1"/>
  <c r="D335" i="1"/>
  <c r="E335" i="1" s="1"/>
  <c r="B343" i="5137"/>
  <c r="B343" i="1" s="1"/>
  <c r="A343" i="1" s="1"/>
  <c r="A347" i="5137"/>
  <c r="D343" i="5137"/>
  <c r="I336" i="1"/>
  <c r="F336" i="1"/>
  <c r="H336" i="1"/>
  <c r="G336" i="1"/>
  <c r="J336" i="1"/>
  <c r="D336" i="1"/>
  <c r="E336" i="1" s="1"/>
  <c r="C340" i="1"/>
  <c r="AB340" i="5137"/>
  <c r="C339" i="1"/>
  <c r="AB339" i="5137"/>
  <c r="G342" i="1"/>
  <c r="F342" i="1"/>
  <c r="H342" i="1"/>
  <c r="J342" i="1"/>
  <c r="I342" i="1"/>
  <c r="D342" i="1"/>
  <c r="E342" i="1" s="1"/>
  <c r="D344" i="5137"/>
  <c r="A348" i="5137"/>
  <c r="B344" i="5137"/>
  <c r="B344" i="1"/>
  <c r="A344" i="1" s="1"/>
  <c r="AB346" i="5137"/>
  <c r="C346" i="1"/>
  <c r="F337" i="1" l="1"/>
  <c r="D337" i="1"/>
  <c r="E337" i="1" s="1"/>
  <c r="J337" i="1"/>
  <c r="H337" i="1"/>
  <c r="G337" i="1"/>
  <c r="I337" i="1"/>
  <c r="A349" i="5137"/>
  <c r="D345" i="5137"/>
  <c r="B345" i="5137"/>
  <c r="B345" i="1" s="1"/>
  <c r="AI341" i="1"/>
  <c r="V341" i="1"/>
  <c r="L341" i="1"/>
  <c r="Q341" i="1"/>
  <c r="AM341" i="1"/>
  <c r="X341" i="1"/>
  <c r="AN341" i="1"/>
  <c r="Z341" i="1"/>
  <c r="AF341" i="1"/>
  <c r="AL341" i="1"/>
  <c r="K341" i="1"/>
  <c r="M341" i="1"/>
  <c r="P341" i="1"/>
  <c r="S341" i="1"/>
  <c r="AJ341" i="1"/>
  <c r="Y341" i="1"/>
  <c r="R341" i="1"/>
  <c r="N341" i="1"/>
  <c r="AH341" i="1"/>
  <c r="T341" i="1"/>
  <c r="A341" i="1"/>
  <c r="AA341" i="1"/>
  <c r="W341" i="1"/>
  <c r="O341" i="1"/>
  <c r="AE341" i="1"/>
  <c r="AD341" i="1"/>
  <c r="U341" i="1"/>
  <c r="AK341" i="1"/>
  <c r="AG341" i="1"/>
  <c r="AB341" i="1"/>
  <c r="AC341" i="1"/>
  <c r="AB341" i="5137"/>
  <c r="C341" i="1"/>
  <c r="AB344" i="5137"/>
  <c r="C344" i="1"/>
  <c r="D354" i="5137"/>
  <c r="A358" i="5137"/>
  <c r="B354" i="5137"/>
  <c r="B354" i="1" s="1"/>
  <c r="A354" i="1" s="1"/>
  <c r="H339" i="1"/>
  <c r="G339" i="1"/>
  <c r="F339" i="1"/>
  <c r="I339" i="1"/>
  <c r="D339" i="1"/>
  <c r="E339" i="1" s="1"/>
  <c r="J339" i="1"/>
  <c r="H340" i="1"/>
  <c r="G340" i="1"/>
  <c r="F340" i="1"/>
  <c r="J340" i="1"/>
  <c r="I340" i="1"/>
  <c r="D340" i="1"/>
  <c r="E340" i="1" s="1"/>
  <c r="AB343" i="5137"/>
  <c r="C343" i="1"/>
  <c r="F346" i="1"/>
  <c r="H346" i="1"/>
  <c r="G346" i="1"/>
  <c r="J346" i="1"/>
  <c r="I346" i="1"/>
  <c r="D346" i="1"/>
  <c r="E346" i="1" s="1"/>
  <c r="A352" i="5137"/>
  <c r="D348" i="5137"/>
  <c r="B348" i="1"/>
  <c r="A348" i="1" s="1"/>
  <c r="B348" i="5137"/>
  <c r="B347" i="5137"/>
  <c r="A351" i="5137"/>
  <c r="B347" i="1"/>
  <c r="A347" i="1" s="1"/>
  <c r="D347" i="5137"/>
  <c r="C350" i="1"/>
  <c r="AB350" i="5137"/>
  <c r="F341" i="1" l="1"/>
  <c r="I341" i="1"/>
  <c r="D341" i="1"/>
  <c r="E341" i="1" s="1"/>
  <c r="H341" i="1"/>
  <c r="J341" i="1"/>
  <c r="G341" i="1"/>
  <c r="AB345" i="5137"/>
  <c r="C345" i="1"/>
  <c r="B349" i="5137"/>
  <c r="B349" i="1" s="1"/>
  <c r="A353" i="5137"/>
  <c r="D349" i="5137"/>
  <c r="AN345" i="1"/>
  <c r="K345" i="1"/>
  <c r="A345" i="1"/>
  <c r="AI345" i="1"/>
  <c r="AG345" i="1"/>
  <c r="AA345" i="1"/>
  <c r="AK345" i="1"/>
  <c r="V345" i="1"/>
  <c r="U345" i="1"/>
  <c r="P345" i="1"/>
  <c r="Q345" i="1"/>
  <c r="L345" i="1"/>
  <c r="AH345" i="1"/>
  <c r="AB345" i="1"/>
  <c r="W345" i="1"/>
  <c r="AD345" i="1"/>
  <c r="Z345" i="1"/>
  <c r="X345" i="1"/>
  <c r="AM345" i="1"/>
  <c r="S345" i="1"/>
  <c r="AE345" i="1"/>
  <c r="AC345" i="1"/>
  <c r="R345" i="1"/>
  <c r="Y345" i="1"/>
  <c r="AJ345" i="1"/>
  <c r="T345" i="1"/>
  <c r="AF345" i="1"/>
  <c r="N345" i="1"/>
  <c r="O345" i="1"/>
  <c r="M345" i="1"/>
  <c r="AL345" i="1"/>
  <c r="G350" i="1"/>
  <c r="H350" i="1"/>
  <c r="F350" i="1"/>
  <c r="J350" i="1"/>
  <c r="I350" i="1"/>
  <c r="D350" i="1"/>
  <c r="E350" i="1" s="1"/>
  <c r="A356" i="5137"/>
  <c r="D352" i="5137"/>
  <c r="B352" i="5137"/>
  <c r="B352" i="1" s="1"/>
  <c r="A352" i="1" s="1"/>
  <c r="AB347" i="5137"/>
  <c r="C347" i="1"/>
  <c r="B358" i="1"/>
  <c r="A358" i="1" s="1"/>
  <c r="B358" i="5137"/>
  <c r="A362" i="5137"/>
  <c r="D358" i="5137"/>
  <c r="AB348" i="5137"/>
  <c r="C348" i="1"/>
  <c r="D351" i="5137"/>
  <c r="B351" i="5137"/>
  <c r="B351" i="1"/>
  <c r="A351" i="1" s="1"/>
  <c r="A355" i="5137"/>
  <c r="AB354" i="5137"/>
  <c r="C354" i="1"/>
  <c r="G344" i="1"/>
  <c r="F344" i="1"/>
  <c r="H344" i="1"/>
  <c r="D344" i="1"/>
  <c r="E344" i="1" s="1"/>
  <c r="J344" i="1"/>
  <c r="I344" i="1"/>
  <c r="J343" i="1"/>
  <c r="G343" i="1"/>
  <c r="F343" i="1"/>
  <c r="H343" i="1"/>
  <c r="I343" i="1"/>
  <c r="D343" i="1"/>
  <c r="E343" i="1" s="1"/>
  <c r="H345" i="1" l="1"/>
  <c r="J345" i="1"/>
  <c r="D345" i="1"/>
  <c r="E345" i="1" s="1"/>
  <c r="F345" i="1"/>
  <c r="G345" i="1"/>
  <c r="I345" i="1"/>
  <c r="C349" i="1"/>
  <c r="AB349" i="5137"/>
  <c r="A357" i="5137"/>
  <c r="B353" i="5137"/>
  <c r="B353" i="1" s="1"/>
  <c r="D353" i="5137"/>
  <c r="N349" i="1"/>
  <c r="Q349" i="1"/>
  <c r="O349" i="1"/>
  <c r="S349" i="1"/>
  <c r="P349" i="1"/>
  <c r="AL349" i="1"/>
  <c r="AN349" i="1"/>
  <c r="M349" i="1"/>
  <c r="AB349" i="1"/>
  <c r="Y349" i="1"/>
  <c r="AM349" i="1"/>
  <c r="K349" i="1"/>
  <c r="T349" i="1"/>
  <c r="L349" i="1"/>
  <c r="U349" i="1"/>
  <c r="AK349" i="1"/>
  <c r="AJ349" i="1"/>
  <c r="AA349" i="1"/>
  <c r="V349" i="1"/>
  <c r="AC349" i="1"/>
  <c r="AE349" i="1"/>
  <c r="AG349" i="1"/>
  <c r="R349" i="1"/>
  <c r="W349" i="1"/>
  <c r="AH349" i="1"/>
  <c r="AD349" i="1"/>
  <c r="AI349" i="1"/>
  <c r="Z349" i="1"/>
  <c r="A349" i="1"/>
  <c r="X349" i="1"/>
  <c r="AF349" i="1"/>
  <c r="A359" i="5137"/>
  <c r="B355" i="5137"/>
  <c r="B355" i="1" s="1"/>
  <c r="A355" i="1" s="1"/>
  <c r="D355" i="5137"/>
  <c r="H347" i="1"/>
  <c r="G347" i="1"/>
  <c r="F347" i="1"/>
  <c r="I347" i="1"/>
  <c r="J347" i="1"/>
  <c r="D347" i="1"/>
  <c r="E347" i="1" s="1"/>
  <c r="AB352" i="5137"/>
  <c r="C352" i="1"/>
  <c r="AB351" i="5137"/>
  <c r="C351" i="1"/>
  <c r="I348" i="1"/>
  <c r="H348" i="1"/>
  <c r="G348" i="1"/>
  <c r="F348" i="1"/>
  <c r="J348" i="1"/>
  <c r="D348" i="1"/>
  <c r="E348" i="1" s="1"/>
  <c r="AB358" i="5137"/>
  <c r="C358" i="1"/>
  <c r="B362" i="5137"/>
  <c r="B362" i="1"/>
  <c r="A362" i="1" s="1"/>
  <c r="A366" i="5137"/>
  <c r="D362" i="5137"/>
  <c r="D356" i="5137"/>
  <c r="B356" i="5137"/>
  <c r="B356" i="1"/>
  <c r="A356" i="1" s="1"/>
  <c r="A360" i="5137"/>
  <c r="D354" i="1"/>
  <c r="E354" i="1" s="1"/>
  <c r="F354" i="1"/>
  <c r="H354" i="1"/>
  <c r="G354" i="1"/>
  <c r="I354" i="1"/>
  <c r="J354" i="1"/>
  <c r="Z353" i="1" l="1"/>
  <c r="AM353" i="1"/>
  <c r="X353" i="1"/>
  <c r="AF353" i="1"/>
  <c r="Q353" i="1"/>
  <c r="S353" i="1"/>
  <c r="R353" i="1"/>
  <c r="A353" i="1"/>
  <c r="L353" i="1"/>
  <c r="M353" i="1"/>
  <c r="AA353" i="1"/>
  <c r="AK353" i="1"/>
  <c r="O353" i="1"/>
  <c r="P353" i="1"/>
  <c r="AH353" i="1"/>
  <c r="AG353" i="1"/>
  <c r="Y353" i="1"/>
  <c r="AC353" i="1"/>
  <c r="AB353" i="1"/>
  <c r="AL353" i="1"/>
  <c r="W353" i="1"/>
  <c r="AN353" i="1"/>
  <c r="AJ353" i="1"/>
  <c r="U353" i="1"/>
  <c r="AI353" i="1"/>
  <c r="V353" i="1"/>
  <c r="K353" i="1"/>
  <c r="T353" i="1"/>
  <c r="N353" i="1"/>
  <c r="AE353" i="1"/>
  <c r="AD353" i="1"/>
  <c r="AB353" i="5137"/>
  <c r="C353" i="1"/>
  <c r="A361" i="5137"/>
  <c r="D357" i="5137"/>
  <c r="B357" i="5137"/>
  <c r="B357" i="1" s="1"/>
  <c r="F349" i="1"/>
  <c r="J349" i="1"/>
  <c r="G349" i="1"/>
  <c r="H349" i="1"/>
  <c r="D349" i="1"/>
  <c r="E349" i="1" s="1"/>
  <c r="I349" i="1"/>
  <c r="C356" i="1"/>
  <c r="AB356" i="5137"/>
  <c r="C362" i="1"/>
  <c r="AB362" i="5137"/>
  <c r="I358" i="1"/>
  <c r="G358" i="1"/>
  <c r="F358" i="1"/>
  <c r="H358" i="1"/>
  <c r="D358" i="1"/>
  <c r="E358" i="1" s="1"/>
  <c r="J358" i="1"/>
  <c r="I351" i="1"/>
  <c r="G351" i="1"/>
  <c r="F351" i="1"/>
  <c r="H351" i="1"/>
  <c r="J351" i="1"/>
  <c r="D351" i="1"/>
  <c r="E351" i="1" s="1"/>
  <c r="D366" i="5137"/>
  <c r="A370" i="5137"/>
  <c r="B366" i="5137"/>
  <c r="B366" i="1" s="1"/>
  <c r="A366" i="1" s="1"/>
  <c r="D359" i="5137"/>
  <c r="B359" i="5137"/>
  <c r="B359" i="1" s="1"/>
  <c r="A359" i="1" s="1"/>
  <c r="A363" i="5137"/>
  <c r="C355" i="1"/>
  <c r="AB355" i="5137"/>
  <c r="H352" i="1"/>
  <c r="G352" i="1"/>
  <c r="J352" i="1"/>
  <c r="D352" i="1"/>
  <c r="E352" i="1" s="1"/>
  <c r="F352" i="1"/>
  <c r="I352" i="1"/>
  <c r="B360" i="1"/>
  <c r="A360" i="1" s="1"/>
  <c r="D360" i="5137"/>
  <c r="A364" i="5137"/>
  <c r="B360" i="5137"/>
  <c r="AL357" i="1" l="1"/>
  <c r="M357" i="1"/>
  <c r="N357" i="1"/>
  <c r="AN357" i="1"/>
  <c r="R357" i="1"/>
  <c r="L357" i="1"/>
  <c r="AK357" i="1"/>
  <c r="AI357" i="1"/>
  <c r="K357" i="1"/>
  <c r="AF357" i="1"/>
  <c r="V357" i="1"/>
  <c r="A357" i="1"/>
  <c r="W357" i="1"/>
  <c r="AA357" i="1"/>
  <c r="AM357" i="1"/>
  <c r="AH357" i="1"/>
  <c r="U357" i="1"/>
  <c r="AC357" i="1"/>
  <c r="AE357" i="1"/>
  <c r="AD357" i="1"/>
  <c r="P357" i="1"/>
  <c r="Y357" i="1"/>
  <c r="Q357" i="1"/>
  <c r="X357" i="1"/>
  <c r="O357" i="1"/>
  <c r="AJ357" i="1"/>
  <c r="S357" i="1"/>
  <c r="T357" i="1"/>
  <c r="AG357" i="1"/>
  <c r="AB357" i="1"/>
  <c r="Z357" i="1"/>
  <c r="C357" i="1"/>
  <c r="AB357" i="5137"/>
  <c r="D361" i="5137"/>
  <c r="B361" i="5137"/>
  <c r="B361" i="1" s="1"/>
  <c r="A365" i="5137"/>
  <c r="J353" i="1"/>
  <c r="H353" i="1"/>
  <c r="F353" i="1"/>
  <c r="G353" i="1"/>
  <c r="D353" i="1"/>
  <c r="E353" i="1" s="1"/>
  <c r="I353" i="1"/>
  <c r="D363" i="5137"/>
  <c r="A367" i="5137"/>
  <c r="B363" i="5137"/>
  <c r="B363" i="1"/>
  <c r="A363" i="1" s="1"/>
  <c r="H355" i="1"/>
  <c r="F355" i="1"/>
  <c r="G355" i="1"/>
  <c r="D355" i="1"/>
  <c r="E355" i="1" s="1"/>
  <c r="I355" i="1"/>
  <c r="J355" i="1"/>
  <c r="C359" i="1"/>
  <c r="AB359" i="5137"/>
  <c r="D364" i="5137"/>
  <c r="B364" i="5137"/>
  <c r="B364" i="1"/>
  <c r="A364" i="1" s="1"/>
  <c r="A368" i="5137"/>
  <c r="J362" i="1"/>
  <c r="F362" i="1"/>
  <c r="H362" i="1"/>
  <c r="G362" i="1"/>
  <c r="I362" i="1"/>
  <c r="D362" i="1"/>
  <c r="E362" i="1" s="1"/>
  <c r="B370" i="5137"/>
  <c r="D370" i="5137"/>
  <c r="B370" i="1"/>
  <c r="A370" i="1" s="1"/>
  <c r="A374" i="5137"/>
  <c r="C366" i="1"/>
  <c r="AB366" i="5137"/>
  <c r="C360" i="1"/>
  <c r="AB360" i="5137"/>
  <c r="H356" i="1"/>
  <c r="G356" i="1"/>
  <c r="F356" i="1"/>
  <c r="J356" i="1"/>
  <c r="I356" i="1"/>
  <c r="D356" i="1"/>
  <c r="E356" i="1" s="1"/>
  <c r="AG361" i="1" l="1"/>
  <c r="T361" i="1"/>
  <c r="AC361" i="1"/>
  <c r="AJ361" i="1"/>
  <c r="AK361" i="1"/>
  <c r="AD361" i="1"/>
  <c r="AN361" i="1"/>
  <c r="U361" i="1"/>
  <c r="K361" i="1"/>
  <c r="P361" i="1"/>
  <c r="AA361" i="1"/>
  <c r="M361" i="1"/>
  <c r="AM361" i="1"/>
  <c r="O361" i="1"/>
  <c r="AE361" i="1"/>
  <c r="A361" i="1"/>
  <c r="Q361" i="1"/>
  <c r="AF361" i="1"/>
  <c r="AI361" i="1"/>
  <c r="Y361" i="1"/>
  <c r="Z361" i="1"/>
  <c r="AH361" i="1"/>
  <c r="L361" i="1"/>
  <c r="AL361" i="1"/>
  <c r="X361" i="1"/>
  <c r="V361" i="1"/>
  <c r="R361" i="1"/>
  <c r="AB361" i="1"/>
  <c r="S361" i="1"/>
  <c r="W361" i="1"/>
  <c r="N361" i="1"/>
  <c r="I357" i="1"/>
  <c r="J357" i="1"/>
  <c r="D357" i="1"/>
  <c r="E357" i="1" s="1"/>
  <c r="G357" i="1"/>
  <c r="F357" i="1"/>
  <c r="H357" i="1"/>
  <c r="A369" i="5137"/>
  <c r="B365" i="5137"/>
  <c r="B365" i="1" s="1"/>
  <c r="D365" i="5137"/>
  <c r="AB361" i="5137"/>
  <c r="C361" i="1"/>
  <c r="AB364" i="5137"/>
  <c r="C364" i="1"/>
  <c r="B368" i="5137"/>
  <c r="B368" i="1" s="1"/>
  <c r="A368" i="1" s="1"/>
  <c r="A372" i="5137"/>
  <c r="D368" i="5137"/>
  <c r="AB370" i="5137"/>
  <c r="C370" i="1"/>
  <c r="D360" i="1"/>
  <c r="E360" i="1" s="1"/>
  <c r="H360" i="1"/>
  <c r="F360" i="1"/>
  <c r="G360" i="1"/>
  <c r="J360" i="1"/>
  <c r="I360" i="1"/>
  <c r="I366" i="1"/>
  <c r="G366" i="1"/>
  <c r="H366" i="1"/>
  <c r="F366" i="1"/>
  <c r="J366" i="1"/>
  <c r="D366" i="1"/>
  <c r="E366" i="1" s="1"/>
  <c r="A371" i="5137"/>
  <c r="D367" i="5137"/>
  <c r="B367" i="5137"/>
  <c r="B367" i="1" s="1"/>
  <c r="A367" i="1" s="1"/>
  <c r="A378" i="5137"/>
  <c r="B374" i="5137"/>
  <c r="D374" i="5137"/>
  <c r="B374" i="1"/>
  <c r="A374" i="1" s="1"/>
  <c r="I359" i="1"/>
  <c r="G359" i="1"/>
  <c r="F359" i="1"/>
  <c r="H359" i="1"/>
  <c r="J359" i="1"/>
  <c r="D359" i="1"/>
  <c r="E359" i="1" s="1"/>
  <c r="AB363" i="5137"/>
  <c r="C363" i="1"/>
  <c r="AB365" i="5137" l="1"/>
  <c r="C365" i="1"/>
  <c r="M365" i="1"/>
  <c r="T365" i="1"/>
  <c r="S365" i="1"/>
  <c r="AG365" i="1"/>
  <c r="AA365" i="1"/>
  <c r="L365" i="1"/>
  <c r="Q365" i="1"/>
  <c r="AH365" i="1"/>
  <c r="AJ365" i="1"/>
  <c r="Z365" i="1"/>
  <c r="AE365" i="1"/>
  <c r="W365" i="1"/>
  <c r="R365" i="1"/>
  <c r="A365" i="1"/>
  <c r="AK365" i="1"/>
  <c r="AM365" i="1"/>
  <c r="U365" i="1"/>
  <c r="AI365" i="1"/>
  <c r="AF365" i="1"/>
  <c r="X365" i="1"/>
  <c r="K365" i="1"/>
  <c r="AL365" i="1"/>
  <c r="AD365" i="1"/>
  <c r="N365" i="1"/>
  <c r="O365" i="1"/>
  <c r="AN365" i="1"/>
  <c r="AB365" i="1"/>
  <c r="AC365" i="1"/>
  <c r="P365" i="1"/>
  <c r="Y365" i="1"/>
  <c r="V365" i="1"/>
  <c r="G361" i="1"/>
  <c r="H361" i="1"/>
  <c r="F361" i="1"/>
  <c r="I361" i="1"/>
  <c r="D361" i="1"/>
  <c r="E361" i="1" s="1"/>
  <c r="J361" i="1"/>
  <c r="B369" i="5137"/>
  <c r="B369" i="1" s="1"/>
  <c r="D369" i="5137"/>
  <c r="A373" i="5137"/>
  <c r="H364" i="1"/>
  <c r="G364" i="1"/>
  <c r="F364" i="1"/>
  <c r="D364" i="1"/>
  <c r="E364" i="1" s="1"/>
  <c r="J364" i="1"/>
  <c r="I364" i="1"/>
  <c r="F370" i="1"/>
  <c r="G370" i="1"/>
  <c r="H370" i="1"/>
  <c r="I370" i="1"/>
  <c r="D370" i="1"/>
  <c r="E370" i="1" s="1"/>
  <c r="J370" i="1"/>
  <c r="AB374" i="5137"/>
  <c r="C374" i="1"/>
  <c r="AB368" i="5137"/>
  <c r="C368" i="1"/>
  <c r="AB367" i="5137"/>
  <c r="C367" i="1"/>
  <c r="B372" i="5137"/>
  <c r="A376" i="5137"/>
  <c r="B372" i="1"/>
  <c r="A372" i="1" s="1"/>
  <c r="D372" i="5137"/>
  <c r="B371" i="5137"/>
  <c r="B371" i="1" s="1"/>
  <c r="A371" i="1" s="1"/>
  <c r="A375" i="5137"/>
  <c r="D371" i="5137"/>
  <c r="J363" i="1"/>
  <c r="H363" i="1"/>
  <c r="G363" i="1"/>
  <c r="F363" i="1"/>
  <c r="I363" i="1"/>
  <c r="D363" i="1"/>
  <c r="E363" i="1" s="1"/>
  <c r="D378" i="5137"/>
  <c r="B378" i="5137"/>
  <c r="B378" i="1"/>
  <c r="A378" i="1" s="1"/>
  <c r="A382" i="5137"/>
  <c r="K369" i="1" l="1"/>
  <c r="AL369" i="1"/>
  <c r="AH369" i="1"/>
  <c r="AE369" i="1"/>
  <c r="AN369" i="1"/>
  <c r="AA369" i="1"/>
  <c r="W369" i="1"/>
  <c r="AC369" i="1"/>
  <c r="AJ369" i="1"/>
  <c r="P369" i="1"/>
  <c r="AI369" i="1"/>
  <c r="A369" i="1"/>
  <c r="R369" i="1"/>
  <c r="X369" i="1"/>
  <c r="AM369" i="1"/>
  <c r="S369" i="1"/>
  <c r="N369" i="1"/>
  <c r="Q369" i="1"/>
  <c r="AG369" i="1"/>
  <c r="V369" i="1"/>
  <c r="M369" i="1"/>
  <c r="AB369" i="1"/>
  <c r="L369" i="1"/>
  <c r="AK369" i="1"/>
  <c r="Z369" i="1"/>
  <c r="O369" i="1"/>
  <c r="Y369" i="1"/>
  <c r="AF369" i="1"/>
  <c r="AD369" i="1"/>
  <c r="U369" i="1"/>
  <c r="T369" i="1"/>
  <c r="A377" i="5137"/>
  <c r="D373" i="5137"/>
  <c r="B373" i="5137"/>
  <c r="B373" i="1" s="1"/>
  <c r="F365" i="1"/>
  <c r="J365" i="1"/>
  <c r="H365" i="1"/>
  <c r="G365" i="1"/>
  <c r="D365" i="1"/>
  <c r="E365" i="1" s="1"/>
  <c r="I365" i="1"/>
  <c r="C369" i="1"/>
  <c r="AB369" i="5137"/>
  <c r="B382" i="5137"/>
  <c r="B382" i="1" s="1"/>
  <c r="A382" i="1" s="1"/>
  <c r="D382" i="5137"/>
  <c r="A386" i="5137"/>
  <c r="F368" i="1"/>
  <c r="H368" i="1"/>
  <c r="G368" i="1"/>
  <c r="D368" i="1"/>
  <c r="E368" i="1" s="1"/>
  <c r="J368" i="1"/>
  <c r="I368" i="1"/>
  <c r="G374" i="1"/>
  <c r="F374" i="1"/>
  <c r="H374" i="1"/>
  <c r="I374" i="1"/>
  <c r="J374" i="1"/>
  <c r="D374" i="1"/>
  <c r="E374" i="1" s="1"/>
  <c r="C372" i="1"/>
  <c r="AB372" i="5137"/>
  <c r="C371" i="1"/>
  <c r="AB371" i="5137"/>
  <c r="B376" i="5137"/>
  <c r="B376" i="1" s="1"/>
  <c r="A376" i="1" s="1"/>
  <c r="A380" i="5137"/>
  <c r="D376" i="5137"/>
  <c r="C378" i="1"/>
  <c r="AB378" i="5137"/>
  <c r="B375" i="5137"/>
  <c r="B375" i="1" s="1"/>
  <c r="A375" i="1" s="1"/>
  <c r="A379" i="5137"/>
  <c r="D375" i="5137"/>
  <c r="G367" i="1"/>
  <c r="F367" i="1"/>
  <c r="H367" i="1"/>
  <c r="D367" i="1"/>
  <c r="E367" i="1" s="1"/>
  <c r="I367" i="1"/>
  <c r="J367" i="1"/>
  <c r="V373" i="1" l="1"/>
  <c r="A373" i="1"/>
  <c r="AH373" i="1"/>
  <c r="U373" i="1"/>
  <c r="AE373" i="1"/>
  <c r="AI373" i="1"/>
  <c r="AA373" i="1"/>
  <c r="AG373" i="1"/>
  <c r="K373" i="1"/>
  <c r="O373" i="1"/>
  <c r="AJ373" i="1"/>
  <c r="N373" i="1"/>
  <c r="R373" i="1"/>
  <c r="Z373" i="1"/>
  <c r="L373" i="1"/>
  <c r="AC373" i="1"/>
  <c r="W373" i="1"/>
  <c r="AB373" i="1"/>
  <c r="X373" i="1"/>
  <c r="P373" i="1"/>
  <c r="S373" i="1"/>
  <c r="AN373" i="1"/>
  <c r="AK373" i="1"/>
  <c r="AF373" i="1"/>
  <c r="T373" i="1"/>
  <c r="M373" i="1"/>
  <c r="Y373" i="1"/>
  <c r="Q373" i="1"/>
  <c r="AM373" i="1"/>
  <c r="AL373" i="1"/>
  <c r="AD373" i="1"/>
  <c r="B377" i="5137"/>
  <c r="B377" i="1" s="1"/>
  <c r="A381" i="5137"/>
  <c r="D377" i="5137"/>
  <c r="D369" i="1"/>
  <c r="E369" i="1" s="1"/>
  <c r="F369" i="1"/>
  <c r="J369" i="1"/>
  <c r="G369" i="1"/>
  <c r="I369" i="1"/>
  <c r="H369" i="1"/>
  <c r="C373" i="1"/>
  <c r="AB373" i="5137"/>
  <c r="A383" i="5137"/>
  <c r="B379" i="5137"/>
  <c r="B379" i="1" s="1"/>
  <c r="A379" i="1" s="1"/>
  <c r="D379" i="5137"/>
  <c r="H372" i="1"/>
  <c r="G372" i="1"/>
  <c r="F372" i="1"/>
  <c r="I372" i="1"/>
  <c r="J372" i="1"/>
  <c r="D372" i="1"/>
  <c r="E372" i="1" s="1"/>
  <c r="A390" i="5137"/>
  <c r="D386" i="5137"/>
  <c r="B386" i="5137"/>
  <c r="B386" i="1"/>
  <c r="A386" i="1" s="1"/>
  <c r="H371" i="1"/>
  <c r="F371" i="1"/>
  <c r="G371" i="1"/>
  <c r="D371" i="1"/>
  <c r="E371" i="1" s="1"/>
  <c r="I371" i="1"/>
  <c r="J371" i="1"/>
  <c r="J378" i="1"/>
  <c r="F378" i="1"/>
  <c r="H378" i="1"/>
  <c r="G378" i="1"/>
  <c r="I378" i="1"/>
  <c r="D378" i="1"/>
  <c r="E378" i="1" s="1"/>
  <c r="C376" i="1"/>
  <c r="AB376" i="5137"/>
  <c r="A384" i="5137"/>
  <c r="D380" i="5137"/>
  <c r="B380" i="5137"/>
  <c r="B380" i="1"/>
  <c r="A380" i="1" s="1"/>
  <c r="AB382" i="5137"/>
  <c r="C382" i="1"/>
  <c r="AB375" i="5137"/>
  <c r="C375" i="1"/>
  <c r="AK377" i="1" l="1"/>
  <c r="U377" i="1"/>
  <c r="AD377" i="1"/>
  <c r="AC377" i="1"/>
  <c r="R377" i="1"/>
  <c r="T377" i="1"/>
  <c r="M377" i="1"/>
  <c r="AL377" i="1"/>
  <c r="Z377" i="1"/>
  <c r="AB377" i="1"/>
  <c r="P377" i="1"/>
  <c r="AN377" i="1"/>
  <c r="O377" i="1"/>
  <c r="Q377" i="1"/>
  <c r="S377" i="1"/>
  <c r="W377" i="1"/>
  <c r="X377" i="1"/>
  <c r="L377" i="1"/>
  <c r="AE377" i="1"/>
  <c r="AA377" i="1"/>
  <c r="V377" i="1"/>
  <c r="AG377" i="1"/>
  <c r="AI377" i="1"/>
  <c r="AM377" i="1"/>
  <c r="AF377" i="1"/>
  <c r="N377" i="1"/>
  <c r="K377" i="1"/>
  <c r="Y377" i="1"/>
  <c r="AH377" i="1"/>
  <c r="A377" i="1"/>
  <c r="AJ377" i="1"/>
  <c r="AB377" i="5137"/>
  <c r="C377" i="1"/>
  <c r="H373" i="1"/>
  <c r="F373" i="1"/>
  <c r="I373" i="1"/>
  <c r="J373" i="1"/>
  <c r="D373" i="1"/>
  <c r="E373" i="1" s="1"/>
  <c r="G373" i="1"/>
  <c r="D381" i="5137"/>
  <c r="B381" i="5137"/>
  <c r="B381" i="1" s="1"/>
  <c r="A385" i="5137"/>
  <c r="G382" i="1"/>
  <c r="H382" i="1"/>
  <c r="F382" i="1"/>
  <c r="J382" i="1"/>
  <c r="I382" i="1"/>
  <c r="D382" i="1"/>
  <c r="E382" i="1" s="1"/>
  <c r="AB380" i="5137"/>
  <c r="C380" i="1"/>
  <c r="B384" i="5137"/>
  <c r="D384" i="5137"/>
  <c r="B384" i="1"/>
  <c r="A384" i="1" s="1"/>
  <c r="A388" i="5137"/>
  <c r="AB379" i="5137"/>
  <c r="C379" i="1"/>
  <c r="G375" i="1"/>
  <c r="F375" i="1"/>
  <c r="H375" i="1"/>
  <c r="I375" i="1"/>
  <c r="D375" i="1"/>
  <c r="E375" i="1" s="1"/>
  <c r="J375" i="1"/>
  <c r="AB386" i="5137"/>
  <c r="C386" i="1"/>
  <c r="G376" i="1"/>
  <c r="F376" i="1"/>
  <c r="H376" i="1"/>
  <c r="D376" i="1"/>
  <c r="E376" i="1" s="1"/>
  <c r="J376" i="1"/>
  <c r="I376" i="1"/>
  <c r="D390" i="5137"/>
  <c r="A394" i="5137"/>
  <c r="B390" i="5137"/>
  <c r="B390" i="1" s="1"/>
  <c r="A390" i="1" s="1"/>
  <c r="A387" i="5137"/>
  <c r="B383" i="5137"/>
  <c r="B383" i="1" s="1"/>
  <c r="A383" i="1" s="1"/>
  <c r="D383" i="5137"/>
  <c r="AB381" i="5137" l="1"/>
  <c r="C381" i="1"/>
  <c r="B385" i="5137"/>
  <c r="B385" i="1"/>
  <c r="A389" i="5137"/>
  <c r="D385" i="5137"/>
  <c r="AF381" i="1"/>
  <c r="T381" i="1"/>
  <c r="W381" i="1"/>
  <c r="P381" i="1"/>
  <c r="L381" i="1"/>
  <c r="R381" i="1"/>
  <c r="O381" i="1"/>
  <c r="V381" i="1"/>
  <c r="AA381" i="1"/>
  <c r="Z381" i="1"/>
  <c r="AJ381" i="1"/>
  <c r="M381" i="1"/>
  <c r="Q381" i="1"/>
  <c r="AH381" i="1"/>
  <c r="K381" i="1"/>
  <c r="X381" i="1"/>
  <c r="AB381" i="1"/>
  <c r="AC381" i="1"/>
  <c r="AD381" i="1"/>
  <c r="U381" i="1"/>
  <c r="S381" i="1"/>
  <c r="AN381" i="1"/>
  <c r="AG381" i="1"/>
  <c r="AI381" i="1"/>
  <c r="Y381" i="1"/>
  <c r="AE381" i="1"/>
  <c r="AL381" i="1"/>
  <c r="N381" i="1"/>
  <c r="A381" i="1"/>
  <c r="AM381" i="1"/>
  <c r="AK381" i="1"/>
  <c r="F377" i="1"/>
  <c r="I377" i="1"/>
  <c r="D377" i="1"/>
  <c r="E377" i="1" s="1"/>
  <c r="G377" i="1"/>
  <c r="J377" i="1"/>
  <c r="H377" i="1"/>
  <c r="C383" i="1"/>
  <c r="AB383" i="5137"/>
  <c r="B394" i="5137"/>
  <c r="B394" i="1"/>
  <c r="A394" i="1" s="1"/>
  <c r="D394" i="5137"/>
  <c r="A398" i="5137"/>
  <c r="I379" i="1"/>
  <c r="H379" i="1"/>
  <c r="G379" i="1"/>
  <c r="F379" i="1"/>
  <c r="J379" i="1"/>
  <c r="D379" i="1"/>
  <c r="E379" i="1" s="1"/>
  <c r="C390" i="1"/>
  <c r="AB390" i="5137"/>
  <c r="F386" i="1"/>
  <c r="H386" i="1"/>
  <c r="G386" i="1"/>
  <c r="J386" i="1"/>
  <c r="D386" i="1"/>
  <c r="E386" i="1" s="1"/>
  <c r="I386" i="1"/>
  <c r="A391" i="5137"/>
  <c r="D387" i="5137"/>
  <c r="B387" i="5137"/>
  <c r="B387" i="1" s="1"/>
  <c r="A387" i="1" s="1"/>
  <c r="B388" i="5137"/>
  <c r="B388" i="1" s="1"/>
  <c r="A388" i="1" s="1"/>
  <c r="D388" i="5137"/>
  <c r="A392" i="5137"/>
  <c r="C384" i="1"/>
  <c r="AB384" i="5137"/>
  <c r="I380" i="1"/>
  <c r="H380" i="1"/>
  <c r="G380" i="1"/>
  <c r="F380" i="1"/>
  <c r="J380" i="1"/>
  <c r="D380" i="1"/>
  <c r="E380" i="1" s="1"/>
  <c r="AJ385" i="1" l="1"/>
  <c r="Z385" i="1"/>
  <c r="A385" i="1"/>
  <c r="N385" i="1"/>
  <c r="O385" i="1"/>
  <c r="AI385" i="1"/>
  <c r="R385" i="1"/>
  <c r="AE385" i="1"/>
  <c r="S385" i="1"/>
  <c r="L385" i="1"/>
  <c r="AF385" i="1"/>
  <c r="AD385" i="1"/>
  <c r="T385" i="1"/>
  <c r="AG385" i="1"/>
  <c r="P385" i="1"/>
  <c r="X385" i="1"/>
  <c r="Y385" i="1"/>
  <c r="W385" i="1"/>
  <c r="AC385" i="1"/>
  <c r="V385" i="1"/>
  <c r="AN385" i="1"/>
  <c r="AH385" i="1"/>
  <c r="U385" i="1"/>
  <c r="K385" i="1"/>
  <c r="M385" i="1"/>
  <c r="AL385" i="1"/>
  <c r="AM385" i="1"/>
  <c r="Q385" i="1"/>
  <c r="AK385" i="1"/>
  <c r="AB385" i="1"/>
  <c r="AA385" i="1"/>
  <c r="J381" i="1"/>
  <c r="D381" i="1"/>
  <c r="E381" i="1" s="1"/>
  <c r="I381" i="1"/>
  <c r="F381" i="1"/>
  <c r="H381" i="1"/>
  <c r="G381" i="1"/>
  <c r="C385" i="1"/>
  <c r="AB385" i="5137"/>
  <c r="A393" i="5137"/>
  <c r="D389" i="5137"/>
  <c r="B389" i="5137"/>
  <c r="B389" i="1"/>
  <c r="C388" i="1"/>
  <c r="AB388" i="5137"/>
  <c r="A402" i="5137"/>
  <c r="B398" i="5137"/>
  <c r="B398" i="1" s="1"/>
  <c r="A398" i="1" s="1"/>
  <c r="D398" i="5137"/>
  <c r="D390" i="1"/>
  <c r="E390" i="1" s="1"/>
  <c r="G390" i="1"/>
  <c r="H390" i="1"/>
  <c r="F390" i="1"/>
  <c r="I390" i="1"/>
  <c r="J390" i="1"/>
  <c r="C394" i="1"/>
  <c r="AB394" i="5137"/>
  <c r="D384" i="1"/>
  <c r="E384" i="1" s="1"/>
  <c r="H384" i="1"/>
  <c r="F384" i="1"/>
  <c r="G384" i="1"/>
  <c r="J384" i="1"/>
  <c r="I384" i="1"/>
  <c r="AB387" i="5137"/>
  <c r="C387" i="1"/>
  <c r="B392" i="5137"/>
  <c r="D392" i="5137"/>
  <c r="B392" i="1"/>
  <c r="A392" i="1" s="1"/>
  <c r="A396" i="5137"/>
  <c r="A395" i="5137"/>
  <c r="D391" i="5137"/>
  <c r="B391" i="5137"/>
  <c r="B391" i="1" s="1"/>
  <c r="A391" i="1" s="1"/>
  <c r="G383" i="1"/>
  <c r="F383" i="1"/>
  <c r="H383" i="1"/>
  <c r="J383" i="1"/>
  <c r="D383" i="1"/>
  <c r="E383" i="1" s="1"/>
  <c r="I383" i="1"/>
  <c r="A397" i="5137" l="1"/>
  <c r="B393" i="5137"/>
  <c r="B393" i="1" s="1"/>
  <c r="D393" i="5137"/>
  <c r="AN389" i="1"/>
  <c r="AJ389" i="1"/>
  <c r="AF389" i="1"/>
  <c r="U389" i="1"/>
  <c r="AH389" i="1"/>
  <c r="AM389" i="1"/>
  <c r="T389" i="1"/>
  <c r="AB389" i="1"/>
  <c r="Q389" i="1"/>
  <c r="X389" i="1"/>
  <c r="R389" i="1"/>
  <c r="P389" i="1"/>
  <c r="AE389" i="1"/>
  <c r="AL389" i="1"/>
  <c r="K389" i="1"/>
  <c r="AC389" i="1"/>
  <c r="AA389" i="1"/>
  <c r="AD389" i="1"/>
  <c r="Z389" i="1"/>
  <c r="O389" i="1"/>
  <c r="AK389" i="1"/>
  <c r="M389" i="1"/>
  <c r="AG389" i="1"/>
  <c r="L389" i="1"/>
  <c r="A389" i="1"/>
  <c r="N389" i="1"/>
  <c r="AI389" i="1"/>
  <c r="W389" i="1"/>
  <c r="Y389" i="1"/>
  <c r="S389" i="1"/>
  <c r="V389" i="1"/>
  <c r="F385" i="1"/>
  <c r="G385" i="1"/>
  <c r="J385" i="1"/>
  <c r="D385" i="1"/>
  <c r="E385" i="1" s="1"/>
  <c r="I385" i="1"/>
  <c r="H385" i="1"/>
  <c r="C389" i="1"/>
  <c r="AB389" i="5137"/>
  <c r="B396" i="5137"/>
  <c r="B396" i="1" s="1"/>
  <c r="A396" i="1" s="1"/>
  <c r="A400" i="5137"/>
  <c r="D396" i="5137"/>
  <c r="C392" i="1"/>
  <c r="AB392" i="5137"/>
  <c r="J387" i="1"/>
  <c r="H387" i="1"/>
  <c r="F387" i="1"/>
  <c r="G387" i="1"/>
  <c r="D387" i="1"/>
  <c r="E387" i="1" s="1"/>
  <c r="I387" i="1"/>
  <c r="H388" i="1"/>
  <c r="G388" i="1"/>
  <c r="F388" i="1"/>
  <c r="J388" i="1"/>
  <c r="D388" i="1"/>
  <c r="E388" i="1" s="1"/>
  <c r="I388" i="1"/>
  <c r="AB391" i="5137"/>
  <c r="C391" i="1"/>
  <c r="B402" i="5137"/>
  <c r="B402" i="1" s="1"/>
  <c r="A402" i="1" s="1"/>
  <c r="D402" i="5137"/>
  <c r="D395" i="5137"/>
  <c r="A399" i="5137"/>
  <c r="B395" i="5137"/>
  <c r="B395" i="1" s="1"/>
  <c r="A395" i="1" s="1"/>
  <c r="J394" i="1"/>
  <c r="F394" i="1"/>
  <c r="G394" i="1"/>
  <c r="H394" i="1"/>
  <c r="I394" i="1"/>
  <c r="D394" i="1"/>
  <c r="E394" i="1" s="1"/>
  <c r="AB398" i="5137"/>
  <c r="C398" i="1"/>
  <c r="Q393" i="1" l="1"/>
  <c r="AN393" i="1"/>
  <c r="O393" i="1"/>
  <c r="M393" i="1"/>
  <c r="AL393" i="1"/>
  <c r="AD393" i="1"/>
  <c r="N393" i="1"/>
  <c r="AC393" i="1"/>
  <c r="S393" i="1"/>
  <c r="L393" i="1"/>
  <c r="A393" i="1"/>
  <c r="U393" i="1"/>
  <c r="X393" i="1"/>
  <c r="Z393" i="1"/>
  <c r="T393" i="1"/>
  <c r="Y393" i="1"/>
  <c r="AI393" i="1"/>
  <c r="AM393" i="1"/>
  <c r="V393" i="1"/>
  <c r="W393" i="1"/>
  <c r="AK393" i="1"/>
  <c r="K393" i="1"/>
  <c r="AA393" i="1"/>
  <c r="R393" i="1"/>
  <c r="AB393" i="1"/>
  <c r="AH393" i="1"/>
  <c r="AG393" i="1"/>
  <c r="AF393" i="1"/>
  <c r="AJ393" i="1"/>
  <c r="P393" i="1"/>
  <c r="AE393" i="1"/>
  <c r="J389" i="1"/>
  <c r="D389" i="1"/>
  <c r="E389" i="1" s="1"/>
  <c r="H389" i="1"/>
  <c r="I389" i="1"/>
  <c r="G389" i="1"/>
  <c r="F389" i="1"/>
  <c r="C393" i="1"/>
  <c r="AB393" i="5137"/>
  <c r="D397" i="5137"/>
  <c r="B397" i="5137"/>
  <c r="B397" i="1" s="1"/>
  <c r="A401" i="5137"/>
  <c r="C402" i="1"/>
  <c r="AB402" i="5137"/>
  <c r="AB396" i="5137"/>
  <c r="C396" i="1"/>
  <c r="F392" i="1"/>
  <c r="G392" i="1"/>
  <c r="H392" i="1"/>
  <c r="I392" i="1"/>
  <c r="J392" i="1"/>
  <c r="D392" i="1"/>
  <c r="E392" i="1" s="1"/>
  <c r="A404" i="5137"/>
  <c r="D400" i="5137"/>
  <c r="B400" i="5137"/>
  <c r="B400" i="1" s="1"/>
  <c r="A400" i="1" s="1"/>
  <c r="D399" i="5137"/>
  <c r="B399" i="5137"/>
  <c r="B399" i="1" s="1"/>
  <c r="A399" i="1" s="1"/>
  <c r="A403" i="5137"/>
  <c r="I398" i="1"/>
  <c r="G398" i="1"/>
  <c r="F398" i="1"/>
  <c r="H398" i="1"/>
  <c r="J398" i="1"/>
  <c r="D398" i="1"/>
  <c r="E398" i="1" s="1"/>
  <c r="C395" i="1"/>
  <c r="AB395" i="5137"/>
  <c r="J391" i="1"/>
  <c r="G391" i="1"/>
  <c r="F391" i="1"/>
  <c r="H391" i="1"/>
  <c r="D391" i="1"/>
  <c r="E391" i="1" s="1"/>
  <c r="I391" i="1"/>
  <c r="D401" i="5137" l="1"/>
  <c r="B401" i="5137"/>
  <c r="B401" i="1" s="1"/>
  <c r="C397" i="1"/>
  <c r="AB397" i="5137"/>
  <c r="H393" i="1"/>
  <c r="G393" i="1"/>
  <c r="F393" i="1"/>
  <c r="I393" i="1"/>
  <c r="D393" i="1"/>
  <c r="E393" i="1" s="1"/>
  <c r="J393" i="1"/>
  <c r="K397" i="1"/>
  <c r="M397" i="1"/>
  <c r="AM397" i="1"/>
  <c r="T397" i="1"/>
  <c r="AE397" i="1"/>
  <c r="N397" i="1"/>
  <c r="AN397" i="1"/>
  <c r="A397" i="1"/>
  <c r="P397" i="1"/>
  <c r="W397" i="1"/>
  <c r="V397" i="1"/>
  <c r="X397" i="1"/>
  <c r="AI397" i="1"/>
  <c r="Y397" i="1"/>
  <c r="U397" i="1"/>
  <c r="Z397" i="1"/>
  <c r="AG397" i="1"/>
  <c r="AK397" i="1"/>
  <c r="O397" i="1"/>
  <c r="AD397" i="1"/>
  <c r="AL397" i="1"/>
  <c r="AF397" i="1"/>
  <c r="AB397" i="1"/>
  <c r="AC397" i="1"/>
  <c r="AH397" i="1"/>
  <c r="R397" i="1"/>
  <c r="S397" i="1"/>
  <c r="L397" i="1"/>
  <c r="AJ397" i="1"/>
  <c r="Q397" i="1"/>
  <c r="AA397" i="1"/>
  <c r="H396" i="1"/>
  <c r="G396" i="1"/>
  <c r="F396" i="1"/>
  <c r="I396" i="1"/>
  <c r="D396" i="1"/>
  <c r="E396" i="1" s="1"/>
  <c r="J396" i="1"/>
  <c r="J395" i="1"/>
  <c r="H395" i="1"/>
  <c r="G395" i="1"/>
  <c r="F395" i="1"/>
  <c r="I395" i="1"/>
  <c r="D395" i="1"/>
  <c r="E395" i="1" s="1"/>
  <c r="D404" i="5137"/>
  <c r="B404" i="5137"/>
  <c r="B404" i="1" s="1"/>
  <c r="A404" i="1" s="1"/>
  <c r="AB399" i="5137"/>
  <c r="C399" i="1"/>
  <c r="AB400" i="5137"/>
  <c r="C400" i="1"/>
  <c r="D403" i="5137"/>
  <c r="B403" i="5137"/>
  <c r="B403" i="1"/>
  <c r="A403" i="1" s="1"/>
  <c r="D402" i="1"/>
  <c r="E402" i="1" s="1"/>
  <c r="F402" i="1"/>
  <c r="G402" i="1"/>
  <c r="H402" i="1"/>
  <c r="J402" i="1"/>
  <c r="I402" i="1"/>
  <c r="V401" i="1" l="1"/>
  <c r="AC401" i="1"/>
  <c r="Z401" i="1"/>
  <c r="AJ401" i="1"/>
  <c r="O401" i="1"/>
  <c r="AG401" i="1"/>
  <c r="T401" i="1"/>
  <c r="L401" i="1"/>
  <c r="M413" i="1" s="1"/>
  <c r="N413" i="1" s="1"/>
  <c r="E28" i="5140" s="1"/>
  <c r="AK401" i="1"/>
  <c r="AA401" i="1"/>
  <c r="AB401" i="1"/>
  <c r="N401" i="1"/>
  <c r="M415" i="1" s="1"/>
  <c r="N415" i="1" s="1"/>
  <c r="E30" i="5140" s="1"/>
  <c r="R401" i="1"/>
  <c r="AE401" i="1"/>
  <c r="P401" i="1"/>
  <c r="Y401" i="1"/>
  <c r="W401" i="1"/>
  <c r="S401" i="1"/>
  <c r="AI401" i="1"/>
  <c r="AF401" i="1"/>
  <c r="AM401" i="1"/>
  <c r="AN401" i="1"/>
  <c r="U401" i="1"/>
  <c r="AH401" i="1"/>
  <c r="A401" i="1"/>
  <c r="K401" i="1"/>
  <c r="M412" i="1" s="1"/>
  <c r="N412" i="1" s="1"/>
  <c r="E27" i="5140" s="1"/>
  <c r="AD401" i="1"/>
  <c r="M401" i="1"/>
  <c r="M414" i="1" s="1"/>
  <c r="N414" i="1" s="1"/>
  <c r="E29" i="5140" s="1"/>
  <c r="AL401" i="1"/>
  <c r="Q401" i="1"/>
  <c r="X401" i="1"/>
  <c r="I397" i="1"/>
  <c r="H397" i="1"/>
  <c r="F397" i="1"/>
  <c r="G397" i="1"/>
  <c r="D397" i="1"/>
  <c r="E397" i="1" s="1"/>
  <c r="J397" i="1"/>
  <c r="AB401" i="5137"/>
  <c r="C401" i="1"/>
  <c r="A405" i="1"/>
  <c r="E7" i="5140" s="1"/>
  <c r="A407" i="1"/>
  <c r="E8" i="5140" s="1"/>
  <c r="A406" i="1"/>
  <c r="AB404" i="5137"/>
  <c r="C404" i="1"/>
  <c r="AB403" i="5137"/>
  <c r="C403" i="1"/>
  <c r="F400" i="1"/>
  <c r="H400" i="1"/>
  <c r="G400" i="1"/>
  <c r="J400" i="1"/>
  <c r="I400" i="1"/>
  <c r="D400" i="1"/>
  <c r="E400" i="1" s="1"/>
  <c r="G399" i="1"/>
  <c r="F399" i="1"/>
  <c r="H399" i="1"/>
  <c r="J399" i="1"/>
  <c r="I399" i="1"/>
  <c r="D399" i="1"/>
  <c r="E399" i="1" s="1"/>
  <c r="N442" i="1" l="1"/>
  <c r="E18" i="5140" s="1"/>
  <c r="A412" i="1"/>
  <c r="A413" i="1"/>
  <c r="A415" i="1"/>
  <c r="A414" i="1"/>
  <c r="D401" i="1"/>
  <c r="E401" i="1" s="1"/>
  <c r="H401" i="1"/>
  <c r="F401" i="1"/>
  <c r="I401" i="1"/>
  <c r="G401" i="1"/>
  <c r="J401" i="1"/>
  <c r="AB2" i="5137"/>
  <c r="A58" i="5140" s="1"/>
  <c r="H403" i="1"/>
  <c r="G403" i="1"/>
  <c r="F403" i="1"/>
  <c r="D403" i="1"/>
  <c r="E403" i="1" s="1"/>
  <c r="I403" i="1"/>
  <c r="J403" i="1"/>
  <c r="H404" i="1"/>
  <c r="G404" i="1"/>
  <c r="F404" i="1"/>
  <c r="I404" i="1"/>
  <c r="J404" i="1"/>
  <c r="D404" i="1"/>
  <c r="I405" i="1" l="1"/>
  <c r="E11" i="5140" s="1"/>
  <c r="J408" i="1"/>
  <c r="A442" i="1"/>
  <c r="C414" i="1" s="1"/>
  <c r="H415" i="1"/>
  <c r="H414" i="1"/>
  <c r="H413" i="1"/>
  <c r="H412" i="1"/>
  <c r="O414" i="1"/>
  <c r="H29" i="5140" s="1"/>
  <c r="I406" i="1"/>
  <c r="E12" i="5140" s="1"/>
  <c r="O413" i="1"/>
  <c r="H28" i="5140" s="1"/>
  <c r="C413" i="1"/>
  <c r="O415" i="1"/>
  <c r="H30" i="5140" s="1"/>
  <c r="O412" i="1"/>
  <c r="E404" i="1"/>
  <c r="E406" i="1" s="1"/>
  <c r="D405" i="1"/>
  <c r="J406" i="1"/>
  <c r="J405" i="1"/>
  <c r="J407" i="1"/>
  <c r="O442" i="1" l="1"/>
  <c r="H27" i="5140"/>
  <c r="C415" i="1"/>
  <c r="C412" i="1"/>
  <c r="D406" i="1"/>
  <c r="E14" i="5140" s="1"/>
  <c r="E407" i="1"/>
  <c r="D407" i="1" s="1"/>
  <c r="E15" i="5140" s="1"/>
  <c r="E13" i="5140"/>
  <c r="D414" i="1" l="1"/>
  <c r="D415" i="1"/>
  <c r="D413" i="1"/>
  <c r="C28" i="5140" s="1"/>
  <c r="D412" i="1"/>
  <c r="C27" i="5140" s="1"/>
  <c r="I415" i="1" l="1"/>
  <c r="D30" i="5140" s="1"/>
  <c r="C30" i="5140"/>
  <c r="I414" i="1"/>
  <c r="D29" i="5140" s="1"/>
  <c r="C29" i="5140"/>
  <c r="I412" i="1"/>
  <c r="D27" i="5140" s="1"/>
  <c r="D442" i="1"/>
  <c r="I413" i="1"/>
  <c r="D28" i="5140" s="1"/>
  <c r="E16" i="5140" l="1"/>
  <c r="E415" i="1"/>
  <c r="E414" i="1"/>
  <c r="I442" i="1"/>
  <c r="J413" i="1" s="1"/>
  <c r="G28" i="5140" s="1"/>
  <c r="E413" i="1"/>
  <c r="E412" i="1"/>
  <c r="F27" i="5140" s="1"/>
  <c r="T406" i="1" l="1"/>
  <c r="E20" i="5140" s="1"/>
  <c r="T407" i="1"/>
  <c r="E21" i="5140" s="1"/>
  <c r="T405" i="1"/>
  <c r="E19" i="5140" s="1"/>
  <c r="F30" i="5140"/>
  <c r="F29" i="5140"/>
  <c r="R413" i="1"/>
  <c r="F28" i="5140"/>
  <c r="E17" i="5140"/>
  <c r="J414" i="1"/>
  <c r="G29" i="5140" s="1"/>
  <c r="J415" i="1"/>
  <c r="G30" i="5140" s="1"/>
  <c r="J412" i="1"/>
  <c r="R412" i="1" s="1"/>
  <c r="E442" i="1"/>
  <c r="R414" i="1" l="1"/>
  <c r="R415" i="1"/>
  <c r="I28" i="5140"/>
  <c r="I27" i="5140"/>
  <c r="J442" i="1"/>
  <c r="G27" i="5140"/>
  <c r="S415" i="1" l="1"/>
  <c r="J30" i="5140" s="1"/>
  <c r="S412" i="1"/>
  <c r="J27" i="5140" s="1"/>
  <c r="S413" i="1"/>
  <c r="J28" i="5140" s="1"/>
  <c r="S414" i="1"/>
  <c r="J29" i="5140" s="1"/>
  <c r="I29" i="5140"/>
  <c r="I30" i="5140"/>
</calcChain>
</file>

<file path=xl/comments1.xml><?xml version="1.0" encoding="utf-8"?>
<comments xmlns="http://schemas.openxmlformats.org/spreadsheetml/2006/main">
  <authors>
    <author>Farid DAHDOUH-GUEBAS</author>
  </authors>
  <commentList>
    <comment ref="B34" authorId="0" shapeId="0">
      <text>
        <r>
          <rPr>
            <b/>
            <sz val="8"/>
            <color indexed="81"/>
            <rFont val="Tahoma"/>
            <family val="2"/>
          </rPr>
          <t>Farid DAHDOUH-GUEBAS:</t>
        </r>
        <r>
          <rPr>
            <sz val="8"/>
            <color indexed="81"/>
            <rFont val="Tahoma"/>
            <family val="2"/>
          </rPr>
          <t xml:space="preserve"> For the complexity index we want to highlight that Blanco </t>
        </r>
        <r>
          <rPr>
            <i/>
            <sz val="8"/>
            <color indexed="81"/>
            <rFont val="Tahoma"/>
            <family val="2"/>
          </rPr>
          <t>et al.</t>
        </r>
        <r>
          <rPr>
            <sz val="8"/>
            <color indexed="81"/>
            <rFont val="Tahoma"/>
            <family val="2"/>
          </rPr>
          <t xml:space="preserve"> (2001) observed that mean height is only a good estimator of forest development when seasonal disturbances and recruitment produce mosaic forests. However, when forests show canopies with two or more stories or when a new stock of recruits is entering in a mature forest the modal height should be applied.  Finally, for uniformly developed forests with closed canopies and/or a single dominant tall-cohort the maximal height is the best estimator.  We refer to Blanco </t>
        </r>
        <r>
          <rPr>
            <i/>
            <sz val="8"/>
            <color indexed="81"/>
            <rFont val="Tahoma"/>
            <family val="2"/>
          </rPr>
          <t>et al.</t>
        </r>
        <r>
          <rPr>
            <sz val="8"/>
            <color indexed="81"/>
            <rFont val="Tahoma"/>
            <family val="2"/>
          </rPr>
          <t xml:space="preserve"> (2001) for comparative calculations and guidelines to compute complexity index in those mangroves where either seasonal or strong disturbances have occurred.
</t>
        </r>
        <r>
          <rPr>
            <b/>
            <sz val="8"/>
            <color indexed="81"/>
            <rFont val="Tahoma"/>
            <family val="2"/>
          </rPr>
          <t>Blanco</t>
        </r>
        <r>
          <rPr>
            <sz val="8"/>
            <color indexed="81"/>
            <rFont val="Tahoma"/>
            <family val="2"/>
          </rPr>
          <t xml:space="preserve">, J.F., A.C. Bejarano, J. Lasso &amp; J.R. Cantera, </t>
        </r>
        <r>
          <rPr>
            <b/>
            <sz val="8"/>
            <color indexed="81"/>
            <rFont val="Tahoma"/>
            <family val="2"/>
          </rPr>
          <t>2001</t>
        </r>
        <r>
          <rPr>
            <sz val="8"/>
            <color indexed="81"/>
            <rFont val="Tahoma"/>
            <family val="2"/>
          </rPr>
          <t xml:space="preserve">. A new look at computation of the complexity index in mangroves: do disturbed forests have clues to analyze canopy height patchiness ?  </t>
        </r>
        <r>
          <rPr>
            <i/>
            <sz val="8"/>
            <color indexed="81"/>
            <rFont val="Tahoma"/>
            <family val="2"/>
          </rPr>
          <t xml:space="preserve">Wetlands Ecology and Management </t>
        </r>
        <r>
          <rPr>
            <sz val="8"/>
            <color indexed="81"/>
            <rFont val="Tahoma"/>
            <family val="2"/>
          </rPr>
          <t>9(2): 91-101.
This reference was not known to us until after proof stage, for which we appologise.</t>
        </r>
      </text>
    </comment>
  </commentList>
</comments>
</file>

<file path=xl/comments2.xml><?xml version="1.0" encoding="utf-8"?>
<comments xmlns="http://schemas.openxmlformats.org/spreadsheetml/2006/main">
  <authors>
    <author>FDG</author>
    <author>apnapc5</author>
  </authors>
  <commentList>
    <comment ref="H1" authorId="0" shapeId="0">
      <text>
        <r>
          <rPr>
            <sz val="8"/>
            <color indexed="81"/>
            <rFont val="Tahoma"/>
            <family val="2"/>
          </rPr>
          <t>If SST, then based on D130 to the left, else based on the BA of each MST trunk in the INPUT data sheet.</t>
        </r>
      </text>
    </comment>
    <comment ref="B405" authorId="0" shapeId="0">
      <text>
        <r>
          <rPr>
            <sz val="8"/>
            <color indexed="81"/>
            <rFont val="Tahoma"/>
            <family val="2"/>
          </rPr>
          <t>total number of quadrants</t>
        </r>
      </text>
    </comment>
    <comment ref="C405" authorId="0" shapeId="0">
      <text>
        <r>
          <rPr>
            <sz val="8"/>
            <color indexed="81"/>
            <rFont val="Tahoma"/>
            <family val="2"/>
          </rPr>
          <t>mean sample point to tree distance</t>
        </r>
      </text>
    </comment>
    <comment ref="B406" authorId="0" shapeId="0">
      <text>
        <r>
          <rPr>
            <sz val="8"/>
            <color indexed="81"/>
            <rFont val="Tahoma"/>
            <family val="2"/>
          </rPr>
          <t>number of quadrants with tree</t>
        </r>
      </text>
    </comment>
    <comment ref="C406" authorId="0" shapeId="0">
      <text>
        <r>
          <rPr>
            <sz val="8"/>
            <color indexed="81"/>
            <rFont val="Tahoma"/>
            <family val="2"/>
          </rPr>
          <t>density</t>
        </r>
      </text>
    </comment>
    <comment ref="B407" authorId="0" shapeId="0">
      <text>
        <r>
          <rPr>
            <sz val="8"/>
            <color indexed="81"/>
            <rFont val="Tahoma"/>
            <family val="2"/>
          </rPr>
          <t>number of empty quadrants (if a distance limit is adopted)</t>
        </r>
      </text>
    </comment>
    <comment ref="C407" authorId="0" shapeId="0">
      <text>
        <r>
          <rPr>
            <sz val="8"/>
            <color indexed="81"/>
            <rFont val="Tahoma"/>
            <family val="2"/>
          </rPr>
          <t>density (if a distance limit is adopted)</t>
        </r>
      </text>
    </comment>
    <comment ref="K408" authorId="1" shapeId="0">
      <text>
        <r>
          <rPr>
            <sz val="8"/>
            <color indexed="81"/>
            <rFont val="Tahoma"/>
            <family val="2"/>
          </rPr>
          <t>abbreviation in formulae = m</t>
        </r>
      </text>
    </comment>
  </commentList>
</comments>
</file>

<file path=xl/sharedStrings.xml><?xml version="1.0" encoding="utf-8"?>
<sst xmlns="http://schemas.openxmlformats.org/spreadsheetml/2006/main" count="298" uniqueCount="174">
  <si>
    <t>Quadrant</t>
  </si>
  <si>
    <t>Species</t>
  </si>
  <si>
    <t>d</t>
  </si>
  <si>
    <t>(m)</t>
  </si>
  <si>
    <t>(cm)</t>
  </si>
  <si>
    <t>m</t>
  </si>
  <si>
    <t># in total</t>
  </si>
  <si>
    <t>%</t>
  </si>
  <si>
    <t>TOTAL</t>
  </si>
  <si>
    <t>Basal Area</t>
  </si>
  <si>
    <t>F</t>
  </si>
  <si>
    <t>Height</t>
  </si>
  <si>
    <t>De =</t>
  </si>
  <si>
    <t>De' =</t>
  </si>
  <si>
    <t>mean d =</t>
  </si>
  <si>
    <t>Sample point</t>
  </si>
  <si>
    <t># stems</t>
  </si>
  <si>
    <t>Genus</t>
  </si>
  <si>
    <t>Abbreviation</t>
  </si>
  <si>
    <t>DENSITY</t>
  </si>
  <si>
    <t>BASAL AREA / DOMINANCE</t>
  </si>
  <si>
    <t>Distance</t>
  </si>
  <si>
    <t>Girth</t>
  </si>
  <si>
    <t>Diameter</t>
  </si>
  <si>
    <t>Ba</t>
  </si>
  <si>
    <t>% MST =</t>
  </si>
  <si>
    <t>mean # stems in MST =</t>
  </si>
  <si>
    <t xml:space="preserve"> = # species</t>
  </si>
  <si>
    <t>Stems</t>
  </si>
  <si>
    <t>De (stems/0.1ha)</t>
  </si>
  <si>
    <t xml:space="preserve"> = qt</t>
  </si>
  <si>
    <t xml:space="preserve"> = qn</t>
  </si>
  <si>
    <t xml:space="preserve"> = q0</t>
  </si>
  <si>
    <t>FREQUENCY</t>
  </si>
  <si>
    <t>I.V.</t>
  </si>
  <si>
    <t>species rank</t>
  </si>
  <si>
    <t>Summary of PCQM based forestry parameters</t>
  </si>
  <si>
    <t>Height h</t>
  </si>
  <si>
    <t>Number of PCQM sample points</t>
  </si>
  <si>
    <t>Number of tree species</t>
  </si>
  <si>
    <t>Total forest density</t>
  </si>
  <si>
    <t>Total basal area</t>
  </si>
  <si>
    <t>Total number of quadrants</t>
  </si>
  <si>
    <t>Number of empty quadrants</t>
  </si>
  <si>
    <t>trees/0.1ha</t>
  </si>
  <si>
    <t>Total forest density (corrected for empty quadrats)</t>
  </si>
  <si>
    <t>Proportion of multiple-stemmed trees</t>
  </si>
  <si>
    <t>Mean number of stems in multiple-stemmed trees</t>
  </si>
  <si>
    <t>Mean height</t>
  </si>
  <si>
    <t>De</t>
  </si>
  <si>
    <t>Results for individual species :</t>
  </si>
  <si>
    <t>(stems/0.1ha)</t>
  </si>
  <si>
    <t>Total frequency</t>
  </si>
  <si>
    <t>(%)</t>
  </si>
  <si>
    <t>rank</t>
  </si>
  <si>
    <t>Genus and species name</t>
  </si>
  <si>
    <t>Results for the total forest or vegetation assemblage :</t>
  </si>
  <si>
    <t>•</t>
  </si>
  <si>
    <t>h</t>
  </si>
  <si>
    <t>For each species :</t>
  </si>
  <si>
    <t>Importance Value (Curtis, 1959)</t>
  </si>
  <si>
    <t>qt</t>
  </si>
  <si>
    <t>q0</t>
  </si>
  <si>
    <t>%MST</t>
  </si>
  <si>
    <t>mean h</t>
  </si>
  <si>
    <t>De'</t>
  </si>
  <si>
    <t>C.I.</t>
  </si>
  <si>
    <r>
      <t xml:space="preserve">Complexity Index (Holdridge </t>
    </r>
    <r>
      <rPr>
        <i/>
        <sz val="10"/>
        <rFont val="Times New Roman"/>
        <family val="1"/>
      </rPr>
      <t>et al.</t>
    </r>
    <r>
      <rPr>
        <sz val="10"/>
        <rFont val="Times New Roman"/>
        <family val="1"/>
      </rPr>
      <t>, 1971)</t>
    </r>
  </si>
  <si>
    <t>Absolute density</t>
  </si>
  <si>
    <t>Absolute basal area</t>
  </si>
  <si>
    <t>Absolute frequency</t>
  </si>
  <si>
    <t>Relative density</t>
  </si>
  <si>
    <t>Relative frequency</t>
  </si>
  <si>
    <t>For each tree :</t>
  </si>
  <si>
    <t>INPUT DATA :</t>
  </si>
  <si>
    <t>OUTPUT DATA :</t>
  </si>
  <si>
    <t>For the nearest tree in each quadrant :</t>
  </si>
  <si>
    <t>Basal area</t>
  </si>
  <si>
    <t>Diameter(s) for one or more stems</t>
  </si>
  <si>
    <t>Number of sample points</t>
  </si>
  <si>
    <t>Number of species</t>
  </si>
  <si>
    <t>Species' nomenclature</t>
  </si>
  <si>
    <t>Identity</t>
  </si>
  <si>
    <t>Girth(s) for one or more stems</t>
  </si>
  <si>
    <t>ID</t>
  </si>
  <si>
    <t>Species ID</t>
  </si>
  <si>
    <t>P</t>
  </si>
  <si>
    <t>Presence per sample point (P = sum of all presences per sample points)</t>
  </si>
  <si>
    <t>Presence/sample point (only given on calculations worksheet)</t>
  </si>
  <si>
    <t>FILE STRUCTURE :</t>
  </si>
  <si>
    <r>
      <t>Worksheet '</t>
    </r>
    <r>
      <rPr>
        <b/>
        <sz val="10"/>
        <rFont val="Times New Roman"/>
        <family val="1"/>
      </rPr>
      <t>Read me !</t>
    </r>
    <r>
      <rPr>
        <sz val="10"/>
        <rFont val="Times New Roman"/>
        <family val="1"/>
      </rPr>
      <t>' : to be carefully read by the user</t>
    </r>
  </si>
  <si>
    <r>
      <t>Worksheet '</t>
    </r>
    <r>
      <rPr>
        <b/>
        <sz val="10"/>
        <rFont val="Times New Roman"/>
        <family val="1"/>
      </rPr>
      <t>OUTPUT Summary</t>
    </r>
    <r>
      <rPr>
        <sz val="10"/>
        <rFont val="Times New Roman"/>
        <family val="1"/>
      </rPr>
      <t>' : sheet with results</t>
    </r>
  </si>
  <si>
    <r>
      <t>Worksheet '</t>
    </r>
    <r>
      <rPr>
        <b/>
        <sz val="10"/>
        <rFont val="Times New Roman"/>
        <family val="1"/>
      </rPr>
      <t>Database criteria</t>
    </r>
    <r>
      <rPr>
        <sz val="10"/>
        <rFont val="Times New Roman"/>
        <family val="1"/>
      </rPr>
      <t>' : criteria for calculation formulae involving databases</t>
    </r>
  </si>
  <si>
    <r>
      <t>Worksheet '</t>
    </r>
    <r>
      <rPr>
        <b/>
        <sz val="10"/>
        <rFont val="Times New Roman"/>
        <family val="1"/>
      </rPr>
      <t>Raw INPUT data</t>
    </r>
    <r>
      <rPr>
        <sz val="10"/>
        <rFont val="Times New Roman"/>
        <family val="1"/>
      </rPr>
      <t xml:space="preserve">' : this is the </t>
    </r>
    <r>
      <rPr>
        <u/>
        <sz val="10"/>
        <rFont val="Times New Roman"/>
        <family val="1"/>
      </rPr>
      <t>only</t>
    </r>
    <r>
      <rPr>
        <sz val="10"/>
        <rFont val="Times New Roman"/>
        <family val="1"/>
      </rPr>
      <t xml:space="preserve"> sheet to be completed by the user</t>
    </r>
  </si>
  <si>
    <r>
      <t>Worksheet '</t>
    </r>
    <r>
      <rPr>
        <b/>
        <sz val="10"/>
        <rFont val="Times New Roman"/>
        <family val="1"/>
      </rPr>
      <t>Calculations</t>
    </r>
    <r>
      <rPr>
        <sz val="10"/>
        <rFont val="Times New Roman"/>
        <family val="1"/>
      </rPr>
      <t>' : summary of the raw data and individual calculations (see paper)</t>
    </r>
  </si>
  <si>
    <t>Nomenclature</t>
  </si>
  <si>
    <t>ERROR messages</t>
  </si>
  <si>
    <t>Number of ERROR messages</t>
  </si>
  <si>
    <r>
      <t xml:space="preserve">1. only cells that need to be filled can be filled, </t>
    </r>
    <r>
      <rPr>
        <i/>
        <sz val="10"/>
        <rFont val="Times New Roman"/>
        <family val="1"/>
      </rPr>
      <t>i.e.</t>
    </r>
    <r>
      <rPr>
        <sz val="10"/>
        <rFont val="Times New Roman"/>
        <family val="1"/>
      </rPr>
      <t xml:space="preserve"> the blue box, the green box and all white cells</t>
    </r>
  </si>
  <si>
    <t>3. the file automatically lists the species and sample points to be filled</t>
  </si>
  <si>
    <t>4. THEN complete the species' nomenclature</t>
  </si>
  <si>
    <r>
      <t xml:space="preserve">5. the file automatically provides the abbreviation that </t>
    </r>
    <r>
      <rPr>
        <u/>
        <sz val="10"/>
        <rFont val="Times New Roman"/>
        <family val="1"/>
      </rPr>
      <t>must</t>
    </r>
    <r>
      <rPr>
        <sz val="10"/>
        <rFont val="Times New Roman"/>
        <family val="1"/>
      </rPr>
      <t xml:space="preserve"> be used in the species ID column</t>
    </r>
  </si>
  <si>
    <r>
      <t>7. note that inconsistent data and errors (</t>
    </r>
    <r>
      <rPr>
        <i/>
        <sz val="10"/>
        <rFont val="Times New Roman"/>
        <family val="1"/>
      </rPr>
      <t xml:space="preserve">e.g. </t>
    </r>
    <r>
      <rPr>
        <sz val="10"/>
        <rFont val="Times New Roman"/>
        <family val="1"/>
      </rPr>
      <t>erroneous abbreviation) will be displayed in the orange columns</t>
    </r>
  </si>
  <si>
    <t>8. if anything cannot be calculated it will show '#N/A' on the summary file and you should check error messages</t>
  </si>
  <si>
    <t>9. even if all summary calculations are available, there may still be input errors that influenced them (see black box)</t>
  </si>
  <si>
    <t>10. trace the input errors using the bright yellow column, read the error message in the orange column, and correct</t>
  </si>
  <si>
    <t>COMPLETING AND CHECKING THE 'Raw INPUT data' WORKSHEET in 10 SIMPLE STEPS :</t>
  </si>
  <si>
    <t xml:space="preserve"> = mean h (m)</t>
  </si>
  <si>
    <r>
      <t>trees/m</t>
    </r>
    <r>
      <rPr>
        <vertAlign val="superscript"/>
        <sz val="12"/>
        <rFont val="Times New Roman"/>
        <family val="1"/>
      </rPr>
      <t>2</t>
    </r>
  </si>
  <si>
    <r>
      <t>m</t>
    </r>
    <r>
      <rPr>
        <vertAlign val="superscript"/>
        <sz val="12"/>
        <rFont val="Times New Roman"/>
        <family val="1"/>
      </rPr>
      <t>2</t>
    </r>
    <r>
      <rPr>
        <sz val="12"/>
        <rFont val="Times New Roman"/>
        <family val="1"/>
      </rPr>
      <t>/0.1ha</t>
    </r>
  </si>
  <si>
    <r>
      <t>(m</t>
    </r>
    <r>
      <rPr>
        <vertAlign val="superscript"/>
        <sz val="8"/>
        <rFont val="Times New Roman"/>
        <family val="1"/>
      </rPr>
      <t>2</t>
    </r>
    <r>
      <rPr>
        <sz val="8"/>
        <rFont val="Times New Roman"/>
        <family val="1"/>
      </rPr>
      <t>/0.1ha)</t>
    </r>
  </si>
  <si>
    <r>
      <t>trees/m</t>
    </r>
    <r>
      <rPr>
        <vertAlign val="superscript"/>
        <sz val="10"/>
        <color indexed="43"/>
        <rFont val="MS Sans Serif"/>
        <family val="2"/>
      </rPr>
      <t>2</t>
    </r>
  </si>
  <si>
    <r>
      <t>G</t>
    </r>
    <r>
      <rPr>
        <b/>
        <vertAlign val="subscript"/>
        <sz val="10"/>
        <rFont val="MS Sans Serif"/>
        <family val="2"/>
      </rPr>
      <t>130</t>
    </r>
  </si>
  <si>
    <r>
      <t>D</t>
    </r>
    <r>
      <rPr>
        <b/>
        <vertAlign val="subscript"/>
        <sz val="10"/>
        <rFont val="MS Sans Serif"/>
        <family val="2"/>
      </rPr>
      <t>130</t>
    </r>
  </si>
  <si>
    <r>
      <t>(m</t>
    </r>
    <r>
      <rPr>
        <vertAlign val="superscript"/>
        <sz val="10"/>
        <rFont val="Arial"/>
        <family val="2"/>
      </rPr>
      <t>2</t>
    </r>
    <r>
      <rPr>
        <sz val="10"/>
        <rFont val="Arial"/>
        <family val="2"/>
      </rPr>
      <t>)</t>
    </r>
  </si>
  <si>
    <r>
      <t>mean Ba (m</t>
    </r>
    <r>
      <rPr>
        <b/>
        <vertAlign val="superscript"/>
        <sz val="10"/>
        <color indexed="43"/>
        <rFont val="MS Sans Serif"/>
        <family val="2"/>
      </rPr>
      <t>2</t>
    </r>
    <r>
      <rPr>
        <b/>
        <sz val="10"/>
        <color indexed="43"/>
        <rFont val="MS Sans Serif"/>
        <family val="2"/>
      </rPr>
      <t>)</t>
    </r>
  </si>
  <si>
    <r>
      <t>Ba by species (m</t>
    </r>
    <r>
      <rPr>
        <b/>
        <vertAlign val="superscript"/>
        <sz val="10"/>
        <color indexed="43"/>
        <rFont val="MS Sans Serif"/>
        <family val="2"/>
      </rPr>
      <t>2</t>
    </r>
    <r>
      <rPr>
        <b/>
        <sz val="10"/>
        <color indexed="43"/>
        <rFont val="MS Sans Serif"/>
        <family val="2"/>
      </rPr>
      <t>)</t>
    </r>
  </si>
  <si>
    <t>presence</t>
  </si>
  <si>
    <r>
      <t>De</t>
    </r>
    <r>
      <rPr>
        <b/>
        <vertAlign val="subscript"/>
        <sz val="10"/>
        <color indexed="43"/>
        <rFont val="MS Sans Serif"/>
        <family val="2"/>
      </rPr>
      <t>r</t>
    </r>
  </si>
  <si>
    <r>
      <t>Do</t>
    </r>
    <r>
      <rPr>
        <b/>
        <vertAlign val="subscript"/>
        <sz val="10"/>
        <color indexed="43"/>
        <rFont val="MS Sans Serif"/>
        <family val="2"/>
      </rPr>
      <t>r</t>
    </r>
  </si>
  <si>
    <r>
      <t>F</t>
    </r>
    <r>
      <rPr>
        <b/>
        <vertAlign val="subscript"/>
        <sz val="10"/>
        <color indexed="43"/>
        <rFont val="MS Sans Serif"/>
        <family val="2"/>
      </rPr>
      <t>r</t>
    </r>
  </si>
  <si>
    <r>
      <t>De</t>
    </r>
    <r>
      <rPr>
        <b/>
        <vertAlign val="subscript"/>
        <sz val="10"/>
        <rFont val="Times New Roman"/>
        <family val="1"/>
      </rPr>
      <t>r</t>
    </r>
  </si>
  <si>
    <r>
      <t>Do</t>
    </r>
    <r>
      <rPr>
        <b/>
        <vertAlign val="subscript"/>
        <sz val="10"/>
        <rFont val="Times New Roman"/>
        <family val="1"/>
      </rPr>
      <t>r</t>
    </r>
  </si>
  <si>
    <r>
      <t>F</t>
    </r>
    <r>
      <rPr>
        <b/>
        <vertAlign val="subscript"/>
        <sz val="10"/>
        <rFont val="Times New Roman"/>
        <family val="1"/>
      </rPr>
      <t>r</t>
    </r>
  </si>
  <si>
    <r>
      <t>G</t>
    </r>
    <r>
      <rPr>
        <vertAlign val="subscript"/>
        <sz val="10"/>
        <rFont val="Times New Roman"/>
        <family val="1"/>
      </rPr>
      <t>130</t>
    </r>
  </si>
  <si>
    <r>
      <t>D</t>
    </r>
    <r>
      <rPr>
        <vertAlign val="subscript"/>
        <sz val="10"/>
        <rFont val="Times New Roman"/>
        <family val="1"/>
      </rPr>
      <t>130</t>
    </r>
  </si>
  <si>
    <r>
      <t>De</t>
    </r>
    <r>
      <rPr>
        <vertAlign val="subscript"/>
        <sz val="10"/>
        <rFont val="Times New Roman"/>
        <family val="1"/>
      </rPr>
      <t>r</t>
    </r>
  </si>
  <si>
    <r>
      <t>F</t>
    </r>
    <r>
      <rPr>
        <vertAlign val="subscript"/>
        <sz val="10"/>
        <rFont val="Times New Roman"/>
        <family val="1"/>
      </rPr>
      <t>r</t>
    </r>
  </si>
  <si>
    <t>Relative dominance (= relative basal area)</t>
  </si>
  <si>
    <r>
      <t>Do</t>
    </r>
    <r>
      <rPr>
        <vertAlign val="subscript"/>
        <sz val="10"/>
        <rFont val="Times New Roman"/>
        <family val="1"/>
      </rPr>
      <t>r</t>
    </r>
  </si>
  <si>
    <t>DATABASE CRITERIA (Do not modify !!!)</t>
  </si>
  <si>
    <t xml:space="preserve"> = modal h (m)</t>
  </si>
  <si>
    <t xml:space="preserve"> = max h (m)</t>
  </si>
  <si>
    <t>COMPLEXITY INDEX (mean h) =</t>
  </si>
  <si>
    <t>COMPLEXITY INDEX (modal h) =</t>
  </si>
  <si>
    <t>COMPLEXITY INDEX (max h) =</t>
  </si>
  <si>
    <t>Complexity Index (using mean height)</t>
  </si>
  <si>
    <t>Complexity Index (using modal height)</t>
  </si>
  <si>
    <t>Complexity Index (using maximal height)</t>
  </si>
  <si>
    <r>
      <t xml:space="preserve">with variations </t>
    </r>
    <r>
      <rPr>
        <i/>
        <sz val="10"/>
        <rFont val="Times New Roman"/>
        <family val="1"/>
      </rPr>
      <t xml:space="preserve">sensu </t>
    </r>
    <r>
      <rPr>
        <sz val="10"/>
        <rFont val="Times New Roman"/>
        <family val="1"/>
      </rPr>
      <t xml:space="preserve">Blanco </t>
    </r>
    <r>
      <rPr>
        <i/>
        <sz val="10"/>
        <rFont val="Times New Roman"/>
        <family val="1"/>
      </rPr>
      <t>et al.</t>
    </r>
    <r>
      <rPr>
        <sz val="10"/>
        <rFont val="Times New Roman"/>
        <family val="1"/>
      </rPr>
      <t xml:space="preserve"> (2001)</t>
    </r>
  </si>
  <si>
    <r>
      <t>Licese Agreement</t>
    </r>
    <r>
      <rPr>
        <sz val="10"/>
        <rFont val="Times New Roman"/>
        <family val="1"/>
      </rPr>
      <t xml:space="preserve"> : to be carefully read and accepted by the user</t>
    </r>
  </si>
  <si>
    <t>Sample-point to tree-bark distance</t>
  </si>
  <si>
    <t>Sample point to tree-bark Distance d</t>
  </si>
  <si>
    <t>6. FINALLY, complete the data in the white cells for records (rows) that are preceded by a sample point number.</t>
  </si>
  <si>
    <t>N.B. For aggregated trees distance d should be measured to the centre of the colony instead of the nearest tree.</t>
  </si>
  <si>
    <t>Version 1.01</t>
  </si>
  <si>
    <t>Basic version (published as peer-reviewed paper with aforementioned reference)</t>
  </si>
  <si>
    <t>Version 2.01</t>
  </si>
  <si>
    <t xml:space="preserve">Note that for single-stemmed trees d is to be measured up to the tree bark, but the interface recomputes it automatically to the centre of the tree.  For MST distance d is directly measured to the centre of the colony in the field. </t>
  </si>
  <si>
    <t>Version 3.01</t>
  </si>
  <si>
    <t>IMPORTANT VERSION NOTES :</t>
  </si>
  <si>
    <r>
      <t>2. START by completing the number of sample points, the number of species and the n</t>
    </r>
    <r>
      <rPr>
        <vertAlign val="superscript"/>
        <sz val="10"/>
        <rFont val="Times New Roman"/>
        <family val="1"/>
      </rPr>
      <t>th</t>
    </r>
    <r>
      <rPr>
        <sz val="10"/>
        <rFont val="Times New Roman"/>
        <family val="1"/>
      </rPr>
      <t xml:space="preserve"> nearest tree considered in the field</t>
    </r>
  </si>
  <si>
    <t>Version 4.01</t>
  </si>
  <si>
    <t>The architecture of a MST tree composed of three stems with a radius of 2 cm is clearly different from that of a single-stemmed tree with a radius of 6 cm.  When conducting biomass studies (in which basal area and height of the tree is considered) averaging the basal areas of the individual stems in a MST underestimates the true basal area of the tree (and the biomass), whereas summing them overestimates the biomass.  In view of these observations, the first two versions of P-DATA PRO averaged the stem diameters to calculate the basal area of a MST.  However, in order to streamline with general practices among foresters, from this version onwards P-DATA PRO sums the individual stem diameters of MST to calculate the tree's basal area.  We draw attention to knowing which of these or other basal area averaging or summing methods were used when comparing different studies.</t>
  </si>
  <si>
    <r>
      <t>d</t>
    </r>
    <r>
      <rPr>
        <b/>
        <vertAlign val="superscript"/>
        <sz val="10"/>
        <rFont val="MS Sans Serif"/>
        <family val="2"/>
      </rPr>
      <t>2</t>
    </r>
  </si>
  <si>
    <t>Distances measured from the sample point to the</t>
  </si>
  <si>
    <r>
      <t>From this version onwards the user has the choice to insert distance measures to the first nearest tree (default), to the second nearest tree, or to the third nearest tree.  Each of these has its own density estimator (Pollard, 1971).  Note that earlier versions of P-DATA-PRO used the simple density estimator = (average distance)</t>
    </r>
    <r>
      <rPr>
        <vertAlign val="superscript"/>
        <sz val="10"/>
        <rFont val="Times New Roman"/>
        <family val="1"/>
      </rPr>
      <t>-2</t>
    </r>
    <r>
      <rPr>
        <sz val="10"/>
        <rFont val="Times New Roman"/>
        <family val="1"/>
      </rPr>
      <t xml:space="preserve"> (Cintrón &amp; Schaeffer-Novelli, 1984) when comparing different studies.</t>
    </r>
  </si>
  <si>
    <t>stems</t>
  </si>
  <si>
    <r>
      <t>Girth G</t>
    </r>
    <r>
      <rPr>
        <b/>
        <vertAlign val="subscript"/>
        <sz val="10"/>
        <rFont val="Arial"/>
        <family val="2"/>
      </rPr>
      <t>130</t>
    </r>
    <r>
      <rPr>
        <b/>
        <sz val="10"/>
        <rFont val="Arial"/>
        <family val="2"/>
      </rPr>
      <t xml:space="preserve"> of a single-stemmed tree or of all stems of a multiple-stemmed tree</t>
    </r>
  </si>
  <si>
    <t>Version 5.01</t>
  </si>
  <si>
    <t>In previous versions the basal area of a MST is calculated as the sum of basal areas of its different truks, instead of being based on the basal area of the sum of diameters of its trunks.</t>
  </si>
  <si>
    <r>
      <t>sensu</t>
    </r>
    <r>
      <rPr>
        <b/>
        <sz val="12"/>
        <color indexed="9"/>
        <rFont val="Times New Roman"/>
        <family val="1"/>
      </rPr>
      <t xml:space="preserve"> Dahdouh-Guebas &amp; Koedam (2006) using P-DATA-PRO_100 (Version 5.01)</t>
    </r>
  </si>
  <si>
    <t>Ceriops</t>
  </si>
  <si>
    <t>sp.</t>
  </si>
  <si>
    <t>Nypa</t>
  </si>
  <si>
    <t>fruticans</t>
  </si>
  <si>
    <t>Rhizophora</t>
  </si>
  <si>
    <t>apiculata</t>
  </si>
  <si>
    <t>Xylocarpus</t>
  </si>
  <si>
    <t>granatum</t>
  </si>
  <si>
    <t>R.api</t>
  </si>
  <si>
    <t>N.fru</t>
  </si>
  <si>
    <t>X.gra</t>
  </si>
  <si>
    <t>C.sp.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</si>
</sst>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00"/>
  </numFmts>
  <fonts count="53" x14ac:knownFonts="1">
    <font>
      <sz val="10"/>
      <name val="Arial"/>
    </font>
    <font>
      <b/>
      <sz val="10"/>
      <name val="MS Sans Serif"/>
      <family val="2"/>
    </font>
    <font>
      <b/>
      <sz val="10"/>
      <name val="Arial"/>
      <family val="2"/>
    </font>
    <font>
      <sz val="10"/>
      <name val="Arial"/>
      <family val="2"/>
    </font>
    <font>
      <sz val="10"/>
      <color indexed="43"/>
      <name val="MS Sans Serif"/>
      <family val="2"/>
    </font>
    <font>
      <b/>
      <sz val="10"/>
      <color indexed="43"/>
      <name val="MS Sans Serif"/>
      <family val="2"/>
    </font>
    <font>
      <sz val="10"/>
      <color indexed="9"/>
      <name val="MS Sans Serif"/>
      <family val="2"/>
    </font>
    <font>
      <sz val="10"/>
      <color indexed="43"/>
      <name val="Arial"/>
      <family val="2"/>
    </font>
    <font>
      <sz val="8"/>
      <color indexed="81"/>
      <name val="Tahoma"/>
      <family val="2"/>
    </font>
    <font>
      <sz val="10"/>
      <color indexed="9"/>
      <name val="Arial"/>
      <family val="2"/>
    </font>
    <font>
      <b/>
      <sz val="10"/>
      <color indexed="13"/>
      <name val="Arial"/>
      <family val="2"/>
    </font>
    <font>
      <sz val="10"/>
      <color indexed="13"/>
      <name val="Arial"/>
      <family val="2"/>
    </font>
    <font>
      <b/>
      <sz val="10"/>
      <color indexed="10"/>
      <name val="Arial"/>
      <family val="2"/>
    </font>
    <font>
      <b/>
      <sz val="10"/>
      <color indexed="9"/>
      <name val="Arial"/>
      <family val="2"/>
    </font>
    <font>
      <b/>
      <sz val="10"/>
      <color indexed="10"/>
      <name val="MS Sans Serif"/>
      <family val="2"/>
    </font>
    <font>
      <b/>
      <sz val="10"/>
      <color indexed="10"/>
      <name val="Arial"/>
      <family val="2"/>
    </font>
    <font>
      <i/>
      <sz val="10"/>
      <name val="Arial"/>
      <family val="2"/>
    </font>
    <font>
      <b/>
      <sz val="10"/>
      <color indexed="43"/>
      <name val="Arial"/>
      <family val="2"/>
    </font>
    <font>
      <b/>
      <sz val="10"/>
      <name val="Times New Roman"/>
      <family val="1"/>
    </font>
    <font>
      <sz val="10"/>
      <name val="Times New Roman"/>
      <family val="1"/>
    </font>
    <font>
      <b/>
      <sz val="12"/>
      <name val="Times New Roman"/>
      <family val="1"/>
    </font>
    <font>
      <sz val="12"/>
      <name val="Times New Roman"/>
      <family val="1"/>
    </font>
    <font>
      <i/>
      <sz val="10"/>
      <name val="Times New Roman"/>
      <family val="1"/>
    </font>
    <font>
      <sz val="8"/>
      <name val="Times New Roman"/>
      <family val="1"/>
    </font>
    <font>
      <b/>
      <u/>
      <sz val="12"/>
      <name val="Times New Roman"/>
      <family val="1"/>
    </font>
    <font>
      <b/>
      <sz val="14"/>
      <color indexed="9"/>
      <name val="Times New Roman"/>
      <family val="1"/>
    </font>
    <font>
      <sz val="12"/>
      <name val="Arial"/>
      <family val="2"/>
    </font>
    <font>
      <b/>
      <i/>
      <sz val="12"/>
      <color indexed="9"/>
      <name val="Times New Roman"/>
      <family val="1"/>
    </font>
    <font>
      <b/>
      <sz val="12"/>
      <color indexed="9"/>
      <name val="Times New Roman"/>
      <family val="1"/>
    </font>
    <font>
      <b/>
      <sz val="12"/>
      <color indexed="13"/>
      <name val="MS Sans Serif"/>
      <family val="2"/>
    </font>
    <font>
      <u/>
      <sz val="10"/>
      <name val="Times New Roman"/>
      <family val="1"/>
    </font>
    <font>
      <b/>
      <sz val="16"/>
      <color indexed="10"/>
      <name val="Arial"/>
      <family val="2"/>
    </font>
    <font>
      <b/>
      <sz val="10"/>
      <color indexed="9"/>
      <name val="Times New Roman"/>
      <family val="1"/>
    </font>
    <font>
      <b/>
      <u/>
      <sz val="10"/>
      <color indexed="12"/>
      <name val="Times New Roman"/>
      <family val="1"/>
    </font>
    <font>
      <vertAlign val="superscript"/>
      <sz val="12"/>
      <name val="Times New Roman"/>
      <family val="1"/>
    </font>
    <font>
      <vertAlign val="superscript"/>
      <sz val="8"/>
      <name val="Times New Roman"/>
      <family val="1"/>
    </font>
    <font>
      <vertAlign val="superscript"/>
      <sz val="10"/>
      <color indexed="43"/>
      <name val="MS Sans Serif"/>
      <family val="2"/>
    </font>
    <font>
      <b/>
      <vertAlign val="subscript"/>
      <sz val="10"/>
      <name val="MS Sans Serif"/>
      <family val="2"/>
    </font>
    <font>
      <b/>
      <sz val="10"/>
      <name val="MS Sans Serif"/>
      <family val="2"/>
    </font>
    <font>
      <vertAlign val="superscript"/>
      <sz val="10"/>
      <name val="Arial"/>
      <family val="2"/>
    </font>
    <font>
      <b/>
      <vertAlign val="superscript"/>
      <sz val="10"/>
      <color indexed="43"/>
      <name val="MS Sans Serif"/>
      <family val="2"/>
    </font>
    <font>
      <b/>
      <vertAlign val="subscript"/>
      <sz val="10"/>
      <color indexed="43"/>
      <name val="MS Sans Serif"/>
      <family val="2"/>
    </font>
    <font>
      <b/>
      <vertAlign val="subscript"/>
      <sz val="10"/>
      <name val="Times New Roman"/>
      <family val="1"/>
    </font>
    <font>
      <vertAlign val="subscript"/>
      <sz val="10"/>
      <name val="Times New Roman"/>
      <family val="1"/>
    </font>
    <font>
      <sz val="10"/>
      <color indexed="43"/>
      <name val="Arial"/>
      <family val="2"/>
    </font>
    <font>
      <b/>
      <sz val="8"/>
      <color indexed="81"/>
      <name val="Tahoma"/>
      <family val="2"/>
    </font>
    <font>
      <i/>
      <sz val="8"/>
      <color indexed="81"/>
      <name val="Tahoma"/>
      <family val="2"/>
    </font>
    <font>
      <vertAlign val="superscript"/>
      <sz val="10"/>
      <name val="Times New Roman"/>
      <family val="1"/>
    </font>
    <font>
      <b/>
      <vertAlign val="superscript"/>
      <sz val="10"/>
      <name val="MS Sans Serif"/>
      <family val="2"/>
    </font>
    <font>
      <b/>
      <vertAlign val="subscript"/>
      <sz val="10"/>
      <name val="Arial"/>
      <family val="2"/>
    </font>
    <font>
      <sz val="11"/>
      <color theme="0"/>
      <name val="Calibri"/>
      <family val="2"/>
      <scheme val="minor"/>
    </font>
    <font>
      <b/>
      <sz val="11"/>
      <color theme="0"/>
      <name val="Calibri"/>
      <family val="2"/>
      <scheme val="minor"/>
    </font>
    <font>
      <b/>
      <u/>
      <sz val="10"/>
      <color rgb="FF0000FF"/>
      <name val="Times New Roman"/>
      <family val="1"/>
    </font>
  </fonts>
  <fills count="15">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21"/>
        <bgColor indexed="64"/>
      </patternFill>
    </fill>
    <fill>
      <patternFill patternType="solid">
        <fgColor indexed="62"/>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5"/>
      </patternFill>
    </fill>
    <fill>
      <patternFill patternType="solid">
        <fgColor theme="0"/>
        <bgColor indexed="64"/>
      </patternFill>
    </fill>
  </fills>
  <borders count="7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43"/>
      </right>
      <top/>
      <bottom/>
      <diagonal/>
    </border>
    <border>
      <left style="medium">
        <color indexed="43"/>
      </left>
      <right style="medium">
        <color indexed="43"/>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43"/>
      </left>
      <right/>
      <top/>
      <bottom/>
      <diagonal/>
    </border>
    <border>
      <left/>
      <right style="medium">
        <color indexed="43"/>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43"/>
      </left>
      <right style="medium">
        <color indexed="43"/>
      </right>
      <top/>
      <bottom style="medium">
        <color indexed="43"/>
      </bottom>
      <diagonal/>
    </border>
    <border>
      <left/>
      <right/>
      <top/>
      <bottom style="medium">
        <color indexed="43"/>
      </bottom>
      <diagonal/>
    </border>
    <border>
      <left/>
      <right style="medium">
        <color indexed="43"/>
      </right>
      <top/>
      <bottom style="medium">
        <color indexed="43"/>
      </bottom>
      <diagonal/>
    </border>
    <border>
      <left style="medium">
        <color indexed="43"/>
      </left>
      <right/>
      <top/>
      <bottom style="medium">
        <color indexed="43"/>
      </bottom>
      <diagonal/>
    </border>
    <border>
      <left/>
      <right style="thick">
        <color indexed="10"/>
      </right>
      <top style="thick">
        <color indexed="10"/>
      </top>
      <bottom style="thick">
        <color indexed="10"/>
      </bottom>
      <diagonal/>
    </border>
    <border>
      <left style="medium">
        <color indexed="64"/>
      </left>
      <right/>
      <top style="medium">
        <color indexed="64"/>
      </top>
      <bottom style="dotted">
        <color indexed="22"/>
      </bottom>
      <diagonal/>
    </border>
    <border>
      <left/>
      <right/>
      <top style="medium">
        <color indexed="64"/>
      </top>
      <bottom style="dotted">
        <color indexed="22"/>
      </bottom>
      <diagonal/>
    </border>
    <border>
      <left/>
      <right style="medium">
        <color indexed="64"/>
      </right>
      <top style="medium">
        <color indexed="64"/>
      </top>
      <bottom style="dotted">
        <color indexed="22"/>
      </bottom>
      <diagonal/>
    </border>
    <border>
      <left style="medium">
        <color indexed="64"/>
      </left>
      <right/>
      <top style="dotted">
        <color indexed="22"/>
      </top>
      <bottom style="dotted">
        <color indexed="22"/>
      </bottom>
      <diagonal/>
    </border>
    <border>
      <left/>
      <right/>
      <top style="dotted">
        <color indexed="22"/>
      </top>
      <bottom style="dotted">
        <color indexed="22"/>
      </bottom>
      <diagonal/>
    </border>
    <border>
      <left/>
      <right style="thin">
        <color indexed="10"/>
      </right>
      <top/>
      <bottom/>
      <diagonal/>
    </border>
    <border>
      <left style="thick">
        <color indexed="10"/>
      </left>
      <right/>
      <top/>
      <bottom style="thick">
        <color indexed="10"/>
      </bottom>
      <diagonal/>
    </border>
    <border>
      <left/>
      <right style="medium">
        <color indexed="64"/>
      </right>
      <top style="dotted">
        <color indexed="22"/>
      </top>
      <bottom style="dotted">
        <color indexed="22"/>
      </bottom>
      <diagonal/>
    </border>
    <border>
      <left style="medium">
        <color indexed="64"/>
      </left>
      <right/>
      <top style="dotted">
        <color indexed="22"/>
      </top>
      <bottom style="medium">
        <color indexed="64"/>
      </bottom>
      <diagonal/>
    </border>
    <border>
      <left/>
      <right/>
      <top style="dotted">
        <color indexed="22"/>
      </top>
      <bottom style="medium">
        <color indexed="64"/>
      </bottom>
      <diagonal/>
    </border>
    <border>
      <left/>
      <right style="medium">
        <color indexed="64"/>
      </right>
      <top style="dotted">
        <color indexed="22"/>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dotted">
        <color indexed="22"/>
      </top>
      <bottom style="dotted">
        <color indexed="22"/>
      </bottom>
      <diagonal/>
    </border>
    <border>
      <left style="thin">
        <color indexed="64"/>
      </left>
      <right style="medium">
        <color indexed="64"/>
      </right>
      <top style="dotted">
        <color indexed="22"/>
      </top>
      <bottom style="medium">
        <color indexed="64"/>
      </bottom>
      <diagonal/>
    </border>
    <border>
      <left/>
      <right style="thin">
        <color indexed="64"/>
      </right>
      <top style="medium">
        <color indexed="64"/>
      </top>
      <bottom style="dotted">
        <color indexed="22"/>
      </bottom>
      <diagonal/>
    </border>
    <border>
      <left/>
      <right style="thin">
        <color indexed="64"/>
      </right>
      <top style="dotted">
        <color indexed="22"/>
      </top>
      <bottom style="dotted">
        <color indexed="22"/>
      </bottom>
      <diagonal/>
    </border>
    <border>
      <left/>
      <right style="thin">
        <color indexed="64"/>
      </right>
      <top style="dotted">
        <color indexed="22"/>
      </top>
      <bottom style="medium">
        <color indexed="64"/>
      </bottom>
      <diagonal/>
    </border>
    <border>
      <left style="thin">
        <color indexed="64"/>
      </left>
      <right style="thin">
        <color indexed="64"/>
      </right>
      <top style="dotted">
        <color indexed="22"/>
      </top>
      <bottom style="dotted">
        <color indexed="22"/>
      </bottom>
      <diagonal/>
    </border>
    <border>
      <left style="thin">
        <color indexed="64"/>
      </left>
      <right style="thin">
        <color indexed="64"/>
      </right>
      <top style="dotted">
        <color indexed="22"/>
      </top>
      <bottom style="medium">
        <color indexed="64"/>
      </bottom>
      <diagonal/>
    </border>
    <border>
      <left style="thick">
        <color indexed="10"/>
      </left>
      <right/>
      <top style="thick">
        <color indexed="10"/>
      </top>
      <bottom/>
      <diagonal/>
    </border>
    <border>
      <left/>
      <right style="thin">
        <color indexed="10"/>
      </right>
      <top style="thick">
        <color indexed="10"/>
      </top>
      <bottom/>
      <diagonal/>
    </border>
    <border>
      <left style="thin">
        <color indexed="10"/>
      </left>
      <right style="thin">
        <color indexed="10"/>
      </right>
      <top style="thick">
        <color indexed="10"/>
      </top>
      <bottom/>
      <diagonal/>
    </border>
    <border>
      <left/>
      <right style="thin">
        <color indexed="10"/>
      </right>
      <top/>
      <bottom style="thick">
        <color indexed="10"/>
      </bottom>
      <diagonal/>
    </border>
    <border>
      <left style="thin">
        <color indexed="10"/>
      </left>
      <right style="thin">
        <color indexed="10"/>
      </right>
      <top/>
      <bottom style="thick">
        <color indexed="10"/>
      </bottom>
      <diagonal/>
    </border>
    <border>
      <left style="thick">
        <color indexed="10"/>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10"/>
      </left>
      <right style="thin">
        <color indexed="10"/>
      </right>
      <top/>
      <bottom/>
      <diagonal/>
    </border>
    <border>
      <left style="thin">
        <color indexed="10"/>
      </left>
      <right style="thick">
        <color indexed="10"/>
      </right>
      <top style="thick">
        <color indexed="10"/>
      </top>
      <bottom/>
      <diagonal/>
    </border>
    <border>
      <left style="thin">
        <color indexed="10"/>
      </left>
      <right style="thick">
        <color indexed="10"/>
      </right>
      <top/>
      <bottom style="thick">
        <color indexed="10"/>
      </bottom>
      <diagonal/>
    </border>
    <border>
      <left style="thin">
        <color indexed="10"/>
      </left>
      <right style="thick">
        <color indexed="10"/>
      </right>
      <top/>
      <bottom/>
      <diagonal/>
    </border>
    <border>
      <left style="thick">
        <color indexed="10"/>
      </left>
      <right style="thick">
        <color indexed="10"/>
      </right>
      <top style="thick">
        <color indexed="10"/>
      </top>
      <bottom/>
      <diagonal/>
    </border>
    <border>
      <left style="thick">
        <color indexed="10"/>
      </left>
      <right style="thick">
        <color indexed="10"/>
      </right>
      <top/>
      <bottom/>
      <diagonal/>
    </border>
    <border>
      <left style="thick">
        <color indexed="10"/>
      </left>
      <right style="thick">
        <color indexed="10"/>
      </right>
      <top/>
      <bottom style="medium">
        <color indexed="64"/>
      </bottom>
      <diagonal/>
    </border>
    <border>
      <left style="thick">
        <color indexed="10"/>
      </left>
      <right style="thick">
        <color indexed="10"/>
      </right>
      <top style="medium">
        <color indexed="64"/>
      </top>
      <bottom/>
      <diagonal/>
    </border>
    <border>
      <left style="thick">
        <color indexed="10"/>
      </left>
      <right style="thick">
        <color indexed="10"/>
      </right>
      <top/>
      <bottom style="thin">
        <color indexed="64"/>
      </bottom>
      <diagonal/>
    </border>
    <border>
      <left style="thick">
        <color indexed="10"/>
      </left>
      <right style="thick">
        <color indexed="10"/>
      </right>
      <top/>
      <bottom style="thick">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dotted">
        <color indexed="22"/>
      </top>
      <bottom/>
      <diagonal/>
    </border>
    <border>
      <left/>
      <right style="medium">
        <color indexed="64"/>
      </right>
      <top style="dotted">
        <color indexed="22"/>
      </top>
      <bottom/>
      <diagonal/>
    </border>
    <border>
      <left/>
      <right style="thick">
        <color indexed="10"/>
      </right>
      <top style="thick">
        <color indexed="10"/>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top/>
      <bottom style="medium">
        <color rgb="FFFFFF99"/>
      </bottom>
      <diagonal/>
    </border>
  </borders>
  <cellStyleXfs count="2">
    <xf numFmtId="0" fontId="0" fillId="0" borderId="0"/>
    <xf numFmtId="0" fontId="50" fillId="13" borderId="0" applyNumberFormat="0" applyBorder="0" applyAlignment="0" applyProtection="0"/>
  </cellStyleXfs>
  <cellXfs count="328">
    <xf numFmtId="0" fontId="0" fillId="0" borderId="0" xfId="0"/>
    <xf numFmtId="0" fontId="2" fillId="0" borderId="1" xfId="0" applyFont="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center"/>
    </xf>
    <xf numFmtId="0" fontId="2" fillId="0" borderId="2" xfId="0" applyFont="1" applyBorder="1" applyAlignment="1">
      <alignment horizontal="center"/>
    </xf>
    <xf numFmtId="164" fontId="0" fillId="0" borderId="2" xfId="0" applyNumberFormat="1" applyBorder="1" applyAlignment="1">
      <alignment horizontal="center"/>
    </xf>
    <xf numFmtId="0" fontId="4" fillId="2" borderId="0" xfId="0" applyFont="1" applyFill="1" applyBorder="1" applyAlignment="1">
      <alignment horizontal="center"/>
    </xf>
    <xf numFmtId="0" fontId="4" fillId="2" borderId="0" xfId="0" applyFont="1" applyFill="1" applyBorder="1" applyAlignment="1">
      <alignment horizontal="left"/>
    </xf>
    <xf numFmtId="0" fontId="6" fillId="3" borderId="3" xfId="0" applyFont="1" applyFill="1" applyBorder="1" applyAlignment="1">
      <alignment horizontal="center"/>
    </xf>
    <xf numFmtId="0" fontId="2" fillId="0" borderId="0" xfId="0" applyFont="1" applyBorder="1" applyAlignment="1">
      <alignment horizontal="center"/>
    </xf>
    <xf numFmtId="0" fontId="0" fillId="0" borderId="0" xfId="0" applyBorder="1"/>
    <xf numFmtId="0" fontId="5" fillId="4" borderId="0" xfId="0" applyFont="1" applyFill="1" applyBorder="1" applyAlignment="1">
      <alignment horizontal="right"/>
    </xf>
    <xf numFmtId="0" fontId="0" fillId="0" borderId="1" xfId="0" applyFill="1" applyBorder="1" applyAlignment="1">
      <alignment horizontal="center"/>
    </xf>
    <xf numFmtId="2"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2" fontId="0" fillId="0" borderId="1" xfId="0" applyNumberFormat="1" applyFill="1" applyBorder="1" applyAlignment="1">
      <alignment horizontal="center"/>
    </xf>
    <xf numFmtId="164" fontId="0" fillId="0" borderId="1" xfId="0" applyNumberFormat="1" applyFill="1" applyBorder="1" applyAlignment="1">
      <alignment horizontal="center"/>
    </xf>
    <xf numFmtId="0" fontId="0" fillId="0" borderId="2" xfId="0" applyFill="1" applyBorder="1" applyAlignment="1">
      <alignment horizontal="center"/>
    </xf>
    <xf numFmtId="164" fontId="0" fillId="0" borderId="2" xfId="0" applyNumberFormat="1" applyFill="1" applyBorder="1" applyAlignment="1">
      <alignment horizontal="center"/>
    </xf>
    <xf numFmtId="0" fontId="9" fillId="3" borderId="0" xfId="0" applyFont="1" applyFill="1"/>
    <xf numFmtId="166" fontId="0" fillId="0" borderId="1" xfId="0" applyNumberFormat="1" applyFill="1" applyBorder="1" applyAlignment="1">
      <alignment horizontal="center"/>
    </xf>
    <xf numFmtId="166" fontId="0" fillId="0" borderId="2" xfId="0" applyNumberFormat="1" applyFill="1" applyBorder="1" applyAlignment="1">
      <alignment horizontal="center"/>
    </xf>
    <xf numFmtId="164" fontId="0" fillId="0" borderId="0" xfId="0" applyNumberFormat="1" applyBorder="1" applyAlignment="1">
      <alignment horizontal="center"/>
    </xf>
    <xf numFmtId="0" fontId="0" fillId="0" borderId="0" xfId="0" applyFill="1" applyBorder="1"/>
    <xf numFmtId="0" fontId="13" fillId="3" borderId="0" xfId="0" applyFont="1" applyFill="1"/>
    <xf numFmtId="165" fontId="0" fillId="0" borderId="1" xfId="0" applyNumberFormat="1" applyBorder="1" applyAlignment="1">
      <alignment horizontal="center"/>
    </xf>
    <xf numFmtId="1" fontId="0" fillId="0" borderId="1" xfId="0" applyNumberFormat="1" applyBorder="1" applyAlignment="1">
      <alignment horizontal="center"/>
    </xf>
    <xf numFmtId="165" fontId="0" fillId="0" borderId="2" xfId="0" applyNumberFormat="1" applyBorder="1" applyAlignment="1">
      <alignment horizontal="center"/>
    </xf>
    <xf numFmtId="1" fontId="0" fillId="0" borderId="2" xfId="0" applyNumberFormat="1" applyBorder="1" applyAlignment="1">
      <alignment horizontal="center"/>
    </xf>
    <xf numFmtId="0" fontId="4" fillId="4" borderId="0" xfId="0" applyFont="1" applyFill="1" applyBorder="1"/>
    <xf numFmtId="0" fontId="0" fillId="4" borderId="0" xfId="0" applyFill="1" applyBorder="1"/>
    <xf numFmtId="0" fontId="5" fillId="4" borderId="0" xfId="0" applyFont="1" applyFill="1" applyBorder="1"/>
    <xf numFmtId="0" fontId="17" fillId="4" borderId="0" xfId="0" applyFont="1" applyFill="1" applyBorder="1"/>
    <xf numFmtId="165" fontId="17" fillId="4" borderId="0" xfId="0" applyNumberFormat="1" applyFont="1" applyFill="1" applyBorder="1" applyAlignment="1">
      <alignment horizontal="center"/>
    </xf>
    <xf numFmtId="164" fontId="0" fillId="2" borderId="0" xfId="0" applyNumberFormat="1" applyFill="1" applyBorder="1" applyAlignment="1">
      <alignment horizontal="center"/>
    </xf>
    <xf numFmtId="164" fontId="7"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0" fontId="4" fillId="2" borderId="0" xfId="0" applyFont="1" applyFill="1" applyBorder="1" applyAlignment="1">
      <alignment horizontal="right"/>
    </xf>
    <xf numFmtId="0" fontId="4" fillId="2" borderId="4" xfId="0" applyFont="1" applyFill="1" applyBorder="1"/>
    <xf numFmtId="164" fontId="7" fillId="2" borderId="4" xfId="0" applyNumberFormat="1" applyFont="1" applyFill="1" applyBorder="1" applyAlignment="1">
      <alignment horizontal="left"/>
    </xf>
    <xf numFmtId="0" fontId="5" fillId="0" borderId="5" xfId="0" applyFont="1" applyFill="1" applyBorder="1"/>
    <xf numFmtId="0" fontId="10" fillId="5" borderId="0" xfId="0" applyFont="1" applyFill="1" applyBorder="1" applyAlignment="1">
      <alignment horizontal="center"/>
    </xf>
    <xf numFmtId="0" fontId="0" fillId="6" borderId="1" xfId="0" applyFill="1" applyBorder="1"/>
    <xf numFmtId="0" fontId="0" fillId="6" borderId="1" xfId="0" applyFill="1" applyBorder="1" applyAlignment="1">
      <alignment horizontal="center"/>
    </xf>
    <xf numFmtId="0" fontId="0" fillId="6" borderId="2" xfId="0" applyFill="1" applyBorder="1" applyAlignment="1">
      <alignment horizontal="center"/>
    </xf>
    <xf numFmtId="0" fontId="5" fillId="4" borderId="5" xfId="0" applyFont="1" applyFill="1" applyBorder="1" applyAlignment="1">
      <alignment horizontal="center"/>
    </xf>
    <xf numFmtId="165" fontId="4" fillId="4" borderId="0" xfId="0" applyNumberFormat="1" applyFont="1" applyFill="1" applyBorder="1" applyAlignment="1">
      <alignment horizontal="center"/>
    </xf>
    <xf numFmtId="2" fontId="4" fillId="2" borderId="0" xfId="0" applyNumberFormat="1" applyFont="1" applyFill="1" applyBorder="1" applyAlignment="1">
      <alignment horizontal="center"/>
    </xf>
    <xf numFmtId="0" fontId="0" fillId="2" borderId="0" xfId="0" applyFill="1" applyBorder="1"/>
    <xf numFmtId="0" fontId="17" fillId="4" borderId="0" xfId="0" applyFont="1" applyFill="1" applyBorder="1" applyAlignment="1">
      <alignment horizontal="center"/>
    </xf>
    <xf numFmtId="0" fontId="5" fillId="4" borderId="0" xfId="0" applyFont="1" applyFill="1" applyBorder="1" applyAlignment="1">
      <alignment horizontal="center"/>
    </xf>
    <xf numFmtId="2" fontId="4" fillId="4" borderId="0" xfId="0" applyNumberFormat="1" applyFont="1" applyFill="1" applyBorder="1" applyAlignment="1">
      <alignment horizontal="center"/>
    </xf>
    <xf numFmtId="164" fontId="5" fillId="4" borderId="0" xfId="0" applyNumberFormat="1" applyFont="1" applyFill="1" applyBorder="1" applyAlignment="1">
      <alignment horizontal="right"/>
    </xf>
    <xf numFmtId="1" fontId="7" fillId="4" borderId="0" xfId="0" applyNumberFormat="1" applyFont="1" applyFill="1" applyBorder="1" applyAlignment="1">
      <alignment horizontal="center"/>
    </xf>
    <xf numFmtId="164" fontId="7" fillId="4" borderId="0" xfId="0" applyNumberFormat="1" applyFont="1" applyFill="1" applyBorder="1" applyAlignment="1">
      <alignment horizontal="center"/>
    </xf>
    <xf numFmtId="0" fontId="5" fillId="0" borderId="0" xfId="0" applyFont="1" applyFill="1" applyBorder="1"/>
    <xf numFmtId="0" fontId="4" fillId="0" borderId="0" xfId="0" applyFont="1" applyFill="1" applyBorder="1"/>
    <xf numFmtId="0" fontId="4" fillId="0" borderId="0" xfId="0" applyFont="1" applyFill="1" applyBorder="1" applyAlignment="1">
      <alignment horizontal="right"/>
    </xf>
    <xf numFmtId="164" fontId="4" fillId="0" borderId="0" xfId="0" applyNumberFormat="1" applyFont="1" applyFill="1" applyBorder="1"/>
    <xf numFmtId="0" fontId="5" fillId="0" borderId="0" xfId="0" applyFont="1" applyFill="1" applyBorder="1" applyAlignment="1">
      <alignment horizontal="right"/>
    </xf>
    <xf numFmtId="0" fontId="2" fillId="0" borderId="6" xfId="0" applyFont="1" applyBorder="1" applyAlignment="1">
      <alignment horizontal="center"/>
    </xf>
    <xf numFmtId="0" fontId="0" fillId="0" borderId="6" xfId="0" applyFill="1" applyBorder="1" applyAlignment="1">
      <alignment horizontal="center"/>
    </xf>
    <xf numFmtId="0" fontId="1" fillId="0" borderId="6" xfId="0" applyFont="1" applyFill="1" applyBorder="1" applyAlignment="1">
      <alignment horizontal="center"/>
    </xf>
    <xf numFmtId="0" fontId="1" fillId="0" borderId="6" xfId="0" applyFont="1" applyBorder="1" applyAlignment="1">
      <alignment horizontal="center"/>
    </xf>
    <xf numFmtId="0" fontId="2" fillId="6" borderId="6" xfId="0" applyFont="1" applyFill="1" applyBorder="1" applyAlignment="1">
      <alignment horizontal="left"/>
    </xf>
    <xf numFmtId="0" fontId="0" fillId="6" borderId="6" xfId="0" applyFill="1" applyBorder="1"/>
    <xf numFmtId="0" fontId="0" fillId="0" borderId="7" xfId="0" applyBorder="1"/>
    <xf numFmtId="0" fontId="0" fillId="0" borderId="8" xfId="0" applyBorder="1"/>
    <xf numFmtId="0" fontId="0" fillId="0" borderId="8" xfId="0" applyBorder="1" applyAlignment="1">
      <alignment horizontal="center"/>
    </xf>
    <xf numFmtId="0" fontId="0" fillId="0" borderId="9" xfId="0" applyBorder="1" applyAlignment="1">
      <alignment horizontal="center"/>
    </xf>
    <xf numFmtId="0" fontId="0" fillId="6" borderId="10" xfId="0" applyFill="1" applyBorder="1"/>
    <xf numFmtId="0" fontId="0" fillId="6" borderId="11" xfId="0" applyFill="1" applyBorder="1"/>
    <xf numFmtId="0" fontId="0" fillId="6" borderId="11" xfId="0" applyFill="1" applyBorder="1" applyAlignment="1">
      <alignment horizontal="center"/>
    </xf>
    <xf numFmtId="0" fontId="0" fillId="6" borderId="12" xfId="0" applyFill="1" applyBorder="1" applyAlignment="1">
      <alignment horizontal="center"/>
    </xf>
    <xf numFmtId="0" fontId="4" fillId="2" borderId="13" xfId="0" applyFont="1" applyFill="1" applyBorder="1"/>
    <xf numFmtId="0" fontId="4" fillId="4" borderId="14" xfId="0" applyFont="1" applyFill="1" applyBorder="1"/>
    <xf numFmtId="0" fontId="0" fillId="4" borderId="14" xfId="0" applyFill="1" applyBorder="1"/>
    <xf numFmtId="0" fontId="17" fillId="4" borderId="14" xfId="0" applyFont="1" applyFill="1" applyBorder="1"/>
    <xf numFmtId="0" fontId="17" fillId="4" borderId="13" xfId="0" applyFont="1" applyFill="1" applyBorder="1"/>
    <xf numFmtId="0" fontId="10" fillId="4" borderId="13" xfId="0" applyFont="1" applyFill="1" applyBorder="1"/>
    <xf numFmtId="0" fontId="4" fillId="4" borderId="13" xfId="0" applyNumberFormat="1" applyFont="1" applyFill="1" applyBorder="1"/>
    <xf numFmtId="0" fontId="7" fillId="4" borderId="0" xfId="0" applyFont="1" applyFill="1" applyBorder="1" applyAlignment="1">
      <alignment horizontal="center"/>
    </xf>
    <xf numFmtId="164" fontId="17" fillId="4" borderId="0" xfId="0" applyNumberFormat="1" applyFont="1" applyFill="1" applyBorder="1" applyAlignment="1">
      <alignment horizontal="center"/>
    </xf>
    <xf numFmtId="0" fontId="5" fillId="0" borderId="13" xfId="0" applyFont="1" applyFill="1" applyBorder="1"/>
    <xf numFmtId="0" fontId="7" fillId="4" borderId="14" xfId="0" applyFont="1" applyFill="1" applyBorder="1" applyAlignment="1">
      <alignment horizontal="center"/>
    </xf>
    <xf numFmtId="0" fontId="10" fillId="5" borderId="14" xfId="0" applyFont="1" applyFill="1" applyBorder="1" applyAlignment="1">
      <alignment horizontal="center"/>
    </xf>
    <xf numFmtId="0" fontId="0" fillId="0" borderId="1" xfId="0" applyFill="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2" xfId="0" applyFill="1" applyBorder="1" applyAlignment="1" applyProtection="1">
      <alignment horizontal="center"/>
      <protection locked="0"/>
    </xf>
    <xf numFmtId="2" fontId="0" fillId="0" borderId="16" xfId="0" applyNumberFormat="1" applyFill="1" applyBorder="1" applyAlignment="1">
      <alignment horizontal="center"/>
    </xf>
    <xf numFmtId="164" fontId="0" fillId="0" borderId="16" xfId="0" applyNumberFormat="1" applyFill="1" applyBorder="1" applyAlignment="1">
      <alignment horizontal="center"/>
    </xf>
    <xf numFmtId="0" fontId="3" fillId="0" borderId="16" xfId="0" applyFont="1" applyBorder="1" applyAlignment="1">
      <alignment horizontal="center"/>
    </xf>
    <xf numFmtId="0" fontId="0" fillId="0" borderId="16" xfId="0" applyFill="1" applyBorder="1"/>
    <xf numFmtId="0" fontId="0" fillId="0" borderId="17" xfId="0" applyBorder="1"/>
    <xf numFmtId="0" fontId="0" fillId="6" borderId="16" xfId="0" applyFill="1" applyBorder="1" applyAlignment="1">
      <alignment horizontal="center"/>
    </xf>
    <xf numFmtId="0" fontId="0" fillId="6" borderId="18" xfId="0" applyFill="1" applyBorder="1" applyAlignment="1">
      <alignment horizontal="center"/>
    </xf>
    <xf numFmtId="0" fontId="2" fillId="0" borderId="16" xfId="0" applyFont="1" applyBorder="1" applyAlignment="1">
      <alignment horizontal="center"/>
    </xf>
    <xf numFmtId="0" fontId="0" fillId="0" borderId="16" xfId="0" applyFill="1" applyBorder="1" applyAlignment="1" applyProtection="1">
      <alignment horizontal="center"/>
      <protection locked="0"/>
    </xf>
    <xf numFmtId="164" fontId="0" fillId="0" borderId="16" xfId="0" applyNumberFormat="1" applyBorder="1" applyAlignment="1">
      <alignment horizontal="center"/>
    </xf>
    <xf numFmtId="0" fontId="0" fillId="0" borderId="17" xfId="0" applyBorder="1" applyAlignment="1">
      <alignment horizontal="center"/>
    </xf>
    <xf numFmtId="0" fontId="0" fillId="0" borderId="16" xfId="0" applyFill="1" applyBorder="1" applyAlignment="1">
      <alignment horizontal="center"/>
    </xf>
    <xf numFmtId="165" fontId="0" fillId="0" borderId="16" xfId="0" applyNumberFormat="1" applyBorder="1" applyAlignment="1">
      <alignment horizontal="center"/>
    </xf>
    <xf numFmtId="1" fontId="0" fillId="0" borderId="16" xfId="0" applyNumberFormat="1" applyBorder="1" applyAlignment="1">
      <alignment horizontal="center"/>
    </xf>
    <xf numFmtId="0" fontId="5" fillId="4" borderId="19" xfId="0" applyFont="1" applyFill="1" applyBorder="1" applyAlignment="1">
      <alignment horizontal="center"/>
    </xf>
    <xf numFmtId="164" fontId="17" fillId="4" borderId="20" xfId="0" applyNumberFormat="1" applyFont="1" applyFill="1" applyBorder="1" applyAlignment="1">
      <alignment horizontal="center"/>
    </xf>
    <xf numFmtId="0" fontId="7" fillId="4" borderId="21" xfId="0" applyFont="1" applyFill="1" applyBorder="1" applyAlignment="1">
      <alignment horizontal="center"/>
    </xf>
    <xf numFmtId="0" fontId="4" fillId="4" borderId="22" xfId="0" applyFont="1" applyFill="1" applyBorder="1"/>
    <xf numFmtId="0" fontId="5" fillId="4" borderId="20" xfId="0" applyFont="1" applyFill="1" applyBorder="1" applyAlignment="1">
      <alignment horizontal="center"/>
    </xf>
    <xf numFmtId="0" fontId="5" fillId="4" borderId="20" xfId="0" applyFont="1" applyFill="1" applyBorder="1" applyAlignment="1">
      <alignment horizontal="left"/>
    </xf>
    <xf numFmtId="164" fontId="4" fillId="4" borderId="20" xfId="0" applyNumberFormat="1" applyFont="1" applyFill="1" applyBorder="1" applyAlignment="1">
      <alignment horizontal="center"/>
    </xf>
    <xf numFmtId="0" fontId="5" fillId="4" borderId="20" xfId="0" applyFont="1" applyFill="1" applyBorder="1" applyAlignment="1">
      <alignment horizontal="right"/>
    </xf>
    <xf numFmtId="0" fontId="5" fillId="4" borderId="21" xfId="0" applyFont="1" applyFill="1" applyBorder="1"/>
    <xf numFmtId="0" fontId="5" fillId="4" borderId="22" xfId="0" applyFont="1" applyFill="1" applyBorder="1" applyAlignment="1">
      <alignment horizontal="center"/>
    </xf>
    <xf numFmtId="165" fontId="4" fillId="4" borderId="20" xfId="0" applyNumberFormat="1" applyFont="1" applyFill="1" applyBorder="1" applyAlignment="1">
      <alignment horizontal="center"/>
    </xf>
    <xf numFmtId="0" fontId="4" fillId="4" borderId="22" xfId="0" applyNumberFormat="1" applyFont="1" applyFill="1" applyBorder="1"/>
    <xf numFmtId="2" fontId="4" fillId="4" borderId="20" xfId="0" applyNumberFormat="1" applyFont="1" applyFill="1" applyBorder="1" applyAlignment="1">
      <alignment horizontal="center"/>
    </xf>
    <xf numFmtId="164" fontId="5" fillId="4" borderId="20" xfId="0" applyNumberFormat="1" applyFont="1" applyFill="1" applyBorder="1" applyAlignment="1">
      <alignment horizontal="right"/>
    </xf>
    <xf numFmtId="0" fontId="5" fillId="4" borderId="20" xfId="0" applyFont="1" applyFill="1" applyBorder="1"/>
    <xf numFmtId="165" fontId="17" fillId="4" borderId="20" xfId="0" applyNumberFormat="1" applyFont="1" applyFill="1" applyBorder="1" applyAlignment="1">
      <alignment horizontal="center"/>
    </xf>
    <xf numFmtId="0" fontId="17" fillId="4" borderId="21" xfId="0" applyFont="1" applyFill="1" applyBorder="1"/>
    <xf numFmtId="1" fontId="7" fillId="4" borderId="22" xfId="0" applyNumberFormat="1" applyFont="1" applyFill="1" applyBorder="1" applyAlignment="1">
      <alignment horizontal="center"/>
    </xf>
    <xf numFmtId="1" fontId="5" fillId="4" borderId="20" xfId="0" applyNumberFormat="1" applyFont="1" applyFill="1" applyBorder="1" applyAlignment="1">
      <alignment horizontal="right"/>
    </xf>
    <xf numFmtId="0" fontId="0" fillId="0" borderId="22" xfId="0" applyBorder="1"/>
    <xf numFmtId="0" fontId="0" fillId="0" borderId="19" xfId="0" applyBorder="1"/>
    <xf numFmtId="0" fontId="0" fillId="0" borderId="20" xfId="0" applyBorder="1"/>
    <xf numFmtId="0" fontId="2" fillId="0" borderId="20" xfId="0" applyFont="1" applyBorder="1" applyAlignment="1">
      <alignment horizontal="center"/>
    </xf>
    <xf numFmtId="166" fontId="0" fillId="0" borderId="1" xfId="0" applyNumberFormat="1" applyFill="1" applyBorder="1" applyAlignment="1" applyProtection="1">
      <alignment horizontal="center"/>
      <protection locked="0"/>
    </xf>
    <xf numFmtId="166" fontId="0" fillId="0" borderId="2" xfId="0" applyNumberFormat="1" applyFill="1" applyBorder="1" applyAlignment="1" applyProtection="1">
      <alignment horizontal="center"/>
      <protection locked="0"/>
    </xf>
    <xf numFmtId="166" fontId="0" fillId="0" borderId="15" xfId="0" applyNumberFormat="1" applyFill="1" applyBorder="1" applyAlignment="1" applyProtection="1">
      <alignment horizontal="center"/>
      <protection locked="0"/>
    </xf>
    <xf numFmtId="166" fontId="0" fillId="0" borderId="16" xfId="0" applyNumberFormat="1" applyFill="1" applyBorder="1" applyAlignment="1" applyProtection="1">
      <alignment horizontal="center"/>
      <protection locked="0"/>
    </xf>
    <xf numFmtId="0" fontId="10" fillId="7" borderId="23" xfId="0" applyFont="1" applyFill="1" applyBorder="1" applyAlignment="1" applyProtection="1">
      <alignment horizontal="center" vertical="center"/>
      <protection locked="0"/>
    </xf>
    <xf numFmtId="0" fontId="2" fillId="8" borderId="23" xfId="0" applyFont="1" applyFill="1" applyBorder="1" applyAlignment="1" applyProtection="1">
      <alignment horizontal="center" vertical="center"/>
      <protection locked="0"/>
    </xf>
    <xf numFmtId="0" fontId="19" fillId="0" borderId="0" xfId="0" applyFont="1"/>
    <xf numFmtId="0" fontId="19" fillId="0" borderId="0" xfId="0" applyFont="1" applyBorder="1"/>
    <xf numFmtId="164" fontId="4" fillId="4" borderId="0" xfId="0" applyNumberFormat="1" applyFont="1" applyFill="1" applyBorder="1" applyAlignment="1">
      <alignment horizontal="center"/>
    </xf>
    <xf numFmtId="0" fontId="19" fillId="9" borderId="0" xfId="0" applyFont="1" applyFill="1"/>
    <xf numFmtId="0" fontId="26" fillId="9" borderId="24" xfId="0" applyFont="1" applyFill="1" applyBorder="1" applyAlignment="1">
      <alignment horizontal="center" vertical="top"/>
    </xf>
    <xf numFmtId="0" fontId="20" fillId="9" borderId="25" xfId="0" applyFont="1" applyFill="1" applyBorder="1" applyAlignment="1">
      <alignment vertical="center"/>
    </xf>
    <xf numFmtId="0" fontId="19" fillId="9" borderId="25" xfId="0" applyFont="1" applyFill="1" applyBorder="1"/>
    <xf numFmtId="1" fontId="21" fillId="9" borderId="25" xfId="0" applyNumberFormat="1" applyFont="1" applyFill="1" applyBorder="1" applyAlignment="1"/>
    <xf numFmtId="0" fontId="21" fillId="9" borderId="25" xfId="0" applyFont="1" applyFill="1" applyBorder="1" applyAlignment="1"/>
    <xf numFmtId="0" fontId="21" fillId="9" borderId="26" xfId="0" applyFont="1" applyFill="1" applyBorder="1" applyAlignment="1"/>
    <xf numFmtId="0" fontId="26" fillId="9" borderId="27" xfId="0" applyFont="1" applyFill="1" applyBorder="1" applyAlignment="1">
      <alignment horizontal="center" vertical="top"/>
    </xf>
    <xf numFmtId="0" fontId="20" fillId="9" borderId="28" xfId="0" applyFont="1" applyFill="1" applyBorder="1" applyAlignment="1">
      <alignment vertical="center"/>
    </xf>
    <xf numFmtId="0" fontId="19" fillId="9" borderId="28" xfId="0" applyFont="1" applyFill="1" applyBorder="1"/>
    <xf numFmtId="1" fontId="21" fillId="9" borderId="28" xfId="0" applyNumberFormat="1" applyFont="1" applyFill="1" applyBorder="1" applyAlignment="1"/>
    <xf numFmtId="0" fontId="2" fillId="10" borderId="29" xfId="0" applyFont="1" applyFill="1" applyBorder="1" applyAlignment="1" applyProtection="1">
      <alignment horizontal="left"/>
    </xf>
    <xf numFmtId="0" fontId="2" fillId="10" borderId="30" xfId="0" applyFont="1" applyFill="1" applyBorder="1" applyAlignment="1" applyProtection="1">
      <alignment horizontal="right"/>
    </xf>
    <xf numFmtId="0" fontId="21" fillId="9" borderId="28" xfId="0" applyFont="1" applyFill="1" applyBorder="1" applyAlignment="1"/>
    <xf numFmtId="0" fontId="21" fillId="9" borderId="31" xfId="0" applyFont="1" applyFill="1" applyBorder="1" applyAlignment="1"/>
    <xf numFmtId="0" fontId="21" fillId="9" borderId="28" xfId="0" applyFont="1" applyFill="1" applyBorder="1" applyAlignment="1">
      <alignment horizontal="left"/>
    </xf>
    <xf numFmtId="164" fontId="21" fillId="9" borderId="28" xfId="0" applyNumberFormat="1" applyFont="1" applyFill="1" applyBorder="1" applyAlignment="1">
      <alignment horizontal="left"/>
    </xf>
    <xf numFmtId="0" fontId="26" fillId="9" borderId="32" xfId="0" applyFont="1" applyFill="1" applyBorder="1" applyAlignment="1">
      <alignment horizontal="center" vertical="top"/>
    </xf>
    <xf numFmtId="0" fontId="20" fillId="9" borderId="33" xfId="0" applyFont="1" applyFill="1" applyBorder="1" applyAlignment="1">
      <alignment vertical="center"/>
    </xf>
    <xf numFmtId="0" fontId="19" fillId="9" borderId="33" xfId="0" applyFont="1" applyFill="1" applyBorder="1"/>
    <xf numFmtId="164" fontId="21" fillId="9" borderId="33" xfId="0" applyNumberFormat="1" applyFont="1" applyFill="1" applyBorder="1" applyAlignment="1"/>
    <xf numFmtId="0" fontId="21" fillId="9" borderId="33" xfId="0" applyFont="1" applyFill="1" applyBorder="1" applyAlignment="1"/>
    <xf numFmtId="0" fontId="21" fillId="9" borderId="34" xfId="0" applyFont="1" applyFill="1" applyBorder="1" applyAlignment="1"/>
    <xf numFmtId="0" fontId="18" fillId="9" borderId="0" xfId="0" applyFont="1" applyFill="1"/>
    <xf numFmtId="2" fontId="19" fillId="9" borderId="35" xfId="0" applyNumberFormat="1" applyFont="1" applyFill="1" applyBorder="1"/>
    <xf numFmtId="2" fontId="18" fillId="9" borderId="36" xfId="0" applyNumberFormat="1" applyFont="1" applyFill="1" applyBorder="1" applyAlignment="1">
      <alignment horizontal="center"/>
    </xf>
    <xf numFmtId="2" fontId="18" fillId="9" borderId="6" xfId="0" applyNumberFormat="1" applyFont="1" applyFill="1" applyBorder="1" applyAlignment="1">
      <alignment horizontal="center"/>
    </xf>
    <xf numFmtId="2" fontId="18" fillId="9" borderId="10" xfId="0" applyNumberFormat="1" applyFont="1" applyFill="1" applyBorder="1" applyAlignment="1">
      <alignment horizontal="center"/>
    </xf>
    <xf numFmtId="0" fontId="19" fillId="9" borderId="37" xfId="0" applyFont="1" applyFill="1" applyBorder="1"/>
    <xf numFmtId="0" fontId="19" fillId="9" borderId="38" xfId="0" applyFont="1" applyFill="1" applyBorder="1"/>
    <xf numFmtId="0" fontId="23" fillId="9" borderId="16" xfId="0" applyFont="1" applyFill="1" applyBorder="1" applyAlignment="1">
      <alignment horizontal="center"/>
    </xf>
    <xf numFmtId="0" fontId="23" fillId="9" borderId="16" xfId="0" applyFont="1" applyFill="1" applyBorder="1"/>
    <xf numFmtId="0" fontId="23" fillId="9" borderId="18" xfId="0" applyFont="1" applyFill="1" applyBorder="1"/>
    <xf numFmtId="0" fontId="19" fillId="9" borderId="24" xfId="0" applyFont="1" applyFill="1" applyBorder="1" applyAlignment="1">
      <alignment horizontal="right"/>
    </xf>
    <xf numFmtId="1" fontId="19" fillId="9" borderId="39" xfId="0" applyNumberFormat="1" applyFont="1" applyFill="1" applyBorder="1" applyAlignment="1">
      <alignment horizontal="center"/>
    </xf>
    <xf numFmtId="0" fontId="3" fillId="9" borderId="27" xfId="0" applyFont="1" applyFill="1" applyBorder="1" applyAlignment="1" applyProtection="1">
      <alignment horizontal="right"/>
    </xf>
    <xf numFmtId="0" fontId="3" fillId="9" borderId="32" xfId="0" applyFont="1" applyFill="1" applyBorder="1" applyAlignment="1" applyProtection="1">
      <alignment horizontal="right"/>
    </xf>
    <xf numFmtId="1" fontId="19" fillId="9" borderId="40" xfId="0" applyNumberFormat="1" applyFont="1" applyFill="1" applyBorder="1" applyAlignment="1">
      <alignment horizontal="center"/>
    </xf>
    <xf numFmtId="0" fontId="19" fillId="0" borderId="0" xfId="0" applyFont="1" applyFill="1"/>
    <xf numFmtId="0" fontId="29" fillId="3" borderId="3" xfId="0" applyFont="1" applyFill="1" applyBorder="1" applyAlignment="1">
      <alignment horizontal="left"/>
    </xf>
    <xf numFmtId="164" fontId="22" fillId="9" borderId="41" xfId="0" applyNumberFormat="1" applyFont="1" applyFill="1" applyBorder="1"/>
    <xf numFmtId="164" fontId="22" fillId="9" borderId="42" xfId="0" applyNumberFormat="1" applyFont="1" applyFill="1" applyBorder="1"/>
    <xf numFmtId="164" fontId="22" fillId="9" borderId="43" xfId="0" applyNumberFormat="1" applyFont="1" applyFill="1" applyBorder="1"/>
    <xf numFmtId="164" fontId="19" fillId="9" borderId="44" xfId="0" applyNumberFormat="1" applyFont="1" applyFill="1" applyBorder="1" applyAlignment="1">
      <alignment horizontal="right"/>
    </xf>
    <xf numFmtId="165" fontId="19" fillId="9" borderId="44" xfId="0" applyNumberFormat="1" applyFont="1" applyFill="1" applyBorder="1" applyAlignment="1">
      <alignment horizontal="right"/>
    </xf>
    <xf numFmtId="164" fontId="19" fillId="9" borderId="45" xfId="0" applyNumberFormat="1" applyFont="1" applyFill="1" applyBorder="1" applyAlignment="1">
      <alignment horizontal="right"/>
    </xf>
    <xf numFmtId="165" fontId="19" fillId="9" borderId="45" xfId="0" applyNumberFormat="1" applyFont="1" applyFill="1" applyBorder="1" applyAlignment="1">
      <alignment horizontal="right"/>
    </xf>
    <xf numFmtId="0" fontId="2" fillId="10" borderId="46" xfId="0" applyFont="1" applyFill="1" applyBorder="1" applyProtection="1"/>
    <xf numFmtId="0" fontId="0" fillId="10" borderId="47" xfId="0" applyFill="1" applyBorder="1" applyProtection="1"/>
    <xf numFmtId="0" fontId="2" fillId="10" borderId="48" xfId="0" applyFont="1" applyFill="1" applyBorder="1" applyAlignment="1" applyProtection="1">
      <alignment horizontal="center"/>
    </xf>
    <xf numFmtId="0" fontId="0" fillId="10" borderId="30" xfId="0" applyFill="1" applyBorder="1" applyProtection="1"/>
    <xf numFmtId="0" fontId="0" fillId="10" borderId="49" xfId="0" applyFill="1" applyBorder="1" applyProtection="1"/>
    <xf numFmtId="0" fontId="0" fillId="10" borderId="50" xfId="0" applyFill="1" applyBorder="1" applyProtection="1"/>
    <xf numFmtId="0" fontId="2" fillId="10" borderId="51" xfId="0" applyFont="1" applyFill="1" applyBorder="1" applyAlignment="1" applyProtection="1">
      <alignment horizontal="right"/>
    </xf>
    <xf numFmtId="0" fontId="2" fillId="10" borderId="49" xfId="0" applyFont="1" applyFill="1" applyBorder="1" applyAlignment="1" applyProtection="1">
      <alignment horizontal="left"/>
    </xf>
    <xf numFmtId="0" fontId="2" fillId="10" borderId="7" xfId="0" applyFont="1" applyFill="1" applyBorder="1" applyAlignment="1" applyProtection="1">
      <alignment horizontal="center" vertical="center"/>
    </xf>
    <xf numFmtId="0" fontId="2" fillId="10" borderId="6" xfId="0" applyFont="1" applyFill="1" applyBorder="1" applyAlignment="1" applyProtection="1">
      <alignment horizontal="center" vertical="center"/>
    </xf>
    <xf numFmtId="0" fontId="1" fillId="10" borderId="6" xfId="0" applyFont="1" applyFill="1" applyBorder="1" applyAlignment="1" applyProtection="1">
      <alignment horizontal="center" vertical="center"/>
    </xf>
    <xf numFmtId="0" fontId="0" fillId="10" borderId="8" xfId="0" applyFill="1" applyBorder="1" applyAlignment="1" applyProtection="1">
      <alignment horizontal="center" vertical="center"/>
    </xf>
    <xf numFmtId="0" fontId="2" fillId="10" borderId="1" xfId="0" applyFont="1" applyFill="1" applyBorder="1" applyAlignment="1" applyProtection="1">
      <alignment horizontal="center" vertical="center"/>
    </xf>
    <xf numFmtId="0" fontId="0" fillId="10" borderId="1" xfId="0" applyFill="1" applyBorder="1" applyAlignment="1" applyProtection="1">
      <alignment horizontal="center" vertical="center"/>
    </xf>
    <xf numFmtId="2" fontId="0" fillId="10" borderId="1" xfId="0" applyNumberFormat="1" applyFill="1" applyBorder="1" applyAlignment="1" applyProtection="1">
      <alignment horizontal="center" vertical="center"/>
    </xf>
    <xf numFmtId="0" fontId="0" fillId="10" borderId="8" xfId="0" applyFill="1" applyBorder="1" applyProtection="1"/>
    <xf numFmtId="0" fontId="2" fillId="10" borderId="1" xfId="0" applyFont="1" applyFill="1" applyBorder="1" applyAlignment="1" applyProtection="1">
      <alignment horizontal="center"/>
    </xf>
    <xf numFmtId="0" fontId="0" fillId="10" borderId="1" xfId="0" applyFill="1" applyBorder="1" applyAlignment="1" applyProtection="1">
      <alignment horizontal="center"/>
    </xf>
    <xf numFmtId="2" fontId="0" fillId="10" borderId="1" xfId="0" applyNumberFormat="1" applyFill="1" applyBorder="1" applyAlignment="1" applyProtection="1">
      <alignment horizontal="center"/>
    </xf>
    <xf numFmtId="0" fontId="0" fillId="10" borderId="1" xfId="0" applyFill="1" applyBorder="1" applyProtection="1"/>
    <xf numFmtId="0" fontId="0" fillId="10" borderId="11" xfId="0" applyFill="1" applyBorder="1" applyProtection="1"/>
    <xf numFmtId="0" fontId="0" fillId="10" borderId="17" xfId="0" applyFill="1" applyBorder="1" applyProtection="1"/>
    <xf numFmtId="0" fontId="2" fillId="10" borderId="16" xfId="0" applyFont="1" applyFill="1" applyBorder="1" applyAlignment="1" applyProtection="1">
      <alignment horizontal="center"/>
    </xf>
    <xf numFmtId="0" fontId="0" fillId="10" borderId="16" xfId="0" applyFill="1" applyBorder="1" applyAlignment="1" applyProtection="1">
      <alignment horizontal="center"/>
    </xf>
    <xf numFmtId="2" fontId="0" fillId="10" borderId="16" xfId="0" applyNumberFormat="1" applyFill="1" applyBorder="1" applyAlignment="1" applyProtection="1">
      <alignment horizontal="center"/>
    </xf>
    <xf numFmtId="0" fontId="0" fillId="10" borderId="16" xfId="0" applyFill="1" applyBorder="1" applyProtection="1"/>
    <xf numFmtId="0" fontId="0" fillId="10" borderId="18" xfId="0" applyFill="1" applyBorder="1" applyProtection="1"/>
    <xf numFmtId="0" fontId="2" fillId="10" borderId="8" xfId="0" applyFont="1" applyFill="1" applyBorder="1" applyAlignment="1">
      <alignment horizontal="center"/>
    </xf>
    <xf numFmtId="0" fontId="2" fillId="10" borderId="1" xfId="0" applyFont="1" applyFill="1" applyBorder="1" applyAlignment="1">
      <alignment horizontal="center"/>
    </xf>
    <xf numFmtId="0" fontId="2" fillId="10" borderId="9" xfId="0" applyFont="1" applyFill="1" applyBorder="1" applyAlignment="1">
      <alignment horizontal="center"/>
    </xf>
    <xf numFmtId="0" fontId="2" fillId="10" borderId="2" xfId="0" applyFont="1" applyFill="1" applyBorder="1" applyAlignment="1">
      <alignment horizontal="center"/>
    </xf>
    <xf numFmtId="0" fontId="2" fillId="10" borderId="52" xfId="0" applyFont="1" applyFill="1" applyBorder="1" applyAlignment="1">
      <alignment horizontal="center"/>
    </xf>
    <xf numFmtId="0" fontId="2" fillId="10" borderId="15" xfId="0" applyFont="1" applyFill="1" applyBorder="1" applyAlignment="1">
      <alignment horizontal="center"/>
    </xf>
    <xf numFmtId="0" fontId="2" fillId="10" borderId="17" xfId="0" applyFont="1" applyFill="1" applyBorder="1" applyAlignment="1">
      <alignment horizontal="center"/>
    </xf>
    <xf numFmtId="0" fontId="2" fillId="10" borderId="16" xfId="0" applyFont="1" applyFill="1" applyBorder="1" applyAlignment="1">
      <alignment horizontal="center"/>
    </xf>
    <xf numFmtId="0" fontId="0" fillId="10" borderId="0" xfId="0" applyFill="1" applyBorder="1" applyProtection="1"/>
    <xf numFmtId="0" fontId="0" fillId="10" borderId="0" xfId="0" applyFill="1" applyBorder="1"/>
    <xf numFmtId="0" fontId="2" fillId="10" borderId="0" xfId="0" applyFont="1" applyFill="1" applyBorder="1" applyAlignment="1">
      <alignment horizontal="center"/>
    </xf>
    <xf numFmtId="0" fontId="2" fillId="10" borderId="0" xfId="0" applyFont="1" applyFill="1" applyBorder="1" applyProtection="1">
      <protection locked="0"/>
    </xf>
    <xf numFmtId="0" fontId="0" fillId="10" borderId="0" xfId="0" applyFill="1" applyBorder="1" applyProtection="1">
      <protection locked="0"/>
    </xf>
    <xf numFmtId="0" fontId="12" fillId="10" borderId="0" xfId="0" applyFont="1" applyFill="1" applyBorder="1" applyProtection="1">
      <protection locked="0"/>
    </xf>
    <xf numFmtId="0" fontId="15" fillId="10" borderId="0" xfId="0" applyFont="1" applyFill="1" applyBorder="1"/>
    <xf numFmtId="164" fontId="0" fillId="0" borderId="1" xfId="0" applyNumberFormat="1" applyFill="1" applyBorder="1" applyAlignment="1" applyProtection="1">
      <alignment horizontal="center"/>
      <protection locked="0"/>
    </xf>
    <xf numFmtId="164" fontId="0" fillId="0" borderId="11" xfId="0" applyNumberFormat="1" applyFill="1" applyBorder="1" applyAlignment="1" applyProtection="1">
      <alignment horizontal="center"/>
      <protection locked="0"/>
    </xf>
    <xf numFmtId="164" fontId="0" fillId="0" borderId="2" xfId="0" applyNumberFormat="1" applyFill="1" applyBorder="1" applyAlignment="1" applyProtection="1">
      <alignment horizontal="center"/>
      <protection locked="0"/>
    </xf>
    <xf numFmtId="164" fontId="0" fillId="0" borderId="12" xfId="0" applyNumberFormat="1" applyFill="1" applyBorder="1" applyAlignment="1" applyProtection="1">
      <alignment horizontal="center"/>
      <protection locked="0"/>
    </xf>
    <xf numFmtId="164" fontId="0" fillId="0" borderId="15" xfId="0" applyNumberFormat="1" applyFill="1" applyBorder="1" applyAlignment="1" applyProtection="1">
      <alignment horizontal="center"/>
      <protection locked="0"/>
    </xf>
    <xf numFmtId="164" fontId="0" fillId="0" borderId="53" xfId="0" applyNumberFormat="1" applyFill="1" applyBorder="1" applyAlignment="1" applyProtection="1">
      <alignment horizontal="center"/>
      <protection locked="0"/>
    </xf>
    <xf numFmtId="164" fontId="0" fillId="0" borderId="16" xfId="0" applyNumberFormat="1" applyFill="1" applyBorder="1" applyAlignment="1" applyProtection="1">
      <alignment horizontal="center"/>
      <protection locked="0"/>
    </xf>
    <xf numFmtId="164" fontId="0" fillId="0" borderId="18" xfId="0" applyNumberFormat="1" applyFill="1" applyBorder="1" applyAlignment="1" applyProtection="1">
      <alignment horizontal="center"/>
      <protection locked="0"/>
    </xf>
    <xf numFmtId="0" fontId="16" fillId="0" borderId="48" xfId="0" applyFont="1" applyFill="1" applyBorder="1" applyProtection="1">
      <protection locked="0"/>
    </xf>
    <xf numFmtId="0" fontId="16" fillId="0" borderId="54" xfId="0" applyFont="1" applyFill="1" applyBorder="1" applyProtection="1">
      <protection locked="0"/>
    </xf>
    <xf numFmtId="0" fontId="16" fillId="0" borderId="50" xfId="0" applyFont="1" applyFill="1" applyBorder="1" applyProtection="1">
      <protection locked="0"/>
    </xf>
    <xf numFmtId="0" fontId="14" fillId="11" borderId="6" xfId="0" applyFont="1" applyFill="1" applyBorder="1" applyAlignment="1" applyProtection="1">
      <alignment horizontal="center" vertical="center" wrapText="1"/>
    </xf>
    <xf numFmtId="0" fontId="15" fillId="11" borderId="1" xfId="0" applyFont="1" applyFill="1" applyBorder="1" applyAlignment="1" applyProtection="1">
      <alignment horizontal="center" vertical="center"/>
    </xf>
    <xf numFmtId="0" fontId="15" fillId="11" borderId="1" xfId="0" applyFont="1" applyFill="1" applyBorder="1" applyAlignment="1" applyProtection="1">
      <alignment horizontal="center"/>
    </xf>
    <xf numFmtId="0" fontId="15" fillId="11" borderId="16" xfId="0" applyFont="1" applyFill="1" applyBorder="1" applyAlignment="1" applyProtection="1">
      <alignment horizontal="center"/>
    </xf>
    <xf numFmtId="0" fontId="15" fillId="11" borderId="1" xfId="0" applyFont="1" applyFill="1" applyBorder="1" applyAlignment="1">
      <alignment horizontal="center"/>
    </xf>
    <xf numFmtId="0" fontId="15" fillId="11" borderId="2" xfId="0" applyFont="1" applyFill="1" applyBorder="1" applyAlignment="1">
      <alignment horizontal="center"/>
    </xf>
    <xf numFmtId="0" fontId="15" fillId="11" borderId="16" xfId="0" applyFont="1" applyFill="1" applyBorder="1" applyAlignment="1">
      <alignment horizontal="center"/>
    </xf>
    <xf numFmtId="0" fontId="12" fillId="11" borderId="55" xfId="0" applyFont="1" applyFill="1" applyBorder="1" applyAlignment="1">
      <alignment horizontal="center"/>
    </xf>
    <xf numFmtId="0" fontId="0" fillId="11" borderId="56" xfId="0" applyFill="1" applyBorder="1"/>
    <xf numFmtId="0" fontId="12" fillId="11" borderId="57" xfId="0" applyFont="1" applyFill="1" applyBorder="1" applyAlignment="1">
      <alignment horizontal="center"/>
    </xf>
    <xf numFmtId="0" fontId="12" fillId="11" borderId="56" xfId="0" applyFont="1" applyFill="1" applyBorder="1" applyAlignment="1">
      <alignment horizontal="center"/>
    </xf>
    <xf numFmtId="0" fontId="15" fillId="11" borderId="6" xfId="0" applyFont="1" applyFill="1" applyBorder="1" applyAlignment="1">
      <alignment horizontal="center"/>
    </xf>
    <xf numFmtId="0" fontId="12" fillId="12" borderId="58" xfId="0" applyFont="1" applyFill="1" applyBorder="1" applyAlignment="1">
      <alignment horizontal="center" vertical="center" wrapText="1"/>
    </xf>
    <xf numFmtId="0" fontId="31" fillId="12" borderId="59" xfId="0" applyFont="1" applyFill="1" applyBorder="1" applyAlignment="1">
      <alignment horizontal="center" vertical="center"/>
    </xf>
    <xf numFmtId="0" fontId="0" fillId="12" borderId="60" xfId="0" applyFill="1" applyBorder="1"/>
    <xf numFmtId="0" fontId="15" fillId="12" borderId="61" xfId="0" applyFont="1" applyFill="1" applyBorder="1" applyAlignment="1">
      <alignment horizontal="center"/>
    </xf>
    <xf numFmtId="0" fontId="15" fillId="12" borderId="59" xfId="0" applyFont="1" applyFill="1" applyBorder="1" applyAlignment="1">
      <alignment horizontal="center"/>
    </xf>
    <xf numFmtId="0" fontId="15" fillId="12" borderId="62" xfId="0" applyFont="1" applyFill="1" applyBorder="1" applyAlignment="1">
      <alignment horizontal="center"/>
    </xf>
    <xf numFmtId="0" fontId="15" fillId="12" borderId="63" xfId="0" applyFont="1" applyFill="1" applyBorder="1" applyAlignment="1">
      <alignment horizontal="center"/>
    </xf>
    <xf numFmtId="164" fontId="38" fillId="0" borderId="1" xfId="0" applyNumberFormat="1" applyFont="1" applyFill="1" applyBorder="1" applyAlignment="1">
      <alignment horizontal="center"/>
    </xf>
    <xf numFmtId="0" fontId="33" fillId="9" borderId="64" xfId="0" applyFont="1" applyFill="1" applyBorder="1"/>
    <xf numFmtId="0" fontId="19" fillId="9" borderId="65" xfId="0" applyFont="1" applyFill="1" applyBorder="1"/>
    <xf numFmtId="0" fontId="19" fillId="9" borderId="66" xfId="0" applyFont="1" applyFill="1" applyBorder="1"/>
    <xf numFmtId="0" fontId="19" fillId="9" borderId="67" xfId="0" applyFont="1" applyFill="1" applyBorder="1"/>
    <xf numFmtId="0" fontId="19" fillId="9" borderId="0" xfId="0" applyFont="1" applyFill="1" applyBorder="1"/>
    <xf numFmtId="0" fontId="19" fillId="9" borderId="3" xfId="0" applyFont="1" applyFill="1" applyBorder="1"/>
    <xf numFmtId="0" fontId="19" fillId="9" borderId="68" xfId="0" applyFont="1" applyFill="1" applyBorder="1"/>
    <xf numFmtId="0" fontId="19" fillId="9" borderId="69" xfId="0" applyFont="1" applyFill="1" applyBorder="1"/>
    <xf numFmtId="0" fontId="19" fillId="9" borderId="70" xfId="0" applyFont="1" applyFill="1" applyBorder="1"/>
    <xf numFmtId="0" fontId="30" fillId="9" borderId="65" xfId="0" applyFont="1" applyFill="1" applyBorder="1"/>
    <xf numFmtId="0" fontId="30" fillId="9" borderId="0" xfId="0" applyFont="1" applyFill="1" applyBorder="1"/>
    <xf numFmtId="0" fontId="44" fillId="2" borderId="0" xfId="0" applyFont="1" applyFill="1" applyBorder="1"/>
    <xf numFmtId="0" fontId="44" fillId="2" borderId="0" xfId="0" applyFont="1" applyFill="1" applyBorder="1" applyAlignment="1">
      <alignment horizontal="center"/>
    </xf>
    <xf numFmtId="164" fontId="44" fillId="2" borderId="0" xfId="0" applyNumberFormat="1" applyFont="1" applyFill="1" applyBorder="1" applyAlignment="1">
      <alignment horizontal="right"/>
    </xf>
    <xf numFmtId="0" fontId="0" fillId="5" borderId="71" xfId="0" applyFill="1" applyBorder="1"/>
    <xf numFmtId="0" fontId="11" fillId="5" borderId="71" xfId="0" applyFont="1" applyFill="1" applyBorder="1"/>
    <xf numFmtId="0" fontId="10" fillId="5" borderId="71" xfId="0" applyFont="1" applyFill="1" applyBorder="1" applyAlignment="1">
      <alignment horizontal="right"/>
    </xf>
    <xf numFmtId="164" fontId="17" fillId="4" borderId="71" xfId="0" applyNumberFormat="1" applyFont="1" applyFill="1" applyBorder="1" applyAlignment="1">
      <alignment horizontal="center"/>
    </xf>
    <xf numFmtId="0" fontId="0" fillId="5" borderId="0" xfId="0" applyFill="1" applyBorder="1"/>
    <xf numFmtId="0" fontId="11" fillId="5" borderId="0" xfId="0" applyFont="1" applyFill="1" applyBorder="1"/>
    <xf numFmtId="0" fontId="10" fillId="5" borderId="0" xfId="0" applyFont="1" applyFill="1" applyBorder="1" applyAlignment="1">
      <alignment horizontal="right"/>
    </xf>
    <xf numFmtId="0" fontId="20" fillId="9" borderId="72" xfId="0" applyFont="1" applyFill="1" applyBorder="1" applyAlignment="1">
      <alignment vertical="center"/>
    </xf>
    <xf numFmtId="0" fontId="19" fillId="9" borderId="72" xfId="0" applyFont="1" applyFill="1" applyBorder="1"/>
    <xf numFmtId="0" fontId="21" fillId="9" borderId="72" xfId="0" applyFont="1" applyFill="1" applyBorder="1" applyAlignment="1"/>
    <xf numFmtId="0" fontId="21" fillId="9" borderId="73" xfId="0" applyFont="1" applyFill="1" applyBorder="1" applyAlignment="1"/>
    <xf numFmtId="0" fontId="18" fillId="9" borderId="67" xfId="0" applyFont="1" applyFill="1" applyBorder="1"/>
    <xf numFmtId="2" fontId="38" fillId="10" borderId="6" xfId="0" applyNumberFormat="1" applyFont="1" applyFill="1" applyBorder="1" applyAlignment="1" applyProtection="1">
      <alignment horizontal="center" vertical="center" wrapText="1"/>
    </xf>
    <xf numFmtId="0" fontId="33" fillId="14" borderId="64" xfId="0" applyFont="1" applyFill="1" applyBorder="1"/>
    <xf numFmtId="0" fontId="19" fillId="14" borderId="65" xfId="0" applyFont="1" applyFill="1" applyBorder="1"/>
    <xf numFmtId="0" fontId="30" fillId="14" borderId="65" xfId="0" applyFont="1" applyFill="1" applyBorder="1"/>
    <xf numFmtId="0" fontId="19" fillId="14" borderId="66" xfId="0" applyFont="1" applyFill="1" applyBorder="1"/>
    <xf numFmtId="0" fontId="19" fillId="14" borderId="67" xfId="0" applyFont="1" applyFill="1" applyBorder="1"/>
    <xf numFmtId="0" fontId="19" fillId="14" borderId="0" xfId="0" applyFont="1" applyFill="1" applyBorder="1"/>
    <xf numFmtId="0" fontId="19" fillId="14" borderId="3" xfId="0" applyFont="1" applyFill="1" applyBorder="1"/>
    <xf numFmtId="0" fontId="19" fillId="14" borderId="68" xfId="0" applyFont="1" applyFill="1" applyBorder="1"/>
    <xf numFmtId="0" fontId="19" fillId="14" borderId="69" xfId="0" applyFont="1" applyFill="1" applyBorder="1"/>
    <xf numFmtId="0" fontId="19" fillId="14" borderId="70" xfId="0" applyFont="1" applyFill="1" applyBorder="1"/>
    <xf numFmtId="166" fontId="0" fillId="0" borderId="16" xfId="0" applyNumberFormat="1" applyFill="1" applyBorder="1" applyAlignment="1">
      <alignment horizontal="center"/>
    </xf>
    <xf numFmtId="164" fontId="7" fillId="4" borderId="77" xfId="0" applyNumberFormat="1" applyFont="1" applyFill="1" applyBorder="1" applyAlignment="1">
      <alignment horizontal="center"/>
    </xf>
    <xf numFmtId="0" fontId="22" fillId="14" borderId="67" xfId="0" applyFont="1" applyFill="1" applyBorder="1" applyAlignment="1">
      <alignment horizontal="left" vertical="top"/>
    </xf>
    <xf numFmtId="0" fontId="52" fillId="14" borderId="64" xfId="0" applyFont="1" applyFill="1" applyBorder="1"/>
    <xf numFmtId="0" fontId="51" fillId="13" borderId="74" xfId="1" applyFont="1" applyBorder="1" applyAlignment="1" applyProtection="1">
      <alignment horizontal="center" vertical="center"/>
      <protection locked="0"/>
    </xf>
    <xf numFmtId="0" fontId="3" fillId="0" borderId="1" xfId="0" applyFont="1" applyFill="1" applyBorder="1" applyAlignment="1" applyProtection="1">
      <alignment horizontal="center"/>
      <protection locked="0"/>
    </xf>
    <xf numFmtId="0" fontId="15" fillId="12" borderId="61" xfId="0" applyFont="1" applyFill="1" applyBorder="1" applyAlignment="1">
      <alignment horizontal="center" vertical="center"/>
    </xf>
    <xf numFmtId="1" fontId="20" fillId="9" borderId="28" xfId="0" applyNumberFormat="1" applyFont="1" applyFill="1" applyBorder="1" applyAlignment="1"/>
    <xf numFmtId="1" fontId="21" fillId="9" borderId="28" xfId="0" applyNumberFormat="1" applyFont="1" applyFill="1" applyBorder="1" applyAlignment="1">
      <alignment horizontal="right"/>
    </xf>
    <xf numFmtId="164" fontId="21" fillId="9" borderId="28" xfId="0" applyNumberFormat="1" applyFont="1" applyFill="1" applyBorder="1" applyAlignment="1">
      <alignment horizontal="right"/>
    </xf>
    <xf numFmtId="2" fontId="21" fillId="9" borderId="28" xfId="0" applyNumberFormat="1" applyFont="1" applyFill="1" applyBorder="1" applyAlignment="1">
      <alignment horizontal="right"/>
    </xf>
    <xf numFmtId="165" fontId="21" fillId="9" borderId="28" xfId="0" applyNumberFormat="1" applyFont="1" applyFill="1" applyBorder="1" applyAlignment="1">
      <alignment horizontal="right"/>
    </xf>
    <xf numFmtId="164" fontId="21" fillId="9" borderId="72" xfId="0" applyNumberFormat="1" applyFont="1" applyFill="1" applyBorder="1" applyAlignment="1">
      <alignment horizontal="right"/>
    </xf>
    <xf numFmtId="0" fontId="22" fillId="14" borderId="67" xfId="0" applyFont="1" applyFill="1" applyBorder="1" applyAlignment="1">
      <alignment horizontal="left" vertical="top" wrapText="1"/>
    </xf>
    <xf numFmtId="0" fontId="22" fillId="14" borderId="68" xfId="0" applyFont="1" applyFill="1" applyBorder="1" applyAlignment="1">
      <alignment vertical="top"/>
    </xf>
    <xf numFmtId="0" fontId="19" fillId="14" borderId="0" xfId="0" applyFont="1" applyFill="1" applyBorder="1" applyAlignment="1">
      <alignment horizontal="left"/>
    </xf>
    <xf numFmtId="0" fontId="19" fillId="14" borderId="3" xfId="0" applyFont="1" applyFill="1" applyBorder="1" applyAlignment="1">
      <alignment horizontal="left"/>
    </xf>
    <xf numFmtId="0" fontId="19" fillId="14" borderId="0" xfId="0" applyFont="1" applyFill="1" applyBorder="1" applyAlignment="1">
      <alignment horizontal="left" wrapText="1"/>
    </xf>
    <xf numFmtId="0" fontId="19" fillId="14" borderId="3" xfId="0" applyFont="1" applyFill="1" applyBorder="1" applyAlignment="1">
      <alignment horizontal="left" wrapText="1"/>
    </xf>
    <xf numFmtId="0" fontId="19" fillId="14" borderId="0" xfId="0" applyFont="1" applyFill="1" applyBorder="1" applyAlignment="1">
      <alignment horizontal="left" vertical="top" wrapText="1"/>
    </xf>
    <xf numFmtId="0" fontId="19" fillId="14" borderId="3" xfId="0" applyFont="1" applyFill="1" applyBorder="1" applyAlignment="1">
      <alignment horizontal="left" vertical="top" wrapText="1"/>
    </xf>
    <xf numFmtId="0" fontId="19" fillId="14" borderId="69" xfId="0" applyFont="1" applyFill="1" applyBorder="1" applyAlignment="1">
      <alignment horizontal="left" wrapText="1"/>
    </xf>
    <xf numFmtId="0" fontId="19" fillId="14" borderId="70" xfId="0" applyFont="1" applyFill="1" applyBorder="1" applyAlignment="1">
      <alignment horizontal="left" wrapText="1"/>
    </xf>
    <xf numFmtId="0" fontId="2" fillId="10" borderId="6" xfId="0" applyFont="1" applyFill="1" applyBorder="1" applyAlignment="1" applyProtection="1">
      <alignment horizontal="center" vertical="center"/>
    </xf>
    <xf numFmtId="0" fontId="2" fillId="10" borderId="10" xfId="0" applyFont="1"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1" xfId="0" applyFill="1" applyBorder="1" applyAlignment="1" applyProtection="1">
      <alignment horizontal="center" vertical="center"/>
    </xf>
    <xf numFmtId="0" fontId="12" fillId="10" borderId="75" xfId="0" applyFont="1" applyFill="1" applyBorder="1" applyAlignment="1" applyProtection="1">
      <alignment horizontal="center" vertical="center" wrapText="1"/>
    </xf>
    <xf numFmtId="0" fontId="12" fillId="10" borderId="76" xfId="0" applyFont="1" applyFill="1" applyBorder="1" applyAlignment="1" applyProtection="1">
      <alignment horizontal="center" vertical="center" wrapText="1"/>
    </xf>
    <xf numFmtId="0" fontId="32" fillId="3" borderId="0" xfId="0" applyFont="1" applyFill="1" applyAlignment="1">
      <alignment horizontal="center" vertical="center"/>
    </xf>
    <xf numFmtId="0" fontId="25" fillId="3" borderId="0" xfId="0" applyFont="1" applyFill="1" applyAlignment="1">
      <alignment horizontal="center"/>
    </xf>
    <xf numFmtId="0" fontId="27" fillId="3" borderId="0" xfId="0" applyFont="1" applyFill="1" applyAlignment="1">
      <alignment horizontal="center"/>
    </xf>
    <xf numFmtId="0" fontId="28" fillId="3" borderId="0" xfId="0" applyFont="1" applyFill="1" applyAlignment="1">
      <alignment horizontal="center"/>
    </xf>
    <xf numFmtId="0" fontId="24" fillId="9" borderId="0" xfId="0" applyFont="1" applyFill="1" applyAlignment="1">
      <alignment horizontal="center"/>
    </xf>
    <xf numFmtId="0" fontId="10" fillId="5" borderId="13" xfId="0" applyFont="1" applyFill="1" applyBorder="1" applyAlignment="1">
      <alignment horizontal="center"/>
    </xf>
    <xf numFmtId="0" fontId="10" fillId="5" borderId="0" xfId="0" applyFont="1" applyFill="1" applyBorder="1" applyAlignment="1">
      <alignment horizontal="center"/>
    </xf>
  </cellXfs>
  <cellStyles count="2">
    <cellStyle name="Accent2" xfId="1" builtinId="3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590550</xdr:colOff>
      <xdr:row>55</xdr:row>
      <xdr:rowOff>152400</xdr:rowOff>
    </xdr:to>
    <xdr:sp macro="" textlink="">
      <xdr:nvSpPr>
        <xdr:cNvPr id="22529" name="Text Box 1"/>
        <xdr:cNvSpPr txBox="1">
          <a:spLocks noChangeArrowheads="1"/>
        </xdr:cNvSpPr>
      </xdr:nvSpPr>
      <xdr:spPr bwMode="auto">
        <a:xfrm>
          <a:off x="0" y="0"/>
          <a:ext cx="5467350" cy="90582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nl-BE" sz="1000" b="1" i="0" u="none" strike="noStrike" baseline="0">
              <a:solidFill>
                <a:srgbClr val="000000"/>
              </a:solidFill>
              <a:latin typeface="Arial"/>
              <a:cs typeface="Arial"/>
            </a:rPr>
            <a:t>P-DATA PRO LICENSE AGREEMENT</a:t>
          </a:r>
          <a:endParaRPr lang="nl-BE" sz="1000" b="0" i="0" u="none" strike="noStrike" baseline="0">
            <a:solidFill>
              <a:srgbClr val="000000"/>
            </a:solidFill>
            <a:latin typeface="Arial"/>
            <a:cs typeface="Arial"/>
          </a:endParaRP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The user acknowledges that the use of the software application is subject to the terms and conditions of this license agreement.  Use of the file sharing code to activate the file confirms this acknowledgement.</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The user may only use the software application for the purposes of calculating the forestry variables and parameters provided in the file and described in the peer-reviewed scientific paper referenced as ‘</a:t>
          </a:r>
          <a:r>
            <a:rPr lang="nl-BE" sz="1000" b="1" i="0" u="none" strike="noStrike" baseline="0">
              <a:solidFill>
                <a:srgbClr val="000000"/>
              </a:solidFill>
              <a:latin typeface="Arial"/>
              <a:cs typeface="Arial"/>
            </a:rPr>
            <a:t>Dahdouh-Guebas, F. &amp; N. Koedam, 2006.  Empirical estimate of the reliability of the use of the Point-Centred Quarter Method (PCQM) : solutions to ambiguous field situations and description of the PCQM+ protocol.  Forest Ecology and Management 228: 1-18.</a:t>
          </a:r>
          <a:r>
            <a:rPr lang="nl-BE" sz="1000" b="0" i="0" u="none" strike="noStrike" baseline="0">
              <a:solidFill>
                <a:srgbClr val="000000"/>
              </a:solidFill>
              <a:latin typeface="Arial"/>
              <a:cs typeface="Arial"/>
            </a:rPr>
            <a:t>’, and provided that complete citation is given to the above paper.  The user is not allowed to use the software application for any other purposes.</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The software application and the associated intellectual property rights are the ownership of the Vrije Universiteit Brussel.  The software application is protected by copyright.  The user is not allowed to change or further develop the software application, for commercial or other purposes, without the prior written and signed agreement of the corresponding author at Vrije Universiteit Brussel.  The corresponding author’s contact details are : Farid Dahdouh-Guebas, Laboratory of Plant Biology and Nature Management, Mangrove Management Group, Department of Biology, Faculty of Sciences and Bio-engineering Sciences, Vrije Universiteit Brussel - VUB, Pleinlaan 2, B-1050 Brussel, Belgium.  Tel. +32 (0)2 629.34.22, Tel. &amp; Fax. +32 (0)2 629.34.13, E-mail : &lt;fdahdouh@vub.ac.be&gt;, or Laboratory of Systems Ecology and Resource Management, Université Libre de Bruxelles - ULB, Département de Biologie des Organismes, Faculté des Sciences, Av. F.D. Roosevelt 50, B-1050 Brussels, Belgium.  Tel. +32 (0)2 650.21.37 &amp; Fax. +32 (0)2 650.21.25, E-mail &lt;fdahdouh@ulb.ac.be&gt;.</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The software application can be downloaded free from the website of the publisher (Elsevier) and of the Vrije Universiteit Brussel.  Future versions of the software application, if developed, will be available from the website of the Vrije Universiteit Brussel.</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The software application is provided “AS IS”, without any warranty of any kind, express or implied, including but not limited to the warranties of sufficiency, accuracy, use of application or performance, merchantability, fitness for a particular purpose, visible or hidden defaults or non-infringement of third party intellectual property rights.</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In particular, the Vrije Universiteit Brussel cannot guarantee that the use of the software application  will be error-free, free of bugs and free of any interruptions.</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To the extent permitted by applicable law, in no case whatsoever will Vrije Universiteit Brussel be liable to you for any loss, damages, claims or costs, including but not limited to any consequential or indirect damages, any lost profits or lost savings, any damages resulting from business interruption, personal injury or claims by third parties.</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This agreement will be governed by Belgian law.  Any disputes, which cannot be settled amicably, shall be settled before the competent courts of Brussels.</a:t>
          </a:r>
        </a:p>
        <a:p>
          <a:pPr algn="l" rtl="0">
            <a:defRPr sz="1000"/>
          </a:pPr>
          <a:endParaRPr lang="nl-BE"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9</xdr:row>
      <xdr:rowOff>95250</xdr:rowOff>
    </xdr:to>
    <xdr:sp macro="" textlink="">
      <xdr:nvSpPr>
        <xdr:cNvPr id="21505" name="Text Box 1"/>
        <xdr:cNvSpPr txBox="1">
          <a:spLocks noChangeAspect="1" noChangeArrowheads="1"/>
        </xdr:cNvSpPr>
      </xdr:nvSpPr>
      <xdr:spPr bwMode="auto">
        <a:xfrm>
          <a:off x="0" y="0"/>
          <a:ext cx="6524625" cy="15525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nl-BE" sz="1000" b="1" i="0" u="none" strike="noStrike" baseline="0">
              <a:solidFill>
                <a:srgbClr val="FF0000"/>
              </a:solidFill>
              <a:latin typeface="Times New Roman"/>
              <a:cs typeface="Times New Roman"/>
            </a:rPr>
            <a:t>P-DATA PRO version 5.01</a:t>
          </a:r>
          <a:endParaRPr lang="nl-BE" sz="1000" b="0" i="0" u="none" strike="noStrike" baseline="0">
            <a:solidFill>
              <a:srgbClr val="FF0000"/>
            </a:solidFill>
            <a:latin typeface="Times New Roman"/>
            <a:cs typeface="Times New Roman"/>
          </a:endParaRPr>
        </a:p>
        <a:p>
          <a:pPr algn="ctr" rtl="0">
            <a:defRPr sz="1000"/>
          </a:pPr>
          <a:r>
            <a:rPr lang="nl-BE" sz="1000" b="0" i="0" u="none" strike="noStrike" baseline="0">
              <a:solidFill>
                <a:srgbClr val="FF0000"/>
              </a:solidFill>
              <a:latin typeface="Times New Roman"/>
              <a:cs typeface="Times New Roman"/>
            </a:rPr>
            <a:t>P-DATA PRO or </a:t>
          </a:r>
          <a:r>
            <a:rPr lang="nl-BE" sz="1000" b="0" i="1" u="none" strike="noStrike" baseline="0">
              <a:solidFill>
                <a:srgbClr val="FF0000"/>
              </a:solidFill>
              <a:latin typeface="Times New Roman"/>
              <a:cs typeface="Times New Roman"/>
            </a:rPr>
            <a:t>point-centred quarter method data processing</a:t>
          </a:r>
          <a:r>
            <a:rPr lang="nl-BE" sz="1000" b="0" i="0" u="none" strike="noStrike" baseline="0">
              <a:solidFill>
                <a:srgbClr val="FF0000"/>
              </a:solidFill>
              <a:latin typeface="Times New Roman"/>
              <a:cs typeface="Times New Roman"/>
            </a:rPr>
            <a:t> is a Microsoft® Excel-based Workbook that constitutes an integral part of the following scientific paper :</a:t>
          </a:r>
        </a:p>
        <a:p>
          <a:pPr algn="ctr" rtl="0">
            <a:defRPr sz="1000"/>
          </a:pPr>
          <a:r>
            <a:rPr lang="nl-BE" sz="1000" b="1" i="0" u="none" strike="noStrike" baseline="0">
              <a:solidFill>
                <a:srgbClr val="0000FF"/>
              </a:solidFill>
              <a:latin typeface="Times New Roman"/>
              <a:cs typeface="Times New Roman"/>
            </a:rPr>
            <a:t>Dahdouh-Guebas, F.</a:t>
          </a:r>
          <a:r>
            <a:rPr lang="nl-BE" sz="1000" b="0" i="0" u="none" strike="noStrike" baseline="0">
              <a:solidFill>
                <a:srgbClr val="0000FF"/>
              </a:solidFill>
              <a:latin typeface="Times New Roman"/>
              <a:cs typeface="Times New Roman"/>
            </a:rPr>
            <a:t> &amp; </a:t>
          </a:r>
          <a:r>
            <a:rPr lang="nl-BE" sz="1000" b="1" i="0" u="none" strike="noStrike" baseline="0">
              <a:solidFill>
                <a:srgbClr val="0000FF"/>
              </a:solidFill>
              <a:latin typeface="Times New Roman"/>
              <a:cs typeface="Times New Roman"/>
            </a:rPr>
            <a:t>N. Koedam, 2006</a:t>
          </a:r>
          <a:r>
            <a:rPr lang="nl-BE" sz="1000" b="0" i="0" u="none" strike="noStrike" baseline="0">
              <a:solidFill>
                <a:srgbClr val="0000FF"/>
              </a:solidFill>
              <a:latin typeface="Times New Roman"/>
              <a:cs typeface="Times New Roman"/>
            </a:rPr>
            <a:t>.  Empirical estimate of the reliability of the use of the Point-Centred Quarter Method (PCQM) in a Sri Lankan mangrove forest : solutions to ambiguous field situations and description of the PCQM+ protocol.  </a:t>
          </a:r>
          <a:r>
            <a:rPr lang="nl-BE" sz="1000" b="0" i="1" u="none" strike="noStrike" baseline="0">
              <a:solidFill>
                <a:srgbClr val="0000FF"/>
              </a:solidFill>
              <a:latin typeface="Times New Roman"/>
              <a:cs typeface="Times New Roman"/>
            </a:rPr>
            <a:t>Forest Ecology and Management </a:t>
          </a:r>
          <a:r>
            <a:rPr lang="nl-BE" sz="1000" b="0" i="0" u="none" strike="noStrike" baseline="0">
              <a:solidFill>
                <a:srgbClr val="0000FF"/>
              </a:solidFill>
              <a:latin typeface="Times New Roman"/>
              <a:cs typeface="Times New Roman"/>
            </a:rPr>
            <a:t>228: 1-18</a:t>
          </a:r>
          <a:r>
            <a:rPr lang="nl-BE" sz="1000" b="0" i="1" u="none" strike="noStrike" baseline="0">
              <a:solidFill>
                <a:srgbClr val="0000FF"/>
              </a:solidFill>
              <a:latin typeface="Times New Roman"/>
              <a:cs typeface="Times New Roman"/>
            </a:rPr>
            <a:t>.</a:t>
          </a:r>
          <a:endParaRPr lang="nl-BE" sz="1000" b="0" i="0" u="none" strike="noStrike" baseline="0">
            <a:solidFill>
              <a:srgbClr val="FF0000"/>
            </a:solidFill>
            <a:latin typeface="Times New Roman"/>
            <a:cs typeface="Times New Roman"/>
          </a:endParaRPr>
        </a:p>
        <a:p>
          <a:pPr algn="ctr" rtl="0">
            <a:defRPr sz="1000"/>
          </a:pPr>
          <a:r>
            <a:rPr lang="nl-BE" sz="1000" b="0" i="0" u="none" strike="noStrike" baseline="0">
              <a:solidFill>
                <a:srgbClr val="FF0000"/>
              </a:solidFill>
              <a:latin typeface="Times New Roman"/>
              <a:cs typeface="Times New Roman"/>
            </a:rPr>
            <a:t>This file can be freely downloaded and accessed following the instructions in the full paper available from URL &lt;http://dx.doi.org/10.1016/j.foreco.2005.10.076&gt;, and future versions will be posted at the corresponding auhtors' website at URL &lt;http://www.vub.ac.be/APNA/staff/FDG/pub/pub.html&gt;, but use must be accompagnied by the correct citation above.  The user acknowledges that use of this file is subject to the terms and conditions of this license agreement.  </a:t>
          </a:r>
        </a:p>
      </xdr:txBody>
    </xdr:sp>
    <xdr:clientData/>
  </xdr:twoCellAnchor>
  <xdr:twoCellAnchor editAs="absolute">
    <xdr:from>
      <xdr:col>0</xdr:col>
      <xdr:colOff>0</xdr:colOff>
      <xdr:row>63</xdr:row>
      <xdr:rowOff>9525</xdr:rowOff>
    </xdr:from>
    <xdr:to>
      <xdr:col>7</xdr:col>
      <xdr:colOff>0</xdr:colOff>
      <xdr:row>71</xdr:row>
      <xdr:rowOff>133351</xdr:rowOff>
    </xdr:to>
    <xdr:sp macro="" textlink="">
      <xdr:nvSpPr>
        <xdr:cNvPr id="21506" name="Text Box 2"/>
        <xdr:cNvSpPr txBox="1">
          <a:spLocks noChangeAspect="1" noChangeArrowheads="1"/>
        </xdr:cNvSpPr>
      </xdr:nvSpPr>
      <xdr:spPr bwMode="auto">
        <a:xfrm>
          <a:off x="0" y="12420600"/>
          <a:ext cx="6524625" cy="1419226"/>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nl-BE" sz="1000" b="1" i="0" u="none" strike="noStrike" baseline="0">
              <a:solidFill>
                <a:sysClr val="windowText" lastClr="000000"/>
              </a:solidFill>
              <a:latin typeface="Times New Roman"/>
              <a:cs typeface="Times New Roman"/>
            </a:rPr>
            <a:t>Copyright © Farid DAHDOUH-GUEBAS</a:t>
          </a:r>
        </a:p>
        <a:p>
          <a:pPr algn="ctr" rtl="0">
            <a:defRPr sz="1000"/>
          </a:pPr>
          <a:r>
            <a:rPr lang="nl-BE" sz="1000" b="0" i="0" u="none" strike="noStrike" baseline="0">
              <a:solidFill>
                <a:srgbClr val="ABB202"/>
              </a:solidFill>
              <a:latin typeface="Times New Roman"/>
              <a:cs typeface="Times New Roman"/>
            </a:rPr>
            <a:t>c/o </a:t>
          </a:r>
          <a:r>
            <a:rPr lang="nl-BE" sz="1000" b="1" i="0" u="none" strike="noStrike" baseline="0">
              <a:solidFill>
                <a:srgbClr val="ABB202"/>
              </a:solidFill>
              <a:latin typeface="Times New Roman"/>
              <a:cs typeface="Times New Roman"/>
            </a:rPr>
            <a:t>Laboratory of Plant Biology and Nature Management </a:t>
          </a:r>
          <a:r>
            <a:rPr lang="nl-BE" sz="1000" b="0" i="0" u="none" strike="noStrike" baseline="0">
              <a:solidFill>
                <a:srgbClr val="ABB202"/>
              </a:solidFill>
              <a:latin typeface="Times New Roman"/>
              <a:cs typeface="Times New Roman"/>
            </a:rPr>
            <a:t>(APNA), Department of Biology, Faculty of Sciences and Bio-engineering Sciences, </a:t>
          </a:r>
          <a:r>
            <a:rPr lang="nl-BE" sz="1000" b="1" i="0" u="none" strike="noStrike" baseline="0">
              <a:solidFill>
                <a:srgbClr val="ABB202"/>
              </a:solidFill>
              <a:latin typeface="Times New Roman"/>
              <a:cs typeface="Times New Roman"/>
            </a:rPr>
            <a:t>Vrije Universiteit Brussel </a:t>
          </a:r>
          <a:r>
            <a:rPr lang="nl-BE" sz="1000" b="0" i="0" u="none" strike="noStrike" baseline="0">
              <a:solidFill>
                <a:srgbClr val="ABB202"/>
              </a:solidFill>
              <a:latin typeface="Times New Roman"/>
              <a:cs typeface="Times New Roman"/>
            </a:rPr>
            <a:t>(</a:t>
          </a:r>
          <a:r>
            <a:rPr lang="nl-BE" sz="1000" b="1" i="0" u="none" strike="noStrike" baseline="0">
              <a:solidFill>
                <a:srgbClr val="ABB202"/>
              </a:solidFill>
              <a:latin typeface="Times New Roman"/>
              <a:cs typeface="Times New Roman"/>
            </a:rPr>
            <a:t>VUB</a:t>
          </a:r>
          <a:r>
            <a:rPr lang="nl-BE" sz="1000" b="0" i="0" u="none" strike="noStrike" baseline="0">
              <a:solidFill>
                <a:srgbClr val="ABB202"/>
              </a:solidFill>
              <a:latin typeface="Times New Roman"/>
              <a:cs typeface="Times New Roman"/>
            </a:rPr>
            <a:t>), Pleinlaan 2, B-1050 Brussels, Belgium.</a:t>
          </a:r>
        </a:p>
        <a:p>
          <a:pPr algn="ctr" rtl="0">
            <a:defRPr sz="1000"/>
          </a:pPr>
          <a:r>
            <a:rPr lang="nl-BE" sz="1000" b="0" i="0" u="none" strike="noStrike" baseline="0">
              <a:solidFill>
                <a:srgbClr val="ABB202"/>
              </a:solidFill>
              <a:latin typeface="Times New Roman"/>
              <a:cs typeface="Times New Roman"/>
            </a:rPr>
            <a:t>Tel. ++ 32 2 6293422 (Office Campus Oefenplein 7F412) / Tel. ++ 32 2 6293420-21-11 (Laboratory) / Fax. ++ 32 2 6293413</a:t>
          </a:r>
        </a:p>
        <a:p>
          <a:pPr algn="ctr" rtl="0">
            <a:defRPr sz="1000"/>
          </a:pPr>
          <a:r>
            <a:rPr lang="nl-BE" sz="1000" b="0" i="0" u="none" strike="noStrike" baseline="0">
              <a:solidFill>
                <a:srgbClr val="ABB202"/>
              </a:solidFill>
              <a:latin typeface="Times New Roman"/>
              <a:cs typeface="Times New Roman"/>
            </a:rPr>
            <a:t>E-mail : fdahdouh@vub.ac.be / URL : &lt;http://www.vub.ac.be/APNA/staff/FDG/fdg.html&gt;</a:t>
          </a:r>
        </a:p>
        <a:p>
          <a:pPr algn="ctr" rtl="0"/>
          <a:r>
            <a:rPr lang="nl-BE" sz="1000" b="0" i="0" baseline="0">
              <a:solidFill>
                <a:srgbClr val="004282"/>
              </a:solidFill>
              <a:latin typeface="Times New Roman" pitchFamily="18" charset="0"/>
              <a:ea typeface="+mn-ea"/>
              <a:cs typeface="Times New Roman" pitchFamily="18" charset="0"/>
            </a:rPr>
            <a:t>c/o </a:t>
          </a:r>
          <a:r>
            <a:rPr lang="nl-BE" sz="1000" b="1" i="0" baseline="0">
              <a:solidFill>
                <a:srgbClr val="004282"/>
              </a:solidFill>
              <a:latin typeface="Times New Roman" pitchFamily="18" charset="0"/>
              <a:ea typeface="+mn-ea"/>
              <a:cs typeface="Times New Roman" pitchFamily="18" charset="0"/>
            </a:rPr>
            <a:t>Laboratory of Systems Ecology and Resource Management</a:t>
          </a:r>
          <a:r>
            <a:rPr lang="nl-BE" sz="1000" b="0" i="0" baseline="0">
              <a:solidFill>
                <a:srgbClr val="004282"/>
              </a:solidFill>
              <a:latin typeface="Times New Roman" pitchFamily="18" charset="0"/>
              <a:ea typeface="+mn-ea"/>
              <a:cs typeface="Times New Roman" pitchFamily="18" charset="0"/>
            </a:rPr>
            <a:t>, Département de Biologie des Organismes et Ecologie, Faculté des Sciences, </a:t>
          </a:r>
          <a:r>
            <a:rPr lang="nl-BE" sz="1000" b="1" i="0" baseline="0">
              <a:solidFill>
                <a:srgbClr val="004282"/>
              </a:solidFill>
              <a:latin typeface="Times New Roman" pitchFamily="18" charset="0"/>
              <a:ea typeface="+mn-ea"/>
              <a:cs typeface="Times New Roman" pitchFamily="18" charset="0"/>
            </a:rPr>
            <a:t>Université Libre de Bruxelles</a:t>
          </a:r>
          <a:r>
            <a:rPr lang="nl-BE" sz="1000" b="0" i="0" baseline="0">
              <a:solidFill>
                <a:srgbClr val="004282"/>
              </a:solidFill>
              <a:latin typeface="Times New Roman" pitchFamily="18" charset="0"/>
              <a:ea typeface="+mn-ea"/>
              <a:cs typeface="Times New Roman" pitchFamily="18" charset="0"/>
            </a:rPr>
            <a:t> (</a:t>
          </a:r>
          <a:r>
            <a:rPr lang="nl-BE" sz="1000" b="1" i="0" baseline="0">
              <a:solidFill>
                <a:srgbClr val="004282"/>
              </a:solidFill>
              <a:latin typeface="Times New Roman" pitchFamily="18" charset="0"/>
              <a:ea typeface="+mn-ea"/>
              <a:cs typeface="Times New Roman" pitchFamily="18" charset="0"/>
            </a:rPr>
            <a:t>ULB</a:t>
          </a:r>
          <a:r>
            <a:rPr lang="nl-BE" sz="1000" b="0" i="0" baseline="0">
              <a:solidFill>
                <a:srgbClr val="004282"/>
              </a:solidFill>
              <a:latin typeface="Times New Roman" pitchFamily="18" charset="0"/>
              <a:ea typeface="+mn-ea"/>
              <a:cs typeface="Times New Roman" pitchFamily="18" charset="0"/>
            </a:rPr>
            <a:t>), Av. F.D. Roosevelt 50, CPI 264/1, B-1050 Brussels, Belgium.</a:t>
          </a:r>
          <a:endParaRPr lang="nl-BE" sz="1000">
            <a:solidFill>
              <a:srgbClr val="004282"/>
            </a:solidFill>
            <a:latin typeface="Times New Roman" pitchFamily="18" charset="0"/>
            <a:cs typeface="Times New Roman" pitchFamily="18" charset="0"/>
          </a:endParaRPr>
        </a:p>
        <a:p>
          <a:pPr algn="ctr" rtl="0"/>
          <a:r>
            <a:rPr lang="nl-BE" sz="1000" b="0" i="0" baseline="0">
              <a:solidFill>
                <a:srgbClr val="004282"/>
              </a:solidFill>
              <a:latin typeface="Times New Roman" pitchFamily="18" charset="0"/>
              <a:ea typeface="+mn-ea"/>
              <a:cs typeface="Times New Roman" pitchFamily="18" charset="0"/>
            </a:rPr>
            <a:t>Tel. ++ 32 2 6502137 (Office Campus Plaine O3.204)</a:t>
          </a:r>
          <a:endParaRPr lang="nl-BE" sz="1000">
            <a:solidFill>
              <a:srgbClr val="004282"/>
            </a:solidFill>
            <a:latin typeface="Times New Roman" pitchFamily="18" charset="0"/>
            <a:cs typeface="Times New Roman" pitchFamily="18" charset="0"/>
          </a:endParaRPr>
        </a:p>
        <a:p>
          <a:pPr algn="ctr" rtl="0"/>
          <a:r>
            <a:rPr lang="nl-BE" sz="1000" b="0" i="0" baseline="0">
              <a:solidFill>
                <a:srgbClr val="004282"/>
              </a:solidFill>
              <a:latin typeface="Times New Roman" pitchFamily="18" charset="0"/>
              <a:ea typeface="+mn-ea"/>
              <a:cs typeface="Times New Roman" pitchFamily="18" charset="0"/>
            </a:rPr>
            <a:t>E-mail : fdahdouh@ulb.ac.be / URL : &lt;http://www.ulb.ac.be/sciences/biocomplexity&gt;</a:t>
          </a:r>
          <a:endParaRPr lang="nl-BE" sz="1000">
            <a:solidFill>
              <a:srgbClr val="004282"/>
            </a:solidFill>
            <a:latin typeface="Times New Roman" pitchFamily="18" charset="0"/>
            <a:cs typeface="Times New Roman" pitchFamily="18" charset="0"/>
          </a:endParaRPr>
        </a:p>
        <a:p>
          <a:pPr algn="ctr" rtl="0">
            <a:defRPr sz="1000"/>
          </a:pPr>
          <a:endParaRPr lang="nl-BE" sz="1000" b="0" i="0" u="none" strike="noStrike" baseline="0">
            <a:solidFill>
              <a:srgbClr val="FF0000"/>
            </a:solidFill>
            <a:latin typeface="Times New Roman"/>
            <a:cs typeface="Times New Roman"/>
          </a:endParaRPr>
        </a:p>
      </xdr:txBody>
    </xdr:sp>
    <xdr:clientData/>
  </xdr:twoCellAnchor>
  <xdr:twoCellAnchor editAs="absolute">
    <xdr:from>
      <xdr:col>0</xdr:col>
      <xdr:colOff>0</xdr:colOff>
      <xdr:row>10</xdr:row>
      <xdr:rowOff>9525</xdr:rowOff>
    </xdr:from>
    <xdr:to>
      <xdr:col>7</xdr:col>
      <xdr:colOff>0</xdr:colOff>
      <xdr:row>14</xdr:row>
      <xdr:rowOff>66675</xdr:rowOff>
    </xdr:to>
    <xdr:sp macro="" textlink="">
      <xdr:nvSpPr>
        <xdr:cNvPr id="21507" name="Text Box 3"/>
        <xdr:cNvSpPr txBox="1">
          <a:spLocks noChangeAspect="1" noChangeArrowheads="1"/>
        </xdr:cNvSpPr>
      </xdr:nvSpPr>
      <xdr:spPr bwMode="auto">
        <a:xfrm>
          <a:off x="0" y="1628775"/>
          <a:ext cx="6524625" cy="7048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nl-BE" sz="1000" b="1" i="0" u="none" strike="noStrike" baseline="0">
              <a:solidFill>
                <a:srgbClr val="000000"/>
              </a:solidFill>
              <a:latin typeface="Times New Roman"/>
              <a:cs typeface="Times New Roman"/>
            </a:rPr>
            <a:t>FUNCTION OF THE FILE :</a:t>
          </a:r>
          <a:endParaRPr lang="nl-BE" sz="1000" b="0" i="0" u="none" strike="noStrike" baseline="0">
            <a:solidFill>
              <a:srgbClr val="000000"/>
            </a:solidFill>
            <a:latin typeface="Times New Roman"/>
            <a:cs typeface="Times New Roman"/>
          </a:endParaRPr>
        </a:p>
        <a:p>
          <a:pPr algn="ctr" rtl="0">
            <a:defRPr sz="1000"/>
          </a:pPr>
          <a:r>
            <a:rPr lang="nl-BE" sz="1000" b="0" i="0" u="none" strike="noStrike" baseline="0">
              <a:solidFill>
                <a:srgbClr val="000000"/>
              </a:solidFill>
              <a:latin typeface="Times New Roman"/>
              <a:cs typeface="Times New Roman"/>
            </a:rPr>
            <a:t>P-DATA PRO is the first interface that calculates different forestry characteristics based on fieldwork using the Point-Centred Quarter Method (PCQM-protocol or PCQM+ protocol) for maximum 30 species and 100 sample points.</a:t>
          </a:r>
        </a:p>
        <a:p>
          <a:pPr algn="ctr" rtl="0">
            <a:defRPr sz="1000"/>
          </a:pPr>
          <a:r>
            <a:rPr lang="nl-BE" sz="1000" b="0" i="0" u="none" strike="noStrike" baseline="0">
              <a:solidFill>
                <a:srgbClr val="000000"/>
              </a:solidFill>
              <a:latin typeface="Times New Roman"/>
              <a:cs typeface="Times New Roman"/>
            </a:rPr>
            <a:t>There is also a mirror version available that can process up to 1000 sample points.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 sqref="J1"/>
    </sheetView>
  </sheetViews>
  <sheetFormatPr defaultRowHeight="12.75" x14ac:dyDescent="0.2"/>
  <sheetData/>
  <sheetProtection password="A450" sheet="1"/>
  <phoneticPr fontId="0" type="noConversion"/>
  <pageMargins left="0.75" right="0.75" top="1" bottom="1" header="0.5" footer="0.5"/>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6:G62"/>
  <sheetViews>
    <sheetView topLeftCell="A58" workbookViewId="0">
      <selection activeCell="A61" sqref="A61"/>
    </sheetView>
  </sheetViews>
  <sheetFormatPr defaultRowHeight="12.75" x14ac:dyDescent="0.2"/>
  <cols>
    <col min="1" max="1" width="13.42578125" style="132" customWidth="1"/>
    <col min="2" max="2" width="39.42578125" style="132" customWidth="1"/>
    <col min="3" max="3" width="5.42578125" style="132" customWidth="1"/>
    <col min="4" max="4" width="7.28515625" style="132" customWidth="1"/>
    <col min="5" max="5" width="9.140625" style="132"/>
    <col min="6" max="6" width="14" style="132" customWidth="1"/>
    <col min="7" max="16384" width="9.140625" style="132"/>
  </cols>
  <sheetData>
    <row r="16" spans="1:7" x14ac:dyDescent="0.2">
      <c r="A16" s="282" t="s">
        <v>74</v>
      </c>
      <c r="B16" s="283"/>
      <c r="C16" s="283"/>
      <c r="D16" s="284" t="s">
        <v>76</v>
      </c>
      <c r="E16" s="283"/>
      <c r="F16" s="283"/>
      <c r="G16" s="285"/>
    </row>
    <row r="17" spans="1:7" x14ac:dyDescent="0.2">
      <c r="A17" s="286"/>
      <c r="B17" s="287" t="s">
        <v>79</v>
      </c>
      <c r="C17" s="287"/>
      <c r="D17" s="287" t="s">
        <v>84</v>
      </c>
      <c r="E17" s="287" t="s">
        <v>82</v>
      </c>
      <c r="F17" s="287"/>
      <c r="G17" s="288"/>
    </row>
    <row r="18" spans="1:7" x14ac:dyDescent="0.2">
      <c r="A18" s="286" t="s">
        <v>5</v>
      </c>
      <c r="B18" s="287" t="s">
        <v>80</v>
      </c>
      <c r="C18" s="287"/>
      <c r="D18" s="287" t="s">
        <v>2</v>
      </c>
      <c r="E18" s="287" t="s">
        <v>141</v>
      </c>
      <c r="F18" s="287"/>
      <c r="G18" s="288"/>
    </row>
    <row r="19" spans="1:7" ht="14.25" x14ac:dyDescent="0.25">
      <c r="A19" s="286"/>
      <c r="B19" s="287" t="s">
        <v>81</v>
      </c>
      <c r="C19" s="287"/>
      <c r="D19" s="287" t="s">
        <v>124</v>
      </c>
      <c r="E19" s="287" t="s">
        <v>83</v>
      </c>
      <c r="F19" s="287"/>
      <c r="G19" s="288"/>
    </row>
    <row r="20" spans="1:7" x14ac:dyDescent="0.2">
      <c r="A20" s="286"/>
      <c r="B20" s="287"/>
      <c r="C20" s="287"/>
      <c r="D20" s="287" t="s">
        <v>58</v>
      </c>
      <c r="E20" s="287" t="s">
        <v>11</v>
      </c>
      <c r="F20" s="287"/>
      <c r="G20" s="288"/>
    </row>
    <row r="21" spans="1:7" x14ac:dyDescent="0.2">
      <c r="A21" s="289" t="s">
        <v>144</v>
      </c>
      <c r="B21" s="290"/>
      <c r="C21" s="290"/>
      <c r="D21" s="290"/>
      <c r="E21" s="290"/>
      <c r="F21" s="290"/>
      <c r="G21" s="291"/>
    </row>
    <row r="22" spans="1:7" ht="9" customHeight="1" x14ac:dyDescent="0.2"/>
    <row r="23" spans="1:7" x14ac:dyDescent="0.2">
      <c r="A23" s="255" t="s">
        <v>75</v>
      </c>
      <c r="B23" s="256"/>
      <c r="C23" s="256"/>
      <c r="D23" s="264" t="s">
        <v>73</v>
      </c>
      <c r="E23" s="256"/>
      <c r="F23" s="256"/>
      <c r="G23" s="257"/>
    </row>
    <row r="24" spans="1:7" ht="14.25" x14ac:dyDescent="0.25">
      <c r="A24" s="258" t="s">
        <v>61</v>
      </c>
      <c r="B24" s="259" t="s">
        <v>42</v>
      </c>
      <c r="C24" s="259"/>
      <c r="D24" s="259" t="s">
        <v>125</v>
      </c>
      <c r="E24" s="259" t="s">
        <v>78</v>
      </c>
      <c r="F24" s="259"/>
      <c r="G24" s="260"/>
    </row>
    <row r="25" spans="1:7" x14ac:dyDescent="0.2">
      <c r="A25" s="258" t="s">
        <v>62</v>
      </c>
      <c r="B25" s="259" t="s">
        <v>43</v>
      </c>
      <c r="C25" s="259"/>
      <c r="D25" s="259" t="s">
        <v>24</v>
      </c>
      <c r="E25" s="259" t="s">
        <v>77</v>
      </c>
      <c r="F25" s="259"/>
      <c r="G25" s="260"/>
    </row>
    <row r="26" spans="1:7" x14ac:dyDescent="0.2">
      <c r="A26" s="258" t="s">
        <v>63</v>
      </c>
      <c r="B26" s="259" t="s">
        <v>46</v>
      </c>
      <c r="C26" s="259"/>
      <c r="D26" s="265" t="s">
        <v>59</v>
      </c>
      <c r="E26" s="259"/>
      <c r="F26" s="259"/>
      <c r="G26" s="260"/>
    </row>
    <row r="27" spans="1:7" x14ac:dyDescent="0.2">
      <c r="A27" s="258"/>
      <c r="B27" s="259" t="s">
        <v>47</v>
      </c>
      <c r="C27" s="259"/>
      <c r="D27" s="259" t="s">
        <v>49</v>
      </c>
      <c r="E27" s="259" t="s">
        <v>68</v>
      </c>
      <c r="F27" s="259"/>
      <c r="G27" s="260"/>
    </row>
    <row r="28" spans="1:7" x14ac:dyDescent="0.2">
      <c r="A28" s="258" t="s">
        <v>64</v>
      </c>
      <c r="B28" s="259" t="s">
        <v>48</v>
      </c>
      <c r="C28" s="259"/>
      <c r="D28" s="259" t="s">
        <v>24</v>
      </c>
      <c r="E28" s="259" t="s">
        <v>69</v>
      </c>
      <c r="F28" s="259"/>
      <c r="G28" s="260"/>
    </row>
    <row r="29" spans="1:7" x14ac:dyDescent="0.2">
      <c r="A29" s="258" t="s">
        <v>49</v>
      </c>
      <c r="B29" s="259" t="s">
        <v>40</v>
      </c>
      <c r="C29" s="259"/>
      <c r="D29" s="259" t="s">
        <v>10</v>
      </c>
      <c r="E29" s="259" t="s">
        <v>70</v>
      </c>
      <c r="F29" s="259"/>
      <c r="G29" s="260"/>
    </row>
    <row r="30" spans="1:7" ht="14.25" x14ac:dyDescent="0.25">
      <c r="A30" s="258" t="s">
        <v>65</v>
      </c>
      <c r="B30" s="259" t="s">
        <v>45</v>
      </c>
      <c r="C30" s="259"/>
      <c r="D30" s="259" t="s">
        <v>126</v>
      </c>
      <c r="E30" s="259" t="s">
        <v>71</v>
      </c>
      <c r="F30" s="259"/>
      <c r="G30" s="260"/>
    </row>
    <row r="31" spans="1:7" ht="14.25" x14ac:dyDescent="0.25">
      <c r="A31" s="258" t="s">
        <v>24</v>
      </c>
      <c r="B31" s="259" t="s">
        <v>41</v>
      </c>
      <c r="C31" s="259"/>
      <c r="D31" s="259" t="s">
        <v>129</v>
      </c>
      <c r="E31" s="259" t="s">
        <v>128</v>
      </c>
      <c r="F31" s="259"/>
      <c r="G31" s="260"/>
    </row>
    <row r="32" spans="1:7" ht="14.25" x14ac:dyDescent="0.25">
      <c r="A32" s="258" t="s">
        <v>10</v>
      </c>
      <c r="B32" s="259" t="s">
        <v>52</v>
      </c>
      <c r="C32" s="259"/>
      <c r="D32" s="259" t="s">
        <v>127</v>
      </c>
      <c r="E32" s="259" t="s">
        <v>72</v>
      </c>
      <c r="F32" s="259"/>
      <c r="G32" s="260"/>
    </row>
    <row r="33" spans="1:7" x14ac:dyDescent="0.2">
      <c r="A33" s="258" t="s">
        <v>66</v>
      </c>
      <c r="B33" s="259" t="s">
        <v>67</v>
      </c>
      <c r="C33" s="259"/>
      <c r="D33" s="259" t="s">
        <v>34</v>
      </c>
      <c r="E33" s="259" t="s">
        <v>60</v>
      </c>
      <c r="F33" s="259"/>
      <c r="G33" s="260"/>
    </row>
    <row r="34" spans="1:7" x14ac:dyDescent="0.2">
      <c r="A34" s="258"/>
      <c r="B34" s="259" t="s">
        <v>139</v>
      </c>
      <c r="C34" s="259"/>
      <c r="D34" s="259"/>
      <c r="E34" s="259"/>
      <c r="F34" s="259"/>
      <c r="G34" s="260"/>
    </row>
    <row r="35" spans="1:7" x14ac:dyDescent="0.2">
      <c r="A35" s="261" t="s">
        <v>86</v>
      </c>
      <c r="B35" s="262" t="s">
        <v>88</v>
      </c>
      <c r="C35" s="262"/>
      <c r="D35" s="262"/>
      <c r="E35" s="262"/>
      <c r="F35" s="262"/>
      <c r="G35" s="263"/>
    </row>
    <row r="36" spans="1:7" ht="6.75" customHeight="1" x14ac:dyDescent="0.2"/>
    <row r="37" spans="1:7" x14ac:dyDescent="0.2">
      <c r="A37" s="255" t="s">
        <v>89</v>
      </c>
      <c r="B37" s="256"/>
      <c r="C37" s="256"/>
      <c r="D37" s="256"/>
      <c r="E37" s="256"/>
      <c r="F37" s="256"/>
      <c r="G37" s="257"/>
    </row>
    <row r="38" spans="1:7" x14ac:dyDescent="0.2">
      <c r="A38" s="280" t="s">
        <v>140</v>
      </c>
      <c r="B38" s="259"/>
      <c r="C38" s="259"/>
      <c r="D38" s="259"/>
      <c r="E38" s="259"/>
      <c r="F38" s="259"/>
      <c r="G38" s="260"/>
    </row>
    <row r="39" spans="1:7" x14ac:dyDescent="0.2">
      <c r="A39" s="258" t="s">
        <v>90</v>
      </c>
      <c r="B39" s="259"/>
      <c r="C39" s="259"/>
      <c r="D39" s="259"/>
      <c r="E39" s="259"/>
      <c r="F39" s="259"/>
      <c r="G39" s="260"/>
    </row>
    <row r="40" spans="1:7" x14ac:dyDescent="0.2">
      <c r="A40" s="258" t="s">
        <v>93</v>
      </c>
      <c r="B40" s="259"/>
      <c r="C40" s="259"/>
      <c r="D40" s="259"/>
      <c r="E40" s="259"/>
      <c r="F40" s="259"/>
      <c r="G40" s="260"/>
    </row>
    <row r="41" spans="1:7" x14ac:dyDescent="0.2">
      <c r="A41" s="258" t="s">
        <v>91</v>
      </c>
      <c r="B41" s="259"/>
      <c r="C41" s="259"/>
      <c r="D41" s="259"/>
      <c r="E41" s="259"/>
      <c r="F41" s="259"/>
      <c r="G41" s="260"/>
    </row>
    <row r="42" spans="1:7" x14ac:dyDescent="0.2">
      <c r="A42" s="258" t="s">
        <v>94</v>
      </c>
      <c r="B42" s="259"/>
      <c r="C42" s="259"/>
      <c r="D42" s="259"/>
      <c r="E42" s="259"/>
      <c r="F42" s="259"/>
      <c r="G42" s="260"/>
    </row>
    <row r="43" spans="1:7" x14ac:dyDescent="0.2">
      <c r="A43" s="261" t="s">
        <v>92</v>
      </c>
      <c r="B43" s="262"/>
      <c r="C43" s="262"/>
      <c r="D43" s="262"/>
      <c r="E43" s="262"/>
      <c r="F43" s="262"/>
      <c r="G43" s="263"/>
    </row>
    <row r="44" spans="1:7" ht="6" customHeight="1" x14ac:dyDescent="0.2"/>
    <row r="45" spans="1:7" x14ac:dyDescent="0.2">
      <c r="A45" s="255" t="s">
        <v>106</v>
      </c>
      <c r="B45" s="256"/>
      <c r="C45" s="256"/>
      <c r="D45" s="256"/>
      <c r="E45" s="256"/>
      <c r="F45" s="256"/>
      <c r="G45" s="257"/>
    </row>
    <row r="46" spans="1:7" x14ac:dyDescent="0.2">
      <c r="A46" s="258" t="s">
        <v>98</v>
      </c>
      <c r="B46" s="259"/>
      <c r="C46" s="259"/>
      <c r="D46" s="259"/>
      <c r="E46" s="259"/>
      <c r="F46" s="259"/>
      <c r="G46" s="260"/>
    </row>
    <row r="47" spans="1:7" ht="15.75" x14ac:dyDescent="0.2">
      <c r="A47" s="258" t="s">
        <v>151</v>
      </c>
      <c r="B47" s="259"/>
      <c r="C47" s="259"/>
      <c r="D47" s="259"/>
      <c r="E47" s="259"/>
      <c r="F47" s="259"/>
      <c r="G47" s="260"/>
    </row>
    <row r="48" spans="1:7" x14ac:dyDescent="0.2">
      <c r="A48" s="258" t="s">
        <v>99</v>
      </c>
      <c r="B48" s="259"/>
      <c r="C48" s="259"/>
      <c r="D48" s="259"/>
      <c r="E48" s="259"/>
      <c r="F48" s="259"/>
      <c r="G48" s="260"/>
    </row>
    <row r="49" spans="1:7" x14ac:dyDescent="0.2">
      <c r="A49" s="258" t="s">
        <v>100</v>
      </c>
      <c r="B49" s="259"/>
      <c r="C49" s="259"/>
      <c r="D49" s="259"/>
      <c r="E49" s="259"/>
      <c r="F49" s="259"/>
      <c r="G49" s="260"/>
    </row>
    <row r="50" spans="1:7" x14ac:dyDescent="0.2">
      <c r="A50" s="258" t="s">
        <v>101</v>
      </c>
      <c r="B50" s="259"/>
      <c r="C50" s="259"/>
      <c r="D50" s="259"/>
      <c r="E50" s="259"/>
      <c r="F50" s="259"/>
      <c r="G50" s="260"/>
    </row>
    <row r="51" spans="1:7" x14ac:dyDescent="0.2">
      <c r="A51" s="258" t="s">
        <v>143</v>
      </c>
      <c r="B51" s="259"/>
      <c r="C51" s="259"/>
      <c r="D51" s="259"/>
      <c r="E51" s="259"/>
      <c r="F51" s="259"/>
      <c r="G51" s="260"/>
    </row>
    <row r="52" spans="1:7" x14ac:dyDescent="0.2">
      <c r="A52" s="258" t="s">
        <v>102</v>
      </c>
      <c r="B52" s="259"/>
      <c r="C52" s="259"/>
      <c r="D52" s="259"/>
      <c r="E52" s="259"/>
      <c r="F52" s="259"/>
      <c r="G52" s="260"/>
    </row>
    <row r="53" spans="1:7" x14ac:dyDescent="0.2">
      <c r="A53" s="258" t="s">
        <v>103</v>
      </c>
      <c r="B53" s="259"/>
      <c r="C53" s="259"/>
      <c r="D53" s="259"/>
      <c r="E53" s="259"/>
      <c r="F53" s="259"/>
      <c r="G53" s="260"/>
    </row>
    <row r="54" spans="1:7" x14ac:dyDescent="0.2">
      <c r="A54" s="258" t="s">
        <v>104</v>
      </c>
      <c r="B54" s="259"/>
      <c r="C54" s="259"/>
      <c r="D54" s="259"/>
      <c r="E54" s="259"/>
      <c r="F54" s="259"/>
      <c r="G54" s="260"/>
    </row>
    <row r="55" spans="1:7" x14ac:dyDescent="0.2">
      <c r="A55" s="261" t="s">
        <v>105</v>
      </c>
      <c r="B55" s="262"/>
      <c r="C55" s="262"/>
      <c r="D55" s="262"/>
      <c r="E55" s="262"/>
      <c r="F55" s="262"/>
      <c r="G55" s="263"/>
    </row>
    <row r="56" spans="1:7" ht="6" customHeight="1" x14ac:dyDescent="0.2"/>
    <row r="57" spans="1:7" x14ac:dyDescent="0.2">
      <c r="A57" s="295" t="s">
        <v>150</v>
      </c>
      <c r="B57" s="283"/>
      <c r="C57" s="283"/>
      <c r="D57" s="283"/>
      <c r="E57" s="283"/>
      <c r="F57" s="283"/>
      <c r="G57" s="285"/>
    </row>
    <row r="58" spans="1:7" x14ac:dyDescent="0.2">
      <c r="A58" s="294" t="s">
        <v>145</v>
      </c>
      <c r="B58" s="307" t="s">
        <v>146</v>
      </c>
      <c r="C58" s="307"/>
      <c r="D58" s="307"/>
      <c r="E58" s="307"/>
      <c r="F58" s="307"/>
      <c r="G58" s="308"/>
    </row>
    <row r="59" spans="1:7" ht="39.75" customHeight="1" x14ac:dyDescent="0.2">
      <c r="A59" s="294" t="s">
        <v>147</v>
      </c>
      <c r="B59" s="309" t="s">
        <v>148</v>
      </c>
      <c r="C59" s="309"/>
      <c r="D59" s="309"/>
      <c r="E59" s="309"/>
      <c r="F59" s="309"/>
      <c r="G59" s="310"/>
    </row>
    <row r="60" spans="1:7" ht="115.5" customHeight="1" x14ac:dyDescent="0.2">
      <c r="A60" s="294" t="s">
        <v>149</v>
      </c>
      <c r="B60" s="309" t="s">
        <v>153</v>
      </c>
      <c r="C60" s="309"/>
      <c r="D60" s="309"/>
      <c r="E60" s="309"/>
      <c r="F60" s="309"/>
      <c r="G60" s="310"/>
    </row>
    <row r="61" spans="1:7" ht="56.25" customHeight="1" x14ac:dyDescent="0.2">
      <c r="A61" s="305" t="s">
        <v>152</v>
      </c>
      <c r="B61" s="311" t="s">
        <v>156</v>
      </c>
      <c r="C61" s="311"/>
      <c r="D61" s="311"/>
      <c r="E61" s="311"/>
      <c r="F61" s="311"/>
      <c r="G61" s="312"/>
    </row>
    <row r="62" spans="1:7" ht="26.25" customHeight="1" x14ac:dyDescent="0.2">
      <c r="A62" s="306" t="s">
        <v>159</v>
      </c>
      <c r="B62" s="313" t="s">
        <v>160</v>
      </c>
      <c r="C62" s="313"/>
      <c r="D62" s="313"/>
      <c r="E62" s="313"/>
      <c r="F62" s="313"/>
      <c r="G62" s="314"/>
    </row>
  </sheetData>
  <mergeCells count="5">
    <mergeCell ref="B58:G58"/>
    <mergeCell ref="B59:G59"/>
    <mergeCell ref="B60:G60"/>
    <mergeCell ref="B61:G61"/>
    <mergeCell ref="B62:G62"/>
  </mergeCells>
  <phoneticPr fontId="0" type="noConversion"/>
  <pageMargins left="0.59055118110236227" right="0.59055118110236227" top="0.59055118110236227" bottom="0.6692913385826772" header="0.51181102362204722" footer="0.51181102362204722"/>
  <pageSetup paperSize="9" orientation="portrait" r:id="rId1"/>
  <headerFooter alignWithMargins="0">
    <oddFooter>&amp;C&amp;"Times New Roman,Standaard"&amp;12Copyright, referencing and use instructions</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404"/>
  <sheetViews>
    <sheetView tabSelected="1" topLeftCell="A34" zoomScale="80" zoomScaleNormal="80" workbookViewId="0">
      <selection activeCell="J43" sqref="J43"/>
    </sheetView>
  </sheetViews>
  <sheetFormatPr defaultRowHeight="12.75" x14ac:dyDescent="0.2"/>
  <cols>
    <col min="1" max="1" width="14.42578125" style="218" bestFit="1" customWidth="1"/>
    <col min="2" max="2" width="10.42578125" style="219" bestFit="1" customWidth="1"/>
    <col min="3" max="3" width="12.28515625" style="221" customWidth="1"/>
    <col min="4" max="4" width="20" style="223" bestFit="1" customWidth="1"/>
    <col min="5" max="5" width="15.5703125" style="221" customWidth="1"/>
    <col min="6" max="6" width="12.28515625" style="221" customWidth="1"/>
    <col min="7" max="26" width="9.140625" style="221"/>
    <col min="27" max="27" width="9.140625" style="218"/>
    <col min="28" max="28" width="20.140625" style="218" bestFit="1" customWidth="1"/>
    <col min="29" max="29" width="9.140625" style="218"/>
    <col min="30" max="30" width="12" style="221" bestFit="1" customWidth="1"/>
    <col min="31" max="31" width="4" style="221" bestFit="1" customWidth="1"/>
    <col min="32" max="32" width="17" style="221" customWidth="1"/>
    <col min="33" max="33" width="14.28515625" style="222" bestFit="1" customWidth="1"/>
    <col min="34" max="34" width="20.140625" style="218" bestFit="1" customWidth="1"/>
    <col min="35" max="16384" width="9.140625" style="218"/>
  </cols>
  <sheetData>
    <row r="1" spans="1:35" ht="39.75" customHeight="1" thickTop="1" thickBot="1" x14ac:dyDescent="0.25">
      <c r="A1" s="190" t="s">
        <v>15</v>
      </c>
      <c r="B1" s="191" t="s">
        <v>0</v>
      </c>
      <c r="C1" s="192" t="s">
        <v>85</v>
      </c>
      <c r="D1" s="235" t="s">
        <v>96</v>
      </c>
      <c r="E1" s="281" t="s">
        <v>142</v>
      </c>
      <c r="F1" s="192" t="s">
        <v>37</v>
      </c>
      <c r="G1" s="315" t="s">
        <v>158</v>
      </c>
      <c r="H1" s="315"/>
      <c r="I1" s="315"/>
      <c r="J1" s="315"/>
      <c r="K1" s="315"/>
      <c r="L1" s="315"/>
      <c r="M1" s="315"/>
      <c r="N1" s="315"/>
      <c r="O1" s="315"/>
      <c r="P1" s="315"/>
      <c r="Q1" s="315"/>
      <c r="R1" s="315"/>
      <c r="S1" s="315"/>
      <c r="T1" s="315"/>
      <c r="U1" s="315"/>
      <c r="V1" s="315"/>
      <c r="W1" s="315"/>
      <c r="X1" s="315"/>
      <c r="Y1" s="315"/>
      <c r="Z1" s="316"/>
      <c r="AA1" s="217"/>
      <c r="AB1" s="247" t="s">
        <v>97</v>
      </c>
      <c r="AC1" s="217"/>
      <c r="AD1" s="319" t="str">
        <f>IF(AH1&gt;100,"ERROR, the maximum number of sample points is 100 !  Reduce the number of sample points or use P-DATA-PRO_1000 !","FILL the total number of SAMPLE POINTS in the BLUE box to the right (max. 100)")</f>
        <v>FILL the total number of SAMPLE POINTS in the BLUE box to the right (max. 100)</v>
      </c>
      <c r="AE1" s="320"/>
      <c r="AF1" s="320"/>
      <c r="AG1" s="320"/>
      <c r="AH1" s="130">
        <v>20</v>
      </c>
    </row>
    <row r="2" spans="1:35" ht="39.75" customHeight="1" thickTop="1" thickBot="1" x14ac:dyDescent="0.25">
      <c r="A2" s="193"/>
      <c r="B2" s="194"/>
      <c r="C2" s="195"/>
      <c r="D2" s="236"/>
      <c r="E2" s="196" t="s">
        <v>3</v>
      </c>
      <c r="F2" s="195" t="s">
        <v>3</v>
      </c>
      <c r="G2" s="317" t="s">
        <v>4</v>
      </c>
      <c r="H2" s="317"/>
      <c r="I2" s="317"/>
      <c r="J2" s="317"/>
      <c r="K2" s="317"/>
      <c r="L2" s="317"/>
      <c r="M2" s="317"/>
      <c r="N2" s="317"/>
      <c r="O2" s="317"/>
      <c r="P2" s="317"/>
      <c r="Q2" s="317"/>
      <c r="R2" s="317"/>
      <c r="S2" s="317"/>
      <c r="T2" s="317"/>
      <c r="U2" s="317"/>
      <c r="V2" s="317"/>
      <c r="W2" s="317"/>
      <c r="X2" s="317"/>
      <c r="Y2" s="317"/>
      <c r="Z2" s="318"/>
      <c r="AA2" s="217"/>
      <c r="AB2" s="248">
        <f>IF(AB3="",SUM(AB3:AB404),SUM(AB3:AB404,1))</f>
        <v>0</v>
      </c>
      <c r="AC2" s="217"/>
      <c r="AD2" s="319" t="str">
        <f>IF(AH2&gt;30,"ERROR, the maximum number of species is 30 !  Reduce the number of species !","FILL the total number of tree SPECIES in the GREEN box to the right (max. 30)")</f>
        <v>FILL the total number of tree SPECIES in the GREEN box to the right (max. 30)</v>
      </c>
      <c r="AE2" s="320"/>
      <c r="AF2" s="320"/>
      <c r="AG2" s="320"/>
      <c r="AH2" s="131">
        <v>4</v>
      </c>
    </row>
    <row r="3" spans="1:35" ht="59.25" customHeight="1" thickTop="1" thickBot="1" x14ac:dyDescent="0.25">
      <c r="A3" s="197"/>
      <c r="B3" s="198"/>
      <c r="C3" s="199"/>
      <c r="D3" s="237"/>
      <c r="E3" s="200"/>
      <c r="F3" s="201"/>
      <c r="G3" s="201"/>
      <c r="H3" s="201"/>
      <c r="I3" s="201"/>
      <c r="J3" s="201"/>
      <c r="K3" s="201"/>
      <c r="L3" s="201"/>
      <c r="M3" s="201"/>
      <c r="N3" s="201"/>
      <c r="O3" s="201"/>
      <c r="P3" s="201"/>
      <c r="Q3" s="201"/>
      <c r="R3" s="201"/>
      <c r="S3" s="201"/>
      <c r="T3" s="201"/>
      <c r="U3" s="201"/>
      <c r="V3" s="201"/>
      <c r="W3" s="201"/>
      <c r="X3" s="201"/>
      <c r="Y3" s="201"/>
      <c r="Z3" s="202"/>
      <c r="AA3" s="217"/>
      <c r="AB3" s="298" t="str">
        <f>IF(AH3&lt;4,"","error in red box !")</f>
        <v/>
      </c>
      <c r="AC3" s="217"/>
      <c r="AD3" s="319" t="str">
        <f>IF(AH3&gt;3,"ERROR, the maximum nth tree is 3 !","FILL which nth nearest tree was measured from each sample point in each quadrant: 1 = first nearest tree (default), 2 = second nearest tree, 3 = third nearest tree")</f>
        <v>FILL which nth nearest tree was measured from each sample point in each quadrant: 1 = first nearest tree (default), 2 = second nearest tree, 3 = third nearest tree</v>
      </c>
      <c r="AE3" s="320"/>
      <c r="AF3" s="320"/>
      <c r="AG3" s="320"/>
      <c r="AH3" s="296">
        <v>1</v>
      </c>
    </row>
    <row r="4" spans="1:35" ht="14.25" thickTop="1" thickBot="1" x14ac:dyDescent="0.25">
      <c r="A4" s="203"/>
      <c r="B4" s="204"/>
      <c r="C4" s="205"/>
      <c r="D4" s="238"/>
      <c r="E4" s="206"/>
      <c r="F4" s="207"/>
      <c r="G4" s="207"/>
      <c r="H4" s="207"/>
      <c r="I4" s="207"/>
      <c r="J4" s="207"/>
      <c r="K4" s="207"/>
      <c r="L4" s="207"/>
      <c r="M4" s="207"/>
      <c r="N4" s="207"/>
      <c r="O4" s="207"/>
      <c r="P4" s="207"/>
      <c r="Q4" s="207"/>
      <c r="R4" s="207"/>
      <c r="S4" s="207"/>
      <c r="T4" s="207"/>
      <c r="U4" s="207"/>
      <c r="V4" s="207"/>
      <c r="W4" s="207"/>
      <c r="X4" s="207"/>
      <c r="Y4" s="207"/>
      <c r="Z4" s="208"/>
      <c r="AA4" s="217"/>
      <c r="AB4" s="249"/>
      <c r="AC4" s="217"/>
      <c r="AD4" s="182" t="s">
        <v>95</v>
      </c>
      <c r="AE4" s="183"/>
      <c r="AF4" s="184" t="s">
        <v>17</v>
      </c>
      <c r="AG4" s="184" t="s">
        <v>1</v>
      </c>
      <c r="AH4" s="242" t="s">
        <v>18</v>
      </c>
      <c r="AI4" s="219"/>
    </row>
    <row r="5" spans="1:35" ht="13.5" thickBot="1" x14ac:dyDescent="0.25">
      <c r="A5" s="209">
        <f>IF($AH$1=0,"",1)</f>
        <v>1</v>
      </c>
      <c r="B5" s="210" t="str">
        <f>IF(A5="","","a")</f>
        <v>a</v>
      </c>
      <c r="C5" s="297" t="s">
        <v>170</v>
      </c>
      <c r="D5" s="246" t="str">
        <f>IF(AND(A5="",C5="",E5="",F5="",G5="",R5="",S5="",T5="",U5="",V5="",W5="",X5="",Y5="",Z5=""),"",IF(AND(A5="",NOT(ISBLANK(OR(C5,E5:Z5)))),"error in blue box !",IF(AND(A5&gt;0,C5="",E5="",F5="",G5="",R5="",S5="",T5="",U5="",V5="",W5="",X5="",Y5="",Z5=""),"",IF(AND(C5="",NOT(ISBLANK(OR(E5:Z5)))),"fill in species !",IF(NOT(OR(C5=$AH$6,C5=$AH$7,C5=$AH$8,C5=$AH$9,C5=$AH$10,C5=$AH$11,C5=$AH$12,C5=$AH$13,C5=$AH$14,C5=$AH$15,C5=$AH$16,C5=$AH$17,C5=$AH$18,C5=$AH$19,C5=$AH$20,C5=$AH$21,C5=$AH$22,C5=$AH$23,C5=$AH$24,C5=$AH$25,C5=$AH$26,C5=$AH$27,C5=$AH$28,C5=$AH$29,C5=$AH$30,C5=$AH$31,C5=$AH$32,C5=$AH$33,C5=$AH$34,C5=$AH$35)),"abbreviation error !",IF(OR(E5="",F5="",AND(G5="",R5="",S5="",T5="",U5="",V5="",W5="",X5="",Y5="",Z5="")),"fill in other data !",C5))))))</f>
        <v>R.api</v>
      </c>
      <c r="E5" s="126">
        <v>3</v>
      </c>
      <c r="F5" s="224">
        <v>14</v>
      </c>
      <c r="G5" s="224">
        <v>147.69999999999999</v>
      </c>
      <c r="H5" s="224"/>
      <c r="I5" s="224"/>
      <c r="J5" s="224"/>
      <c r="K5" s="224"/>
      <c r="L5" s="224"/>
      <c r="M5" s="224"/>
      <c r="N5" s="224"/>
      <c r="O5" s="224"/>
      <c r="P5" s="224"/>
      <c r="Q5" s="224"/>
      <c r="R5" s="224"/>
      <c r="S5" s="224"/>
      <c r="T5" s="224"/>
      <c r="U5" s="224"/>
      <c r="V5" s="224"/>
      <c r="W5" s="224"/>
      <c r="X5" s="224"/>
      <c r="Y5" s="224"/>
      <c r="Z5" s="225"/>
      <c r="AB5" s="250" t="str">
        <f t="shared" ref="AB5:AB68" si="0">IF(C5=D5,"",1)</f>
        <v/>
      </c>
      <c r="AD5" s="185"/>
      <c r="AE5" s="186"/>
      <c r="AF5" s="187"/>
      <c r="AG5" s="187"/>
      <c r="AH5" s="243"/>
    </row>
    <row r="6" spans="1:35" ht="13.5" thickTop="1" x14ac:dyDescent="0.2">
      <c r="A6" s="209">
        <f>IF($AH$1=0,"",1)</f>
        <v>1</v>
      </c>
      <c r="B6" s="210" t="str">
        <f>IF(A6="","","b")</f>
        <v>b</v>
      </c>
      <c r="C6" s="297" t="s">
        <v>171</v>
      </c>
      <c r="D6" s="239" t="str">
        <f t="shared" ref="D6:D69" si="1">IF(AND(A6="",C6="",E6="",F6="",G6="",R6="",S6="",T6="",U6="",V6="",W6="",X6="",Y6="",Z6=""),"",IF(AND(A6="",NOT(ISBLANK(OR(C6,E6:Z6)))),"error in blue box !",IF(AND(A6&gt;0,C6="",E6="",F6="",G6="",R6="",S6="",T6="",U6="",V6="",W6="",X6="",Y6="",Z6=""),"",IF(AND(C6="",NOT(ISBLANK(OR(E6:Z6)))),"fill in species !",IF(NOT(OR(C6=$AH$6,C6=$AH$7,C6=$AH$8,C6=$AH$9,C6=$AH$10,C6=$AH$11,C6=$AH$12,C6=$AH$13,C6=$AH$14,C6=$AH$15,C6=$AH$16,C6=$AH$17,C6=$AH$18,C6=$AH$19,C6=$AH$20,C6=$AH$21,C6=$AH$22,C6=$AH$23,C6=$AH$24,C6=$AH$25,C6=$AH$26,C6=$AH$27,C6=$AH$28,C6=$AH$29,C6=$AH$30,C6=$AH$31,C6=$AH$32,C6=$AH$33,C6=$AH$34,C6=$AH$35)),"abbreviation error !",IF(OR(E6="",F6="",AND(G6="",R6="",S6="",T6="",U6="",V6="",W6="",X6="",Y6="",Z6="")),"fill in other data !",C6))))))</f>
        <v>N.fru</v>
      </c>
      <c r="E6" s="126">
        <v>3.5</v>
      </c>
      <c r="F6" s="224">
        <v>7</v>
      </c>
      <c r="G6" s="224">
        <v>785.7</v>
      </c>
      <c r="H6" s="224"/>
      <c r="I6" s="224"/>
      <c r="J6" s="224"/>
      <c r="K6" s="224"/>
      <c r="L6" s="224"/>
      <c r="M6" s="224"/>
      <c r="N6" s="224"/>
      <c r="O6" s="224"/>
      <c r="P6" s="224"/>
      <c r="Q6" s="224"/>
      <c r="R6" s="224"/>
      <c r="S6" s="224"/>
      <c r="T6" s="224"/>
      <c r="U6" s="224"/>
      <c r="V6" s="224"/>
      <c r="W6" s="224"/>
      <c r="X6" s="224"/>
      <c r="Y6" s="224"/>
      <c r="Z6" s="225"/>
      <c r="AB6" s="251" t="str">
        <f t="shared" si="0"/>
        <v/>
      </c>
      <c r="AD6" s="188" t="str">
        <f>IF(AE6="","","species")</f>
        <v>species</v>
      </c>
      <c r="AE6" s="146">
        <f>IF($AH$2=0,"",IF(1&gt;$AH$2,"",1))</f>
        <v>1</v>
      </c>
      <c r="AF6" s="232" t="s">
        <v>162</v>
      </c>
      <c r="AG6" s="232" t="s">
        <v>163</v>
      </c>
      <c r="AH6" s="244" t="str">
        <f>IF(AND(AE6="",AF6="",AG6=""),"",IF(AND(AE6="",NOT(ISBLANK(OR(AF6,AF7)))),"error in green box !",IF(AND(AE6&gt;0,ISBLANK(AF6)),"fill in genus !",IF(AND(AE6&gt;0,NOT(ISBLANK(AF6)),ISBLANK(AG6)),"fill in species !",CONCATENATE(LEFT(AF6,1),".",LEFT(AG6,3))))))</f>
        <v>C.sp.</v>
      </c>
    </row>
    <row r="7" spans="1:35" x14ac:dyDescent="0.2">
      <c r="A7" s="209">
        <f>IF($AH$1=0,"",1)</f>
        <v>1</v>
      </c>
      <c r="B7" s="210" t="str">
        <f>IF(A7="","","c")</f>
        <v>c</v>
      </c>
      <c r="C7" s="86" t="s">
        <v>171</v>
      </c>
      <c r="D7" s="239" t="str">
        <f t="shared" si="1"/>
        <v>N.fru</v>
      </c>
      <c r="E7" s="126">
        <v>1.7</v>
      </c>
      <c r="F7" s="224">
        <v>7.5</v>
      </c>
      <c r="G7" s="224">
        <v>251.4</v>
      </c>
      <c r="H7" s="224"/>
      <c r="I7" s="224"/>
      <c r="J7" s="224"/>
      <c r="K7" s="224"/>
      <c r="L7" s="224"/>
      <c r="M7" s="224"/>
      <c r="N7" s="224"/>
      <c r="O7" s="224"/>
      <c r="P7" s="224"/>
      <c r="Q7" s="224"/>
      <c r="R7" s="224"/>
      <c r="S7" s="224"/>
      <c r="T7" s="224"/>
      <c r="U7" s="224"/>
      <c r="V7" s="224"/>
      <c r="W7" s="224"/>
      <c r="X7" s="224"/>
      <c r="Y7" s="224"/>
      <c r="Z7" s="225"/>
      <c r="AB7" s="251" t="str">
        <f t="shared" si="0"/>
        <v/>
      </c>
      <c r="AD7" s="188" t="str">
        <f>IF(AE7="","","species")</f>
        <v>species</v>
      </c>
      <c r="AE7" s="146">
        <f t="shared" ref="AE7:AE35" si="2">IF(AE6="","",IF(AE6+1&gt;$AH$2,"",AE6+1))</f>
        <v>2</v>
      </c>
      <c r="AF7" s="233" t="s">
        <v>164</v>
      </c>
      <c r="AG7" s="233" t="s">
        <v>165</v>
      </c>
      <c r="AH7" s="244" t="str">
        <f t="shared" ref="AH7:AH35" si="3">IF(AND(AE7="",AF7="",AG7=""),"",IF(AND(AE7="",NOT(ISBLANK(OR(AF7,AF8)))),"error in green box !",IF(AND(AE7&gt;0,ISBLANK(AF7)),"fill in genus !",IF(AND(AE7&gt;0,NOT(ISBLANK(AF7)),ISBLANK(AG7)),"fill in species !",CONCATENATE(LEFT(AF7,1),".",LEFT(AG7,3))))))</f>
        <v>N.fru</v>
      </c>
    </row>
    <row r="8" spans="1:35" x14ac:dyDescent="0.2">
      <c r="A8" s="211">
        <f>IF($AH$1=0,"",1)</f>
        <v>1</v>
      </c>
      <c r="B8" s="212" t="str">
        <f>IF(A8="","","d")</f>
        <v>d</v>
      </c>
      <c r="C8" s="88" t="s">
        <v>171</v>
      </c>
      <c r="D8" s="240" t="str">
        <f t="shared" si="1"/>
        <v>N.fru</v>
      </c>
      <c r="E8" s="127">
        <v>2.2000000000000002</v>
      </c>
      <c r="F8" s="226">
        <v>8</v>
      </c>
      <c r="G8" s="226">
        <v>220</v>
      </c>
      <c r="H8" s="226"/>
      <c r="I8" s="226"/>
      <c r="J8" s="226"/>
      <c r="K8" s="226"/>
      <c r="L8" s="226"/>
      <c r="M8" s="226"/>
      <c r="N8" s="226"/>
      <c r="O8" s="226"/>
      <c r="P8" s="226"/>
      <c r="Q8" s="226"/>
      <c r="R8" s="226"/>
      <c r="S8" s="226"/>
      <c r="T8" s="226"/>
      <c r="U8" s="226"/>
      <c r="V8" s="226"/>
      <c r="W8" s="226"/>
      <c r="X8" s="226"/>
      <c r="Y8" s="226"/>
      <c r="Z8" s="227"/>
      <c r="AB8" s="252" t="str">
        <f t="shared" si="0"/>
        <v/>
      </c>
      <c r="AD8" s="188" t="str">
        <f t="shared" ref="AD8:AD35" si="4">IF(AE8="","","species")</f>
        <v>species</v>
      </c>
      <c r="AE8" s="146">
        <f t="shared" si="2"/>
        <v>3</v>
      </c>
      <c r="AF8" s="233" t="s">
        <v>166</v>
      </c>
      <c r="AG8" s="233" t="s">
        <v>167</v>
      </c>
      <c r="AH8" s="244" t="str">
        <f t="shared" si="3"/>
        <v>R.api</v>
      </c>
    </row>
    <row r="9" spans="1:35" x14ac:dyDescent="0.2">
      <c r="A9" s="213">
        <f t="shared" ref="A9:A72" si="5">IF(A5="","",IF(A5+1&gt;$AH$1,"",A5+1))</f>
        <v>2</v>
      </c>
      <c r="B9" s="214" t="str">
        <f>IF(A9="","",B5)</f>
        <v>a</v>
      </c>
      <c r="C9" s="87"/>
      <c r="D9" s="239" t="str">
        <f>IF(AND(A9="",C9="",E9="",F9="",G9="",R9="",S9="",T9="",U9="",V9="",W9="",X9="",Y9="",Z9=""),"",IF(AND(A9="",NOT(ISBLANK(OR(C9,E9:Z9)))),"error in blue box !",IF(AND(A9&gt;0,C9="",E9="",F9="",G9="",R9="",S9="",T9="",U9="",V9="",W9="",X9="",Y9="",Z9=""),"",IF(AND(C9="",NOT(ISBLANK(OR(E9:Z9)))),"fill in species !",IF(NOT(OR(C9=$AH$6,C9=$AH$7,C9=$AH$8,C9=$AH$9,C9=$AH$10,C9=$AH$11,C9=$AH$12,C9=$AH$13,C9=$AH$14,C9=$AH$15,C9=$AH$16,C9=$AH$17,C9=$AH$18,C9=$AH$19,C9=$AH$20,C9=$AH$21,C9=$AH$22,C9=$AH$23,C9=$AH$24,C9=$AH$25,C9=$AH$26,C9=$AH$27,C9=$AH$28,C9=$AH$29,C9=$AH$30,C9=$AH$31,C9=$AH$32,C9=$AH$33,C9=$AH$34,C9=$AH$35)),"abbreviation error !",IF(OR(E9="",F9="",AND(G9="",R9="",S9="",T9="",U9="",V9="",W9="",X9="",Y9="",Z9="")),"fill in other data !",C9))))))</f>
        <v/>
      </c>
      <c r="E9" s="128"/>
      <c r="F9" s="228"/>
      <c r="G9" s="228"/>
      <c r="H9" s="228"/>
      <c r="I9" s="228"/>
      <c r="J9" s="228"/>
      <c r="K9" s="228"/>
      <c r="L9" s="228"/>
      <c r="M9" s="228"/>
      <c r="N9" s="228"/>
      <c r="O9" s="228"/>
      <c r="P9" s="228"/>
      <c r="Q9" s="228"/>
      <c r="R9" s="228"/>
      <c r="S9" s="228"/>
      <c r="T9" s="228"/>
      <c r="U9" s="228"/>
      <c r="V9" s="228"/>
      <c r="W9" s="228"/>
      <c r="X9" s="228"/>
      <c r="Y9" s="228"/>
      <c r="Z9" s="229"/>
      <c r="AB9" s="251" t="str">
        <f t="shared" si="0"/>
        <v/>
      </c>
      <c r="AD9" s="188" t="str">
        <f t="shared" si="4"/>
        <v>species</v>
      </c>
      <c r="AE9" s="146">
        <f t="shared" si="2"/>
        <v>4</v>
      </c>
      <c r="AF9" s="233" t="s">
        <v>168</v>
      </c>
      <c r="AG9" s="233" t="s">
        <v>169</v>
      </c>
      <c r="AH9" s="244" t="str">
        <f t="shared" si="3"/>
        <v>X.gra</v>
      </c>
    </row>
    <row r="10" spans="1:35" x14ac:dyDescent="0.2">
      <c r="A10" s="209">
        <f t="shared" si="5"/>
        <v>2</v>
      </c>
      <c r="B10" s="210" t="str">
        <f t="shared" ref="B10:B73" si="6">IF(A10="","",B6)</f>
        <v>b</v>
      </c>
      <c r="C10" s="86" t="s">
        <v>171</v>
      </c>
      <c r="D10" s="239" t="str">
        <f t="shared" si="1"/>
        <v>N.fru</v>
      </c>
      <c r="E10" s="126">
        <v>1.5</v>
      </c>
      <c r="F10" s="224">
        <v>7</v>
      </c>
      <c r="G10" s="224">
        <v>125.7</v>
      </c>
      <c r="H10" s="224"/>
      <c r="I10" s="224"/>
      <c r="J10" s="224"/>
      <c r="K10" s="224"/>
      <c r="L10" s="224"/>
      <c r="M10" s="224"/>
      <c r="N10" s="224"/>
      <c r="O10" s="224"/>
      <c r="P10" s="224"/>
      <c r="Q10" s="224"/>
      <c r="R10" s="224"/>
      <c r="S10" s="224"/>
      <c r="T10" s="224"/>
      <c r="U10" s="224"/>
      <c r="V10" s="224"/>
      <c r="W10" s="224"/>
      <c r="X10" s="224"/>
      <c r="Y10" s="224"/>
      <c r="Z10" s="225"/>
      <c r="AB10" s="251" t="str">
        <f t="shared" si="0"/>
        <v/>
      </c>
      <c r="AD10" s="188" t="str">
        <f t="shared" si="4"/>
        <v/>
      </c>
      <c r="AE10" s="146" t="str">
        <f t="shared" si="2"/>
        <v/>
      </c>
      <c r="AF10" s="233"/>
      <c r="AG10" s="233"/>
      <c r="AH10" s="244" t="str">
        <f t="shared" si="3"/>
        <v/>
      </c>
    </row>
    <row r="11" spans="1:35" x14ac:dyDescent="0.2">
      <c r="A11" s="209">
        <f t="shared" si="5"/>
        <v>2</v>
      </c>
      <c r="B11" s="210" t="str">
        <f t="shared" si="6"/>
        <v>c</v>
      </c>
      <c r="C11" s="86" t="s">
        <v>171</v>
      </c>
      <c r="D11" s="239" t="str">
        <f t="shared" si="1"/>
        <v>N.fru</v>
      </c>
      <c r="E11" s="126">
        <v>1.5</v>
      </c>
      <c r="F11" s="224">
        <v>7.5</v>
      </c>
      <c r="G11" s="224">
        <v>220</v>
      </c>
      <c r="H11" s="224"/>
      <c r="I11" s="224"/>
      <c r="J11" s="224"/>
      <c r="K11" s="224"/>
      <c r="L11" s="224"/>
      <c r="M11" s="224"/>
      <c r="N11" s="224"/>
      <c r="O11" s="224"/>
      <c r="P11" s="224"/>
      <c r="Q11" s="224"/>
      <c r="R11" s="224"/>
      <c r="S11" s="224"/>
      <c r="T11" s="224"/>
      <c r="U11" s="224"/>
      <c r="V11" s="224"/>
      <c r="W11" s="224"/>
      <c r="X11" s="224"/>
      <c r="Y11" s="224"/>
      <c r="Z11" s="225"/>
      <c r="AB11" s="251" t="str">
        <f t="shared" si="0"/>
        <v/>
      </c>
      <c r="AD11" s="188" t="str">
        <f t="shared" si="4"/>
        <v/>
      </c>
      <c r="AE11" s="146" t="str">
        <f t="shared" si="2"/>
        <v/>
      </c>
      <c r="AF11" s="233"/>
      <c r="AG11" s="233"/>
      <c r="AH11" s="244" t="str">
        <f t="shared" si="3"/>
        <v/>
      </c>
    </row>
    <row r="12" spans="1:35" x14ac:dyDescent="0.2">
      <c r="A12" s="211">
        <f t="shared" si="5"/>
        <v>2</v>
      </c>
      <c r="B12" s="212" t="str">
        <f t="shared" si="6"/>
        <v>d</v>
      </c>
      <c r="C12" s="88" t="s">
        <v>171</v>
      </c>
      <c r="D12" s="240" t="str">
        <f t="shared" si="1"/>
        <v>N.fru</v>
      </c>
      <c r="E12" s="127">
        <v>2.6</v>
      </c>
      <c r="F12" s="226">
        <v>7</v>
      </c>
      <c r="G12" s="226">
        <v>157.1</v>
      </c>
      <c r="H12" s="226"/>
      <c r="I12" s="226"/>
      <c r="J12" s="226"/>
      <c r="K12" s="226"/>
      <c r="L12" s="226"/>
      <c r="M12" s="226"/>
      <c r="N12" s="226"/>
      <c r="O12" s="226"/>
      <c r="P12" s="226"/>
      <c r="Q12" s="226"/>
      <c r="R12" s="226"/>
      <c r="S12" s="226"/>
      <c r="T12" s="226"/>
      <c r="U12" s="226"/>
      <c r="V12" s="226"/>
      <c r="W12" s="226"/>
      <c r="X12" s="226"/>
      <c r="Y12" s="226"/>
      <c r="Z12" s="227"/>
      <c r="AB12" s="252" t="str">
        <f t="shared" si="0"/>
        <v/>
      </c>
      <c r="AD12" s="188" t="str">
        <f t="shared" si="4"/>
        <v/>
      </c>
      <c r="AE12" s="146" t="str">
        <f t="shared" si="2"/>
        <v/>
      </c>
      <c r="AF12" s="233"/>
      <c r="AG12" s="233"/>
      <c r="AH12" s="244" t="str">
        <f t="shared" si="3"/>
        <v/>
      </c>
    </row>
    <row r="13" spans="1:35" x14ac:dyDescent="0.2">
      <c r="A13" s="213">
        <f t="shared" si="5"/>
        <v>3</v>
      </c>
      <c r="B13" s="214" t="str">
        <f t="shared" si="6"/>
        <v>a</v>
      </c>
      <c r="C13" s="87"/>
      <c r="D13" s="239" t="str">
        <f t="shared" si="1"/>
        <v/>
      </c>
      <c r="E13" s="128"/>
      <c r="F13" s="228"/>
      <c r="G13" s="228"/>
      <c r="H13" s="228"/>
      <c r="I13" s="228"/>
      <c r="J13" s="228"/>
      <c r="K13" s="228"/>
      <c r="L13" s="228"/>
      <c r="M13" s="228"/>
      <c r="N13" s="228"/>
      <c r="O13" s="228"/>
      <c r="P13" s="228"/>
      <c r="Q13" s="228"/>
      <c r="R13" s="228"/>
      <c r="S13" s="228"/>
      <c r="T13" s="228"/>
      <c r="U13" s="228"/>
      <c r="V13" s="228"/>
      <c r="W13" s="228"/>
      <c r="X13" s="228"/>
      <c r="Y13" s="228"/>
      <c r="Z13" s="229"/>
      <c r="AB13" s="251" t="str">
        <f t="shared" si="0"/>
        <v/>
      </c>
      <c r="AD13" s="188" t="str">
        <f t="shared" si="4"/>
        <v/>
      </c>
      <c r="AE13" s="146" t="str">
        <f t="shared" si="2"/>
        <v/>
      </c>
      <c r="AF13" s="233"/>
      <c r="AG13" s="233"/>
      <c r="AH13" s="244" t="str">
        <f t="shared" si="3"/>
        <v/>
      </c>
    </row>
    <row r="14" spans="1:35" x14ac:dyDescent="0.2">
      <c r="A14" s="209">
        <f t="shared" si="5"/>
        <v>3</v>
      </c>
      <c r="B14" s="210" t="str">
        <f t="shared" si="6"/>
        <v>b</v>
      </c>
      <c r="C14" s="86" t="s">
        <v>170</v>
      </c>
      <c r="D14" s="239" t="str">
        <f t="shared" si="1"/>
        <v>R.api</v>
      </c>
      <c r="E14" s="126">
        <v>4.5999999999999996</v>
      </c>
      <c r="F14" s="224">
        <v>18</v>
      </c>
      <c r="G14" s="224">
        <v>377.1</v>
      </c>
      <c r="H14" s="224"/>
      <c r="I14" s="224"/>
      <c r="J14" s="224"/>
      <c r="K14" s="224"/>
      <c r="L14" s="224"/>
      <c r="M14" s="224"/>
      <c r="N14" s="224"/>
      <c r="O14" s="224"/>
      <c r="P14" s="224"/>
      <c r="Q14" s="224"/>
      <c r="R14" s="224"/>
      <c r="S14" s="224"/>
      <c r="T14" s="224"/>
      <c r="U14" s="224"/>
      <c r="V14" s="224"/>
      <c r="W14" s="224"/>
      <c r="X14" s="224"/>
      <c r="Y14" s="224"/>
      <c r="Z14" s="225"/>
      <c r="AB14" s="251" t="str">
        <f t="shared" si="0"/>
        <v/>
      </c>
      <c r="AD14" s="188" t="str">
        <f t="shared" si="4"/>
        <v/>
      </c>
      <c r="AE14" s="146" t="str">
        <f t="shared" si="2"/>
        <v/>
      </c>
      <c r="AF14" s="233"/>
      <c r="AG14" s="233"/>
      <c r="AH14" s="244" t="str">
        <f t="shared" si="3"/>
        <v/>
      </c>
    </row>
    <row r="15" spans="1:35" x14ac:dyDescent="0.2">
      <c r="A15" s="209">
        <f t="shared" si="5"/>
        <v>3</v>
      </c>
      <c r="B15" s="210" t="str">
        <f t="shared" si="6"/>
        <v>c</v>
      </c>
      <c r="C15" s="86" t="s">
        <v>170</v>
      </c>
      <c r="D15" s="239" t="str">
        <f t="shared" si="1"/>
        <v>R.api</v>
      </c>
      <c r="E15" s="126">
        <v>3.5</v>
      </c>
      <c r="F15" s="224">
        <v>17</v>
      </c>
      <c r="G15" s="224">
        <v>314.3</v>
      </c>
      <c r="H15" s="224"/>
      <c r="I15" s="224"/>
      <c r="J15" s="224"/>
      <c r="K15" s="224"/>
      <c r="L15" s="224"/>
      <c r="M15" s="224"/>
      <c r="N15" s="224"/>
      <c r="O15" s="224"/>
      <c r="P15" s="224"/>
      <c r="Q15" s="224"/>
      <c r="R15" s="224"/>
      <c r="S15" s="224"/>
      <c r="T15" s="224"/>
      <c r="U15" s="224"/>
      <c r="V15" s="224"/>
      <c r="W15" s="224"/>
      <c r="X15" s="224"/>
      <c r="Y15" s="224"/>
      <c r="Z15" s="225"/>
      <c r="AB15" s="251" t="str">
        <f t="shared" si="0"/>
        <v/>
      </c>
      <c r="AD15" s="188" t="str">
        <f t="shared" si="4"/>
        <v/>
      </c>
      <c r="AE15" s="146" t="str">
        <f t="shared" si="2"/>
        <v/>
      </c>
      <c r="AF15" s="233"/>
      <c r="AG15" s="233"/>
      <c r="AH15" s="244" t="str">
        <f t="shared" si="3"/>
        <v/>
      </c>
    </row>
    <row r="16" spans="1:35" x14ac:dyDescent="0.2">
      <c r="A16" s="211">
        <f t="shared" si="5"/>
        <v>3</v>
      </c>
      <c r="B16" s="212" t="str">
        <f t="shared" si="6"/>
        <v>d</v>
      </c>
      <c r="C16" s="88" t="s">
        <v>171</v>
      </c>
      <c r="D16" s="240" t="str">
        <f t="shared" si="1"/>
        <v>N.fru</v>
      </c>
      <c r="E16" s="127">
        <v>2.6</v>
      </c>
      <c r="F16" s="226">
        <v>8</v>
      </c>
      <c r="G16" s="226">
        <v>361.4</v>
      </c>
      <c r="H16" s="226"/>
      <c r="I16" s="226"/>
      <c r="J16" s="226"/>
      <c r="K16" s="226"/>
      <c r="L16" s="226"/>
      <c r="M16" s="226"/>
      <c r="N16" s="226"/>
      <c r="O16" s="226"/>
      <c r="P16" s="226"/>
      <c r="Q16" s="226"/>
      <c r="R16" s="226"/>
      <c r="S16" s="226"/>
      <c r="T16" s="226"/>
      <c r="U16" s="226"/>
      <c r="V16" s="226"/>
      <c r="W16" s="226"/>
      <c r="X16" s="226"/>
      <c r="Y16" s="226"/>
      <c r="Z16" s="227"/>
      <c r="AB16" s="252" t="str">
        <f t="shared" si="0"/>
        <v/>
      </c>
      <c r="AD16" s="188" t="str">
        <f t="shared" si="4"/>
        <v/>
      </c>
      <c r="AE16" s="146" t="str">
        <f t="shared" si="2"/>
        <v/>
      </c>
      <c r="AF16" s="233"/>
      <c r="AG16" s="233"/>
      <c r="AH16" s="244" t="str">
        <f t="shared" si="3"/>
        <v/>
      </c>
    </row>
    <row r="17" spans="1:34" x14ac:dyDescent="0.2">
      <c r="A17" s="213">
        <f t="shared" si="5"/>
        <v>4</v>
      </c>
      <c r="B17" s="214" t="str">
        <f t="shared" si="6"/>
        <v>a</v>
      </c>
      <c r="C17" s="87"/>
      <c r="D17" s="239" t="str">
        <f t="shared" si="1"/>
        <v/>
      </c>
      <c r="E17" s="128"/>
      <c r="F17" s="228"/>
      <c r="G17" s="228"/>
      <c r="H17" s="228"/>
      <c r="I17" s="228"/>
      <c r="J17" s="228"/>
      <c r="K17" s="228"/>
      <c r="L17" s="228"/>
      <c r="M17" s="228"/>
      <c r="N17" s="228"/>
      <c r="O17" s="228"/>
      <c r="P17" s="228"/>
      <c r="Q17" s="228"/>
      <c r="R17" s="228"/>
      <c r="S17" s="228"/>
      <c r="T17" s="228"/>
      <c r="U17" s="228"/>
      <c r="V17" s="228"/>
      <c r="W17" s="228"/>
      <c r="X17" s="228"/>
      <c r="Y17" s="228"/>
      <c r="Z17" s="229"/>
      <c r="AB17" s="251" t="str">
        <f t="shared" si="0"/>
        <v/>
      </c>
      <c r="AD17" s="188" t="str">
        <f t="shared" si="4"/>
        <v/>
      </c>
      <c r="AE17" s="146" t="str">
        <f t="shared" si="2"/>
        <v/>
      </c>
      <c r="AF17" s="233"/>
      <c r="AG17" s="233"/>
      <c r="AH17" s="244" t="str">
        <f t="shared" si="3"/>
        <v/>
      </c>
    </row>
    <row r="18" spans="1:34" x14ac:dyDescent="0.2">
      <c r="A18" s="209">
        <f t="shared" si="5"/>
        <v>4</v>
      </c>
      <c r="B18" s="210" t="str">
        <f t="shared" si="6"/>
        <v>b</v>
      </c>
      <c r="C18" s="86" t="s">
        <v>171</v>
      </c>
      <c r="D18" s="239" t="str">
        <f t="shared" si="1"/>
        <v>N.fru</v>
      </c>
      <c r="E18" s="126">
        <v>2</v>
      </c>
      <c r="F18" s="224">
        <v>10</v>
      </c>
      <c r="G18" s="224">
        <v>188.6</v>
      </c>
      <c r="H18" s="224"/>
      <c r="I18" s="224"/>
      <c r="J18" s="224"/>
      <c r="K18" s="224"/>
      <c r="L18" s="224"/>
      <c r="M18" s="224"/>
      <c r="N18" s="224"/>
      <c r="O18" s="224"/>
      <c r="P18" s="224"/>
      <c r="Q18" s="224"/>
      <c r="R18" s="224"/>
      <c r="S18" s="224"/>
      <c r="T18" s="224"/>
      <c r="U18" s="224"/>
      <c r="V18" s="224"/>
      <c r="W18" s="224"/>
      <c r="X18" s="224"/>
      <c r="Y18" s="224"/>
      <c r="Z18" s="225"/>
      <c r="AB18" s="251" t="str">
        <f t="shared" si="0"/>
        <v/>
      </c>
      <c r="AD18" s="188" t="str">
        <f t="shared" si="4"/>
        <v/>
      </c>
      <c r="AE18" s="146" t="str">
        <f t="shared" si="2"/>
        <v/>
      </c>
      <c r="AF18" s="233"/>
      <c r="AG18" s="233"/>
      <c r="AH18" s="244" t="str">
        <f t="shared" si="3"/>
        <v/>
      </c>
    </row>
    <row r="19" spans="1:34" x14ac:dyDescent="0.2">
      <c r="A19" s="209">
        <f t="shared" si="5"/>
        <v>4</v>
      </c>
      <c r="B19" s="210" t="str">
        <f t="shared" si="6"/>
        <v>c</v>
      </c>
      <c r="C19" s="86"/>
      <c r="D19" s="239" t="str">
        <f t="shared" si="1"/>
        <v/>
      </c>
      <c r="E19" s="126"/>
      <c r="F19" s="224"/>
      <c r="G19" s="224"/>
      <c r="H19" s="224"/>
      <c r="I19" s="224"/>
      <c r="J19" s="224"/>
      <c r="K19" s="224"/>
      <c r="L19" s="224"/>
      <c r="M19" s="224"/>
      <c r="N19" s="224"/>
      <c r="O19" s="224"/>
      <c r="P19" s="224"/>
      <c r="Q19" s="224"/>
      <c r="R19" s="224"/>
      <c r="S19" s="224"/>
      <c r="T19" s="224"/>
      <c r="U19" s="224"/>
      <c r="V19" s="224"/>
      <c r="W19" s="224"/>
      <c r="X19" s="224"/>
      <c r="Y19" s="224"/>
      <c r="Z19" s="225"/>
      <c r="AB19" s="251" t="str">
        <f t="shared" si="0"/>
        <v/>
      </c>
      <c r="AD19" s="188" t="str">
        <f t="shared" si="4"/>
        <v/>
      </c>
      <c r="AE19" s="146" t="str">
        <f t="shared" si="2"/>
        <v/>
      </c>
      <c r="AF19" s="233"/>
      <c r="AG19" s="233"/>
      <c r="AH19" s="244" t="str">
        <f t="shared" si="3"/>
        <v/>
      </c>
    </row>
    <row r="20" spans="1:34" x14ac:dyDescent="0.2">
      <c r="A20" s="211">
        <f t="shared" si="5"/>
        <v>4</v>
      </c>
      <c r="B20" s="212" t="str">
        <f t="shared" si="6"/>
        <v>d</v>
      </c>
      <c r="C20" s="88" t="s">
        <v>171</v>
      </c>
      <c r="D20" s="240" t="str">
        <f t="shared" si="1"/>
        <v>N.fru</v>
      </c>
      <c r="E20" s="127">
        <v>1.3</v>
      </c>
      <c r="F20" s="226">
        <v>9</v>
      </c>
      <c r="G20" s="226">
        <v>220</v>
      </c>
      <c r="H20" s="226"/>
      <c r="I20" s="226"/>
      <c r="J20" s="226"/>
      <c r="K20" s="226"/>
      <c r="L20" s="226"/>
      <c r="M20" s="226"/>
      <c r="N20" s="226"/>
      <c r="O20" s="226"/>
      <c r="P20" s="226"/>
      <c r="Q20" s="226"/>
      <c r="R20" s="226"/>
      <c r="S20" s="226"/>
      <c r="T20" s="226"/>
      <c r="U20" s="226"/>
      <c r="V20" s="226"/>
      <c r="W20" s="226"/>
      <c r="X20" s="226"/>
      <c r="Y20" s="226"/>
      <c r="Z20" s="227"/>
      <c r="AB20" s="252" t="str">
        <f t="shared" si="0"/>
        <v/>
      </c>
      <c r="AD20" s="188" t="str">
        <f t="shared" si="4"/>
        <v/>
      </c>
      <c r="AE20" s="146" t="str">
        <f t="shared" si="2"/>
        <v/>
      </c>
      <c r="AF20" s="233"/>
      <c r="AG20" s="233"/>
      <c r="AH20" s="244" t="str">
        <f t="shared" si="3"/>
        <v/>
      </c>
    </row>
    <row r="21" spans="1:34" x14ac:dyDescent="0.2">
      <c r="A21" s="213">
        <f t="shared" si="5"/>
        <v>5</v>
      </c>
      <c r="B21" s="214" t="str">
        <f t="shared" si="6"/>
        <v>a</v>
      </c>
      <c r="C21" s="87" t="s">
        <v>170</v>
      </c>
      <c r="D21" s="239" t="str">
        <f t="shared" si="1"/>
        <v>R.api</v>
      </c>
      <c r="E21" s="128">
        <v>2.6</v>
      </c>
      <c r="F21" s="228">
        <v>18</v>
      </c>
      <c r="G21" s="228">
        <v>251.4</v>
      </c>
      <c r="H21" s="228"/>
      <c r="I21" s="228"/>
      <c r="J21" s="228"/>
      <c r="K21" s="228"/>
      <c r="L21" s="228"/>
      <c r="M21" s="228"/>
      <c r="N21" s="228"/>
      <c r="O21" s="228"/>
      <c r="P21" s="228"/>
      <c r="Q21" s="228"/>
      <c r="R21" s="228"/>
      <c r="S21" s="228"/>
      <c r="T21" s="228"/>
      <c r="U21" s="228"/>
      <c r="V21" s="228"/>
      <c r="W21" s="228"/>
      <c r="X21" s="228"/>
      <c r="Y21" s="228"/>
      <c r="Z21" s="229"/>
      <c r="AB21" s="251" t="str">
        <f t="shared" si="0"/>
        <v/>
      </c>
      <c r="AD21" s="188" t="str">
        <f t="shared" si="4"/>
        <v/>
      </c>
      <c r="AE21" s="146" t="str">
        <f t="shared" si="2"/>
        <v/>
      </c>
      <c r="AF21" s="233"/>
      <c r="AG21" s="233"/>
      <c r="AH21" s="244" t="str">
        <f t="shared" si="3"/>
        <v/>
      </c>
    </row>
    <row r="22" spans="1:34" x14ac:dyDescent="0.2">
      <c r="A22" s="209">
        <f t="shared" si="5"/>
        <v>5</v>
      </c>
      <c r="B22" s="210" t="str">
        <f t="shared" si="6"/>
        <v>b</v>
      </c>
      <c r="C22" s="86" t="s">
        <v>171</v>
      </c>
      <c r="D22" s="239" t="str">
        <f t="shared" si="1"/>
        <v>N.fru</v>
      </c>
      <c r="E22" s="126">
        <v>2.5</v>
      </c>
      <c r="F22" s="224">
        <v>9</v>
      </c>
      <c r="G22" s="224">
        <v>440</v>
      </c>
      <c r="H22" s="224"/>
      <c r="I22" s="224"/>
      <c r="J22" s="224"/>
      <c r="K22" s="224"/>
      <c r="L22" s="224"/>
      <c r="M22" s="224"/>
      <c r="N22" s="224"/>
      <c r="O22" s="224"/>
      <c r="P22" s="224"/>
      <c r="Q22" s="224"/>
      <c r="R22" s="224"/>
      <c r="S22" s="224"/>
      <c r="T22" s="224"/>
      <c r="U22" s="224"/>
      <c r="V22" s="224"/>
      <c r="W22" s="224"/>
      <c r="X22" s="224"/>
      <c r="Y22" s="224"/>
      <c r="Z22" s="225"/>
      <c r="AB22" s="251" t="str">
        <f t="shared" si="0"/>
        <v/>
      </c>
      <c r="AD22" s="188" t="str">
        <f t="shared" si="4"/>
        <v/>
      </c>
      <c r="AE22" s="146" t="str">
        <f t="shared" si="2"/>
        <v/>
      </c>
      <c r="AF22" s="233"/>
      <c r="AG22" s="233"/>
      <c r="AH22" s="244" t="str">
        <f t="shared" si="3"/>
        <v/>
      </c>
    </row>
    <row r="23" spans="1:34" x14ac:dyDescent="0.2">
      <c r="A23" s="209">
        <f t="shared" si="5"/>
        <v>5</v>
      </c>
      <c r="B23" s="210" t="str">
        <f t="shared" si="6"/>
        <v>c</v>
      </c>
      <c r="C23" s="86" t="s">
        <v>171</v>
      </c>
      <c r="D23" s="239" t="str">
        <f t="shared" si="1"/>
        <v>N.fru</v>
      </c>
      <c r="E23" s="126">
        <v>1.4</v>
      </c>
      <c r="F23" s="224">
        <v>10</v>
      </c>
      <c r="G23" s="224">
        <v>314.3</v>
      </c>
      <c r="H23" s="224"/>
      <c r="I23" s="224"/>
      <c r="J23" s="224"/>
      <c r="K23" s="224"/>
      <c r="L23" s="224"/>
      <c r="M23" s="224"/>
      <c r="N23" s="224"/>
      <c r="O23" s="224"/>
      <c r="P23" s="224"/>
      <c r="Q23" s="224"/>
      <c r="R23" s="224"/>
      <c r="S23" s="224"/>
      <c r="T23" s="224"/>
      <c r="U23" s="224"/>
      <c r="V23" s="224"/>
      <c r="W23" s="224"/>
      <c r="X23" s="224"/>
      <c r="Y23" s="224"/>
      <c r="Z23" s="225"/>
      <c r="AB23" s="251" t="str">
        <f t="shared" si="0"/>
        <v/>
      </c>
      <c r="AD23" s="188" t="str">
        <f t="shared" si="4"/>
        <v/>
      </c>
      <c r="AE23" s="146" t="str">
        <f t="shared" si="2"/>
        <v/>
      </c>
      <c r="AF23" s="233"/>
      <c r="AG23" s="233"/>
      <c r="AH23" s="244" t="str">
        <f t="shared" si="3"/>
        <v/>
      </c>
    </row>
    <row r="24" spans="1:34" x14ac:dyDescent="0.2">
      <c r="A24" s="211">
        <f t="shared" si="5"/>
        <v>5</v>
      </c>
      <c r="B24" s="212" t="str">
        <f t="shared" si="6"/>
        <v>d</v>
      </c>
      <c r="C24" s="88" t="s">
        <v>171</v>
      </c>
      <c r="D24" s="240" t="str">
        <f t="shared" si="1"/>
        <v>N.fru</v>
      </c>
      <c r="E24" s="127">
        <v>2.4</v>
      </c>
      <c r="F24" s="226">
        <v>9</v>
      </c>
      <c r="G24" s="226">
        <v>440</v>
      </c>
      <c r="H24" s="226"/>
      <c r="I24" s="226"/>
      <c r="J24" s="226"/>
      <c r="K24" s="226"/>
      <c r="L24" s="226"/>
      <c r="M24" s="226"/>
      <c r="N24" s="226"/>
      <c r="O24" s="226"/>
      <c r="P24" s="226"/>
      <c r="Q24" s="226"/>
      <c r="R24" s="226"/>
      <c r="S24" s="226"/>
      <c r="T24" s="226"/>
      <c r="U24" s="226"/>
      <c r="V24" s="226"/>
      <c r="W24" s="226"/>
      <c r="X24" s="226"/>
      <c r="Y24" s="226"/>
      <c r="Z24" s="227"/>
      <c r="AB24" s="252" t="str">
        <f t="shared" si="0"/>
        <v/>
      </c>
      <c r="AD24" s="188" t="str">
        <f t="shared" si="4"/>
        <v/>
      </c>
      <c r="AE24" s="146" t="str">
        <f t="shared" si="2"/>
        <v/>
      </c>
      <c r="AF24" s="233"/>
      <c r="AG24" s="233"/>
      <c r="AH24" s="244" t="str">
        <f t="shared" si="3"/>
        <v/>
      </c>
    </row>
    <row r="25" spans="1:34" x14ac:dyDescent="0.2">
      <c r="A25" s="213">
        <f t="shared" si="5"/>
        <v>6</v>
      </c>
      <c r="B25" s="214" t="str">
        <f t="shared" si="6"/>
        <v>a</v>
      </c>
      <c r="C25" s="87"/>
      <c r="D25" s="239" t="str">
        <f t="shared" si="1"/>
        <v/>
      </c>
      <c r="E25" s="128"/>
      <c r="F25" s="228"/>
      <c r="G25" s="228"/>
      <c r="H25" s="228"/>
      <c r="I25" s="228"/>
      <c r="J25" s="228"/>
      <c r="K25" s="228"/>
      <c r="L25" s="228"/>
      <c r="M25" s="228"/>
      <c r="N25" s="228"/>
      <c r="O25" s="228"/>
      <c r="P25" s="228"/>
      <c r="Q25" s="228"/>
      <c r="R25" s="228"/>
      <c r="S25" s="228"/>
      <c r="T25" s="228"/>
      <c r="U25" s="228"/>
      <c r="V25" s="228"/>
      <c r="W25" s="228"/>
      <c r="X25" s="228"/>
      <c r="Y25" s="228"/>
      <c r="Z25" s="229"/>
      <c r="AB25" s="251" t="str">
        <f t="shared" si="0"/>
        <v/>
      </c>
      <c r="AD25" s="188" t="str">
        <f t="shared" si="4"/>
        <v/>
      </c>
      <c r="AE25" s="146" t="str">
        <f t="shared" si="2"/>
        <v/>
      </c>
      <c r="AF25" s="233"/>
      <c r="AG25" s="233"/>
      <c r="AH25" s="244" t="str">
        <f t="shared" si="3"/>
        <v/>
      </c>
    </row>
    <row r="26" spans="1:34" x14ac:dyDescent="0.2">
      <c r="A26" s="209">
        <f t="shared" si="5"/>
        <v>6</v>
      </c>
      <c r="B26" s="210" t="str">
        <f t="shared" si="6"/>
        <v>b</v>
      </c>
      <c r="C26" s="86" t="s">
        <v>170</v>
      </c>
      <c r="D26" s="239" t="str">
        <f t="shared" si="1"/>
        <v>R.api</v>
      </c>
      <c r="E26" s="126">
        <v>1</v>
      </c>
      <c r="F26" s="224">
        <v>15</v>
      </c>
      <c r="G26" s="224">
        <v>94.3</v>
      </c>
      <c r="H26" s="224"/>
      <c r="I26" s="224"/>
      <c r="J26" s="224"/>
      <c r="K26" s="224"/>
      <c r="L26" s="224"/>
      <c r="M26" s="224"/>
      <c r="N26" s="224"/>
      <c r="O26" s="224"/>
      <c r="P26" s="224"/>
      <c r="Q26" s="224"/>
      <c r="R26" s="224"/>
      <c r="S26" s="224"/>
      <c r="T26" s="224"/>
      <c r="U26" s="224"/>
      <c r="V26" s="224"/>
      <c r="W26" s="224"/>
      <c r="X26" s="224"/>
      <c r="Y26" s="224"/>
      <c r="Z26" s="225"/>
      <c r="AB26" s="251" t="str">
        <f t="shared" si="0"/>
        <v/>
      </c>
      <c r="AD26" s="188" t="str">
        <f t="shared" si="4"/>
        <v/>
      </c>
      <c r="AE26" s="146" t="str">
        <f t="shared" si="2"/>
        <v/>
      </c>
      <c r="AF26" s="233"/>
      <c r="AG26" s="233"/>
      <c r="AH26" s="244" t="str">
        <f t="shared" si="3"/>
        <v/>
      </c>
    </row>
    <row r="27" spans="1:34" x14ac:dyDescent="0.2">
      <c r="A27" s="209">
        <f t="shared" si="5"/>
        <v>6</v>
      </c>
      <c r="B27" s="210" t="str">
        <f t="shared" si="6"/>
        <v>c</v>
      </c>
      <c r="C27" s="86"/>
      <c r="D27" s="239" t="str">
        <f t="shared" si="1"/>
        <v/>
      </c>
      <c r="E27" s="126"/>
      <c r="F27" s="224"/>
      <c r="G27" s="224"/>
      <c r="H27" s="224"/>
      <c r="I27" s="224"/>
      <c r="J27" s="224"/>
      <c r="K27" s="224"/>
      <c r="L27" s="224"/>
      <c r="M27" s="224"/>
      <c r="N27" s="224"/>
      <c r="O27" s="224"/>
      <c r="P27" s="224"/>
      <c r="Q27" s="224"/>
      <c r="R27" s="224"/>
      <c r="S27" s="224"/>
      <c r="T27" s="224"/>
      <c r="U27" s="224"/>
      <c r="V27" s="224"/>
      <c r="W27" s="224"/>
      <c r="X27" s="224"/>
      <c r="Y27" s="224"/>
      <c r="Z27" s="225"/>
      <c r="AB27" s="251" t="str">
        <f t="shared" si="0"/>
        <v/>
      </c>
      <c r="AD27" s="188" t="str">
        <f t="shared" si="4"/>
        <v/>
      </c>
      <c r="AE27" s="146" t="str">
        <f t="shared" si="2"/>
        <v/>
      </c>
      <c r="AF27" s="233"/>
      <c r="AG27" s="233"/>
      <c r="AH27" s="244" t="str">
        <f t="shared" si="3"/>
        <v/>
      </c>
    </row>
    <row r="28" spans="1:34" x14ac:dyDescent="0.2">
      <c r="A28" s="211">
        <f t="shared" si="5"/>
        <v>6</v>
      </c>
      <c r="B28" s="212" t="str">
        <f t="shared" si="6"/>
        <v>d</v>
      </c>
      <c r="C28" s="88" t="s">
        <v>171</v>
      </c>
      <c r="D28" s="240" t="str">
        <f t="shared" si="1"/>
        <v>N.fru</v>
      </c>
      <c r="E28" s="127">
        <v>3.2</v>
      </c>
      <c r="F28" s="226">
        <v>10</v>
      </c>
      <c r="G28" s="226">
        <v>672.6</v>
      </c>
      <c r="H28" s="226"/>
      <c r="I28" s="226"/>
      <c r="J28" s="226"/>
      <c r="K28" s="226"/>
      <c r="L28" s="226"/>
      <c r="M28" s="226"/>
      <c r="N28" s="226"/>
      <c r="O28" s="226"/>
      <c r="P28" s="226"/>
      <c r="Q28" s="226"/>
      <c r="R28" s="226"/>
      <c r="S28" s="226"/>
      <c r="T28" s="226"/>
      <c r="U28" s="226"/>
      <c r="V28" s="226"/>
      <c r="W28" s="226"/>
      <c r="X28" s="226"/>
      <c r="Y28" s="226"/>
      <c r="Z28" s="227"/>
      <c r="AB28" s="252" t="str">
        <f t="shared" si="0"/>
        <v/>
      </c>
      <c r="AD28" s="188" t="str">
        <f t="shared" si="4"/>
        <v/>
      </c>
      <c r="AE28" s="146" t="str">
        <f t="shared" si="2"/>
        <v/>
      </c>
      <c r="AF28" s="233"/>
      <c r="AG28" s="233"/>
      <c r="AH28" s="244" t="str">
        <f t="shared" si="3"/>
        <v/>
      </c>
    </row>
    <row r="29" spans="1:34" x14ac:dyDescent="0.2">
      <c r="A29" s="213">
        <f t="shared" si="5"/>
        <v>7</v>
      </c>
      <c r="B29" s="214" t="str">
        <f t="shared" si="6"/>
        <v>a</v>
      </c>
      <c r="C29" s="87" t="s">
        <v>170</v>
      </c>
      <c r="D29" s="239" t="str">
        <f t="shared" si="1"/>
        <v>R.api</v>
      </c>
      <c r="E29" s="128">
        <v>4.2</v>
      </c>
      <c r="F29" s="228">
        <v>18</v>
      </c>
      <c r="G29" s="228">
        <v>361.4</v>
      </c>
      <c r="H29" s="228"/>
      <c r="I29" s="228"/>
      <c r="J29" s="228"/>
      <c r="K29" s="228"/>
      <c r="L29" s="228"/>
      <c r="M29" s="228"/>
      <c r="N29" s="228"/>
      <c r="O29" s="228"/>
      <c r="P29" s="228"/>
      <c r="Q29" s="228"/>
      <c r="R29" s="228"/>
      <c r="S29" s="228"/>
      <c r="T29" s="228"/>
      <c r="U29" s="228"/>
      <c r="V29" s="228"/>
      <c r="W29" s="228"/>
      <c r="X29" s="228"/>
      <c r="Y29" s="228"/>
      <c r="Z29" s="229"/>
      <c r="AB29" s="251" t="str">
        <f t="shared" si="0"/>
        <v/>
      </c>
      <c r="AD29" s="188" t="str">
        <f t="shared" si="4"/>
        <v/>
      </c>
      <c r="AE29" s="146" t="str">
        <f t="shared" si="2"/>
        <v/>
      </c>
      <c r="AF29" s="233"/>
      <c r="AG29" s="233"/>
      <c r="AH29" s="244" t="str">
        <f t="shared" si="3"/>
        <v/>
      </c>
    </row>
    <row r="30" spans="1:34" x14ac:dyDescent="0.2">
      <c r="A30" s="209">
        <f t="shared" si="5"/>
        <v>7</v>
      </c>
      <c r="B30" s="210" t="str">
        <f t="shared" si="6"/>
        <v>b</v>
      </c>
      <c r="C30" s="86"/>
      <c r="D30" s="239" t="str">
        <f t="shared" si="1"/>
        <v/>
      </c>
      <c r="E30" s="126"/>
      <c r="F30" s="224"/>
      <c r="G30" s="224"/>
      <c r="H30" s="224"/>
      <c r="I30" s="224"/>
      <c r="J30" s="224"/>
      <c r="K30" s="224"/>
      <c r="L30" s="224"/>
      <c r="M30" s="224"/>
      <c r="N30" s="224"/>
      <c r="O30" s="224"/>
      <c r="P30" s="224"/>
      <c r="Q30" s="224"/>
      <c r="R30" s="224"/>
      <c r="S30" s="224"/>
      <c r="T30" s="224"/>
      <c r="U30" s="224"/>
      <c r="V30" s="224"/>
      <c r="W30" s="224"/>
      <c r="X30" s="224"/>
      <c r="Y30" s="224"/>
      <c r="Z30" s="225"/>
      <c r="AB30" s="251" t="str">
        <f t="shared" si="0"/>
        <v/>
      </c>
      <c r="AD30" s="188" t="str">
        <f t="shared" si="4"/>
        <v/>
      </c>
      <c r="AE30" s="146" t="str">
        <f t="shared" si="2"/>
        <v/>
      </c>
      <c r="AF30" s="233"/>
      <c r="AG30" s="233"/>
      <c r="AH30" s="244" t="str">
        <f t="shared" si="3"/>
        <v/>
      </c>
    </row>
    <row r="31" spans="1:34" x14ac:dyDescent="0.2">
      <c r="A31" s="209">
        <f t="shared" si="5"/>
        <v>7</v>
      </c>
      <c r="B31" s="210" t="str">
        <f t="shared" si="6"/>
        <v>c</v>
      </c>
      <c r="C31" s="86"/>
      <c r="D31" s="239" t="str">
        <f t="shared" si="1"/>
        <v/>
      </c>
      <c r="E31" s="126"/>
      <c r="F31" s="224"/>
      <c r="G31" s="224"/>
      <c r="H31" s="224"/>
      <c r="I31" s="224"/>
      <c r="J31" s="224"/>
      <c r="K31" s="224"/>
      <c r="L31" s="224"/>
      <c r="M31" s="224"/>
      <c r="N31" s="224"/>
      <c r="O31" s="224"/>
      <c r="P31" s="224"/>
      <c r="Q31" s="224"/>
      <c r="R31" s="224"/>
      <c r="S31" s="224"/>
      <c r="T31" s="224"/>
      <c r="U31" s="224"/>
      <c r="V31" s="224"/>
      <c r="W31" s="224"/>
      <c r="X31" s="224"/>
      <c r="Y31" s="224"/>
      <c r="Z31" s="225"/>
      <c r="AB31" s="251" t="str">
        <f t="shared" si="0"/>
        <v/>
      </c>
      <c r="AD31" s="188" t="str">
        <f t="shared" si="4"/>
        <v/>
      </c>
      <c r="AE31" s="146" t="str">
        <f t="shared" si="2"/>
        <v/>
      </c>
      <c r="AF31" s="233"/>
      <c r="AG31" s="233"/>
      <c r="AH31" s="244" t="str">
        <f t="shared" si="3"/>
        <v/>
      </c>
    </row>
    <row r="32" spans="1:34" x14ac:dyDescent="0.2">
      <c r="A32" s="211">
        <f t="shared" si="5"/>
        <v>7</v>
      </c>
      <c r="B32" s="212" t="str">
        <f t="shared" si="6"/>
        <v>d</v>
      </c>
      <c r="C32" s="88" t="s">
        <v>171</v>
      </c>
      <c r="D32" s="240" t="str">
        <f t="shared" si="1"/>
        <v>N.fru</v>
      </c>
      <c r="E32" s="127">
        <v>3.3</v>
      </c>
      <c r="F32" s="226">
        <v>9</v>
      </c>
      <c r="G32" s="226">
        <v>257.7</v>
      </c>
      <c r="H32" s="226"/>
      <c r="I32" s="226"/>
      <c r="J32" s="226"/>
      <c r="K32" s="226"/>
      <c r="L32" s="226"/>
      <c r="M32" s="226"/>
      <c r="N32" s="226"/>
      <c r="O32" s="226"/>
      <c r="P32" s="226"/>
      <c r="Q32" s="226"/>
      <c r="R32" s="226"/>
      <c r="S32" s="226"/>
      <c r="T32" s="226"/>
      <c r="U32" s="226"/>
      <c r="V32" s="226"/>
      <c r="W32" s="226"/>
      <c r="X32" s="226"/>
      <c r="Y32" s="226"/>
      <c r="Z32" s="227"/>
      <c r="AB32" s="252" t="str">
        <f t="shared" si="0"/>
        <v/>
      </c>
      <c r="AD32" s="188" t="str">
        <f t="shared" si="4"/>
        <v/>
      </c>
      <c r="AE32" s="146" t="str">
        <f t="shared" si="2"/>
        <v/>
      </c>
      <c r="AF32" s="233"/>
      <c r="AG32" s="233"/>
      <c r="AH32" s="244" t="str">
        <f t="shared" si="3"/>
        <v/>
      </c>
    </row>
    <row r="33" spans="1:34" x14ac:dyDescent="0.2">
      <c r="A33" s="213">
        <f t="shared" si="5"/>
        <v>8</v>
      </c>
      <c r="B33" s="214" t="str">
        <f t="shared" si="6"/>
        <v>a</v>
      </c>
      <c r="C33" s="87" t="s">
        <v>170</v>
      </c>
      <c r="D33" s="239" t="str">
        <f t="shared" si="1"/>
        <v>R.api</v>
      </c>
      <c r="E33" s="128">
        <v>2.2000000000000002</v>
      </c>
      <c r="F33" s="228">
        <v>15</v>
      </c>
      <c r="G33" s="228">
        <v>336.3</v>
      </c>
      <c r="H33" s="228"/>
      <c r="I33" s="228"/>
      <c r="J33" s="228"/>
      <c r="K33" s="228"/>
      <c r="L33" s="228"/>
      <c r="M33" s="228"/>
      <c r="N33" s="228"/>
      <c r="O33" s="228"/>
      <c r="P33" s="228"/>
      <c r="Q33" s="228"/>
      <c r="R33" s="228"/>
      <c r="S33" s="228"/>
      <c r="T33" s="228"/>
      <c r="U33" s="228"/>
      <c r="V33" s="228"/>
      <c r="W33" s="228"/>
      <c r="X33" s="228"/>
      <c r="Y33" s="228"/>
      <c r="Z33" s="229"/>
      <c r="AB33" s="251" t="str">
        <f t="shared" si="0"/>
        <v/>
      </c>
      <c r="AD33" s="188" t="str">
        <f t="shared" si="4"/>
        <v/>
      </c>
      <c r="AE33" s="146" t="str">
        <f t="shared" si="2"/>
        <v/>
      </c>
      <c r="AF33" s="233"/>
      <c r="AG33" s="233"/>
      <c r="AH33" s="244" t="str">
        <f t="shared" si="3"/>
        <v/>
      </c>
    </row>
    <row r="34" spans="1:34" x14ac:dyDescent="0.2">
      <c r="A34" s="209">
        <f t="shared" si="5"/>
        <v>8</v>
      </c>
      <c r="B34" s="210" t="str">
        <f t="shared" si="6"/>
        <v>b</v>
      </c>
      <c r="C34" s="86" t="s">
        <v>171</v>
      </c>
      <c r="D34" s="239" t="str">
        <f t="shared" si="1"/>
        <v>N.fru</v>
      </c>
      <c r="E34" s="126">
        <v>4.5</v>
      </c>
      <c r="F34" s="224">
        <v>8</v>
      </c>
      <c r="G34" s="224">
        <v>235.7</v>
      </c>
      <c r="H34" s="224"/>
      <c r="I34" s="224"/>
      <c r="J34" s="224"/>
      <c r="K34" s="224"/>
      <c r="L34" s="224"/>
      <c r="M34" s="224"/>
      <c r="N34" s="224"/>
      <c r="O34" s="224"/>
      <c r="P34" s="224"/>
      <c r="Q34" s="224"/>
      <c r="R34" s="224"/>
      <c r="S34" s="224"/>
      <c r="T34" s="224"/>
      <c r="U34" s="224"/>
      <c r="V34" s="224"/>
      <c r="W34" s="224"/>
      <c r="X34" s="224"/>
      <c r="Y34" s="224"/>
      <c r="Z34" s="225"/>
      <c r="AB34" s="251" t="str">
        <f t="shared" si="0"/>
        <v/>
      </c>
      <c r="AD34" s="188" t="str">
        <f t="shared" si="4"/>
        <v/>
      </c>
      <c r="AE34" s="146" t="str">
        <f t="shared" si="2"/>
        <v/>
      </c>
      <c r="AF34" s="233"/>
      <c r="AG34" s="233"/>
      <c r="AH34" s="244" t="str">
        <f t="shared" si="3"/>
        <v/>
      </c>
    </row>
    <row r="35" spans="1:34" ht="13.5" thickBot="1" x14ac:dyDescent="0.25">
      <c r="A35" s="209">
        <f t="shared" si="5"/>
        <v>8</v>
      </c>
      <c r="B35" s="210" t="str">
        <f t="shared" si="6"/>
        <v>c</v>
      </c>
      <c r="C35" s="86" t="s">
        <v>171</v>
      </c>
      <c r="D35" s="239" t="str">
        <f t="shared" si="1"/>
        <v>N.fru</v>
      </c>
      <c r="E35" s="126">
        <v>0.8</v>
      </c>
      <c r="F35" s="224">
        <v>7</v>
      </c>
      <c r="G35" s="224">
        <v>345.7</v>
      </c>
      <c r="H35" s="224"/>
      <c r="I35" s="224"/>
      <c r="J35" s="224"/>
      <c r="K35" s="224"/>
      <c r="L35" s="224"/>
      <c r="M35" s="224"/>
      <c r="N35" s="224"/>
      <c r="O35" s="224"/>
      <c r="P35" s="224"/>
      <c r="Q35" s="224"/>
      <c r="R35" s="224"/>
      <c r="S35" s="224"/>
      <c r="T35" s="224"/>
      <c r="U35" s="224"/>
      <c r="V35" s="224"/>
      <c r="W35" s="224"/>
      <c r="X35" s="224"/>
      <c r="Y35" s="224"/>
      <c r="Z35" s="225"/>
      <c r="AB35" s="251" t="str">
        <f t="shared" si="0"/>
        <v/>
      </c>
      <c r="AD35" s="147" t="str">
        <f t="shared" si="4"/>
        <v/>
      </c>
      <c r="AE35" s="189" t="str">
        <f t="shared" si="2"/>
        <v/>
      </c>
      <c r="AF35" s="234"/>
      <c r="AG35" s="234"/>
      <c r="AH35" s="245" t="str">
        <f t="shared" si="3"/>
        <v/>
      </c>
    </row>
    <row r="36" spans="1:34" ht="13.5" thickTop="1" x14ac:dyDescent="0.2">
      <c r="A36" s="211">
        <f t="shared" si="5"/>
        <v>8</v>
      </c>
      <c r="B36" s="212" t="str">
        <f t="shared" si="6"/>
        <v>d</v>
      </c>
      <c r="C36" s="88" t="s">
        <v>171</v>
      </c>
      <c r="D36" s="240" t="str">
        <f t="shared" si="1"/>
        <v>N.fru</v>
      </c>
      <c r="E36" s="127">
        <v>1.9</v>
      </c>
      <c r="F36" s="226">
        <v>7</v>
      </c>
      <c r="G36" s="226">
        <v>298.60000000000002</v>
      </c>
      <c r="H36" s="226"/>
      <c r="I36" s="226"/>
      <c r="J36" s="226"/>
      <c r="K36" s="226"/>
      <c r="L36" s="226"/>
      <c r="M36" s="226"/>
      <c r="N36" s="226"/>
      <c r="O36" s="226"/>
      <c r="P36" s="226"/>
      <c r="Q36" s="226"/>
      <c r="R36" s="226"/>
      <c r="S36" s="226"/>
      <c r="T36" s="226"/>
      <c r="U36" s="226"/>
      <c r="V36" s="226"/>
      <c r="W36" s="226"/>
      <c r="X36" s="226"/>
      <c r="Y36" s="226"/>
      <c r="Z36" s="227"/>
      <c r="AB36" s="252" t="str">
        <f t="shared" si="0"/>
        <v/>
      </c>
      <c r="AD36" s="220"/>
    </row>
    <row r="37" spans="1:34" x14ac:dyDescent="0.2">
      <c r="A37" s="213">
        <f t="shared" si="5"/>
        <v>9</v>
      </c>
      <c r="B37" s="214" t="str">
        <f t="shared" si="6"/>
        <v>a</v>
      </c>
      <c r="C37" s="87" t="s">
        <v>170</v>
      </c>
      <c r="D37" s="239" t="str">
        <f t="shared" si="1"/>
        <v>R.api</v>
      </c>
      <c r="E37" s="128">
        <v>1.3</v>
      </c>
      <c r="F37" s="228">
        <v>15</v>
      </c>
      <c r="G37" s="228">
        <v>188.6</v>
      </c>
      <c r="H37" s="228"/>
      <c r="I37" s="228"/>
      <c r="J37" s="228"/>
      <c r="K37" s="228"/>
      <c r="L37" s="228"/>
      <c r="M37" s="228"/>
      <c r="N37" s="228"/>
      <c r="O37" s="228"/>
      <c r="P37" s="228"/>
      <c r="Q37" s="228"/>
      <c r="R37" s="228"/>
      <c r="S37" s="228"/>
      <c r="T37" s="228"/>
      <c r="U37" s="228"/>
      <c r="V37" s="228"/>
      <c r="W37" s="228"/>
      <c r="X37" s="228"/>
      <c r="Y37" s="228"/>
      <c r="Z37" s="229"/>
      <c r="AB37" s="251" t="str">
        <f t="shared" si="0"/>
        <v/>
      </c>
      <c r="AD37" s="220"/>
    </row>
    <row r="38" spans="1:34" x14ac:dyDescent="0.2">
      <c r="A38" s="209">
        <f t="shared" si="5"/>
        <v>9</v>
      </c>
      <c r="B38" s="210" t="str">
        <f t="shared" si="6"/>
        <v>b</v>
      </c>
      <c r="C38" s="86" t="s">
        <v>171</v>
      </c>
      <c r="D38" s="239" t="str">
        <f t="shared" si="1"/>
        <v>N.fru</v>
      </c>
      <c r="E38" s="126">
        <v>0.6</v>
      </c>
      <c r="F38" s="224">
        <v>6</v>
      </c>
      <c r="G38" s="224">
        <v>691.4</v>
      </c>
      <c r="H38" s="224"/>
      <c r="I38" s="224"/>
      <c r="J38" s="224"/>
      <c r="K38" s="224"/>
      <c r="L38" s="224"/>
      <c r="M38" s="224"/>
      <c r="N38" s="224"/>
      <c r="O38" s="224"/>
      <c r="P38" s="224"/>
      <c r="Q38" s="224"/>
      <c r="R38" s="224"/>
      <c r="S38" s="224"/>
      <c r="T38" s="224"/>
      <c r="U38" s="224"/>
      <c r="V38" s="224"/>
      <c r="W38" s="224"/>
      <c r="X38" s="224"/>
      <c r="Y38" s="224"/>
      <c r="Z38" s="225"/>
      <c r="AB38" s="251" t="str">
        <f t="shared" si="0"/>
        <v/>
      </c>
      <c r="AD38" s="220"/>
    </row>
    <row r="39" spans="1:34" x14ac:dyDescent="0.2">
      <c r="A39" s="209">
        <f t="shared" si="5"/>
        <v>9</v>
      </c>
      <c r="B39" s="210" t="str">
        <f t="shared" si="6"/>
        <v>c</v>
      </c>
      <c r="C39" s="86" t="s">
        <v>170</v>
      </c>
      <c r="D39" s="239" t="str">
        <f t="shared" si="1"/>
        <v>R.api</v>
      </c>
      <c r="E39" s="126">
        <v>2.5</v>
      </c>
      <c r="F39" s="224">
        <v>14</v>
      </c>
      <c r="G39" s="224">
        <v>128.9</v>
      </c>
      <c r="H39" s="224"/>
      <c r="I39" s="224"/>
      <c r="J39" s="224"/>
      <c r="K39" s="224"/>
      <c r="L39" s="224"/>
      <c r="M39" s="224"/>
      <c r="N39" s="224"/>
      <c r="O39" s="224"/>
      <c r="P39" s="224"/>
      <c r="Q39" s="224"/>
      <c r="R39" s="224"/>
      <c r="S39" s="224"/>
      <c r="T39" s="224"/>
      <c r="U39" s="224"/>
      <c r="V39" s="224"/>
      <c r="W39" s="224"/>
      <c r="X39" s="224"/>
      <c r="Y39" s="224"/>
      <c r="Z39" s="225"/>
      <c r="AB39" s="251" t="str">
        <f t="shared" si="0"/>
        <v/>
      </c>
      <c r="AD39" s="220"/>
    </row>
    <row r="40" spans="1:34" x14ac:dyDescent="0.2">
      <c r="A40" s="211">
        <f t="shared" si="5"/>
        <v>9</v>
      </c>
      <c r="B40" s="212" t="str">
        <f t="shared" si="6"/>
        <v>d</v>
      </c>
      <c r="C40" s="88" t="s">
        <v>171</v>
      </c>
      <c r="D40" s="240" t="str">
        <f t="shared" si="1"/>
        <v>N.fru</v>
      </c>
      <c r="E40" s="127">
        <v>2.2999999999999998</v>
      </c>
      <c r="F40" s="226">
        <v>7</v>
      </c>
      <c r="G40" s="226">
        <v>323.7</v>
      </c>
      <c r="H40" s="226"/>
      <c r="I40" s="226"/>
      <c r="J40" s="226"/>
      <c r="K40" s="226"/>
      <c r="L40" s="226"/>
      <c r="M40" s="226"/>
      <c r="N40" s="226"/>
      <c r="O40" s="226"/>
      <c r="P40" s="226"/>
      <c r="Q40" s="226"/>
      <c r="R40" s="226"/>
      <c r="S40" s="226"/>
      <c r="T40" s="226"/>
      <c r="U40" s="226"/>
      <c r="V40" s="226"/>
      <c r="W40" s="226"/>
      <c r="X40" s="226"/>
      <c r="Y40" s="226"/>
      <c r="Z40" s="227"/>
      <c r="AB40" s="252" t="str">
        <f t="shared" si="0"/>
        <v/>
      </c>
      <c r="AD40" s="220"/>
    </row>
    <row r="41" spans="1:34" x14ac:dyDescent="0.2">
      <c r="A41" s="213">
        <f t="shared" si="5"/>
        <v>10</v>
      </c>
      <c r="B41" s="214" t="str">
        <f t="shared" si="6"/>
        <v>a</v>
      </c>
      <c r="C41" s="87" t="s">
        <v>170</v>
      </c>
      <c r="D41" s="239" t="str">
        <f t="shared" si="1"/>
        <v>R.api</v>
      </c>
      <c r="E41" s="128">
        <v>3.3</v>
      </c>
      <c r="F41" s="228">
        <v>13</v>
      </c>
      <c r="G41" s="228">
        <v>172.9</v>
      </c>
      <c r="H41" s="228"/>
      <c r="I41" s="228"/>
      <c r="J41" s="228"/>
      <c r="K41" s="228"/>
      <c r="L41" s="228"/>
      <c r="M41" s="228"/>
      <c r="N41" s="228"/>
      <c r="O41" s="228"/>
      <c r="P41" s="228"/>
      <c r="Q41" s="228"/>
      <c r="R41" s="228"/>
      <c r="S41" s="228"/>
      <c r="T41" s="228"/>
      <c r="U41" s="228"/>
      <c r="V41" s="228"/>
      <c r="W41" s="228"/>
      <c r="X41" s="228"/>
      <c r="Y41" s="228"/>
      <c r="Z41" s="229"/>
      <c r="AB41" s="251" t="str">
        <f t="shared" si="0"/>
        <v/>
      </c>
      <c r="AD41" s="220"/>
    </row>
    <row r="42" spans="1:34" x14ac:dyDescent="0.2">
      <c r="A42" s="209">
        <f t="shared" si="5"/>
        <v>10</v>
      </c>
      <c r="B42" s="210" t="str">
        <f t="shared" si="6"/>
        <v>b</v>
      </c>
      <c r="C42" s="86"/>
      <c r="D42" s="239" t="str">
        <f t="shared" si="1"/>
        <v/>
      </c>
      <c r="E42" s="126"/>
      <c r="F42" s="224"/>
      <c r="G42" s="224"/>
      <c r="H42" s="224"/>
      <c r="I42" s="224"/>
      <c r="J42" s="224"/>
      <c r="K42" s="224"/>
      <c r="L42" s="224"/>
      <c r="M42" s="224"/>
      <c r="N42" s="224"/>
      <c r="O42" s="224"/>
      <c r="P42" s="224"/>
      <c r="Q42" s="224"/>
      <c r="R42" s="224"/>
      <c r="S42" s="224"/>
      <c r="T42" s="224"/>
      <c r="U42" s="224"/>
      <c r="V42" s="224"/>
      <c r="W42" s="224"/>
      <c r="X42" s="224"/>
      <c r="Y42" s="224"/>
      <c r="Z42" s="225"/>
      <c r="AB42" s="251" t="str">
        <f t="shared" si="0"/>
        <v/>
      </c>
      <c r="AD42" s="220"/>
    </row>
    <row r="43" spans="1:34" x14ac:dyDescent="0.2">
      <c r="A43" s="209">
        <f t="shared" si="5"/>
        <v>10</v>
      </c>
      <c r="B43" s="210" t="str">
        <f t="shared" si="6"/>
        <v>c</v>
      </c>
      <c r="C43" s="86" t="s">
        <v>171</v>
      </c>
      <c r="D43" s="239" t="str">
        <f t="shared" si="1"/>
        <v>N.fru</v>
      </c>
      <c r="E43" s="126">
        <v>1.5</v>
      </c>
      <c r="F43" s="224">
        <v>7</v>
      </c>
      <c r="G43" s="224">
        <v>248.3</v>
      </c>
      <c r="H43" s="224"/>
      <c r="I43" s="224"/>
      <c r="J43" s="224"/>
      <c r="K43" s="224"/>
      <c r="L43" s="224"/>
      <c r="M43" s="224"/>
      <c r="N43" s="224"/>
      <c r="O43" s="224"/>
      <c r="P43" s="224"/>
      <c r="Q43" s="224"/>
      <c r="R43" s="224"/>
      <c r="S43" s="224"/>
      <c r="T43" s="224"/>
      <c r="U43" s="224"/>
      <c r="V43" s="224"/>
      <c r="W43" s="224"/>
      <c r="X43" s="224"/>
      <c r="Y43" s="224"/>
      <c r="Z43" s="225"/>
      <c r="AB43" s="251" t="str">
        <f t="shared" si="0"/>
        <v/>
      </c>
      <c r="AD43" s="220"/>
    </row>
    <row r="44" spans="1:34" x14ac:dyDescent="0.2">
      <c r="A44" s="211">
        <f t="shared" si="5"/>
        <v>10</v>
      </c>
      <c r="B44" s="212" t="str">
        <f t="shared" si="6"/>
        <v>d</v>
      </c>
      <c r="C44" s="88" t="s">
        <v>171</v>
      </c>
      <c r="D44" s="240" t="str">
        <f t="shared" si="1"/>
        <v>N.fru</v>
      </c>
      <c r="E44" s="127">
        <v>1.3</v>
      </c>
      <c r="F44" s="226">
        <v>6</v>
      </c>
      <c r="G44" s="226">
        <v>462</v>
      </c>
      <c r="H44" s="226"/>
      <c r="I44" s="226"/>
      <c r="J44" s="226"/>
      <c r="K44" s="226"/>
      <c r="L44" s="226"/>
      <c r="M44" s="226"/>
      <c r="N44" s="226"/>
      <c r="O44" s="226"/>
      <c r="P44" s="226"/>
      <c r="Q44" s="226"/>
      <c r="R44" s="226"/>
      <c r="S44" s="226"/>
      <c r="T44" s="226"/>
      <c r="U44" s="226"/>
      <c r="V44" s="226"/>
      <c r="W44" s="226"/>
      <c r="X44" s="226"/>
      <c r="Y44" s="226"/>
      <c r="Z44" s="227"/>
      <c r="AB44" s="252" t="str">
        <f t="shared" si="0"/>
        <v/>
      </c>
      <c r="AD44" s="220"/>
    </row>
    <row r="45" spans="1:34" x14ac:dyDescent="0.2">
      <c r="A45" s="213">
        <f t="shared" si="5"/>
        <v>11</v>
      </c>
      <c r="B45" s="214" t="str">
        <f t="shared" si="6"/>
        <v>a</v>
      </c>
      <c r="C45" s="87" t="s">
        <v>170</v>
      </c>
      <c r="D45" s="239" t="str">
        <f t="shared" si="1"/>
        <v>R.api</v>
      </c>
      <c r="E45" s="128">
        <v>4.5</v>
      </c>
      <c r="F45" s="228">
        <v>15</v>
      </c>
      <c r="G45" s="228">
        <v>440</v>
      </c>
      <c r="H45" s="228"/>
      <c r="I45" s="228"/>
      <c r="J45" s="228"/>
      <c r="K45" s="228"/>
      <c r="L45" s="228"/>
      <c r="M45" s="228"/>
      <c r="N45" s="228"/>
      <c r="O45" s="228"/>
      <c r="P45" s="228"/>
      <c r="Q45" s="228"/>
      <c r="R45" s="228"/>
      <c r="S45" s="228"/>
      <c r="T45" s="228"/>
      <c r="U45" s="228"/>
      <c r="V45" s="228"/>
      <c r="W45" s="228"/>
      <c r="X45" s="228"/>
      <c r="Y45" s="228"/>
      <c r="Z45" s="229"/>
      <c r="AB45" s="251" t="str">
        <f t="shared" si="0"/>
        <v/>
      </c>
      <c r="AD45" s="220"/>
    </row>
    <row r="46" spans="1:34" x14ac:dyDescent="0.2">
      <c r="A46" s="209">
        <f t="shared" si="5"/>
        <v>11</v>
      </c>
      <c r="B46" s="210" t="str">
        <f t="shared" si="6"/>
        <v>b</v>
      </c>
      <c r="C46" s="86"/>
      <c r="D46" s="239" t="str">
        <f t="shared" si="1"/>
        <v/>
      </c>
      <c r="E46" s="126"/>
      <c r="F46" s="224"/>
      <c r="G46" s="224"/>
      <c r="H46" s="224"/>
      <c r="I46" s="224"/>
      <c r="J46" s="224"/>
      <c r="K46" s="224"/>
      <c r="L46" s="224"/>
      <c r="M46" s="224"/>
      <c r="N46" s="224"/>
      <c r="O46" s="224"/>
      <c r="P46" s="224"/>
      <c r="Q46" s="224"/>
      <c r="R46" s="224"/>
      <c r="S46" s="224"/>
      <c r="T46" s="224"/>
      <c r="U46" s="224"/>
      <c r="V46" s="224"/>
      <c r="W46" s="224"/>
      <c r="X46" s="224"/>
      <c r="Y46" s="224"/>
      <c r="Z46" s="225"/>
      <c r="AB46" s="251" t="str">
        <f t="shared" si="0"/>
        <v/>
      </c>
      <c r="AD46" s="220"/>
    </row>
    <row r="47" spans="1:34" x14ac:dyDescent="0.2">
      <c r="A47" s="209">
        <f t="shared" si="5"/>
        <v>11</v>
      </c>
      <c r="B47" s="210" t="str">
        <f t="shared" si="6"/>
        <v>c</v>
      </c>
      <c r="C47" s="86" t="s">
        <v>170</v>
      </c>
      <c r="D47" s="239" t="str">
        <f t="shared" si="1"/>
        <v>R.api</v>
      </c>
      <c r="E47" s="126">
        <v>3.6</v>
      </c>
      <c r="F47" s="224">
        <v>15</v>
      </c>
      <c r="G47" s="224">
        <v>140</v>
      </c>
      <c r="H47" s="224"/>
      <c r="I47" s="224"/>
      <c r="J47" s="224"/>
      <c r="K47" s="224"/>
      <c r="L47" s="224"/>
      <c r="M47" s="224"/>
      <c r="N47" s="224"/>
      <c r="O47" s="224"/>
      <c r="P47" s="224"/>
      <c r="Q47" s="224"/>
      <c r="R47" s="224"/>
      <c r="S47" s="224"/>
      <c r="T47" s="224"/>
      <c r="U47" s="224"/>
      <c r="V47" s="224"/>
      <c r="W47" s="224"/>
      <c r="X47" s="224"/>
      <c r="Y47" s="224"/>
      <c r="Z47" s="225"/>
      <c r="AB47" s="251" t="str">
        <f t="shared" si="0"/>
        <v/>
      </c>
      <c r="AD47" s="220"/>
    </row>
    <row r="48" spans="1:34" x14ac:dyDescent="0.2">
      <c r="A48" s="211">
        <f t="shared" si="5"/>
        <v>11</v>
      </c>
      <c r="B48" s="212" t="str">
        <f t="shared" si="6"/>
        <v>d</v>
      </c>
      <c r="C48" s="88" t="s">
        <v>170</v>
      </c>
      <c r="D48" s="240" t="str">
        <f t="shared" si="1"/>
        <v>R.api</v>
      </c>
      <c r="E48" s="127">
        <v>4.2</v>
      </c>
      <c r="F48" s="226">
        <v>15</v>
      </c>
      <c r="G48" s="226">
        <v>314.3</v>
      </c>
      <c r="H48" s="226"/>
      <c r="I48" s="226"/>
      <c r="J48" s="226"/>
      <c r="K48" s="226"/>
      <c r="L48" s="226"/>
      <c r="M48" s="226"/>
      <c r="N48" s="226"/>
      <c r="O48" s="226"/>
      <c r="P48" s="226"/>
      <c r="Q48" s="226"/>
      <c r="R48" s="226"/>
      <c r="S48" s="226"/>
      <c r="T48" s="226"/>
      <c r="U48" s="226"/>
      <c r="V48" s="226"/>
      <c r="W48" s="226"/>
      <c r="X48" s="226"/>
      <c r="Y48" s="226"/>
      <c r="Z48" s="227"/>
      <c r="AB48" s="252" t="str">
        <f t="shared" si="0"/>
        <v/>
      </c>
      <c r="AD48" s="220"/>
    </row>
    <row r="49" spans="1:30" x14ac:dyDescent="0.2">
      <c r="A49" s="213">
        <f t="shared" si="5"/>
        <v>12</v>
      </c>
      <c r="B49" s="214" t="str">
        <f t="shared" si="6"/>
        <v>a</v>
      </c>
      <c r="C49" s="87" t="s">
        <v>170</v>
      </c>
      <c r="D49" s="239" t="str">
        <f t="shared" si="1"/>
        <v>R.api</v>
      </c>
      <c r="E49" s="128">
        <v>4</v>
      </c>
      <c r="F49" s="228">
        <v>8</v>
      </c>
      <c r="G49" s="228">
        <v>20</v>
      </c>
      <c r="H49" s="228"/>
      <c r="I49" s="228"/>
      <c r="J49" s="228"/>
      <c r="K49" s="228"/>
      <c r="L49" s="228"/>
      <c r="M49" s="228"/>
      <c r="N49" s="228"/>
      <c r="O49" s="228"/>
      <c r="P49" s="228"/>
      <c r="Q49" s="228"/>
      <c r="R49" s="228"/>
      <c r="S49" s="228"/>
      <c r="T49" s="228"/>
      <c r="U49" s="228"/>
      <c r="V49" s="228"/>
      <c r="W49" s="228"/>
      <c r="X49" s="228"/>
      <c r="Y49" s="228"/>
      <c r="Z49" s="229"/>
      <c r="AB49" s="251" t="str">
        <f t="shared" si="0"/>
        <v/>
      </c>
      <c r="AD49" s="220"/>
    </row>
    <row r="50" spans="1:30" x14ac:dyDescent="0.2">
      <c r="A50" s="209">
        <f t="shared" si="5"/>
        <v>12</v>
      </c>
      <c r="B50" s="210" t="str">
        <f t="shared" si="6"/>
        <v>b</v>
      </c>
      <c r="C50" s="86" t="s">
        <v>170</v>
      </c>
      <c r="D50" s="239" t="str">
        <f t="shared" si="1"/>
        <v>R.api</v>
      </c>
      <c r="E50" s="126">
        <v>2.2999999999999998</v>
      </c>
      <c r="F50" s="224">
        <v>10</v>
      </c>
      <c r="G50" s="224">
        <v>30</v>
      </c>
      <c r="H50" s="224"/>
      <c r="I50" s="224"/>
      <c r="J50" s="224"/>
      <c r="K50" s="224"/>
      <c r="L50" s="224"/>
      <c r="M50" s="224"/>
      <c r="N50" s="224"/>
      <c r="O50" s="224"/>
      <c r="P50" s="224"/>
      <c r="Q50" s="224"/>
      <c r="R50" s="224"/>
      <c r="S50" s="224"/>
      <c r="T50" s="224"/>
      <c r="U50" s="224"/>
      <c r="V50" s="224"/>
      <c r="W50" s="224"/>
      <c r="X50" s="224"/>
      <c r="Y50" s="224"/>
      <c r="Z50" s="225"/>
      <c r="AB50" s="251" t="str">
        <f t="shared" si="0"/>
        <v/>
      </c>
      <c r="AD50" s="220"/>
    </row>
    <row r="51" spans="1:30" x14ac:dyDescent="0.2">
      <c r="A51" s="209">
        <f t="shared" si="5"/>
        <v>12</v>
      </c>
      <c r="B51" s="210" t="str">
        <f t="shared" si="6"/>
        <v>c</v>
      </c>
      <c r="C51" s="86" t="s">
        <v>170</v>
      </c>
      <c r="D51" s="239" t="str">
        <f t="shared" si="1"/>
        <v>R.api</v>
      </c>
      <c r="E51" s="126">
        <v>4.2</v>
      </c>
      <c r="F51" s="224">
        <v>18</v>
      </c>
      <c r="G51" s="224">
        <v>487.1</v>
      </c>
      <c r="H51" s="224"/>
      <c r="I51" s="224"/>
      <c r="J51" s="224"/>
      <c r="K51" s="224"/>
      <c r="L51" s="224"/>
      <c r="M51" s="224"/>
      <c r="N51" s="224"/>
      <c r="O51" s="224"/>
      <c r="P51" s="224"/>
      <c r="Q51" s="224"/>
      <c r="R51" s="224"/>
      <c r="S51" s="224"/>
      <c r="T51" s="224"/>
      <c r="U51" s="224"/>
      <c r="V51" s="224"/>
      <c r="W51" s="224"/>
      <c r="X51" s="224"/>
      <c r="Y51" s="224"/>
      <c r="Z51" s="225"/>
      <c r="AB51" s="251" t="str">
        <f t="shared" si="0"/>
        <v/>
      </c>
      <c r="AD51" s="220"/>
    </row>
    <row r="52" spans="1:30" x14ac:dyDescent="0.2">
      <c r="A52" s="211">
        <f t="shared" si="5"/>
        <v>12</v>
      </c>
      <c r="B52" s="212" t="str">
        <f t="shared" si="6"/>
        <v>d</v>
      </c>
      <c r="C52" s="88"/>
      <c r="D52" s="240" t="str">
        <f t="shared" si="1"/>
        <v/>
      </c>
      <c r="E52" s="127"/>
      <c r="F52" s="226"/>
      <c r="G52" s="226"/>
      <c r="H52" s="226"/>
      <c r="I52" s="226"/>
      <c r="J52" s="226"/>
      <c r="K52" s="226"/>
      <c r="L52" s="226"/>
      <c r="M52" s="226"/>
      <c r="N52" s="226"/>
      <c r="O52" s="226"/>
      <c r="P52" s="226"/>
      <c r="Q52" s="226"/>
      <c r="R52" s="226"/>
      <c r="S52" s="226"/>
      <c r="T52" s="226"/>
      <c r="U52" s="226"/>
      <c r="V52" s="226"/>
      <c r="W52" s="226"/>
      <c r="X52" s="226"/>
      <c r="Y52" s="226"/>
      <c r="Z52" s="227"/>
      <c r="AB52" s="252" t="str">
        <f t="shared" si="0"/>
        <v/>
      </c>
      <c r="AD52" s="220"/>
    </row>
    <row r="53" spans="1:30" x14ac:dyDescent="0.2">
      <c r="A53" s="213">
        <f t="shared" si="5"/>
        <v>13</v>
      </c>
      <c r="B53" s="214" t="str">
        <f t="shared" si="6"/>
        <v>a</v>
      </c>
      <c r="C53" s="87" t="s">
        <v>172</v>
      </c>
      <c r="D53" s="239" t="str">
        <f t="shared" si="1"/>
        <v>X.gra</v>
      </c>
      <c r="E53" s="128">
        <v>3.6</v>
      </c>
      <c r="F53" s="228">
        <v>15</v>
      </c>
      <c r="G53" s="228">
        <v>94.3</v>
      </c>
      <c r="H53" s="228"/>
      <c r="I53" s="228"/>
      <c r="J53" s="228"/>
      <c r="K53" s="228"/>
      <c r="L53" s="228"/>
      <c r="M53" s="228"/>
      <c r="N53" s="228"/>
      <c r="O53" s="228"/>
      <c r="P53" s="228"/>
      <c r="Q53" s="228"/>
      <c r="R53" s="228"/>
      <c r="S53" s="228"/>
      <c r="T53" s="228"/>
      <c r="U53" s="228"/>
      <c r="V53" s="228"/>
      <c r="W53" s="228"/>
      <c r="X53" s="228"/>
      <c r="Y53" s="228"/>
      <c r="Z53" s="229"/>
      <c r="AB53" s="251" t="str">
        <f t="shared" si="0"/>
        <v/>
      </c>
      <c r="AD53" s="220"/>
    </row>
    <row r="54" spans="1:30" x14ac:dyDescent="0.2">
      <c r="A54" s="209">
        <f t="shared" si="5"/>
        <v>13</v>
      </c>
      <c r="B54" s="210" t="str">
        <f t="shared" si="6"/>
        <v>b</v>
      </c>
      <c r="C54" s="86" t="s">
        <v>170</v>
      </c>
      <c r="D54" s="239" t="str">
        <f t="shared" si="1"/>
        <v>R.api</v>
      </c>
      <c r="E54" s="126">
        <v>3.7</v>
      </c>
      <c r="F54" s="224">
        <v>18</v>
      </c>
      <c r="G54" s="224">
        <v>145</v>
      </c>
      <c r="H54" s="224"/>
      <c r="I54" s="224"/>
      <c r="J54" s="224"/>
      <c r="K54" s="224"/>
      <c r="L54" s="224"/>
      <c r="M54" s="224"/>
      <c r="N54" s="224"/>
      <c r="O54" s="224"/>
      <c r="P54" s="224"/>
      <c r="Q54" s="224"/>
      <c r="R54" s="224"/>
      <c r="S54" s="224"/>
      <c r="T54" s="224"/>
      <c r="U54" s="224"/>
      <c r="V54" s="224"/>
      <c r="W54" s="224"/>
      <c r="X54" s="224"/>
      <c r="Y54" s="224"/>
      <c r="Z54" s="225"/>
      <c r="AB54" s="251" t="str">
        <f t="shared" si="0"/>
        <v/>
      </c>
      <c r="AD54" s="220"/>
    </row>
    <row r="55" spans="1:30" x14ac:dyDescent="0.2">
      <c r="A55" s="209">
        <f t="shared" si="5"/>
        <v>13</v>
      </c>
      <c r="B55" s="210" t="str">
        <f t="shared" si="6"/>
        <v>c</v>
      </c>
      <c r="C55" s="86" t="s">
        <v>170</v>
      </c>
      <c r="D55" s="239" t="str">
        <f t="shared" si="1"/>
        <v>R.api</v>
      </c>
      <c r="E55" s="126">
        <v>2.7</v>
      </c>
      <c r="F55" s="224">
        <v>12</v>
      </c>
      <c r="G55" s="224">
        <v>119.4</v>
      </c>
      <c r="H55" s="224"/>
      <c r="I55" s="224"/>
      <c r="J55" s="224"/>
      <c r="K55" s="224"/>
      <c r="L55" s="224"/>
      <c r="M55" s="224"/>
      <c r="N55" s="224"/>
      <c r="O55" s="224"/>
      <c r="P55" s="224"/>
      <c r="Q55" s="224"/>
      <c r="R55" s="224"/>
      <c r="S55" s="224"/>
      <c r="T55" s="224"/>
      <c r="U55" s="224"/>
      <c r="V55" s="224"/>
      <c r="W55" s="224"/>
      <c r="X55" s="224"/>
      <c r="Y55" s="224"/>
      <c r="Z55" s="225"/>
      <c r="AB55" s="251" t="str">
        <f t="shared" si="0"/>
        <v/>
      </c>
      <c r="AD55" s="220"/>
    </row>
    <row r="56" spans="1:30" x14ac:dyDescent="0.2">
      <c r="A56" s="211">
        <f t="shared" si="5"/>
        <v>13</v>
      </c>
      <c r="B56" s="212" t="str">
        <f t="shared" si="6"/>
        <v>d</v>
      </c>
      <c r="C56" s="88" t="s">
        <v>170</v>
      </c>
      <c r="D56" s="240" t="str">
        <f t="shared" si="1"/>
        <v>R.api</v>
      </c>
      <c r="E56" s="127">
        <v>4.7</v>
      </c>
      <c r="F56" s="226">
        <v>15</v>
      </c>
      <c r="G56" s="226">
        <v>120</v>
      </c>
      <c r="H56" s="226"/>
      <c r="I56" s="226"/>
      <c r="J56" s="226"/>
      <c r="K56" s="226"/>
      <c r="L56" s="226"/>
      <c r="M56" s="226"/>
      <c r="N56" s="226"/>
      <c r="O56" s="226"/>
      <c r="P56" s="226"/>
      <c r="Q56" s="226"/>
      <c r="R56" s="226"/>
      <c r="S56" s="226"/>
      <c r="T56" s="226"/>
      <c r="U56" s="226"/>
      <c r="V56" s="226"/>
      <c r="W56" s="226"/>
      <c r="X56" s="226"/>
      <c r="Y56" s="226"/>
      <c r="Z56" s="227"/>
      <c r="AB56" s="252" t="str">
        <f t="shared" si="0"/>
        <v/>
      </c>
      <c r="AD56" s="220"/>
    </row>
    <row r="57" spans="1:30" x14ac:dyDescent="0.2">
      <c r="A57" s="213">
        <f t="shared" si="5"/>
        <v>14</v>
      </c>
      <c r="B57" s="214" t="str">
        <f t="shared" si="6"/>
        <v>a</v>
      </c>
      <c r="C57" s="87" t="s">
        <v>170</v>
      </c>
      <c r="D57" s="239" t="str">
        <f t="shared" si="1"/>
        <v>R.api</v>
      </c>
      <c r="E57" s="128">
        <v>2.8</v>
      </c>
      <c r="F57" s="228">
        <v>17</v>
      </c>
      <c r="G57" s="228">
        <v>124</v>
      </c>
      <c r="H57" s="228"/>
      <c r="I57" s="228"/>
      <c r="J57" s="228"/>
      <c r="K57" s="228"/>
      <c r="L57" s="228"/>
      <c r="M57" s="228"/>
      <c r="N57" s="228"/>
      <c r="O57" s="228"/>
      <c r="P57" s="228"/>
      <c r="Q57" s="228"/>
      <c r="R57" s="228"/>
      <c r="S57" s="228"/>
      <c r="T57" s="228"/>
      <c r="U57" s="228"/>
      <c r="V57" s="228"/>
      <c r="W57" s="228"/>
      <c r="X57" s="228"/>
      <c r="Y57" s="228"/>
      <c r="Z57" s="229"/>
      <c r="AB57" s="251" t="str">
        <f t="shared" si="0"/>
        <v/>
      </c>
      <c r="AD57" s="220"/>
    </row>
    <row r="58" spans="1:30" x14ac:dyDescent="0.2">
      <c r="A58" s="209">
        <f t="shared" si="5"/>
        <v>14</v>
      </c>
      <c r="B58" s="210" t="str">
        <f t="shared" si="6"/>
        <v>b</v>
      </c>
      <c r="C58" s="86" t="s">
        <v>172</v>
      </c>
      <c r="D58" s="239" t="str">
        <f t="shared" si="1"/>
        <v>X.gra</v>
      </c>
      <c r="E58" s="126">
        <v>4.4000000000000004</v>
      </c>
      <c r="F58" s="224">
        <v>15</v>
      </c>
      <c r="G58" s="224">
        <v>106.9</v>
      </c>
      <c r="H58" s="224"/>
      <c r="I58" s="224"/>
      <c r="J58" s="224"/>
      <c r="K58" s="224"/>
      <c r="L58" s="224"/>
      <c r="M58" s="224"/>
      <c r="N58" s="224"/>
      <c r="O58" s="224"/>
      <c r="P58" s="224"/>
      <c r="Q58" s="224"/>
      <c r="R58" s="224"/>
      <c r="S58" s="224"/>
      <c r="T58" s="224"/>
      <c r="U58" s="224"/>
      <c r="V58" s="224"/>
      <c r="W58" s="224"/>
      <c r="X58" s="224"/>
      <c r="Y58" s="224"/>
      <c r="Z58" s="225"/>
      <c r="AB58" s="251" t="str">
        <f t="shared" si="0"/>
        <v/>
      </c>
      <c r="AD58" s="220"/>
    </row>
    <row r="59" spans="1:30" x14ac:dyDescent="0.2">
      <c r="A59" s="209">
        <f t="shared" si="5"/>
        <v>14</v>
      </c>
      <c r="B59" s="210" t="str">
        <f t="shared" si="6"/>
        <v>c</v>
      </c>
      <c r="C59" s="86"/>
      <c r="D59" s="239" t="str">
        <f t="shared" si="1"/>
        <v/>
      </c>
      <c r="E59" s="126"/>
      <c r="F59" s="224"/>
      <c r="G59" s="224"/>
      <c r="H59" s="224"/>
      <c r="I59" s="224"/>
      <c r="J59" s="224"/>
      <c r="K59" s="224"/>
      <c r="L59" s="224"/>
      <c r="M59" s="224"/>
      <c r="N59" s="224"/>
      <c r="O59" s="224"/>
      <c r="P59" s="224"/>
      <c r="Q59" s="224"/>
      <c r="R59" s="224"/>
      <c r="S59" s="224"/>
      <c r="T59" s="224"/>
      <c r="U59" s="224"/>
      <c r="V59" s="224"/>
      <c r="W59" s="224"/>
      <c r="X59" s="224"/>
      <c r="Y59" s="224"/>
      <c r="Z59" s="225"/>
      <c r="AB59" s="251" t="str">
        <f t="shared" si="0"/>
        <v/>
      </c>
      <c r="AD59" s="220"/>
    </row>
    <row r="60" spans="1:30" x14ac:dyDescent="0.2">
      <c r="A60" s="211">
        <f t="shared" si="5"/>
        <v>14</v>
      </c>
      <c r="B60" s="212" t="str">
        <f t="shared" si="6"/>
        <v>d</v>
      </c>
      <c r="C60" s="88" t="s">
        <v>170</v>
      </c>
      <c r="D60" s="240" t="str">
        <f t="shared" si="1"/>
        <v>R.api</v>
      </c>
      <c r="E60" s="127">
        <v>2</v>
      </c>
      <c r="F60" s="226">
        <v>13</v>
      </c>
      <c r="G60" s="226">
        <v>40</v>
      </c>
      <c r="H60" s="226"/>
      <c r="I60" s="226"/>
      <c r="J60" s="226"/>
      <c r="K60" s="226"/>
      <c r="L60" s="226"/>
      <c r="M60" s="226"/>
      <c r="N60" s="226"/>
      <c r="O60" s="226"/>
      <c r="P60" s="226"/>
      <c r="Q60" s="226"/>
      <c r="R60" s="226"/>
      <c r="S60" s="226"/>
      <c r="T60" s="226"/>
      <c r="U60" s="226"/>
      <c r="V60" s="226"/>
      <c r="W60" s="226"/>
      <c r="X60" s="226"/>
      <c r="Y60" s="226"/>
      <c r="Z60" s="227"/>
      <c r="AB60" s="252" t="str">
        <f t="shared" si="0"/>
        <v/>
      </c>
      <c r="AD60" s="220"/>
    </row>
    <row r="61" spans="1:30" x14ac:dyDescent="0.2">
      <c r="A61" s="213">
        <f t="shared" si="5"/>
        <v>15</v>
      </c>
      <c r="B61" s="214" t="str">
        <f t="shared" si="6"/>
        <v>a</v>
      </c>
      <c r="C61" s="87" t="s">
        <v>170</v>
      </c>
      <c r="D61" s="239" t="str">
        <f t="shared" si="1"/>
        <v>R.api</v>
      </c>
      <c r="E61" s="128">
        <v>2.4</v>
      </c>
      <c r="F61" s="228">
        <v>18</v>
      </c>
      <c r="G61" s="228">
        <v>330</v>
      </c>
      <c r="H61" s="228"/>
      <c r="I61" s="228"/>
      <c r="J61" s="228"/>
      <c r="K61" s="228"/>
      <c r="L61" s="228"/>
      <c r="M61" s="228"/>
      <c r="N61" s="228"/>
      <c r="O61" s="228"/>
      <c r="P61" s="228"/>
      <c r="Q61" s="228"/>
      <c r="R61" s="228"/>
      <c r="S61" s="228"/>
      <c r="T61" s="228"/>
      <c r="U61" s="228"/>
      <c r="V61" s="228"/>
      <c r="W61" s="228"/>
      <c r="X61" s="228"/>
      <c r="Y61" s="228"/>
      <c r="Z61" s="229"/>
      <c r="AB61" s="251" t="str">
        <f t="shared" si="0"/>
        <v/>
      </c>
      <c r="AD61" s="220"/>
    </row>
    <row r="62" spans="1:30" x14ac:dyDescent="0.2">
      <c r="A62" s="209">
        <f t="shared" si="5"/>
        <v>15</v>
      </c>
      <c r="B62" s="210" t="str">
        <f t="shared" si="6"/>
        <v>b</v>
      </c>
      <c r="C62" s="86" t="s">
        <v>170</v>
      </c>
      <c r="D62" s="239" t="str">
        <f t="shared" si="1"/>
        <v>R.api</v>
      </c>
      <c r="E62" s="126">
        <v>3.1</v>
      </c>
      <c r="F62" s="224">
        <v>14</v>
      </c>
      <c r="G62" s="224">
        <v>138.30000000000001</v>
      </c>
      <c r="H62" s="224"/>
      <c r="I62" s="224"/>
      <c r="J62" s="224"/>
      <c r="K62" s="224"/>
      <c r="L62" s="224"/>
      <c r="M62" s="224"/>
      <c r="N62" s="224"/>
      <c r="O62" s="224"/>
      <c r="P62" s="224"/>
      <c r="Q62" s="224"/>
      <c r="R62" s="224"/>
      <c r="S62" s="224"/>
      <c r="T62" s="224"/>
      <c r="U62" s="224"/>
      <c r="V62" s="224"/>
      <c r="W62" s="224"/>
      <c r="X62" s="224"/>
      <c r="Y62" s="224"/>
      <c r="Z62" s="225"/>
      <c r="AB62" s="251" t="str">
        <f t="shared" si="0"/>
        <v/>
      </c>
      <c r="AD62" s="220"/>
    </row>
    <row r="63" spans="1:30" x14ac:dyDescent="0.2">
      <c r="A63" s="209">
        <f t="shared" si="5"/>
        <v>15</v>
      </c>
      <c r="B63" s="210" t="str">
        <f t="shared" si="6"/>
        <v>c</v>
      </c>
      <c r="C63" s="86" t="s">
        <v>170</v>
      </c>
      <c r="D63" s="239" t="str">
        <f t="shared" si="1"/>
        <v>R.api</v>
      </c>
      <c r="E63" s="126">
        <v>4</v>
      </c>
      <c r="F63" s="224">
        <v>20</v>
      </c>
      <c r="G63" s="224">
        <v>120</v>
      </c>
      <c r="H63" s="224"/>
      <c r="I63" s="224"/>
      <c r="J63" s="224"/>
      <c r="K63" s="224"/>
      <c r="L63" s="224"/>
      <c r="M63" s="224"/>
      <c r="N63" s="224"/>
      <c r="O63" s="224"/>
      <c r="P63" s="224"/>
      <c r="Q63" s="224"/>
      <c r="R63" s="224"/>
      <c r="S63" s="224"/>
      <c r="T63" s="224"/>
      <c r="U63" s="224"/>
      <c r="V63" s="224"/>
      <c r="W63" s="224"/>
      <c r="X63" s="224"/>
      <c r="Y63" s="224"/>
      <c r="Z63" s="225"/>
      <c r="AB63" s="251" t="str">
        <f t="shared" si="0"/>
        <v/>
      </c>
      <c r="AD63" s="220"/>
    </row>
    <row r="64" spans="1:30" x14ac:dyDescent="0.2">
      <c r="A64" s="211">
        <f t="shared" si="5"/>
        <v>15</v>
      </c>
      <c r="B64" s="212" t="str">
        <f t="shared" si="6"/>
        <v>d</v>
      </c>
      <c r="C64" s="88" t="s">
        <v>172</v>
      </c>
      <c r="D64" s="240" t="str">
        <f t="shared" si="1"/>
        <v>X.gra</v>
      </c>
      <c r="E64" s="127">
        <v>1.9</v>
      </c>
      <c r="F64" s="226">
        <v>8</v>
      </c>
      <c r="G64" s="226">
        <v>94.3</v>
      </c>
      <c r="H64" s="226"/>
      <c r="I64" s="226"/>
      <c r="J64" s="226"/>
      <c r="K64" s="226"/>
      <c r="L64" s="226"/>
      <c r="M64" s="226"/>
      <c r="N64" s="226"/>
      <c r="O64" s="226"/>
      <c r="P64" s="226"/>
      <c r="Q64" s="226"/>
      <c r="R64" s="226"/>
      <c r="S64" s="226"/>
      <c r="T64" s="226"/>
      <c r="U64" s="226"/>
      <c r="V64" s="226"/>
      <c r="W64" s="226"/>
      <c r="X64" s="226"/>
      <c r="Y64" s="226"/>
      <c r="Z64" s="227"/>
      <c r="AB64" s="252" t="str">
        <f t="shared" si="0"/>
        <v/>
      </c>
      <c r="AD64" s="220"/>
    </row>
    <row r="65" spans="1:30" x14ac:dyDescent="0.2">
      <c r="A65" s="213">
        <f t="shared" si="5"/>
        <v>16</v>
      </c>
      <c r="B65" s="214" t="str">
        <f t="shared" si="6"/>
        <v>a</v>
      </c>
      <c r="C65" s="87" t="s">
        <v>170</v>
      </c>
      <c r="D65" s="239" t="str">
        <f t="shared" si="1"/>
        <v>R.api</v>
      </c>
      <c r="E65" s="128">
        <v>3.4</v>
      </c>
      <c r="F65" s="228">
        <v>14</v>
      </c>
      <c r="G65" s="228">
        <v>59.7</v>
      </c>
      <c r="H65" s="228"/>
      <c r="I65" s="228"/>
      <c r="J65" s="228"/>
      <c r="K65" s="228"/>
      <c r="L65" s="228"/>
      <c r="M65" s="228"/>
      <c r="N65" s="228"/>
      <c r="O65" s="228"/>
      <c r="P65" s="228"/>
      <c r="Q65" s="228"/>
      <c r="R65" s="228"/>
      <c r="S65" s="228"/>
      <c r="T65" s="228"/>
      <c r="U65" s="228"/>
      <c r="V65" s="228"/>
      <c r="W65" s="228"/>
      <c r="X65" s="228"/>
      <c r="Y65" s="228"/>
      <c r="Z65" s="229"/>
      <c r="AB65" s="251" t="str">
        <f t="shared" si="0"/>
        <v/>
      </c>
      <c r="AD65" s="220"/>
    </row>
    <row r="66" spans="1:30" x14ac:dyDescent="0.2">
      <c r="A66" s="209">
        <f t="shared" si="5"/>
        <v>16</v>
      </c>
      <c r="B66" s="210" t="str">
        <f t="shared" si="6"/>
        <v>b</v>
      </c>
      <c r="C66" s="86" t="s">
        <v>170</v>
      </c>
      <c r="D66" s="239" t="str">
        <f t="shared" si="1"/>
        <v>R.api</v>
      </c>
      <c r="E66" s="126">
        <v>4.7</v>
      </c>
      <c r="F66" s="224">
        <v>13</v>
      </c>
      <c r="G66" s="224">
        <v>103.7</v>
      </c>
      <c r="H66" s="224"/>
      <c r="I66" s="224"/>
      <c r="J66" s="224"/>
      <c r="K66" s="224"/>
      <c r="L66" s="224"/>
      <c r="M66" s="224"/>
      <c r="N66" s="224"/>
      <c r="O66" s="224"/>
      <c r="P66" s="224"/>
      <c r="Q66" s="224"/>
      <c r="R66" s="224"/>
      <c r="S66" s="224"/>
      <c r="T66" s="224"/>
      <c r="U66" s="224"/>
      <c r="V66" s="224"/>
      <c r="W66" s="224"/>
      <c r="X66" s="224"/>
      <c r="Y66" s="224"/>
      <c r="Z66" s="225"/>
      <c r="AB66" s="251" t="str">
        <f t="shared" si="0"/>
        <v/>
      </c>
      <c r="AD66" s="220"/>
    </row>
    <row r="67" spans="1:30" x14ac:dyDescent="0.2">
      <c r="A67" s="209">
        <f t="shared" si="5"/>
        <v>16</v>
      </c>
      <c r="B67" s="210" t="str">
        <f t="shared" si="6"/>
        <v>c</v>
      </c>
      <c r="C67" s="86" t="s">
        <v>170</v>
      </c>
      <c r="D67" s="239" t="str">
        <f t="shared" si="1"/>
        <v>R.api</v>
      </c>
      <c r="E67" s="126">
        <v>4.0999999999999996</v>
      </c>
      <c r="F67" s="224">
        <v>15</v>
      </c>
      <c r="G67" s="224">
        <v>130</v>
      </c>
      <c r="H67" s="224"/>
      <c r="I67" s="224"/>
      <c r="J67" s="224"/>
      <c r="K67" s="224"/>
      <c r="L67" s="224"/>
      <c r="M67" s="224"/>
      <c r="N67" s="224"/>
      <c r="O67" s="224"/>
      <c r="P67" s="224"/>
      <c r="Q67" s="224"/>
      <c r="R67" s="224"/>
      <c r="S67" s="224"/>
      <c r="T67" s="224"/>
      <c r="U67" s="224"/>
      <c r="V67" s="224"/>
      <c r="W67" s="224"/>
      <c r="X67" s="224"/>
      <c r="Y67" s="224"/>
      <c r="Z67" s="225"/>
      <c r="AB67" s="251" t="str">
        <f t="shared" si="0"/>
        <v/>
      </c>
      <c r="AD67" s="220"/>
    </row>
    <row r="68" spans="1:30" x14ac:dyDescent="0.2">
      <c r="A68" s="211">
        <f t="shared" si="5"/>
        <v>16</v>
      </c>
      <c r="B68" s="212" t="str">
        <f t="shared" si="6"/>
        <v>d</v>
      </c>
      <c r="C68" s="88"/>
      <c r="D68" s="240" t="str">
        <f t="shared" si="1"/>
        <v/>
      </c>
      <c r="E68" s="127"/>
      <c r="F68" s="226"/>
      <c r="G68" s="226"/>
      <c r="H68" s="226"/>
      <c r="I68" s="226"/>
      <c r="J68" s="226"/>
      <c r="K68" s="226"/>
      <c r="L68" s="226"/>
      <c r="M68" s="226"/>
      <c r="N68" s="226"/>
      <c r="O68" s="226"/>
      <c r="P68" s="226"/>
      <c r="Q68" s="226"/>
      <c r="R68" s="226"/>
      <c r="S68" s="226"/>
      <c r="T68" s="226"/>
      <c r="U68" s="226"/>
      <c r="V68" s="226"/>
      <c r="W68" s="226"/>
      <c r="X68" s="226"/>
      <c r="Y68" s="226"/>
      <c r="Z68" s="227"/>
      <c r="AB68" s="252" t="str">
        <f t="shared" si="0"/>
        <v/>
      </c>
      <c r="AD68" s="220"/>
    </row>
    <row r="69" spans="1:30" x14ac:dyDescent="0.2">
      <c r="A69" s="213">
        <f t="shared" si="5"/>
        <v>17</v>
      </c>
      <c r="B69" s="214" t="str">
        <f t="shared" si="6"/>
        <v>a</v>
      </c>
      <c r="C69" s="87" t="s">
        <v>170</v>
      </c>
      <c r="D69" s="239" t="str">
        <f t="shared" si="1"/>
        <v>R.api</v>
      </c>
      <c r="E69" s="128">
        <v>2</v>
      </c>
      <c r="F69" s="228">
        <v>11</v>
      </c>
      <c r="G69" s="228">
        <v>15.7</v>
      </c>
      <c r="H69" s="228"/>
      <c r="I69" s="228"/>
      <c r="J69" s="228"/>
      <c r="K69" s="228"/>
      <c r="L69" s="228"/>
      <c r="M69" s="228"/>
      <c r="N69" s="228"/>
      <c r="O69" s="228"/>
      <c r="P69" s="228"/>
      <c r="Q69" s="228"/>
      <c r="R69" s="228"/>
      <c r="S69" s="228"/>
      <c r="T69" s="228"/>
      <c r="U69" s="228"/>
      <c r="V69" s="228"/>
      <c r="W69" s="228"/>
      <c r="X69" s="228"/>
      <c r="Y69" s="228"/>
      <c r="Z69" s="229"/>
      <c r="AB69" s="251" t="str">
        <f t="shared" ref="AB69:AB132" si="7">IF(C69=D69,"",1)</f>
        <v/>
      </c>
      <c r="AD69" s="220"/>
    </row>
    <row r="70" spans="1:30" x14ac:dyDescent="0.2">
      <c r="A70" s="209">
        <f t="shared" si="5"/>
        <v>17</v>
      </c>
      <c r="B70" s="210" t="str">
        <f t="shared" si="6"/>
        <v>b</v>
      </c>
      <c r="C70" s="86"/>
      <c r="D70" s="239" t="str">
        <f t="shared" ref="D70:D133" si="8">IF(AND(A70="",C70="",E70="",F70="",G70="",R70="",S70="",T70="",U70="",V70="",W70="",X70="",Y70="",Z70=""),"",IF(AND(A70="",NOT(ISBLANK(OR(C70,E70:Z70)))),"error in blue box !",IF(AND(A70&gt;0,C70="",E70="",F70="",G70="",R70="",S70="",T70="",U70="",V70="",W70="",X70="",Y70="",Z70=""),"",IF(AND(C70="",NOT(ISBLANK(OR(E70:Z70)))),"fill in species !",IF(NOT(OR(C70=$AH$6,C70=$AH$7,C70=$AH$8,C70=$AH$9,C70=$AH$10,C70=$AH$11,C70=$AH$12,C70=$AH$13,C70=$AH$14,C70=$AH$15,C70=$AH$16,C70=$AH$17,C70=$AH$18,C70=$AH$19,C70=$AH$20,C70=$AH$21,C70=$AH$22,C70=$AH$23,C70=$AH$24,C70=$AH$25,C70=$AH$26,C70=$AH$27,C70=$AH$28,C70=$AH$29,C70=$AH$30,C70=$AH$31,C70=$AH$32,C70=$AH$33,C70=$AH$34,C70=$AH$35)),"abbreviation error !",IF(OR(E70="",F70="",AND(G70="",R70="",S70="",T70="",U70="",V70="",W70="",X70="",Y70="",Z70="")),"fill in other data !",C70))))))</f>
        <v/>
      </c>
      <c r="E70" s="126"/>
      <c r="F70" s="224"/>
      <c r="G70" s="224"/>
      <c r="H70" s="224"/>
      <c r="I70" s="224"/>
      <c r="J70" s="224"/>
      <c r="K70" s="224"/>
      <c r="L70" s="224"/>
      <c r="M70" s="224"/>
      <c r="N70" s="224"/>
      <c r="O70" s="224"/>
      <c r="P70" s="224"/>
      <c r="Q70" s="224"/>
      <c r="R70" s="224"/>
      <c r="S70" s="224"/>
      <c r="T70" s="224"/>
      <c r="U70" s="224"/>
      <c r="V70" s="224"/>
      <c r="W70" s="224"/>
      <c r="X70" s="224"/>
      <c r="Y70" s="224"/>
      <c r="Z70" s="225"/>
      <c r="AB70" s="251" t="str">
        <f t="shared" si="7"/>
        <v/>
      </c>
      <c r="AD70" s="220"/>
    </row>
    <row r="71" spans="1:30" x14ac:dyDescent="0.2">
      <c r="A71" s="209">
        <f t="shared" si="5"/>
        <v>17</v>
      </c>
      <c r="B71" s="210" t="str">
        <f t="shared" si="6"/>
        <v>c</v>
      </c>
      <c r="C71" s="86" t="s">
        <v>173</v>
      </c>
      <c r="D71" s="239" t="str">
        <f t="shared" si="8"/>
        <v>C.sp.</v>
      </c>
      <c r="E71" s="126">
        <v>3.3</v>
      </c>
      <c r="F71" s="224">
        <v>9</v>
      </c>
      <c r="G71" s="224">
        <v>30</v>
      </c>
      <c r="H71" s="224"/>
      <c r="I71" s="224"/>
      <c r="J71" s="224"/>
      <c r="K71" s="224"/>
      <c r="L71" s="224"/>
      <c r="M71" s="224"/>
      <c r="N71" s="224"/>
      <c r="O71" s="224"/>
      <c r="P71" s="224"/>
      <c r="Q71" s="224"/>
      <c r="R71" s="224"/>
      <c r="S71" s="224"/>
      <c r="T71" s="224"/>
      <c r="U71" s="224"/>
      <c r="V71" s="224"/>
      <c r="W71" s="224"/>
      <c r="X71" s="224"/>
      <c r="Y71" s="224"/>
      <c r="Z71" s="225"/>
      <c r="AB71" s="251" t="str">
        <f t="shared" si="7"/>
        <v/>
      </c>
      <c r="AD71" s="220"/>
    </row>
    <row r="72" spans="1:30" x14ac:dyDescent="0.2">
      <c r="A72" s="211">
        <f t="shared" si="5"/>
        <v>17</v>
      </c>
      <c r="B72" s="212" t="str">
        <f t="shared" si="6"/>
        <v>d</v>
      </c>
      <c r="C72" s="88" t="s">
        <v>170</v>
      </c>
      <c r="D72" s="240" t="str">
        <f t="shared" si="8"/>
        <v>R.api</v>
      </c>
      <c r="E72" s="127">
        <v>3</v>
      </c>
      <c r="F72" s="226">
        <v>12</v>
      </c>
      <c r="G72" s="226">
        <v>35</v>
      </c>
      <c r="H72" s="226"/>
      <c r="I72" s="226"/>
      <c r="J72" s="226"/>
      <c r="K72" s="226"/>
      <c r="L72" s="226"/>
      <c r="M72" s="226"/>
      <c r="N72" s="226"/>
      <c r="O72" s="226"/>
      <c r="P72" s="226"/>
      <c r="Q72" s="226"/>
      <c r="R72" s="226"/>
      <c r="S72" s="226"/>
      <c r="T72" s="226"/>
      <c r="U72" s="226"/>
      <c r="V72" s="226"/>
      <c r="W72" s="226"/>
      <c r="X72" s="226"/>
      <c r="Y72" s="226"/>
      <c r="Z72" s="227"/>
      <c r="AB72" s="252" t="str">
        <f t="shared" si="7"/>
        <v/>
      </c>
      <c r="AD72" s="220"/>
    </row>
    <row r="73" spans="1:30" x14ac:dyDescent="0.2">
      <c r="A73" s="213">
        <f t="shared" ref="A73:A136" si="9">IF(A69="","",IF(A69+1&gt;$AH$1,"",A69+1))</f>
        <v>18</v>
      </c>
      <c r="B73" s="214" t="str">
        <f t="shared" si="6"/>
        <v>a</v>
      </c>
      <c r="C73" s="87" t="s">
        <v>172</v>
      </c>
      <c r="D73" s="239" t="str">
        <f t="shared" si="8"/>
        <v>X.gra</v>
      </c>
      <c r="E73" s="128">
        <v>2.9</v>
      </c>
      <c r="F73" s="228">
        <v>15</v>
      </c>
      <c r="G73" s="228">
        <v>70</v>
      </c>
      <c r="H73" s="228"/>
      <c r="I73" s="228"/>
      <c r="J73" s="228"/>
      <c r="K73" s="228"/>
      <c r="L73" s="228"/>
      <c r="M73" s="228"/>
      <c r="N73" s="228"/>
      <c r="O73" s="228"/>
      <c r="P73" s="228"/>
      <c r="Q73" s="228"/>
      <c r="R73" s="228"/>
      <c r="S73" s="228"/>
      <c r="T73" s="228"/>
      <c r="U73" s="228"/>
      <c r="V73" s="228"/>
      <c r="W73" s="228"/>
      <c r="X73" s="228"/>
      <c r="Y73" s="228"/>
      <c r="Z73" s="229"/>
      <c r="AB73" s="251" t="str">
        <f t="shared" si="7"/>
        <v/>
      </c>
      <c r="AD73" s="220"/>
    </row>
    <row r="74" spans="1:30" x14ac:dyDescent="0.2">
      <c r="A74" s="209">
        <f t="shared" si="9"/>
        <v>18</v>
      </c>
      <c r="B74" s="210" t="str">
        <f t="shared" ref="B74:B137" si="10">IF(A74="","",B70)</f>
        <v>b</v>
      </c>
      <c r="C74" s="86" t="s">
        <v>170</v>
      </c>
      <c r="D74" s="239" t="str">
        <f t="shared" si="8"/>
        <v>R.api</v>
      </c>
      <c r="E74" s="126">
        <v>3.3</v>
      </c>
      <c r="F74" s="224">
        <v>11</v>
      </c>
      <c r="G74" s="224">
        <v>7.9</v>
      </c>
      <c r="H74" s="224"/>
      <c r="I74" s="224"/>
      <c r="J74" s="224"/>
      <c r="K74" s="224"/>
      <c r="L74" s="224"/>
      <c r="M74" s="224"/>
      <c r="N74" s="224"/>
      <c r="O74" s="224"/>
      <c r="P74" s="224"/>
      <c r="Q74" s="224"/>
      <c r="R74" s="224"/>
      <c r="S74" s="224"/>
      <c r="T74" s="224"/>
      <c r="U74" s="224"/>
      <c r="V74" s="224"/>
      <c r="W74" s="224"/>
      <c r="X74" s="224"/>
      <c r="Y74" s="224"/>
      <c r="Z74" s="225"/>
      <c r="AB74" s="251" t="str">
        <f t="shared" si="7"/>
        <v/>
      </c>
      <c r="AD74" s="220"/>
    </row>
    <row r="75" spans="1:30" x14ac:dyDescent="0.2">
      <c r="A75" s="209">
        <f t="shared" si="9"/>
        <v>18</v>
      </c>
      <c r="B75" s="210" t="str">
        <f t="shared" si="10"/>
        <v>c</v>
      </c>
      <c r="C75" s="86" t="s">
        <v>170</v>
      </c>
      <c r="D75" s="239" t="str">
        <f t="shared" si="8"/>
        <v>R.api</v>
      </c>
      <c r="E75" s="126">
        <v>1.7</v>
      </c>
      <c r="F75" s="224">
        <v>11</v>
      </c>
      <c r="G75" s="224">
        <v>20</v>
      </c>
      <c r="H75" s="224"/>
      <c r="I75" s="224"/>
      <c r="J75" s="224"/>
      <c r="K75" s="224"/>
      <c r="L75" s="224"/>
      <c r="M75" s="224"/>
      <c r="N75" s="224"/>
      <c r="O75" s="224"/>
      <c r="P75" s="224"/>
      <c r="Q75" s="224"/>
      <c r="R75" s="224"/>
      <c r="S75" s="224"/>
      <c r="T75" s="224"/>
      <c r="U75" s="224"/>
      <c r="V75" s="224"/>
      <c r="W75" s="224"/>
      <c r="X75" s="224"/>
      <c r="Y75" s="224"/>
      <c r="Z75" s="225"/>
      <c r="AB75" s="251" t="str">
        <f t="shared" si="7"/>
        <v/>
      </c>
      <c r="AD75" s="220"/>
    </row>
    <row r="76" spans="1:30" x14ac:dyDescent="0.2">
      <c r="A76" s="211">
        <f t="shared" si="9"/>
        <v>18</v>
      </c>
      <c r="B76" s="212" t="str">
        <f t="shared" si="10"/>
        <v>d</v>
      </c>
      <c r="C76" s="88" t="s">
        <v>172</v>
      </c>
      <c r="D76" s="240" t="str">
        <f t="shared" si="8"/>
        <v>X.gra</v>
      </c>
      <c r="E76" s="127">
        <v>3.3</v>
      </c>
      <c r="F76" s="226">
        <v>8</v>
      </c>
      <c r="G76" s="226">
        <v>20</v>
      </c>
      <c r="H76" s="226"/>
      <c r="I76" s="226"/>
      <c r="J76" s="226"/>
      <c r="K76" s="226"/>
      <c r="L76" s="226"/>
      <c r="M76" s="226"/>
      <c r="N76" s="226"/>
      <c r="O76" s="226"/>
      <c r="P76" s="226"/>
      <c r="Q76" s="226"/>
      <c r="R76" s="226"/>
      <c r="S76" s="226"/>
      <c r="T76" s="226"/>
      <c r="U76" s="226"/>
      <c r="V76" s="226"/>
      <c r="W76" s="226"/>
      <c r="X76" s="226"/>
      <c r="Y76" s="226"/>
      <c r="Z76" s="227"/>
      <c r="AB76" s="252" t="str">
        <f t="shared" si="7"/>
        <v/>
      </c>
      <c r="AD76" s="220"/>
    </row>
    <row r="77" spans="1:30" x14ac:dyDescent="0.2">
      <c r="A77" s="213">
        <f t="shared" si="9"/>
        <v>19</v>
      </c>
      <c r="B77" s="214" t="str">
        <f t="shared" si="10"/>
        <v>a</v>
      </c>
      <c r="C77" s="87" t="s">
        <v>170</v>
      </c>
      <c r="D77" s="239" t="str">
        <f t="shared" si="8"/>
        <v>R.api</v>
      </c>
      <c r="E77" s="128">
        <v>4.7</v>
      </c>
      <c r="F77" s="228">
        <v>18</v>
      </c>
      <c r="G77" s="228">
        <v>377.1</v>
      </c>
      <c r="H77" s="228"/>
      <c r="I77" s="228"/>
      <c r="J77" s="228"/>
      <c r="K77" s="228"/>
      <c r="L77" s="228"/>
      <c r="M77" s="228"/>
      <c r="N77" s="228"/>
      <c r="O77" s="228"/>
      <c r="P77" s="228"/>
      <c r="Q77" s="228"/>
      <c r="R77" s="228"/>
      <c r="S77" s="228"/>
      <c r="T77" s="228"/>
      <c r="U77" s="228"/>
      <c r="V77" s="228"/>
      <c r="W77" s="228"/>
      <c r="X77" s="228"/>
      <c r="Y77" s="228"/>
      <c r="Z77" s="229"/>
      <c r="AB77" s="251" t="str">
        <f t="shared" si="7"/>
        <v/>
      </c>
      <c r="AD77" s="220"/>
    </row>
    <row r="78" spans="1:30" x14ac:dyDescent="0.2">
      <c r="A78" s="209">
        <f t="shared" si="9"/>
        <v>19</v>
      </c>
      <c r="B78" s="210" t="str">
        <f t="shared" si="10"/>
        <v>b</v>
      </c>
      <c r="C78" s="86" t="s">
        <v>170</v>
      </c>
      <c r="D78" s="239" t="str">
        <f t="shared" si="8"/>
        <v>R.api</v>
      </c>
      <c r="E78" s="126">
        <v>3.2</v>
      </c>
      <c r="F78" s="224">
        <v>10</v>
      </c>
      <c r="G78" s="224">
        <v>29.9</v>
      </c>
      <c r="H78" s="224"/>
      <c r="I78" s="224"/>
      <c r="J78" s="224"/>
      <c r="K78" s="224"/>
      <c r="L78" s="224"/>
      <c r="M78" s="224"/>
      <c r="N78" s="224"/>
      <c r="O78" s="224"/>
      <c r="P78" s="224"/>
      <c r="Q78" s="224"/>
      <c r="R78" s="224"/>
      <c r="S78" s="224"/>
      <c r="T78" s="224"/>
      <c r="U78" s="224"/>
      <c r="V78" s="224"/>
      <c r="W78" s="224"/>
      <c r="X78" s="224"/>
      <c r="Y78" s="224"/>
      <c r="Z78" s="225"/>
      <c r="AB78" s="251" t="str">
        <f t="shared" si="7"/>
        <v/>
      </c>
      <c r="AD78" s="220"/>
    </row>
    <row r="79" spans="1:30" x14ac:dyDescent="0.2">
      <c r="A79" s="209">
        <f t="shared" si="9"/>
        <v>19</v>
      </c>
      <c r="B79" s="210" t="str">
        <f t="shared" si="10"/>
        <v>c</v>
      </c>
      <c r="C79" s="86" t="s">
        <v>170</v>
      </c>
      <c r="D79" s="239" t="str">
        <f t="shared" si="8"/>
        <v>R.api</v>
      </c>
      <c r="E79" s="126">
        <v>5</v>
      </c>
      <c r="F79" s="224">
        <v>18</v>
      </c>
      <c r="G79" s="224">
        <v>110</v>
      </c>
      <c r="H79" s="224"/>
      <c r="I79" s="224"/>
      <c r="J79" s="224"/>
      <c r="K79" s="224"/>
      <c r="L79" s="224"/>
      <c r="M79" s="224"/>
      <c r="N79" s="224"/>
      <c r="O79" s="224"/>
      <c r="P79" s="224"/>
      <c r="Q79" s="224"/>
      <c r="R79" s="224"/>
      <c r="S79" s="224"/>
      <c r="T79" s="224"/>
      <c r="U79" s="224"/>
      <c r="V79" s="224"/>
      <c r="W79" s="224"/>
      <c r="X79" s="224"/>
      <c r="Y79" s="224"/>
      <c r="Z79" s="225"/>
      <c r="AB79" s="251" t="str">
        <f t="shared" si="7"/>
        <v/>
      </c>
      <c r="AD79" s="220"/>
    </row>
    <row r="80" spans="1:30" x14ac:dyDescent="0.2">
      <c r="A80" s="211">
        <f t="shared" si="9"/>
        <v>19</v>
      </c>
      <c r="B80" s="212" t="str">
        <f t="shared" si="10"/>
        <v>d</v>
      </c>
      <c r="C80" s="88" t="s">
        <v>172</v>
      </c>
      <c r="D80" s="240" t="str">
        <f t="shared" si="8"/>
        <v>X.gra</v>
      </c>
      <c r="E80" s="127">
        <v>3.7</v>
      </c>
      <c r="F80" s="226">
        <v>10</v>
      </c>
      <c r="G80" s="226">
        <v>22</v>
      </c>
      <c r="H80" s="226"/>
      <c r="I80" s="226"/>
      <c r="J80" s="226"/>
      <c r="K80" s="226"/>
      <c r="L80" s="226"/>
      <c r="M80" s="226"/>
      <c r="N80" s="226"/>
      <c r="O80" s="226"/>
      <c r="P80" s="226"/>
      <c r="Q80" s="226"/>
      <c r="R80" s="226"/>
      <c r="S80" s="226"/>
      <c r="T80" s="226"/>
      <c r="U80" s="226"/>
      <c r="V80" s="226"/>
      <c r="W80" s="226"/>
      <c r="X80" s="226"/>
      <c r="Y80" s="226"/>
      <c r="Z80" s="227"/>
      <c r="AB80" s="252" t="str">
        <f t="shared" si="7"/>
        <v/>
      </c>
      <c r="AD80" s="220"/>
    </row>
    <row r="81" spans="1:30" x14ac:dyDescent="0.2">
      <c r="A81" s="213">
        <f t="shared" si="9"/>
        <v>20</v>
      </c>
      <c r="B81" s="214" t="str">
        <f t="shared" si="10"/>
        <v>a</v>
      </c>
      <c r="C81" s="87" t="s">
        <v>170</v>
      </c>
      <c r="D81" s="239" t="str">
        <f t="shared" si="8"/>
        <v>R.api</v>
      </c>
      <c r="E81" s="128">
        <v>3.3</v>
      </c>
      <c r="F81" s="228">
        <v>20</v>
      </c>
      <c r="G81" s="228">
        <v>480.9</v>
      </c>
      <c r="H81" s="228"/>
      <c r="I81" s="228"/>
      <c r="J81" s="228"/>
      <c r="K81" s="228"/>
      <c r="L81" s="228"/>
      <c r="M81" s="228"/>
      <c r="N81" s="228"/>
      <c r="O81" s="228"/>
      <c r="P81" s="228"/>
      <c r="Q81" s="228"/>
      <c r="R81" s="228"/>
      <c r="S81" s="228"/>
      <c r="T81" s="228"/>
      <c r="U81" s="228"/>
      <c r="V81" s="228"/>
      <c r="W81" s="228"/>
      <c r="X81" s="228"/>
      <c r="Y81" s="228"/>
      <c r="Z81" s="229"/>
      <c r="AB81" s="251" t="str">
        <f t="shared" si="7"/>
        <v/>
      </c>
      <c r="AD81" s="220"/>
    </row>
    <row r="82" spans="1:30" x14ac:dyDescent="0.2">
      <c r="A82" s="209">
        <f t="shared" si="9"/>
        <v>20</v>
      </c>
      <c r="B82" s="210" t="str">
        <f t="shared" si="10"/>
        <v>b</v>
      </c>
      <c r="C82" s="86" t="s">
        <v>172</v>
      </c>
      <c r="D82" s="239" t="str">
        <f t="shared" si="8"/>
        <v>X.gra</v>
      </c>
      <c r="E82" s="126">
        <v>3</v>
      </c>
      <c r="F82" s="224">
        <v>10</v>
      </c>
      <c r="G82" s="224">
        <v>50</v>
      </c>
      <c r="H82" s="224"/>
      <c r="I82" s="224"/>
      <c r="J82" s="224"/>
      <c r="K82" s="224"/>
      <c r="L82" s="224"/>
      <c r="M82" s="224"/>
      <c r="N82" s="224"/>
      <c r="O82" s="224"/>
      <c r="P82" s="224"/>
      <c r="Q82" s="224"/>
      <c r="R82" s="224"/>
      <c r="S82" s="224"/>
      <c r="T82" s="224"/>
      <c r="U82" s="224"/>
      <c r="V82" s="224"/>
      <c r="W82" s="224"/>
      <c r="X82" s="224"/>
      <c r="Y82" s="224"/>
      <c r="Z82" s="225"/>
      <c r="AB82" s="251" t="str">
        <f t="shared" si="7"/>
        <v/>
      </c>
      <c r="AD82" s="220"/>
    </row>
    <row r="83" spans="1:30" x14ac:dyDescent="0.2">
      <c r="A83" s="209">
        <f t="shared" si="9"/>
        <v>20</v>
      </c>
      <c r="B83" s="210" t="str">
        <f t="shared" si="10"/>
        <v>c</v>
      </c>
      <c r="C83" s="86" t="s">
        <v>170</v>
      </c>
      <c r="D83" s="239" t="str">
        <f t="shared" si="8"/>
        <v>R.api</v>
      </c>
      <c r="E83" s="126">
        <v>3.3</v>
      </c>
      <c r="F83" s="224">
        <v>10</v>
      </c>
      <c r="G83" s="224">
        <v>30</v>
      </c>
      <c r="H83" s="224"/>
      <c r="I83" s="224"/>
      <c r="J83" s="224"/>
      <c r="K83" s="224"/>
      <c r="L83" s="224"/>
      <c r="M83" s="224"/>
      <c r="N83" s="224"/>
      <c r="O83" s="224"/>
      <c r="P83" s="224"/>
      <c r="Q83" s="224"/>
      <c r="R83" s="224"/>
      <c r="S83" s="224"/>
      <c r="T83" s="224"/>
      <c r="U83" s="224"/>
      <c r="V83" s="224"/>
      <c r="W83" s="224"/>
      <c r="X83" s="224"/>
      <c r="Y83" s="224"/>
      <c r="Z83" s="225"/>
      <c r="AB83" s="251" t="str">
        <f t="shared" si="7"/>
        <v/>
      </c>
      <c r="AD83" s="220"/>
    </row>
    <row r="84" spans="1:30" x14ac:dyDescent="0.2">
      <c r="A84" s="211">
        <f t="shared" si="9"/>
        <v>20</v>
      </c>
      <c r="B84" s="212" t="str">
        <f t="shared" si="10"/>
        <v>d</v>
      </c>
      <c r="C84" s="88" t="s">
        <v>170</v>
      </c>
      <c r="D84" s="240" t="str">
        <f t="shared" si="8"/>
        <v>R.api</v>
      </c>
      <c r="E84" s="127">
        <v>0.4</v>
      </c>
      <c r="F84" s="226">
        <v>20</v>
      </c>
      <c r="G84" s="226">
        <v>300</v>
      </c>
      <c r="H84" s="226"/>
      <c r="I84" s="226"/>
      <c r="J84" s="226"/>
      <c r="K84" s="226"/>
      <c r="L84" s="226"/>
      <c r="M84" s="226"/>
      <c r="N84" s="226"/>
      <c r="O84" s="226"/>
      <c r="P84" s="226"/>
      <c r="Q84" s="226"/>
      <c r="R84" s="226"/>
      <c r="S84" s="226"/>
      <c r="T84" s="226"/>
      <c r="U84" s="226"/>
      <c r="V84" s="226"/>
      <c r="W84" s="226"/>
      <c r="X84" s="226"/>
      <c r="Y84" s="226"/>
      <c r="Z84" s="227"/>
      <c r="AB84" s="252" t="str">
        <f t="shared" si="7"/>
        <v/>
      </c>
      <c r="AD84" s="220"/>
    </row>
    <row r="85" spans="1:30" x14ac:dyDescent="0.2">
      <c r="A85" s="213" t="str">
        <f t="shared" si="9"/>
        <v/>
      </c>
      <c r="B85" s="214" t="str">
        <f t="shared" si="10"/>
        <v/>
      </c>
      <c r="C85" s="87"/>
      <c r="D85" s="239" t="str">
        <f t="shared" si="8"/>
        <v/>
      </c>
      <c r="E85" s="128"/>
      <c r="F85" s="228"/>
      <c r="G85" s="228"/>
      <c r="H85" s="228"/>
      <c r="I85" s="228"/>
      <c r="J85" s="228"/>
      <c r="K85" s="228"/>
      <c r="L85" s="228"/>
      <c r="M85" s="228"/>
      <c r="N85" s="228"/>
      <c r="O85" s="228"/>
      <c r="P85" s="228"/>
      <c r="Q85" s="228"/>
      <c r="R85" s="228"/>
      <c r="S85" s="228"/>
      <c r="T85" s="228"/>
      <c r="U85" s="228"/>
      <c r="V85" s="228"/>
      <c r="W85" s="228"/>
      <c r="X85" s="228"/>
      <c r="Y85" s="228"/>
      <c r="Z85" s="229"/>
      <c r="AB85" s="251" t="str">
        <f t="shared" si="7"/>
        <v/>
      </c>
      <c r="AD85" s="220"/>
    </row>
    <row r="86" spans="1:30" x14ac:dyDescent="0.2">
      <c r="A86" s="209" t="str">
        <f t="shared" si="9"/>
        <v/>
      </c>
      <c r="B86" s="210" t="str">
        <f t="shared" si="10"/>
        <v/>
      </c>
      <c r="C86" s="86"/>
      <c r="D86" s="239" t="str">
        <f t="shared" si="8"/>
        <v/>
      </c>
      <c r="E86" s="126"/>
      <c r="F86" s="224"/>
      <c r="G86" s="224"/>
      <c r="H86" s="224"/>
      <c r="I86" s="224"/>
      <c r="J86" s="224"/>
      <c r="K86" s="224"/>
      <c r="L86" s="224"/>
      <c r="M86" s="224"/>
      <c r="N86" s="224"/>
      <c r="O86" s="224"/>
      <c r="P86" s="224"/>
      <c r="Q86" s="224"/>
      <c r="R86" s="224"/>
      <c r="S86" s="224"/>
      <c r="T86" s="224"/>
      <c r="U86" s="224"/>
      <c r="V86" s="224"/>
      <c r="W86" s="224"/>
      <c r="X86" s="224"/>
      <c r="Y86" s="224"/>
      <c r="Z86" s="225"/>
      <c r="AB86" s="251" t="str">
        <f t="shared" si="7"/>
        <v/>
      </c>
      <c r="AD86" s="220"/>
    </row>
    <row r="87" spans="1:30" x14ac:dyDescent="0.2">
      <c r="A87" s="209" t="str">
        <f t="shared" si="9"/>
        <v/>
      </c>
      <c r="B87" s="210" t="str">
        <f t="shared" si="10"/>
        <v/>
      </c>
      <c r="C87" s="86"/>
      <c r="D87" s="239" t="str">
        <f t="shared" si="8"/>
        <v/>
      </c>
      <c r="E87" s="126"/>
      <c r="F87" s="224"/>
      <c r="G87" s="224"/>
      <c r="H87" s="224"/>
      <c r="I87" s="224"/>
      <c r="J87" s="224"/>
      <c r="K87" s="224"/>
      <c r="L87" s="224"/>
      <c r="M87" s="224"/>
      <c r="N87" s="224"/>
      <c r="O87" s="224"/>
      <c r="P87" s="224"/>
      <c r="Q87" s="224"/>
      <c r="R87" s="224"/>
      <c r="S87" s="224"/>
      <c r="T87" s="224"/>
      <c r="U87" s="224"/>
      <c r="V87" s="224"/>
      <c r="W87" s="224"/>
      <c r="X87" s="224"/>
      <c r="Y87" s="224"/>
      <c r="Z87" s="225"/>
      <c r="AB87" s="251" t="str">
        <f t="shared" si="7"/>
        <v/>
      </c>
      <c r="AD87" s="220"/>
    </row>
    <row r="88" spans="1:30" x14ac:dyDescent="0.2">
      <c r="A88" s="211" t="str">
        <f t="shared" si="9"/>
        <v/>
      </c>
      <c r="B88" s="212" t="str">
        <f t="shared" si="10"/>
        <v/>
      </c>
      <c r="C88" s="88"/>
      <c r="D88" s="240" t="str">
        <f t="shared" si="8"/>
        <v/>
      </c>
      <c r="E88" s="127"/>
      <c r="F88" s="226"/>
      <c r="G88" s="226"/>
      <c r="H88" s="226"/>
      <c r="I88" s="226"/>
      <c r="J88" s="226"/>
      <c r="K88" s="226"/>
      <c r="L88" s="226"/>
      <c r="M88" s="226"/>
      <c r="N88" s="226"/>
      <c r="O88" s="226"/>
      <c r="P88" s="226"/>
      <c r="Q88" s="226"/>
      <c r="R88" s="226"/>
      <c r="S88" s="226"/>
      <c r="T88" s="226"/>
      <c r="U88" s="226"/>
      <c r="V88" s="226"/>
      <c r="W88" s="226"/>
      <c r="X88" s="226"/>
      <c r="Y88" s="226"/>
      <c r="Z88" s="227"/>
      <c r="AB88" s="252" t="str">
        <f t="shared" si="7"/>
        <v/>
      </c>
      <c r="AD88" s="220"/>
    </row>
    <row r="89" spans="1:30" x14ac:dyDescent="0.2">
      <c r="A89" s="213" t="str">
        <f t="shared" si="9"/>
        <v/>
      </c>
      <c r="B89" s="214" t="str">
        <f t="shared" si="10"/>
        <v/>
      </c>
      <c r="C89" s="87"/>
      <c r="D89" s="239" t="str">
        <f t="shared" si="8"/>
        <v/>
      </c>
      <c r="E89" s="128"/>
      <c r="F89" s="228"/>
      <c r="G89" s="228"/>
      <c r="H89" s="228"/>
      <c r="I89" s="228"/>
      <c r="J89" s="228"/>
      <c r="K89" s="228"/>
      <c r="L89" s="228"/>
      <c r="M89" s="228"/>
      <c r="N89" s="228"/>
      <c r="O89" s="228"/>
      <c r="P89" s="228"/>
      <c r="Q89" s="228"/>
      <c r="R89" s="228"/>
      <c r="S89" s="228"/>
      <c r="T89" s="228"/>
      <c r="U89" s="228"/>
      <c r="V89" s="228"/>
      <c r="W89" s="228"/>
      <c r="X89" s="228"/>
      <c r="Y89" s="228"/>
      <c r="Z89" s="229"/>
      <c r="AB89" s="251" t="str">
        <f t="shared" si="7"/>
        <v/>
      </c>
      <c r="AD89" s="220"/>
    </row>
    <row r="90" spans="1:30" x14ac:dyDescent="0.2">
      <c r="A90" s="209" t="str">
        <f t="shared" si="9"/>
        <v/>
      </c>
      <c r="B90" s="210" t="str">
        <f t="shared" si="10"/>
        <v/>
      </c>
      <c r="C90" s="86"/>
      <c r="D90" s="239" t="str">
        <f t="shared" si="8"/>
        <v/>
      </c>
      <c r="E90" s="126"/>
      <c r="F90" s="224"/>
      <c r="G90" s="224"/>
      <c r="H90" s="224"/>
      <c r="I90" s="224"/>
      <c r="J90" s="224"/>
      <c r="K90" s="224"/>
      <c r="L90" s="224"/>
      <c r="M90" s="224"/>
      <c r="N90" s="224"/>
      <c r="O90" s="224"/>
      <c r="P90" s="224"/>
      <c r="Q90" s="224"/>
      <c r="R90" s="224"/>
      <c r="S90" s="224"/>
      <c r="T90" s="224"/>
      <c r="U90" s="224"/>
      <c r="V90" s="224"/>
      <c r="W90" s="224"/>
      <c r="X90" s="224"/>
      <c r="Y90" s="224"/>
      <c r="Z90" s="225"/>
      <c r="AB90" s="251" t="str">
        <f t="shared" si="7"/>
        <v/>
      </c>
      <c r="AD90" s="220"/>
    </row>
    <row r="91" spans="1:30" x14ac:dyDescent="0.2">
      <c r="A91" s="209" t="str">
        <f t="shared" si="9"/>
        <v/>
      </c>
      <c r="B91" s="210" t="str">
        <f t="shared" si="10"/>
        <v/>
      </c>
      <c r="C91" s="86"/>
      <c r="D91" s="239" t="str">
        <f t="shared" si="8"/>
        <v/>
      </c>
      <c r="E91" s="126"/>
      <c r="F91" s="224"/>
      <c r="G91" s="224"/>
      <c r="H91" s="224"/>
      <c r="I91" s="224"/>
      <c r="J91" s="224"/>
      <c r="K91" s="224"/>
      <c r="L91" s="224"/>
      <c r="M91" s="224"/>
      <c r="N91" s="224"/>
      <c r="O91" s="224"/>
      <c r="P91" s="224"/>
      <c r="Q91" s="224"/>
      <c r="R91" s="224"/>
      <c r="S91" s="224"/>
      <c r="T91" s="224"/>
      <c r="U91" s="224"/>
      <c r="V91" s="224"/>
      <c r="W91" s="224"/>
      <c r="X91" s="224"/>
      <c r="Y91" s="224"/>
      <c r="Z91" s="225"/>
      <c r="AB91" s="251" t="str">
        <f t="shared" si="7"/>
        <v/>
      </c>
      <c r="AD91" s="220"/>
    </row>
    <row r="92" spans="1:30" x14ac:dyDescent="0.2">
      <c r="A92" s="211" t="str">
        <f t="shared" si="9"/>
        <v/>
      </c>
      <c r="B92" s="212" t="str">
        <f t="shared" si="10"/>
        <v/>
      </c>
      <c r="C92" s="88"/>
      <c r="D92" s="240" t="str">
        <f t="shared" si="8"/>
        <v/>
      </c>
      <c r="E92" s="127"/>
      <c r="F92" s="226"/>
      <c r="G92" s="226"/>
      <c r="H92" s="226"/>
      <c r="I92" s="226"/>
      <c r="J92" s="226"/>
      <c r="K92" s="226"/>
      <c r="L92" s="226"/>
      <c r="M92" s="226"/>
      <c r="N92" s="226"/>
      <c r="O92" s="226"/>
      <c r="P92" s="226"/>
      <c r="Q92" s="226"/>
      <c r="R92" s="226"/>
      <c r="S92" s="226"/>
      <c r="T92" s="226"/>
      <c r="U92" s="226"/>
      <c r="V92" s="226"/>
      <c r="W92" s="226"/>
      <c r="X92" s="226"/>
      <c r="Y92" s="226"/>
      <c r="Z92" s="227"/>
      <c r="AB92" s="252" t="str">
        <f t="shared" si="7"/>
        <v/>
      </c>
      <c r="AD92" s="220"/>
    </row>
    <row r="93" spans="1:30" x14ac:dyDescent="0.2">
      <c r="A93" s="213" t="str">
        <f t="shared" si="9"/>
        <v/>
      </c>
      <c r="B93" s="214" t="str">
        <f t="shared" si="10"/>
        <v/>
      </c>
      <c r="C93" s="87"/>
      <c r="D93" s="239" t="str">
        <f t="shared" si="8"/>
        <v/>
      </c>
      <c r="E93" s="128"/>
      <c r="F93" s="228"/>
      <c r="G93" s="228"/>
      <c r="H93" s="228"/>
      <c r="I93" s="228"/>
      <c r="J93" s="228"/>
      <c r="K93" s="228"/>
      <c r="L93" s="228"/>
      <c r="M93" s="228"/>
      <c r="N93" s="228"/>
      <c r="O93" s="228"/>
      <c r="P93" s="228"/>
      <c r="Q93" s="228"/>
      <c r="R93" s="228"/>
      <c r="S93" s="228"/>
      <c r="T93" s="228"/>
      <c r="U93" s="228"/>
      <c r="V93" s="228"/>
      <c r="W93" s="228"/>
      <c r="X93" s="228"/>
      <c r="Y93" s="228"/>
      <c r="Z93" s="229"/>
      <c r="AB93" s="251" t="str">
        <f t="shared" si="7"/>
        <v/>
      </c>
      <c r="AD93" s="220"/>
    </row>
    <row r="94" spans="1:30" x14ac:dyDescent="0.2">
      <c r="A94" s="209" t="str">
        <f t="shared" si="9"/>
        <v/>
      </c>
      <c r="B94" s="210" t="str">
        <f t="shared" si="10"/>
        <v/>
      </c>
      <c r="C94" s="86"/>
      <c r="D94" s="239" t="str">
        <f t="shared" si="8"/>
        <v/>
      </c>
      <c r="E94" s="126"/>
      <c r="F94" s="224"/>
      <c r="G94" s="224"/>
      <c r="H94" s="224"/>
      <c r="I94" s="224"/>
      <c r="J94" s="224"/>
      <c r="K94" s="224"/>
      <c r="L94" s="224"/>
      <c r="M94" s="224"/>
      <c r="N94" s="224"/>
      <c r="O94" s="224"/>
      <c r="P94" s="224"/>
      <c r="Q94" s="224"/>
      <c r="R94" s="224"/>
      <c r="S94" s="224"/>
      <c r="T94" s="224"/>
      <c r="U94" s="224"/>
      <c r="V94" s="224"/>
      <c r="W94" s="224"/>
      <c r="X94" s="224"/>
      <c r="Y94" s="224"/>
      <c r="Z94" s="225"/>
      <c r="AB94" s="251" t="str">
        <f t="shared" si="7"/>
        <v/>
      </c>
      <c r="AD94" s="220"/>
    </row>
    <row r="95" spans="1:30" x14ac:dyDescent="0.2">
      <c r="A95" s="209" t="str">
        <f t="shared" si="9"/>
        <v/>
      </c>
      <c r="B95" s="210" t="str">
        <f t="shared" si="10"/>
        <v/>
      </c>
      <c r="C95" s="86"/>
      <c r="D95" s="239" t="str">
        <f t="shared" si="8"/>
        <v/>
      </c>
      <c r="E95" s="126"/>
      <c r="F95" s="224"/>
      <c r="G95" s="224"/>
      <c r="H95" s="224"/>
      <c r="I95" s="224"/>
      <c r="J95" s="224"/>
      <c r="K95" s="224"/>
      <c r="L95" s="224"/>
      <c r="M95" s="224"/>
      <c r="N95" s="224"/>
      <c r="O95" s="224"/>
      <c r="P95" s="224"/>
      <c r="Q95" s="224"/>
      <c r="R95" s="224"/>
      <c r="S95" s="224"/>
      <c r="T95" s="224"/>
      <c r="U95" s="224"/>
      <c r="V95" s="224"/>
      <c r="W95" s="224"/>
      <c r="X95" s="224"/>
      <c r="Y95" s="224"/>
      <c r="Z95" s="225"/>
      <c r="AB95" s="251" t="str">
        <f t="shared" si="7"/>
        <v/>
      </c>
      <c r="AD95" s="220"/>
    </row>
    <row r="96" spans="1:30" x14ac:dyDescent="0.2">
      <c r="A96" s="211" t="str">
        <f t="shared" si="9"/>
        <v/>
      </c>
      <c r="B96" s="212" t="str">
        <f t="shared" si="10"/>
        <v/>
      </c>
      <c r="C96" s="88"/>
      <c r="D96" s="240" t="str">
        <f t="shared" si="8"/>
        <v/>
      </c>
      <c r="E96" s="127"/>
      <c r="F96" s="226"/>
      <c r="G96" s="226"/>
      <c r="H96" s="226"/>
      <c r="I96" s="226"/>
      <c r="J96" s="226"/>
      <c r="K96" s="226"/>
      <c r="L96" s="226"/>
      <c r="M96" s="226"/>
      <c r="N96" s="226"/>
      <c r="O96" s="226"/>
      <c r="P96" s="226"/>
      <c r="Q96" s="226"/>
      <c r="R96" s="226"/>
      <c r="S96" s="226"/>
      <c r="T96" s="226"/>
      <c r="U96" s="226"/>
      <c r="V96" s="226"/>
      <c r="W96" s="226"/>
      <c r="X96" s="226"/>
      <c r="Y96" s="226"/>
      <c r="Z96" s="227"/>
      <c r="AB96" s="252" t="str">
        <f t="shared" si="7"/>
        <v/>
      </c>
      <c r="AD96" s="220"/>
    </row>
    <row r="97" spans="1:30" x14ac:dyDescent="0.2">
      <c r="A97" s="213" t="str">
        <f t="shared" si="9"/>
        <v/>
      </c>
      <c r="B97" s="214" t="str">
        <f t="shared" si="10"/>
        <v/>
      </c>
      <c r="C97" s="87"/>
      <c r="D97" s="239" t="str">
        <f t="shared" si="8"/>
        <v/>
      </c>
      <c r="E97" s="128"/>
      <c r="F97" s="228"/>
      <c r="G97" s="228"/>
      <c r="H97" s="228"/>
      <c r="I97" s="228"/>
      <c r="J97" s="228"/>
      <c r="K97" s="228"/>
      <c r="L97" s="228"/>
      <c r="M97" s="228"/>
      <c r="N97" s="228"/>
      <c r="O97" s="228"/>
      <c r="P97" s="228"/>
      <c r="Q97" s="228"/>
      <c r="R97" s="228"/>
      <c r="S97" s="228"/>
      <c r="T97" s="228"/>
      <c r="U97" s="228"/>
      <c r="V97" s="228"/>
      <c r="W97" s="228"/>
      <c r="X97" s="228"/>
      <c r="Y97" s="228"/>
      <c r="Z97" s="229"/>
      <c r="AB97" s="251" t="str">
        <f t="shared" si="7"/>
        <v/>
      </c>
      <c r="AD97" s="220"/>
    </row>
    <row r="98" spans="1:30" x14ac:dyDescent="0.2">
      <c r="A98" s="209" t="str">
        <f t="shared" si="9"/>
        <v/>
      </c>
      <c r="B98" s="210" t="str">
        <f t="shared" si="10"/>
        <v/>
      </c>
      <c r="C98" s="86"/>
      <c r="D98" s="239" t="str">
        <f t="shared" si="8"/>
        <v/>
      </c>
      <c r="E98" s="126"/>
      <c r="F98" s="224"/>
      <c r="G98" s="224"/>
      <c r="H98" s="224"/>
      <c r="I98" s="224"/>
      <c r="J98" s="224"/>
      <c r="K98" s="224"/>
      <c r="L98" s="224"/>
      <c r="M98" s="224"/>
      <c r="N98" s="224"/>
      <c r="O98" s="224"/>
      <c r="P98" s="224"/>
      <c r="Q98" s="224"/>
      <c r="R98" s="224"/>
      <c r="S98" s="224"/>
      <c r="T98" s="224"/>
      <c r="U98" s="224"/>
      <c r="V98" s="224"/>
      <c r="W98" s="224"/>
      <c r="X98" s="224"/>
      <c r="Y98" s="224"/>
      <c r="Z98" s="225"/>
      <c r="AB98" s="251" t="str">
        <f t="shared" si="7"/>
        <v/>
      </c>
      <c r="AD98" s="220"/>
    </row>
    <row r="99" spans="1:30" x14ac:dyDescent="0.2">
      <c r="A99" s="209" t="str">
        <f t="shared" si="9"/>
        <v/>
      </c>
      <c r="B99" s="210" t="str">
        <f t="shared" si="10"/>
        <v/>
      </c>
      <c r="C99" s="86"/>
      <c r="D99" s="239" t="str">
        <f t="shared" si="8"/>
        <v/>
      </c>
      <c r="E99" s="126"/>
      <c r="F99" s="224"/>
      <c r="G99" s="224"/>
      <c r="H99" s="224"/>
      <c r="I99" s="224"/>
      <c r="J99" s="224"/>
      <c r="K99" s="224"/>
      <c r="L99" s="224"/>
      <c r="M99" s="224"/>
      <c r="N99" s="224"/>
      <c r="O99" s="224"/>
      <c r="P99" s="224"/>
      <c r="Q99" s="224"/>
      <c r="R99" s="224"/>
      <c r="S99" s="224"/>
      <c r="T99" s="224"/>
      <c r="U99" s="224"/>
      <c r="V99" s="224"/>
      <c r="W99" s="224"/>
      <c r="X99" s="224"/>
      <c r="Y99" s="224"/>
      <c r="Z99" s="225"/>
      <c r="AB99" s="251" t="str">
        <f t="shared" si="7"/>
        <v/>
      </c>
      <c r="AD99" s="220"/>
    </row>
    <row r="100" spans="1:30" x14ac:dyDescent="0.2">
      <c r="A100" s="211" t="str">
        <f t="shared" si="9"/>
        <v/>
      </c>
      <c r="B100" s="212" t="str">
        <f t="shared" si="10"/>
        <v/>
      </c>
      <c r="C100" s="88"/>
      <c r="D100" s="240" t="str">
        <f t="shared" si="8"/>
        <v/>
      </c>
      <c r="E100" s="127"/>
      <c r="F100" s="226"/>
      <c r="G100" s="226"/>
      <c r="H100" s="226"/>
      <c r="I100" s="226"/>
      <c r="J100" s="226"/>
      <c r="K100" s="226"/>
      <c r="L100" s="226"/>
      <c r="M100" s="226"/>
      <c r="N100" s="226"/>
      <c r="O100" s="226"/>
      <c r="P100" s="226"/>
      <c r="Q100" s="226"/>
      <c r="R100" s="226"/>
      <c r="S100" s="226"/>
      <c r="T100" s="226"/>
      <c r="U100" s="226"/>
      <c r="V100" s="226"/>
      <c r="W100" s="226"/>
      <c r="X100" s="226"/>
      <c r="Y100" s="226"/>
      <c r="Z100" s="227"/>
      <c r="AB100" s="252" t="str">
        <f t="shared" si="7"/>
        <v/>
      </c>
      <c r="AD100" s="220"/>
    </row>
    <row r="101" spans="1:30" x14ac:dyDescent="0.2">
      <c r="A101" s="213" t="str">
        <f t="shared" si="9"/>
        <v/>
      </c>
      <c r="B101" s="214" t="str">
        <f t="shared" si="10"/>
        <v/>
      </c>
      <c r="C101" s="87"/>
      <c r="D101" s="239" t="str">
        <f t="shared" si="8"/>
        <v/>
      </c>
      <c r="E101" s="128"/>
      <c r="F101" s="228"/>
      <c r="G101" s="228"/>
      <c r="H101" s="228"/>
      <c r="I101" s="228"/>
      <c r="J101" s="228"/>
      <c r="K101" s="228"/>
      <c r="L101" s="228"/>
      <c r="M101" s="228"/>
      <c r="N101" s="228"/>
      <c r="O101" s="228"/>
      <c r="P101" s="228"/>
      <c r="Q101" s="228"/>
      <c r="R101" s="228"/>
      <c r="S101" s="228"/>
      <c r="T101" s="228"/>
      <c r="U101" s="228"/>
      <c r="V101" s="228"/>
      <c r="W101" s="228"/>
      <c r="X101" s="228"/>
      <c r="Y101" s="228"/>
      <c r="Z101" s="229"/>
      <c r="AB101" s="251" t="str">
        <f t="shared" si="7"/>
        <v/>
      </c>
      <c r="AD101" s="220"/>
    </row>
    <row r="102" spans="1:30" x14ac:dyDescent="0.2">
      <c r="A102" s="209" t="str">
        <f t="shared" si="9"/>
        <v/>
      </c>
      <c r="B102" s="210" t="str">
        <f t="shared" si="10"/>
        <v/>
      </c>
      <c r="C102" s="86"/>
      <c r="D102" s="239" t="str">
        <f t="shared" si="8"/>
        <v/>
      </c>
      <c r="E102" s="126"/>
      <c r="F102" s="224"/>
      <c r="G102" s="224"/>
      <c r="H102" s="224"/>
      <c r="I102" s="224"/>
      <c r="J102" s="224"/>
      <c r="K102" s="224"/>
      <c r="L102" s="224"/>
      <c r="M102" s="224"/>
      <c r="N102" s="224"/>
      <c r="O102" s="224"/>
      <c r="P102" s="224"/>
      <c r="Q102" s="224"/>
      <c r="R102" s="224"/>
      <c r="S102" s="224"/>
      <c r="T102" s="224"/>
      <c r="U102" s="224"/>
      <c r="V102" s="224"/>
      <c r="W102" s="224"/>
      <c r="X102" s="224"/>
      <c r="Y102" s="224"/>
      <c r="Z102" s="225"/>
      <c r="AB102" s="251" t="str">
        <f t="shared" si="7"/>
        <v/>
      </c>
      <c r="AD102" s="220"/>
    </row>
    <row r="103" spans="1:30" x14ac:dyDescent="0.2">
      <c r="A103" s="209" t="str">
        <f t="shared" si="9"/>
        <v/>
      </c>
      <c r="B103" s="210" t="str">
        <f t="shared" si="10"/>
        <v/>
      </c>
      <c r="C103" s="86"/>
      <c r="D103" s="239" t="str">
        <f t="shared" si="8"/>
        <v/>
      </c>
      <c r="E103" s="126"/>
      <c r="F103" s="224"/>
      <c r="G103" s="224"/>
      <c r="H103" s="224"/>
      <c r="I103" s="224"/>
      <c r="J103" s="224"/>
      <c r="K103" s="224"/>
      <c r="L103" s="224"/>
      <c r="M103" s="224"/>
      <c r="N103" s="224"/>
      <c r="O103" s="224"/>
      <c r="P103" s="224"/>
      <c r="Q103" s="224"/>
      <c r="R103" s="224"/>
      <c r="S103" s="224"/>
      <c r="T103" s="224"/>
      <c r="U103" s="224"/>
      <c r="V103" s="224"/>
      <c r="W103" s="224"/>
      <c r="X103" s="224"/>
      <c r="Y103" s="224"/>
      <c r="Z103" s="225"/>
      <c r="AB103" s="251" t="str">
        <f t="shared" si="7"/>
        <v/>
      </c>
      <c r="AD103" s="220"/>
    </row>
    <row r="104" spans="1:30" x14ac:dyDescent="0.2">
      <c r="A104" s="211" t="str">
        <f t="shared" si="9"/>
        <v/>
      </c>
      <c r="B104" s="212" t="str">
        <f t="shared" si="10"/>
        <v/>
      </c>
      <c r="C104" s="88"/>
      <c r="D104" s="240" t="str">
        <f t="shared" si="8"/>
        <v/>
      </c>
      <c r="E104" s="127"/>
      <c r="F104" s="226"/>
      <c r="G104" s="226"/>
      <c r="H104" s="226"/>
      <c r="I104" s="226"/>
      <c r="J104" s="226"/>
      <c r="K104" s="226"/>
      <c r="L104" s="226"/>
      <c r="M104" s="226"/>
      <c r="N104" s="226"/>
      <c r="O104" s="226"/>
      <c r="P104" s="226"/>
      <c r="Q104" s="226"/>
      <c r="R104" s="226"/>
      <c r="S104" s="226"/>
      <c r="T104" s="226"/>
      <c r="U104" s="226"/>
      <c r="V104" s="226"/>
      <c r="W104" s="226"/>
      <c r="X104" s="226"/>
      <c r="Y104" s="226"/>
      <c r="Z104" s="227"/>
      <c r="AB104" s="252" t="str">
        <f t="shared" si="7"/>
        <v/>
      </c>
      <c r="AD104" s="220"/>
    </row>
    <row r="105" spans="1:30" x14ac:dyDescent="0.2">
      <c r="A105" s="213" t="str">
        <f t="shared" si="9"/>
        <v/>
      </c>
      <c r="B105" s="214" t="str">
        <f t="shared" si="10"/>
        <v/>
      </c>
      <c r="C105" s="87"/>
      <c r="D105" s="239" t="str">
        <f t="shared" si="8"/>
        <v/>
      </c>
      <c r="E105" s="128"/>
      <c r="F105" s="228"/>
      <c r="G105" s="228"/>
      <c r="H105" s="228"/>
      <c r="I105" s="228"/>
      <c r="J105" s="228"/>
      <c r="K105" s="228"/>
      <c r="L105" s="228"/>
      <c r="M105" s="228"/>
      <c r="N105" s="228"/>
      <c r="O105" s="228"/>
      <c r="P105" s="228"/>
      <c r="Q105" s="228"/>
      <c r="R105" s="228"/>
      <c r="S105" s="228"/>
      <c r="T105" s="228"/>
      <c r="U105" s="228"/>
      <c r="V105" s="228"/>
      <c r="W105" s="228"/>
      <c r="X105" s="228"/>
      <c r="Y105" s="228"/>
      <c r="Z105" s="229"/>
      <c r="AB105" s="251" t="str">
        <f t="shared" si="7"/>
        <v/>
      </c>
      <c r="AD105" s="220"/>
    </row>
    <row r="106" spans="1:30" x14ac:dyDescent="0.2">
      <c r="A106" s="209" t="str">
        <f t="shared" si="9"/>
        <v/>
      </c>
      <c r="B106" s="210" t="str">
        <f t="shared" si="10"/>
        <v/>
      </c>
      <c r="C106" s="86"/>
      <c r="D106" s="239" t="str">
        <f t="shared" si="8"/>
        <v/>
      </c>
      <c r="E106" s="126"/>
      <c r="F106" s="224"/>
      <c r="G106" s="224"/>
      <c r="H106" s="224"/>
      <c r="I106" s="224"/>
      <c r="J106" s="224"/>
      <c r="K106" s="224"/>
      <c r="L106" s="224"/>
      <c r="M106" s="224"/>
      <c r="N106" s="224"/>
      <c r="O106" s="224"/>
      <c r="P106" s="224"/>
      <c r="Q106" s="224"/>
      <c r="R106" s="224"/>
      <c r="S106" s="224"/>
      <c r="T106" s="224"/>
      <c r="U106" s="224"/>
      <c r="V106" s="224"/>
      <c r="W106" s="224"/>
      <c r="X106" s="224"/>
      <c r="Y106" s="224"/>
      <c r="Z106" s="225"/>
      <c r="AB106" s="251" t="str">
        <f t="shared" si="7"/>
        <v/>
      </c>
      <c r="AD106" s="220"/>
    </row>
    <row r="107" spans="1:30" x14ac:dyDescent="0.2">
      <c r="A107" s="209" t="str">
        <f t="shared" si="9"/>
        <v/>
      </c>
      <c r="B107" s="210" t="str">
        <f t="shared" si="10"/>
        <v/>
      </c>
      <c r="C107" s="86"/>
      <c r="D107" s="239" t="str">
        <f t="shared" si="8"/>
        <v/>
      </c>
      <c r="E107" s="126"/>
      <c r="F107" s="224"/>
      <c r="G107" s="224"/>
      <c r="H107" s="224"/>
      <c r="I107" s="224"/>
      <c r="J107" s="224"/>
      <c r="K107" s="224"/>
      <c r="L107" s="224"/>
      <c r="M107" s="224"/>
      <c r="N107" s="224"/>
      <c r="O107" s="224"/>
      <c r="P107" s="224"/>
      <c r="Q107" s="224"/>
      <c r="R107" s="224"/>
      <c r="S107" s="224"/>
      <c r="T107" s="224"/>
      <c r="U107" s="224"/>
      <c r="V107" s="224"/>
      <c r="W107" s="224"/>
      <c r="X107" s="224"/>
      <c r="Y107" s="224"/>
      <c r="Z107" s="225"/>
      <c r="AB107" s="251" t="str">
        <f t="shared" si="7"/>
        <v/>
      </c>
      <c r="AD107" s="220"/>
    </row>
    <row r="108" spans="1:30" x14ac:dyDescent="0.2">
      <c r="A108" s="211" t="str">
        <f t="shared" si="9"/>
        <v/>
      </c>
      <c r="B108" s="212" t="str">
        <f t="shared" si="10"/>
        <v/>
      </c>
      <c r="C108" s="88"/>
      <c r="D108" s="240" t="str">
        <f t="shared" si="8"/>
        <v/>
      </c>
      <c r="E108" s="127"/>
      <c r="F108" s="226"/>
      <c r="G108" s="226"/>
      <c r="H108" s="226"/>
      <c r="I108" s="226"/>
      <c r="J108" s="226"/>
      <c r="K108" s="226"/>
      <c r="L108" s="226"/>
      <c r="M108" s="226"/>
      <c r="N108" s="226"/>
      <c r="O108" s="226"/>
      <c r="P108" s="226"/>
      <c r="Q108" s="226"/>
      <c r="R108" s="226"/>
      <c r="S108" s="226"/>
      <c r="T108" s="226"/>
      <c r="U108" s="226"/>
      <c r="V108" s="226"/>
      <c r="W108" s="226"/>
      <c r="X108" s="226"/>
      <c r="Y108" s="226"/>
      <c r="Z108" s="227"/>
      <c r="AB108" s="252" t="str">
        <f t="shared" si="7"/>
        <v/>
      </c>
      <c r="AD108" s="220"/>
    </row>
    <row r="109" spans="1:30" x14ac:dyDescent="0.2">
      <c r="A109" s="213" t="str">
        <f t="shared" si="9"/>
        <v/>
      </c>
      <c r="B109" s="214" t="str">
        <f t="shared" si="10"/>
        <v/>
      </c>
      <c r="C109" s="87"/>
      <c r="D109" s="239" t="str">
        <f t="shared" si="8"/>
        <v/>
      </c>
      <c r="E109" s="128"/>
      <c r="F109" s="228"/>
      <c r="G109" s="228"/>
      <c r="H109" s="228"/>
      <c r="I109" s="228"/>
      <c r="J109" s="228"/>
      <c r="K109" s="228"/>
      <c r="L109" s="228"/>
      <c r="M109" s="228"/>
      <c r="N109" s="228"/>
      <c r="O109" s="228"/>
      <c r="P109" s="228"/>
      <c r="Q109" s="228"/>
      <c r="R109" s="228"/>
      <c r="S109" s="228"/>
      <c r="T109" s="228"/>
      <c r="U109" s="228"/>
      <c r="V109" s="228"/>
      <c r="W109" s="228"/>
      <c r="X109" s="228"/>
      <c r="Y109" s="228"/>
      <c r="Z109" s="229"/>
      <c r="AB109" s="251" t="str">
        <f t="shared" si="7"/>
        <v/>
      </c>
      <c r="AD109" s="220"/>
    </row>
    <row r="110" spans="1:30" x14ac:dyDescent="0.2">
      <c r="A110" s="209" t="str">
        <f t="shared" si="9"/>
        <v/>
      </c>
      <c r="B110" s="210" t="str">
        <f t="shared" si="10"/>
        <v/>
      </c>
      <c r="C110" s="86"/>
      <c r="D110" s="239" t="str">
        <f t="shared" si="8"/>
        <v/>
      </c>
      <c r="E110" s="126"/>
      <c r="F110" s="224"/>
      <c r="G110" s="224"/>
      <c r="H110" s="224"/>
      <c r="I110" s="224"/>
      <c r="J110" s="224"/>
      <c r="K110" s="224"/>
      <c r="L110" s="224"/>
      <c r="M110" s="224"/>
      <c r="N110" s="224"/>
      <c r="O110" s="224"/>
      <c r="P110" s="224"/>
      <c r="Q110" s="224"/>
      <c r="R110" s="224"/>
      <c r="S110" s="224"/>
      <c r="T110" s="224"/>
      <c r="U110" s="224"/>
      <c r="V110" s="224"/>
      <c r="W110" s="224"/>
      <c r="X110" s="224"/>
      <c r="Y110" s="224"/>
      <c r="Z110" s="225"/>
      <c r="AB110" s="251" t="str">
        <f t="shared" si="7"/>
        <v/>
      </c>
      <c r="AD110" s="220"/>
    </row>
    <row r="111" spans="1:30" x14ac:dyDescent="0.2">
      <c r="A111" s="209" t="str">
        <f t="shared" si="9"/>
        <v/>
      </c>
      <c r="B111" s="210" t="str">
        <f t="shared" si="10"/>
        <v/>
      </c>
      <c r="C111" s="86"/>
      <c r="D111" s="239" t="str">
        <f t="shared" si="8"/>
        <v/>
      </c>
      <c r="E111" s="126"/>
      <c r="F111" s="224"/>
      <c r="G111" s="224"/>
      <c r="H111" s="224"/>
      <c r="I111" s="224"/>
      <c r="J111" s="224"/>
      <c r="K111" s="224"/>
      <c r="L111" s="224"/>
      <c r="M111" s="224"/>
      <c r="N111" s="224"/>
      <c r="O111" s="224"/>
      <c r="P111" s="224"/>
      <c r="Q111" s="224"/>
      <c r="R111" s="224"/>
      <c r="S111" s="224"/>
      <c r="T111" s="224"/>
      <c r="U111" s="224"/>
      <c r="V111" s="224"/>
      <c r="W111" s="224"/>
      <c r="X111" s="224"/>
      <c r="Y111" s="224"/>
      <c r="Z111" s="225"/>
      <c r="AB111" s="251" t="str">
        <f t="shared" si="7"/>
        <v/>
      </c>
      <c r="AD111" s="220"/>
    </row>
    <row r="112" spans="1:30" x14ac:dyDescent="0.2">
      <c r="A112" s="211" t="str">
        <f t="shared" si="9"/>
        <v/>
      </c>
      <c r="B112" s="212" t="str">
        <f t="shared" si="10"/>
        <v/>
      </c>
      <c r="C112" s="88"/>
      <c r="D112" s="240" t="str">
        <f t="shared" si="8"/>
        <v/>
      </c>
      <c r="E112" s="127"/>
      <c r="F112" s="226"/>
      <c r="G112" s="226"/>
      <c r="H112" s="226"/>
      <c r="I112" s="226"/>
      <c r="J112" s="226"/>
      <c r="K112" s="226"/>
      <c r="L112" s="226"/>
      <c r="M112" s="226"/>
      <c r="N112" s="226"/>
      <c r="O112" s="226"/>
      <c r="P112" s="226"/>
      <c r="Q112" s="226"/>
      <c r="R112" s="226"/>
      <c r="S112" s="226"/>
      <c r="T112" s="226"/>
      <c r="U112" s="226"/>
      <c r="V112" s="226"/>
      <c r="W112" s="226"/>
      <c r="X112" s="226"/>
      <c r="Y112" s="226"/>
      <c r="Z112" s="227"/>
      <c r="AB112" s="252" t="str">
        <f t="shared" si="7"/>
        <v/>
      </c>
      <c r="AD112" s="220"/>
    </row>
    <row r="113" spans="1:30" x14ac:dyDescent="0.2">
      <c r="A113" s="213" t="str">
        <f t="shared" si="9"/>
        <v/>
      </c>
      <c r="B113" s="214" t="str">
        <f t="shared" si="10"/>
        <v/>
      </c>
      <c r="C113" s="87"/>
      <c r="D113" s="239" t="str">
        <f t="shared" si="8"/>
        <v/>
      </c>
      <c r="E113" s="128"/>
      <c r="F113" s="228"/>
      <c r="G113" s="228"/>
      <c r="H113" s="228"/>
      <c r="I113" s="228"/>
      <c r="J113" s="228"/>
      <c r="K113" s="228"/>
      <c r="L113" s="228"/>
      <c r="M113" s="228"/>
      <c r="N113" s="228"/>
      <c r="O113" s="228"/>
      <c r="P113" s="228"/>
      <c r="Q113" s="228"/>
      <c r="R113" s="228"/>
      <c r="S113" s="228"/>
      <c r="T113" s="228"/>
      <c r="U113" s="228"/>
      <c r="V113" s="228"/>
      <c r="W113" s="228"/>
      <c r="X113" s="228"/>
      <c r="Y113" s="228"/>
      <c r="Z113" s="229"/>
      <c r="AB113" s="251" t="str">
        <f t="shared" si="7"/>
        <v/>
      </c>
      <c r="AD113" s="220"/>
    </row>
    <row r="114" spans="1:30" x14ac:dyDescent="0.2">
      <c r="A114" s="209" t="str">
        <f t="shared" si="9"/>
        <v/>
      </c>
      <c r="B114" s="210" t="str">
        <f t="shared" si="10"/>
        <v/>
      </c>
      <c r="C114" s="86"/>
      <c r="D114" s="239" t="str">
        <f t="shared" si="8"/>
        <v/>
      </c>
      <c r="E114" s="126"/>
      <c r="F114" s="224"/>
      <c r="G114" s="224"/>
      <c r="H114" s="224"/>
      <c r="I114" s="224"/>
      <c r="J114" s="224"/>
      <c r="K114" s="224"/>
      <c r="L114" s="224"/>
      <c r="M114" s="224"/>
      <c r="N114" s="224"/>
      <c r="O114" s="224"/>
      <c r="P114" s="224"/>
      <c r="Q114" s="224"/>
      <c r="R114" s="224"/>
      <c r="S114" s="224"/>
      <c r="T114" s="224"/>
      <c r="U114" s="224"/>
      <c r="V114" s="224"/>
      <c r="W114" s="224"/>
      <c r="X114" s="224"/>
      <c r="Y114" s="224"/>
      <c r="Z114" s="225"/>
      <c r="AB114" s="251" t="str">
        <f t="shared" si="7"/>
        <v/>
      </c>
      <c r="AD114" s="220"/>
    </row>
    <row r="115" spans="1:30" x14ac:dyDescent="0.2">
      <c r="A115" s="209" t="str">
        <f t="shared" si="9"/>
        <v/>
      </c>
      <c r="B115" s="210" t="str">
        <f t="shared" si="10"/>
        <v/>
      </c>
      <c r="C115" s="86"/>
      <c r="D115" s="239" t="str">
        <f t="shared" si="8"/>
        <v/>
      </c>
      <c r="E115" s="126"/>
      <c r="F115" s="224"/>
      <c r="G115" s="224"/>
      <c r="H115" s="224"/>
      <c r="I115" s="224"/>
      <c r="J115" s="224"/>
      <c r="K115" s="224"/>
      <c r="L115" s="224"/>
      <c r="M115" s="224"/>
      <c r="N115" s="224"/>
      <c r="O115" s="224"/>
      <c r="P115" s="224"/>
      <c r="Q115" s="224"/>
      <c r="R115" s="224"/>
      <c r="S115" s="224"/>
      <c r="T115" s="224"/>
      <c r="U115" s="224"/>
      <c r="V115" s="224"/>
      <c r="W115" s="224"/>
      <c r="X115" s="224"/>
      <c r="Y115" s="224"/>
      <c r="Z115" s="225"/>
      <c r="AB115" s="251" t="str">
        <f t="shared" si="7"/>
        <v/>
      </c>
      <c r="AD115" s="220"/>
    </row>
    <row r="116" spans="1:30" x14ac:dyDescent="0.2">
      <c r="A116" s="211" t="str">
        <f t="shared" si="9"/>
        <v/>
      </c>
      <c r="B116" s="212" t="str">
        <f t="shared" si="10"/>
        <v/>
      </c>
      <c r="C116" s="88"/>
      <c r="D116" s="240" t="str">
        <f t="shared" si="8"/>
        <v/>
      </c>
      <c r="E116" s="127"/>
      <c r="F116" s="226"/>
      <c r="G116" s="226"/>
      <c r="H116" s="226"/>
      <c r="I116" s="226"/>
      <c r="J116" s="226"/>
      <c r="K116" s="226"/>
      <c r="L116" s="226"/>
      <c r="M116" s="226"/>
      <c r="N116" s="226"/>
      <c r="O116" s="226"/>
      <c r="P116" s="226"/>
      <c r="Q116" s="226"/>
      <c r="R116" s="226"/>
      <c r="S116" s="226"/>
      <c r="T116" s="226"/>
      <c r="U116" s="226"/>
      <c r="V116" s="226"/>
      <c r="W116" s="226"/>
      <c r="X116" s="226"/>
      <c r="Y116" s="226"/>
      <c r="Z116" s="227"/>
      <c r="AB116" s="252" t="str">
        <f t="shared" si="7"/>
        <v/>
      </c>
      <c r="AD116" s="220"/>
    </row>
    <row r="117" spans="1:30" x14ac:dyDescent="0.2">
      <c r="A117" s="213" t="str">
        <f t="shared" si="9"/>
        <v/>
      </c>
      <c r="B117" s="214" t="str">
        <f t="shared" si="10"/>
        <v/>
      </c>
      <c r="C117" s="87"/>
      <c r="D117" s="239" t="str">
        <f t="shared" si="8"/>
        <v/>
      </c>
      <c r="E117" s="128"/>
      <c r="F117" s="228"/>
      <c r="G117" s="228"/>
      <c r="H117" s="228"/>
      <c r="I117" s="228"/>
      <c r="J117" s="228"/>
      <c r="K117" s="228"/>
      <c r="L117" s="228"/>
      <c r="M117" s="228"/>
      <c r="N117" s="228"/>
      <c r="O117" s="228"/>
      <c r="P117" s="228"/>
      <c r="Q117" s="228"/>
      <c r="R117" s="228"/>
      <c r="S117" s="228"/>
      <c r="T117" s="228"/>
      <c r="U117" s="228"/>
      <c r="V117" s="228"/>
      <c r="W117" s="228"/>
      <c r="X117" s="228"/>
      <c r="Y117" s="228"/>
      <c r="Z117" s="229"/>
      <c r="AB117" s="251" t="str">
        <f t="shared" si="7"/>
        <v/>
      </c>
      <c r="AD117" s="220"/>
    </row>
    <row r="118" spans="1:30" x14ac:dyDescent="0.2">
      <c r="A118" s="209" t="str">
        <f t="shared" si="9"/>
        <v/>
      </c>
      <c r="B118" s="210" t="str">
        <f t="shared" si="10"/>
        <v/>
      </c>
      <c r="C118" s="86"/>
      <c r="D118" s="239" t="str">
        <f t="shared" si="8"/>
        <v/>
      </c>
      <c r="E118" s="126"/>
      <c r="F118" s="224"/>
      <c r="G118" s="224"/>
      <c r="H118" s="224"/>
      <c r="I118" s="224"/>
      <c r="J118" s="224"/>
      <c r="K118" s="224"/>
      <c r="L118" s="224"/>
      <c r="M118" s="224"/>
      <c r="N118" s="224"/>
      <c r="O118" s="224"/>
      <c r="P118" s="224"/>
      <c r="Q118" s="224"/>
      <c r="R118" s="224"/>
      <c r="S118" s="224"/>
      <c r="T118" s="224"/>
      <c r="U118" s="224"/>
      <c r="V118" s="224"/>
      <c r="W118" s="224"/>
      <c r="X118" s="224"/>
      <c r="Y118" s="224"/>
      <c r="Z118" s="225"/>
      <c r="AB118" s="251" t="str">
        <f t="shared" si="7"/>
        <v/>
      </c>
      <c r="AD118" s="220"/>
    </row>
    <row r="119" spans="1:30" x14ac:dyDescent="0.2">
      <c r="A119" s="209" t="str">
        <f t="shared" si="9"/>
        <v/>
      </c>
      <c r="B119" s="210" t="str">
        <f t="shared" si="10"/>
        <v/>
      </c>
      <c r="C119" s="86"/>
      <c r="D119" s="239" t="str">
        <f t="shared" si="8"/>
        <v/>
      </c>
      <c r="E119" s="126"/>
      <c r="F119" s="224"/>
      <c r="G119" s="224"/>
      <c r="H119" s="224"/>
      <c r="I119" s="224"/>
      <c r="J119" s="224"/>
      <c r="K119" s="224"/>
      <c r="L119" s="224"/>
      <c r="M119" s="224"/>
      <c r="N119" s="224"/>
      <c r="O119" s="224"/>
      <c r="P119" s="224"/>
      <c r="Q119" s="224"/>
      <c r="R119" s="224"/>
      <c r="S119" s="224"/>
      <c r="T119" s="224"/>
      <c r="U119" s="224"/>
      <c r="V119" s="224"/>
      <c r="W119" s="224"/>
      <c r="X119" s="224"/>
      <c r="Y119" s="224"/>
      <c r="Z119" s="225"/>
      <c r="AB119" s="251" t="str">
        <f t="shared" si="7"/>
        <v/>
      </c>
      <c r="AD119" s="220"/>
    </row>
    <row r="120" spans="1:30" x14ac:dyDescent="0.2">
      <c r="A120" s="211" t="str">
        <f t="shared" si="9"/>
        <v/>
      </c>
      <c r="B120" s="212" t="str">
        <f t="shared" si="10"/>
        <v/>
      </c>
      <c r="C120" s="88"/>
      <c r="D120" s="240" t="str">
        <f t="shared" si="8"/>
        <v/>
      </c>
      <c r="E120" s="127"/>
      <c r="F120" s="226"/>
      <c r="G120" s="226"/>
      <c r="H120" s="226"/>
      <c r="I120" s="226"/>
      <c r="J120" s="226"/>
      <c r="K120" s="226"/>
      <c r="L120" s="226"/>
      <c r="M120" s="226"/>
      <c r="N120" s="226"/>
      <c r="O120" s="226"/>
      <c r="P120" s="226"/>
      <c r="Q120" s="226"/>
      <c r="R120" s="226"/>
      <c r="S120" s="226"/>
      <c r="T120" s="226"/>
      <c r="U120" s="226"/>
      <c r="V120" s="226"/>
      <c r="W120" s="226"/>
      <c r="X120" s="226"/>
      <c r="Y120" s="226"/>
      <c r="Z120" s="227"/>
      <c r="AB120" s="252" t="str">
        <f t="shared" si="7"/>
        <v/>
      </c>
      <c r="AD120" s="220"/>
    </row>
    <row r="121" spans="1:30" x14ac:dyDescent="0.2">
      <c r="A121" s="213" t="str">
        <f t="shared" si="9"/>
        <v/>
      </c>
      <c r="B121" s="214" t="str">
        <f t="shared" si="10"/>
        <v/>
      </c>
      <c r="C121" s="87"/>
      <c r="D121" s="239" t="str">
        <f t="shared" si="8"/>
        <v/>
      </c>
      <c r="E121" s="128"/>
      <c r="F121" s="228"/>
      <c r="G121" s="228"/>
      <c r="H121" s="228"/>
      <c r="I121" s="228"/>
      <c r="J121" s="228"/>
      <c r="K121" s="228"/>
      <c r="L121" s="228"/>
      <c r="M121" s="228"/>
      <c r="N121" s="228"/>
      <c r="O121" s="228"/>
      <c r="P121" s="228"/>
      <c r="Q121" s="228"/>
      <c r="R121" s="228"/>
      <c r="S121" s="228"/>
      <c r="T121" s="228"/>
      <c r="U121" s="228"/>
      <c r="V121" s="228"/>
      <c r="W121" s="228"/>
      <c r="X121" s="228"/>
      <c r="Y121" s="228"/>
      <c r="Z121" s="229"/>
      <c r="AB121" s="251" t="str">
        <f t="shared" si="7"/>
        <v/>
      </c>
      <c r="AD121" s="220"/>
    </row>
    <row r="122" spans="1:30" x14ac:dyDescent="0.2">
      <c r="A122" s="209" t="str">
        <f t="shared" si="9"/>
        <v/>
      </c>
      <c r="B122" s="210" t="str">
        <f t="shared" si="10"/>
        <v/>
      </c>
      <c r="C122" s="86"/>
      <c r="D122" s="239" t="str">
        <f t="shared" si="8"/>
        <v/>
      </c>
      <c r="E122" s="126"/>
      <c r="F122" s="224"/>
      <c r="G122" s="224"/>
      <c r="H122" s="224"/>
      <c r="I122" s="224"/>
      <c r="J122" s="224"/>
      <c r="K122" s="224"/>
      <c r="L122" s="224"/>
      <c r="M122" s="224"/>
      <c r="N122" s="224"/>
      <c r="O122" s="224"/>
      <c r="P122" s="224"/>
      <c r="Q122" s="224"/>
      <c r="R122" s="224"/>
      <c r="S122" s="224"/>
      <c r="T122" s="224"/>
      <c r="U122" s="224"/>
      <c r="V122" s="224"/>
      <c r="W122" s="224"/>
      <c r="X122" s="224"/>
      <c r="Y122" s="224"/>
      <c r="Z122" s="225"/>
      <c r="AB122" s="251" t="str">
        <f t="shared" si="7"/>
        <v/>
      </c>
      <c r="AD122" s="220"/>
    </row>
    <row r="123" spans="1:30" x14ac:dyDescent="0.2">
      <c r="A123" s="209" t="str">
        <f t="shared" si="9"/>
        <v/>
      </c>
      <c r="B123" s="210" t="str">
        <f t="shared" si="10"/>
        <v/>
      </c>
      <c r="C123" s="86"/>
      <c r="D123" s="239" t="str">
        <f t="shared" si="8"/>
        <v/>
      </c>
      <c r="E123" s="126"/>
      <c r="F123" s="224"/>
      <c r="G123" s="224"/>
      <c r="H123" s="224"/>
      <c r="I123" s="224"/>
      <c r="J123" s="224"/>
      <c r="K123" s="224"/>
      <c r="L123" s="224"/>
      <c r="M123" s="224"/>
      <c r="N123" s="224"/>
      <c r="O123" s="224"/>
      <c r="P123" s="224"/>
      <c r="Q123" s="224"/>
      <c r="R123" s="224"/>
      <c r="S123" s="224"/>
      <c r="T123" s="224"/>
      <c r="U123" s="224"/>
      <c r="V123" s="224"/>
      <c r="W123" s="224"/>
      <c r="X123" s="224"/>
      <c r="Y123" s="224"/>
      <c r="Z123" s="225"/>
      <c r="AB123" s="251" t="str">
        <f t="shared" si="7"/>
        <v/>
      </c>
      <c r="AD123" s="220"/>
    </row>
    <row r="124" spans="1:30" x14ac:dyDescent="0.2">
      <c r="A124" s="211" t="str">
        <f t="shared" si="9"/>
        <v/>
      </c>
      <c r="B124" s="212" t="str">
        <f t="shared" si="10"/>
        <v/>
      </c>
      <c r="C124" s="88"/>
      <c r="D124" s="240" t="str">
        <f t="shared" si="8"/>
        <v/>
      </c>
      <c r="E124" s="127"/>
      <c r="F124" s="226"/>
      <c r="G124" s="226"/>
      <c r="H124" s="226"/>
      <c r="I124" s="226"/>
      <c r="J124" s="226"/>
      <c r="K124" s="226"/>
      <c r="L124" s="226"/>
      <c r="M124" s="226"/>
      <c r="N124" s="226"/>
      <c r="O124" s="226"/>
      <c r="P124" s="226"/>
      <c r="Q124" s="226"/>
      <c r="R124" s="226"/>
      <c r="S124" s="226"/>
      <c r="T124" s="226"/>
      <c r="U124" s="226"/>
      <c r="V124" s="226"/>
      <c r="W124" s="226"/>
      <c r="X124" s="226"/>
      <c r="Y124" s="226"/>
      <c r="Z124" s="227"/>
      <c r="AB124" s="252" t="str">
        <f t="shared" si="7"/>
        <v/>
      </c>
      <c r="AD124" s="220"/>
    </row>
    <row r="125" spans="1:30" x14ac:dyDescent="0.2">
      <c r="A125" s="213" t="str">
        <f t="shared" si="9"/>
        <v/>
      </c>
      <c r="B125" s="214" t="str">
        <f t="shared" si="10"/>
        <v/>
      </c>
      <c r="C125" s="87"/>
      <c r="D125" s="239" t="str">
        <f t="shared" si="8"/>
        <v/>
      </c>
      <c r="E125" s="128"/>
      <c r="F125" s="228"/>
      <c r="G125" s="228"/>
      <c r="H125" s="228"/>
      <c r="I125" s="228"/>
      <c r="J125" s="228"/>
      <c r="K125" s="228"/>
      <c r="L125" s="228"/>
      <c r="M125" s="228"/>
      <c r="N125" s="228"/>
      <c r="O125" s="228"/>
      <c r="P125" s="228"/>
      <c r="Q125" s="228"/>
      <c r="R125" s="228"/>
      <c r="S125" s="228"/>
      <c r="T125" s="228"/>
      <c r="U125" s="228"/>
      <c r="V125" s="228"/>
      <c r="W125" s="228"/>
      <c r="X125" s="228"/>
      <c r="Y125" s="228"/>
      <c r="Z125" s="229"/>
      <c r="AB125" s="251" t="str">
        <f t="shared" si="7"/>
        <v/>
      </c>
      <c r="AD125" s="220"/>
    </row>
    <row r="126" spans="1:30" x14ac:dyDescent="0.2">
      <c r="A126" s="209" t="str">
        <f t="shared" si="9"/>
        <v/>
      </c>
      <c r="B126" s="210" t="str">
        <f t="shared" si="10"/>
        <v/>
      </c>
      <c r="C126" s="86"/>
      <c r="D126" s="239" t="str">
        <f t="shared" si="8"/>
        <v/>
      </c>
      <c r="E126" s="126"/>
      <c r="F126" s="224"/>
      <c r="G126" s="224"/>
      <c r="H126" s="224"/>
      <c r="I126" s="224"/>
      <c r="J126" s="224"/>
      <c r="K126" s="224"/>
      <c r="L126" s="224"/>
      <c r="M126" s="224"/>
      <c r="N126" s="224"/>
      <c r="O126" s="224"/>
      <c r="P126" s="224"/>
      <c r="Q126" s="224"/>
      <c r="R126" s="224"/>
      <c r="S126" s="224"/>
      <c r="T126" s="224"/>
      <c r="U126" s="224"/>
      <c r="V126" s="224"/>
      <c r="W126" s="224"/>
      <c r="X126" s="224"/>
      <c r="Y126" s="224"/>
      <c r="Z126" s="225"/>
      <c r="AB126" s="251" t="str">
        <f t="shared" si="7"/>
        <v/>
      </c>
      <c r="AD126" s="220"/>
    </row>
    <row r="127" spans="1:30" x14ac:dyDescent="0.2">
      <c r="A127" s="209" t="str">
        <f t="shared" si="9"/>
        <v/>
      </c>
      <c r="B127" s="210" t="str">
        <f t="shared" si="10"/>
        <v/>
      </c>
      <c r="C127" s="86"/>
      <c r="D127" s="239" t="str">
        <f t="shared" si="8"/>
        <v/>
      </c>
      <c r="E127" s="126"/>
      <c r="F127" s="224"/>
      <c r="G127" s="224"/>
      <c r="H127" s="224"/>
      <c r="I127" s="224"/>
      <c r="J127" s="224"/>
      <c r="K127" s="224"/>
      <c r="L127" s="224"/>
      <c r="M127" s="224"/>
      <c r="N127" s="224"/>
      <c r="O127" s="224"/>
      <c r="P127" s="224"/>
      <c r="Q127" s="224"/>
      <c r="R127" s="224"/>
      <c r="S127" s="224"/>
      <c r="T127" s="224"/>
      <c r="U127" s="224"/>
      <c r="V127" s="224"/>
      <c r="W127" s="224"/>
      <c r="X127" s="224"/>
      <c r="Y127" s="224"/>
      <c r="Z127" s="225"/>
      <c r="AB127" s="251" t="str">
        <f t="shared" si="7"/>
        <v/>
      </c>
      <c r="AD127" s="220"/>
    </row>
    <row r="128" spans="1:30" x14ac:dyDescent="0.2">
      <c r="A128" s="211" t="str">
        <f t="shared" si="9"/>
        <v/>
      </c>
      <c r="B128" s="212" t="str">
        <f t="shared" si="10"/>
        <v/>
      </c>
      <c r="C128" s="88"/>
      <c r="D128" s="240" t="str">
        <f t="shared" si="8"/>
        <v/>
      </c>
      <c r="E128" s="127"/>
      <c r="F128" s="226"/>
      <c r="G128" s="226"/>
      <c r="H128" s="226"/>
      <c r="I128" s="226"/>
      <c r="J128" s="226"/>
      <c r="K128" s="226"/>
      <c r="L128" s="226"/>
      <c r="M128" s="226"/>
      <c r="N128" s="226"/>
      <c r="O128" s="226"/>
      <c r="P128" s="226"/>
      <c r="Q128" s="226"/>
      <c r="R128" s="226"/>
      <c r="S128" s="226"/>
      <c r="T128" s="226"/>
      <c r="U128" s="226"/>
      <c r="V128" s="226"/>
      <c r="W128" s="226"/>
      <c r="X128" s="226"/>
      <c r="Y128" s="226"/>
      <c r="Z128" s="227"/>
      <c r="AB128" s="252" t="str">
        <f t="shared" si="7"/>
        <v/>
      </c>
      <c r="AD128" s="220"/>
    </row>
    <row r="129" spans="1:30" x14ac:dyDescent="0.2">
      <c r="A129" s="213" t="str">
        <f t="shared" si="9"/>
        <v/>
      </c>
      <c r="B129" s="214" t="str">
        <f t="shared" si="10"/>
        <v/>
      </c>
      <c r="C129" s="87"/>
      <c r="D129" s="239" t="str">
        <f t="shared" si="8"/>
        <v/>
      </c>
      <c r="E129" s="128"/>
      <c r="F129" s="228"/>
      <c r="G129" s="228"/>
      <c r="H129" s="228"/>
      <c r="I129" s="228"/>
      <c r="J129" s="228"/>
      <c r="K129" s="228"/>
      <c r="L129" s="228"/>
      <c r="M129" s="228"/>
      <c r="N129" s="228"/>
      <c r="O129" s="228"/>
      <c r="P129" s="228"/>
      <c r="Q129" s="228"/>
      <c r="R129" s="228"/>
      <c r="S129" s="228"/>
      <c r="T129" s="228"/>
      <c r="U129" s="228"/>
      <c r="V129" s="228"/>
      <c r="W129" s="228"/>
      <c r="X129" s="228"/>
      <c r="Y129" s="228"/>
      <c r="Z129" s="229"/>
      <c r="AB129" s="251" t="str">
        <f t="shared" si="7"/>
        <v/>
      </c>
      <c r="AD129" s="220"/>
    </row>
    <row r="130" spans="1:30" x14ac:dyDescent="0.2">
      <c r="A130" s="209" t="str">
        <f t="shared" si="9"/>
        <v/>
      </c>
      <c r="B130" s="210" t="str">
        <f t="shared" si="10"/>
        <v/>
      </c>
      <c r="C130" s="86"/>
      <c r="D130" s="239" t="str">
        <f t="shared" si="8"/>
        <v/>
      </c>
      <c r="E130" s="126"/>
      <c r="F130" s="224"/>
      <c r="G130" s="224"/>
      <c r="H130" s="224"/>
      <c r="I130" s="224"/>
      <c r="J130" s="224"/>
      <c r="K130" s="224"/>
      <c r="L130" s="224"/>
      <c r="M130" s="224"/>
      <c r="N130" s="224"/>
      <c r="O130" s="224"/>
      <c r="P130" s="224"/>
      <c r="Q130" s="224"/>
      <c r="R130" s="224"/>
      <c r="S130" s="224"/>
      <c r="T130" s="224"/>
      <c r="U130" s="224"/>
      <c r="V130" s="224"/>
      <c r="W130" s="224"/>
      <c r="X130" s="224"/>
      <c r="Y130" s="224"/>
      <c r="Z130" s="225"/>
      <c r="AB130" s="251" t="str">
        <f t="shared" si="7"/>
        <v/>
      </c>
      <c r="AD130" s="220"/>
    </row>
    <row r="131" spans="1:30" x14ac:dyDescent="0.2">
      <c r="A131" s="209" t="str">
        <f t="shared" si="9"/>
        <v/>
      </c>
      <c r="B131" s="210" t="str">
        <f t="shared" si="10"/>
        <v/>
      </c>
      <c r="C131" s="86"/>
      <c r="D131" s="239" t="str">
        <f t="shared" si="8"/>
        <v/>
      </c>
      <c r="E131" s="126"/>
      <c r="F131" s="224"/>
      <c r="G131" s="224"/>
      <c r="H131" s="224"/>
      <c r="I131" s="224"/>
      <c r="J131" s="224"/>
      <c r="K131" s="224"/>
      <c r="L131" s="224"/>
      <c r="M131" s="224"/>
      <c r="N131" s="224"/>
      <c r="O131" s="224"/>
      <c r="P131" s="224"/>
      <c r="Q131" s="224"/>
      <c r="R131" s="224"/>
      <c r="S131" s="224"/>
      <c r="T131" s="224"/>
      <c r="U131" s="224"/>
      <c r="V131" s="224"/>
      <c r="W131" s="224"/>
      <c r="X131" s="224"/>
      <c r="Y131" s="224"/>
      <c r="Z131" s="225"/>
      <c r="AB131" s="251" t="str">
        <f t="shared" si="7"/>
        <v/>
      </c>
      <c r="AD131" s="220"/>
    </row>
    <row r="132" spans="1:30" x14ac:dyDescent="0.2">
      <c r="A132" s="211" t="str">
        <f t="shared" si="9"/>
        <v/>
      </c>
      <c r="B132" s="212" t="str">
        <f t="shared" si="10"/>
        <v/>
      </c>
      <c r="C132" s="88"/>
      <c r="D132" s="240" t="str">
        <f t="shared" si="8"/>
        <v/>
      </c>
      <c r="E132" s="127"/>
      <c r="F132" s="226"/>
      <c r="G132" s="226"/>
      <c r="H132" s="226"/>
      <c r="I132" s="226"/>
      <c r="J132" s="226"/>
      <c r="K132" s="226"/>
      <c r="L132" s="226"/>
      <c r="M132" s="226"/>
      <c r="N132" s="226"/>
      <c r="O132" s="226"/>
      <c r="P132" s="226"/>
      <c r="Q132" s="226"/>
      <c r="R132" s="226"/>
      <c r="S132" s="226"/>
      <c r="T132" s="226"/>
      <c r="U132" s="226"/>
      <c r="V132" s="226"/>
      <c r="W132" s="226"/>
      <c r="X132" s="226"/>
      <c r="Y132" s="226"/>
      <c r="Z132" s="227"/>
      <c r="AB132" s="252" t="str">
        <f t="shared" si="7"/>
        <v/>
      </c>
      <c r="AD132" s="220"/>
    </row>
    <row r="133" spans="1:30" x14ac:dyDescent="0.2">
      <c r="A133" s="213" t="str">
        <f t="shared" si="9"/>
        <v/>
      </c>
      <c r="B133" s="214" t="str">
        <f t="shared" si="10"/>
        <v/>
      </c>
      <c r="C133" s="87"/>
      <c r="D133" s="239" t="str">
        <f t="shared" si="8"/>
        <v/>
      </c>
      <c r="E133" s="128"/>
      <c r="F133" s="228"/>
      <c r="G133" s="228"/>
      <c r="H133" s="228"/>
      <c r="I133" s="228"/>
      <c r="J133" s="228"/>
      <c r="K133" s="228"/>
      <c r="L133" s="228"/>
      <c r="M133" s="228"/>
      <c r="N133" s="228"/>
      <c r="O133" s="228"/>
      <c r="P133" s="228"/>
      <c r="Q133" s="228"/>
      <c r="R133" s="228"/>
      <c r="S133" s="228"/>
      <c r="T133" s="228"/>
      <c r="U133" s="228"/>
      <c r="V133" s="228"/>
      <c r="W133" s="228"/>
      <c r="X133" s="228"/>
      <c r="Y133" s="228"/>
      <c r="Z133" s="229"/>
      <c r="AB133" s="251" t="str">
        <f t="shared" ref="AB133:AB196" si="11">IF(C133=D133,"",1)</f>
        <v/>
      </c>
      <c r="AD133" s="220"/>
    </row>
    <row r="134" spans="1:30" x14ac:dyDescent="0.2">
      <c r="A134" s="209" t="str">
        <f t="shared" si="9"/>
        <v/>
      </c>
      <c r="B134" s="210" t="str">
        <f t="shared" si="10"/>
        <v/>
      </c>
      <c r="C134" s="86"/>
      <c r="D134" s="239" t="str">
        <f t="shared" ref="D134:D197" si="12">IF(AND(A134="",C134="",E134="",F134="",G134="",R134="",S134="",T134="",U134="",V134="",W134="",X134="",Y134="",Z134=""),"",IF(AND(A134="",NOT(ISBLANK(OR(C134,E134:Z134)))),"error in blue box !",IF(AND(A134&gt;0,C134="",E134="",F134="",G134="",R134="",S134="",T134="",U134="",V134="",W134="",X134="",Y134="",Z134=""),"",IF(AND(C134="",NOT(ISBLANK(OR(E134:Z134)))),"fill in species !",IF(NOT(OR(C134=$AH$6,C134=$AH$7,C134=$AH$8,C134=$AH$9,C134=$AH$10,C134=$AH$11,C134=$AH$12,C134=$AH$13,C134=$AH$14,C134=$AH$15,C134=$AH$16,C134=$AH$17,C134=$AH$18,C134=$AH$19,C134=$AH$20,C134=$AH$21,C134=$AH$22,C134=$AH$23,C134=$AH$24,C134=$AH$25,C134=$AH$26,C134=$AH$27,C134=$AH$28,C134=$AH$29,C134=$AH$30,C134=$AH$31,C134=$AH$32,C134=$AH$33,C134=$AH$34,C134=$AH$35)),"abbreviation error !",IF(OR(E134="",F134="",AND(G134="",R134="",S134="",T134="",U134="",V134="",W134="",X134="",Y134="",Z134="")),"fill in other data !",C134))))))</f>
        <v/>
      </c>
      <c r="E134" s="126"/>
      <c r="F134" s="224"/>
      <c r="G134" s="224"/>
      <c r="H134" s="224"/>
      <c r="I134" s="224"/>
      <c r="J134" s="224"/>
      <c r="K134" s="224"/>
      <c r="L134" s="224"/>
      <c r="M134" s="224"/>
      <c r="N134" s="224"/>
      <c r="O134" s="224"/>
      <c r="P134" s="224"/>
      <c r="Q134" s="224"/>
      <c r="R134" s="224"/>
      <c r="S134" s="224"/>
      <c r="T134" s="224"/>
      <c r="U134" s="224"/>
      <c r="V134" s="224"/>
      <c r="W134" s="224"/>
      <c r="X134" s="224"/>
      <c r="Y134" s="224"/>
      <c r="Z134" s="225"/>
      <c r="AB134" s="251" t="str">
        <f t="shared" si="11"/>
        <v/>
      </c>
      <c r="AD134" s="220"/>
    </row>
    <row r="135" spans="1:30" x14ac:dyDescent="0.2">
      <c r="A135" s="209" t="str">
        <f t="shared" si="9"/>
        <v/>
      </c>
      <c r="B135" s="210" t="str">
        <f t="shared" si="10"/>
        <v/>
      </c>
      <c r="C135" s="86"/>
      <c r="D135" s="239" t="str">
        <f t="shared" si="12"/>
        <v/>
      </c>
      <c r="E135" s="126"/>
      <c r="F135" s="224"/>
      <c r="G135" s="224"/>
      <c r="H135" s="224"/>
      <c r="I135" s="224"/>
      <c r="J135" s="224"/>
      <c r="K135" s="224"/>
      <c r="L135" s="224"/>
      <c r="M135" s="224"/>
      <c r="N135" s="224"/>
      <c r="O135" s="224"/>
      <c r="P135" s="224"/>
      <c r="Q135" s="224"/>
      <c r="R135" s="224"/>
      <c r="S135" s="224"/>
      <c r="T135" s="224"/>
      <c r="U135" s="224"/>
      <c r="V135" s="224"/>
      <c r="W135" s="224"/>
      <c r="X135" s="224"/>
      <c r="Y135" s="224"/>
      <c r="Z135" s="225"/>
      <c r="AB135" s="251" t="str">
        <f t="shared" si="11"/>
        <v/>
      </c>
      <c r="AD135" s="220"/>
    </row>
    <row r="136" spans="1:30" x14ac:dyDescent="0.2">
      <c r="A136" s="211" t="str">
        <f t="shared" si="9"/>
        <v/>
      </c>
      <c r="B136" s="212" t="str">
        <f t="shared" si="10"/>
        <v/>
      </c>
      <c r="C136" s="88"/>
      <c r="D136" s="240" t="str">
        <f t="shared" si="12"/>
        <v/>
      </c>
      <c r="E136" s="127"/>
      <c r="F136" s="226"/>
      <c r="G136" s="226"/>
      <c r="H136" s="226"/>
      <c r="I136" s="226"/>
      <c r="J136" s="226"/>
      <c r="K136" s="226"/>
      <c r="L136" s="226"/>
      <c r="M136" s="226"/>
      <c r="N136" s="226"/>
      <c r="O136" s="226"/>
      <c r="P136" s="226"/>
      <c r="Q136" s="226"/>
      <c r="R136" s="226"/>
      <c r="S136" s="226"/>
      <c r="T136" s="226"/>
      <c r="U136" s="226"/>
      <c r="V136" s="226"/>
      <c r="W136" s="226"/>
      <c r="X136" s="226"/>
      <c r="Y136" s="226"/>
      <c r="Z136" s="227"/>
      <c r="AB136" s="252" t="str">
        <f t="shared" si="11"/>
        <v/>
      </c>
      <c r="AD136" s="220"/>
    </row>
    <row r="137" spans="1:30" x14ac:dyDescent="0.2">
      <c r="A137" s="213" t="str">
        <f t="shared" ref="A137:A200" si="13">IF(A133="","",IF(A133+1&gt;$AH$1,"",A133+1))</f>
        <v/>
      </c>
      <c r="B137" s="214" t="str">
        <f t="shared" si="10"/>
        <v/>
      </c>
      <c r="C137" s="87"/>
      <c r="D137" s="239" t="str">
        <f t="shared" si="12"/>
        <v/>
      </c>
      <c r="E137" s="128"/>
      <c r="F137" s="228"/>
      <c r="G137" s="228"/>
      <c r="H137" s="228"/>
      <c r="I137" s="228"/>
      <c r="J137" s="228"/>
      <c r="K137" s="228"/>
      <c r="L137" s="228"/>
      <c r="M137" s="228"/>
      <c r="N137" s="228"/>
      <c r="O137" s="228"/>
      <c r="P137" s="228"/>
      <c r="Q137" s="228"/>
      <c r="R137" s="228"/>
      <c r="S137" s="228"/>
      <c r="T137" s="228"/>
      <c r="U137" s="228"/>
      <c r="V137" s="228"/>
      <c r="W137" s="228"/>
      <c r="X137" s="228"/>
      <c r="Y137" s="228"/>
      <c r="Z137" s="229"/>
      <c r="AB137" s="251" t="str">
        <f t="shared" si="11"/>
        <v/>
      </c>
      <c r="AD137" s="220"/>
    </row>
    <row r="138" spans="1:30" x14ac:dyDescent="0.2">
      <c r="A138" s="209" t="str">
        <f t="shared" si="13"/>
        <v/>
      </c>
      <c r="B138" s="210" t="str">
        <f t="shared" ref="B138:B201" si="14">IF(A138="","",B134)</f>
        <v/>
      </c>
      <c r="C138" s="86"/>
      <c r="D138" s="239" t="str">
        <f t="shared" si="12"/>
        <v/>
      </c>
      <c r="E138" s="126"/>
      <c r="F138" s="224"/>
      <c r="G138" s="224"/>
      <c r="H138" s="224"/>
      <c r="I138" s="224"/>
      <c r="J138" s="224"/>
      <c r="K138" s="224"/>
      <c r="L138" s="224"/>
      <c r="M138" s="224"/>
      <c r="N138" s="224"/>
      <c r="O138" s="224"/>
      <c r="P138" s="224"/>
      <c r="Q138" s="224"/>
      <c r="R138" s="224"/>
      <c r="S138" s="224"/>
      <c r="T138" s="224"/>
      <c r="U138" s="224"/>
      <c r="V138" s="224"/>
      <c r="W138" s="224"/>
      <c r="X138" s="224"/>
      <c r="Y138" s="224"/>
      <c r="Z138" s="225"/>
      <c r="AB138" s="251" t="str">
        <f t="shared" si="11"/>
        <v/>
      </c>
      <c r="AD138" s="220"/>
    </row>
    <row r="139" spans="1:30" x14ac:dyDescent="0.2">
      <c r="A139" s="209" t="str">
        <f t="shared" si="13"/>
        <v/>
      </c>
      <c r="B139" s="210" t="str">
        <f t="shared" si="14"/>
        <v/>
      </c>
      <c r="C139" s="86"/>
      <c r="D139" s="239" t="str">
        <f t="shared" si="12"/>
        <v/>
      </c>
      <c r="E139" s="126"/>
      <c r="F139" s="224"/>
      <c r="G139" s="224"/>
      <c r="H139" s="224"/>
      <c r="I139" s="224"/>
      <c r="J139" s="224"/>
      <c r="K139" s="224"/>
      <c r="L139" s="224"/>
      <c r="M139" s="224"/>
      <c r="N139" s="224"/>
      <c r="O139" s="224"/>
      <c r="P139" s="224"/>
      <c r="Q139" s="224"/>
      <c r="R139" s="224"/>
      <c r="S139" s="224"/>
      <c r="T139" s="224"/>
      <c r="U139" s="224"/>
      <c r="V139" s="224"/>
      <c r="W139" s="224"/>
      <c r="X139" s="224"/>
      <c r="Y139" s="224"/>
      <c r="Z139" s="225"/>
      <c r="AB139" s="251" t="str">
        <f t="shared" si="11"/>
        <v/>
      </c>
      <c r="AD139" s="220"/>
    </row>
    <row r="140" spans="1:30" x14ac:dyDescent="0.2">
      <c r="A140" s="211" t="str">
        <f t="shared" si="13"/>
        <v/>
      </c>
      <c r="B140" s="212" t="str">
        <f t="shared" si="14"/>
        <v/>
      </c>
      <c r="C140" s="88"/>
      <c r="D140" s="240" t="str">
        <f t="shared" si="12"/>
        <v/>
      </c>
      <c r="E140" s="127"/>
      <c r="F140" s="226"/>
      <c r="G140" s="226"/>
      <c r="H140" s="226"/>
      <c r="I140" s="226"/>
      <c r="J140" s="226"/>
      <c r="K140" s="226"/>
      <c r="L140" s="226"/>
      <c r="M140" s="226"/>
      <c r="N140" s="226"/>
      <c r="O140" s="226"/>
      <c r="P140" s="226"/>
      <c r="Q140" s="226"/>
      <c r="R140" s="226"/>
      <c r="S140" s="226"/>
      <c r="T140" s="226"/>
      <c r="U140" s="226"/>
      <c r="V140" s="226"/>
      <c r="W140" s="226"/>
      <c r="X140" s="226"/>
      <c r="Y140" s="226"/>
      <c r="Z140" s="227"/>
      <c r="AB140" s="252" t="str">
        <f t="shared" si="11"/>
        <v/>
      </c>
      <c r="AD140" s="220"/>
    </row>
    <row r="141" spans="1:30" x14ac:dyDescent="0.2">
      <c r="A141" s="213" t="str">
        <f t="shared" si="13"/>
        <v/>
      </c>
      <c r="B141" s="214" t="str">
        <f t="shared" si="14"/>
        <v/>
      </c>
      <c r="C141" s="87"/>
      <c r="D141" s="239" t="str">
        <f t="shared" si="12"/>
        <v/>
      </c>
      <c r="E141" s="128"/>
      <c r="F141" s="228"/>
      <c r="G141" s="228"/>
      <c r="H141" s="228"/>
      <c r="I141" s="228"/>
      <c r="J141" s="228"/>
      <c r="K141" s="228"/>
      <c r="L141" s="228"/>
      <c r="M141" s="228"/>
      <c r="N141" s="228"/>
      <c r="O141" s="228"/>
      <c r="P141" s="228"/>
      <c r="Q141" s="228"/>
      <c r="R141" s="228"/>
      <c r="S141" s="228"/>
      <c r="T141" s="228"/>
      <c r="U141" s="228"/>
      <c r="V141" s="228"/>
      <c r="W141" s="228"/>
      <c r="X141" s="228"/>
      <c r="Y141" s="228"/>
      <c r="Z141" s="229"/>
      <c r="AB141" s="251" t="str">
        <f t="shared" si="11"/>
        <v/>
      </c>
      <c r="AD141" s="220"/>
    </row>
    <row r="142" spans="1:30" x14ac:dyDescent="0.2">
      <c r="A142" s="209" t="str">
        <f t="shared" si="13"/>
        <v/>
      </c>
      <c r="B142" s="210" t="str">
        <f t="shared" si="14"/>
        <v/>
      </c>
      <c r="C142" s="86"/>
      <c r="D142" s="239" t="str">
        <f t="shared" si="12"/>
        <v/>
      </c>
      <c r="E142" s="126"/>
      <c r="F142" s="224"/>
      <c r="G142" s="224"/>
      <c r="H142" s="224"/>
      <c r="I142" s="224"/>
      <c r="J142" s="224"/>
      <c r="K142" s="224"/>
      <c r="L142" s="224"/>
      <c r="M142" s="224"/>
      <c r="N142" s="224"/>
      <c r="O142" s="224"/>
      <c r="P142" s="224"/>
      <c r="Q142" s="224"/>
      <c r="R142" s="224"/>
      <c r="S142" s="224"/>
      <c r="T142" s="224"/>
      <c r="U142" s="224"/>
      <c r="V142" s="224"/>
      <c r="W142" s="224"/>
      <c r="X142" s="224"/>
      <c r="Y142" s="224"/>
      <c r="Z142" s="225"/>
      <c r="AB142" s="251" t="str">
        <f t="shared" si="11"/>
        <v/>
      </c>
      <c r="AD142" s="220"/>
    </row>
    <row r="143" spans="1:30" x14ac:dyDescent="0.2">
      <c r="A143" s="209" t="str">
        <f t="shared" si="13"/>
        <v/>
      </c>
      <c r="B143" s="210" t="str">
        <f t="shared" si="14"/>
        <v/>
      </c>
      <c r="C143" s="86"/>
      <c r="D143" s="239" t="str">
        <f t="shared" si="12"/>
        <v/>
      </c>
      <c r="E143" s="126"/>
      <c r="F143" s="224"/>
      <c r="G143" s="224"/>
      <c r="H143" s="224"/>
      <c r="I143" s="224"/>
      <c r="J143" s="224"/>
      <c r="K143" s="224"/>
      <c r="L143" s="224"/>
      <c r="M143" s="224"/>
      <c r="N143" s="224"/>
      <c r="O143" s="224"/>
      <c r="P143" s="224"/>
      <c r="Q143" s="224"/>
      <c r="R143" s="224"/>
      <c r="S143" s="224"/>
      <c r="T143" s="224"/>
      <c r="U143" s="224"/>
      <c r="V143" s="224"/>
      <c r="W143" s="224"/>
      <c r="X143" s="224"/>
      <c r="Y143" s="224"/>
      <c r="Z143" s="225"/>
      <c r="AB143" s="251" t="str">
        <f t="shared" si="11"/>
        <v/>
      </c>
      <c r="AD143" s="220"/>
    </row>
    <row r="144" spans="1:30" x14ac:dyDescent="0.2">
      <c r="A144" s="211" t="str">
        <f t="shared" si="13"/>
        <v/>
      </c>
      <c r="B144" s="212" t="str">
        <f t="shared" si="14"/>
        <v/>
      </c>
      <c r="C144" s="88"/>
      <c r="D144" s="240" t="str">
        <f t="shared" si="12"/>
        <v/>
      </c>
      <c r="E144" s="127"/>
      <c r="F144" s="226"/>
      <c r="G144" s="226"/>
      <c r="H144" s="226"/>
      <c r="I144" s="226"/>
      <c r="J144" s="226"/>
      <c r="K144" s="226"/>
      <c r="L144" s="226"/>
      <c r="M144" s="226"/>
      <c r="N144" s="226"/>
      <c r="O144" s="226"/>
      <c r="P144" s="226"/>
      <c r="Q144" s="226"/>
      <c r="R144" s="226"/>
      <c r="S144" s="226"/>
      <c r="T144" s="226"/>
      <c r="U144" s="226"/>
      <c r="V144" s="226"/>
      <c r="W144" s="226"/>
      <c r="X144" s="226"/>
      <c r="Y144" s="226"/>
      <c r="Z144" s="227"/>
      <c r="AB144" s="252" t="str">
        <f t="shared" si="11"/>
        <v/>
      </c>
      <c r="AD144" s="220"/>
    </row>
    <row r="145" spans="1:30" x14ac:dyDescent="0.2">
      <c r="A145" s="213" t="str">
        <f t="shared" si="13"/>
        <v/>
      </c>
      <c r="B145" s="214" t="str">
        <f t="shared" si="14"/>
        <v/>
      </c>
      <c r="C145" s="87"/>
      <c r="D145" s="239" t="str">
        <f t="shared" si="12"/>
        <v/>
      </c>
      <c r="E145" s="128"/>
      <c r="F145" s="228"/>
      <c r="G145" s="228"/>
      <c r="H145" s="228"/>
      <c r="I145" s="228"/>
      <c r="J145" s="228"/>
      <c r="K145" s="228"/>
      <c r="L145" s="228"/>
      <c r="M145" s="228"/>
      <c r="N145" s="228"/>
      <c r="O145" s="228"/>
      <c r="P145" s="228"/>
      <c r="Q145" s="228"/>
      <c r="R145" s="228"/>
      <c r="S145" s="228"/>
      <c r="T145" s="228"/>
      <c r="U145" s="228"/>
      <c r="V145" s="228"/>
      <c r="W145" s="228"/>
      <c r="X145" s="228"/>
      <c r="Y145" s="228"/>
      <c r="Z145" s="229"/>
      <c r="AB145" s="251" t="str">
        <f t="shared" si="11"/>
        <v/>
      </c>
      <c r="AD145" s="220"/>
    </row>
    <row r="146" spans="1:30" x14ac:dyDescent="0.2">
      <c r="A146" s="209" t="str">
        <f t="shared" si="13"/>
        <v/>
      </c>
      <c r="B146" s="210" t="str">
        <f t="shared" si="14"/>
        <v/>
      </c>
      <c r="C146" s="86"/>
      <c r="D146" s="239" t="str">
        <f t="shared" si="12"/>
        <v/>
      </c>
      <c r="E146" s="126"/>
      <c r="F146" s="224"/>
      <c r="G146" s="224"/>
      <c r="H146" s="224"/>
      <c r="I146" s="224"/>
      <c r="J146" s="224"/>
      <c r="K146" s="224"/>
      <c r="L146" s="224"/>
      <c r="M146" s="224"/>
      <c r="N146" s="224"/>
      <c r="O146" s="224"/>
      <c r="P146" s="224"/>
      <c r="Q146" s="224"/>
      <c r="R146" s="224"/>
      <c r="S146" s="224"/>
      <c r="T146" s="224"/>
      <c r="U146" s="224"/>
      <c r="V146" s="224"/>
      <c r="W146" s="224"/>
      <c r="X146" s="224"/>
      <c r="Y146" s="224"/>
      <c r="Z146" s="225"/>
      <c r="AB146" s="251" t="str">
        <f t="shared" si="11"/>
        <v/>
      </c>
      <c r="AD146" s="220"/>
    </row>
    <row r="147" spans="1:30" x14ac:dyDescent="0.2">
      <c r="A147" s="209" t="str">
        <f t="shared" si="13"/>
        <v/>
      </c>
      <c r="B147" s="210" t="str">
        <f t="shared" si="14"/>
        <v/>
      </c>
      <c r="C147" s="86"/>
      <c r="D147" s="239" t="str">
        <f t="shared" si="12"/>
        <v/>
      </c>
      <c r="E147" s="126"/>
      <c r="F147" s="224"/>
      <c r="G147" s="224"/>
      <c r="H147" s="224"/>
      <c r="I147" s="224"/>
      <c r="J147" s="224"/>
      <c r="K147" s="224"/>
      <c r="L147" s="224"/>
      <c r="M147" s="224"/>
      <c r="N147" s="224"/>
      <c r="O147" s="224"/>
      <c r="P147" s="224"/>
      <c r="Q147" s="224"/>
      <c r="R147" s="224"/>
      <c r="S147" s="224"/>
      <c r="T147" s="224"/>
      <c r="U147" s="224"/>
      <c r="V147" s="224"/>
      <c r="W147" s="224"/>
      <c r="X147" s="224"/>
      <c r="Y147" s="224"/>
      <c r="Z147" s="225"/>
      <c r="AB147" s="251" t="str">
        <f t="shared" si="11"/>
        <v/>
      </c>
      <c r="AD147" s="220"/>
    </row>
    <row r="148" spans="1:30" x14ac:dyDescent="0.2">
      <c r="A148" s="211" t="str">
        <f t="shared" si="13"/>
        <v/>
      </c>
      <c r="B148" s="212" t="str">
        <f t="shared" si="14"/>
        <v/>
      </c>
      <c r="C148" s="88"/>
      <c r="D148" s="240" t="str">
        <f t="shared" si="12"/>
        <v/>
      </c>
      <c r="E148" s="127"/>
      <c r="F148" s="226"/>
      <c r="G148" s="226"/>
      <c r="H148" s="226"/>
      <c r="I148" s="226"/>
      <c r="J148" s="226"/>
      <c r="K148" s="226"/>
      <c r="L148" s="226"/>
      <c r="M148" s="226"/>
      <c r="N148" s="226"/>
      <c r="O148" s="226"/>
      <c r="P148" s="226"/>
      <c r="Q148" s="226"/>
      <c r="R148" s="226"/>
      <c r="S148" s="226"/>
      <c r="T148" s="226"/>
      <c r="U148" s="226"/>
      <c r="V148" s="226"/>
      <c r="W148" s="226"/>
      <c r="X148" s="226"/>
      <c r="Y148" s="226"/>
      <c r="Z148" s="227"/>
      <c r="AB148" s="252" t="str">
        <f t="shared" si="11"/>
        <v/>
      </c>
      <c r="AD148" s="220"/>
    </row>
    <row r="149" spans="1:30" x14ac:dyDescent="0.2">
      <c r="A149" s="213" t="str">
        <f t="shared" si="13"/>
        <v/>
      </c>
      <c r="B149" s="214" t="str">
        <f t="shared" si="14"/>
        <v/>
      </c>
      <c r="C149" s="87"/>
      <c r="D149" s="239" t="str">
        <f t="shared" si="12"/>
        <v/>
      </c>
      <c r="E149" s="128"/>
      <c r="F149" s="228"/>
      <c r="G149" s="228"/>
      <c r="H149" s="228"/>
      <c r="I149" s="228"/>
      <c r="J149" s="228"/>
      <c r="K149" s="228"/>
      <c r="L149" s="228"/>
      <c r="M149" s="228"/>
      <c r="N149" s="228"/>
      <c r="O149" s="228"/>
      <c r="P149" s="228"/>
      <c r="Q149" s="228"/>
      <c r="R149" s="228"/>
      <c r="S149" s="228"/>
      <c r="T149" s="228"/>
      <c r="U149" s="228"/>
      <c r="V149" s="228"/>
      <c r="W149" s="228"/>
      <c r="X149" s="228"/>
      <c r="Y149" s="228"/>
      <c r="Z149" s="229"/>
      <c r="AB149" s="251" t="str">
        <f t="shared" si="11"/>
        <v/>
      </c>
      <c r="AD149" s="220"/>
    </row>
    <row r="150" spans="1:30" x14ac:dyDescent="0.2">
      <c r="A150" s="209" t="str">
        <f t="shared" si="13"/>
        <v/>
      </c>
      <c r="B150" s="210" t="str">
        <f t="shared" si="14"/>
        <v/>
      </c>
      <c r="C150" s="86"/>
      <c r="D150" s="239" t="str">
        <f t="shared" si="12"/>
        <v/>
      </c>
      <c r="E150" s="126"/>
      <c r="F150" s="224"/>
      <c r="G150" s="224"/>
      <c r="H150" s="224"/>
      <c r="I150" s="224"/>
      <c r="J150" s="224"/>
      <c r="K150" s="224"/>
      <c r="L150" s="224"/>
      <c r="M150" s="224"/>
      <c r="N150" s="224"/>
      <c r="O150" s="224"/>
      <c r="P150" s="224"/>
      <c r="Q150" s="224"/>
      <c r="R150" s="224"/>
      <c r="S150" s="224"/>
      <c r="T150" s="224"/>
      <c r="U150" s="224"/>
      <c r="V150" s="224"/>
      <c r="W150" s="224"/>
      <c r="X150" s="224"/>
      <c r="Y150" s="224"/>
      <c r="Z150" s="225"/>
      <c r="AB150" s="251" t="str">
        <f t="shared" si="11"/>
        <v/>
      </c>
      <c r="AD150" s="220"/>
    </row>
    <row r="151" spans="1:30" x14ac:dyDescent="0.2">
      <c r="A151" s="209" t="str">
        <f t="shared" si="13"/>
        <v/>
      </c>
      <c r="B151" s="210" t="str">
        <f t="shared" si="14"/>
        <v/>
      </c>
      <c r="C151" s="86"/>
      <c r="D151" s="239" t="str">
        <f t="shared" si="12"/>
        <v/>
      </c>
      <c r="E151" s="126"/>
      <c r="F151" s="224"/>
      <c r="G151" s="224"/>
      <c r="H151" s="224"/>
      <c r="I151" s="224"/>
      <c r="J151" s="224"/>
      <c r="K151" s="224"/>
      <c r="L151" s="224"/>
      <c r="M151" s="224"/>
      <c r="N151" s="224"/>
      <c r="O151" s="224"/>
      <c r="P151" s="224"/>
      <c r="Q151" s="224"/>
      <c r="R151" s="224"/>
      <c r="S151" s="224"/>
      <c r="T151" s="224"/>
      <c r="U151" s="224"/>
      <c r="V151" s="224"/>
      <c r="W151" s="224"/>
      <c r="X151" s="224"/>
      <c r="Y151" s="224"/>
      <c r="Z151" s="225"/>
      <c r="AB151" s="251" t="str">
        <f t="shared" si="11"/>
        <v/>
      </c>
      <c r="AD151" s="220"/>
    </row>
    <row r="152" spans="1:30" x14ac:dyDescent="0.2">
      <c r="A152" s="211" t="str">
        <f t="shared" si="13"/>
        <v/>
      </c>
      <c r="B152" s="212" t="str">
        <f t="shared" si="14"/>
        <v/>
      </c>
      <c r="C152" s="88"/>
      <c r="D152" s="240" t="str">
        <f t="shared" si="12"/>
        <v/>
      </c>
      <c r="E152" s="127"/>
      <c r="F152" s="226"/>
      <c r="G152" s="226"/>
      <c r="H152" s="226"/>
      <c r="I152" s="226"/>
      <c r="J152" s="226"/>
      <c r="K152" s="226"/>
      <c r="L152" s="226"/>
      <c r="M152" s="226"/>
      <c r="N152" s="226"/>
      <c r="O152" s="226"/>
      <c r="P152" s="226"/>
      <c r="Q152" s="226"/>
      <c r="R152" s="226"/>
      <c r="S152" s="226"/>
      <c r="T152" s="226"/>
      <c r="U152" s="226"/>
      <c r="V152" s="226"/>
      <c r="W152" s="226"/>
      <c r="X152" s="226"/>
      <c r="Y152" s="226"/>
      <c r="Z152" s="227"/>
      <c r="AB152" s="252" t="str">
        <f t="shared" si="11"/>
        <v/>
      </c>
      <c r="AD152" s="220"/>
    </row>
    <row r="153" spans="1:30" x14ac:dyDescent="0.2">
      <c r="A153" s="213" t="str">
        <f t="shared" si="13"/>
        <v/>
      </c>
      <c r="B153" s="214" t="str">
        <f t="shared" si="14"/>
        <v/>
      </c>
      <c r="C153" s="87"/>
      <c r="D153" s="239" t="str">
        <f t="shared" si="12"/>
        <v/>
      </c>
      <c r="E153" s="128"/>
      <c r="F153" s="228"/>
      <c r="G153" s="228"/>
      <c r="H153" s="228"/>
      <c r="I153" s="228"/>
      <c r="J153" s="228"/>
      <c r="K153" s="228"/>
      <c r="L153" s="228"/>
      <c r="M153" s="228"/>
      <c r="N153" s="228"/>
      <c r="O153" s="228"/>
      <c r="P153" s="228"/>
      <c r="Q153" s="228"/>
      <c r="R153" s="228"/>
      <c r="S153" s="228"/>
      <c r="T153" s="228"/>
      <c r="U153" s="228"/>
      <c r="V153" s="228"/>
      <c r="W153" s="228"/>
      <c r="X153" s="228"/>
      <c r="Y153" s="228"/>
      <c r="Z153" s="229"/>
      <c r="AB153" s="251" t="str">
        <f t="shared" si="11"/>
        <v/>
      </c>
      <c r="AD153" s="220"/>
    </row>
    <row r="154" spans="1:30" x14ac:dyDescent="0.2">
      <c r="A154" s="209" t="str">
        <f t="shared" si="13"/>
        <v/>
      </c>
      <c r="B154" s="210" t="str">
        <f t="shared" si="14"/>
        <v/>
      </c>
      <c r="C154" s="86"/>
      <c r="D154" s="239" t="str">
        <f t="shared" si="12"/>
        <v/>
      </c>
      <c r="E154" s="126"/>
      <c r="F154" s="224"/>
      <c r="G154" s="224"/>
      <c r="H154" s="224"/>
      <c r="I154" s="224"/>
      <c r="J154" s="224"/>
      <c r="K154" s="224"/>
      <c r="L154" s="224"/>
      <c r="M154" s="224"/>
      <c r="N154" s="224"/>
      <c r="O154" s="224"/>
      <c r="P154" s="224"/>
      <c r="Q154" s="224"/>
      <c r="R154" s="224"/>
      <c r="S154" s="224"/>
      <c r="T154" s="224"/>
      <c r="U154" s="224"/>
      <c r="V154" s="224"/>
      <c r="W154" s="224"/>
      <c r="X154" s="224"/>
      <c r="Y154" s="224"/>
      <c r="Z154" s="225"/>
      <c r="AB154" s="251" t="str">
        <f t="shared" si="11"/>
        <v/>
      </c>
      <c r="AD154" s="220"/>
    </row>
    <row r="155" spans="1:30" x14ac:dyDescent="0.2">
      <c r="A155" s="209" t="str">
        <f t="shared" si="13"/>
        <v/>
      </c>
      <c r="B155" s="210" t="str">
        <f t="shared" si="14"/>
        <v/>
      </c>
      <c r="C155" s="86"/>
      <c r="D155" s="239" t="str">
        <f t="shared" si="12"/>
        <v/>
      </c>
      <c r="E155" s="126"/>
      <c r="F155" s="224"/>
      <c r="G155" s="224"/>
      <c r="H155" s="224"/>
      <c r="I155" s="224"/>
      <c r="J155" s="224"/>
      <c r="K155" s="224"/>
      <c r="L155" s="224"/>
      <c r="M155" s="224"/>
      <c r="N155" s="224"/>
      <c r="O155" s="224"/>
      <c r="P155" s="224"/>
      <c r="Q155" s="224"/>
      <c r="R155" s="224"/>
      <c r="S155" s="224"/>
      <c r="T155" s="224"/>
      <c r="U155" s="224"/>
      <c r="V155" s="224"/>
      <c r="W155" s="224"/>
      <c r="X155" s="224"/>
      <c r="Y155" s="224"/>
      <c r="Z155" s="225"/>
      <c r="AB155" s="251" t="str">
        <f t="shared" si="11"/>
        <v/>
      </c>
      <c r="AD155" s="220"/>
    </row>
    <row r="156" spans="1:30" x14ac:dyDescent="0.2">
      <c r="A156" s="211" t="str">
        <f t="shared" si="13"/>
        <v/>
      </c>
      <c r="B156" s="212" t="str">
        <f t="shared" si="14"/>
        <v/>
      </c>
      <c r="C156" s="88"/>
      <c r="D156" s="240" t="str">
        <f t="shared" si="12"/>
        <v/>
      </c>
      <c r="E156" s="127"/>
      <c r="F156" s="226"/>
      <c r="G156" s="226"/>
      <c r="H156" s="226"/>
      <c r="I156" s="226"/>
      <c r="J156" s="226"/>
      <c r="K156" s="226"/>
      <c r="L156" s="226"/>
      <c r="M156" s="226"/>
      <c r="N156" s="226"/>
      <c r="O156" s="226"/>
      <c r="P156" s="226"/>
      <c r="Q156" s="226"/>
      <c r="R156" s="226"/>
      <c r="S156" s="226"/>
      <c r="T156" s="226"/>
      <c r="U156" s="226"/>
      <c r="V156" s="226"/>
      <c r="W156" s="226"/>
      <c r="X156" s="226"/>
      <c r="Y156" s="226"/>
      <c r="Z156" s="227"/>
      <c r="AB156" s="252" t="str">
        <f t="shared" si="11"/>
        <v/>
      </c>
      <c r="AD156" s="220"/>
    </row>
    <row r="157" spans="1:30" x14ac:dyDescent="0.2">
      <c r="A157" s="213" t="str">
        <f t="shared" si="13"/>
        <v/>
      </c>
      <c r="B157" s="214" t="str">
        <f t="shared" si="14"/>
        <v/>
      </c>
      <c r="C157" s="87"/>
      <c r="D157" s="239" t="str">
        <f t="shared" si="12"/>
        <v/>
      </c>
      <c r="E157" s="128"/>
      <c r="F157" s="228"/>
      <c r="G157" s="228"/>
      <c r="H157" s="228"/>
      <c r="I157" s="228"/>
      <c r="J157" s="228"/>
      <c r="K157" s="228"/>
      <c r="L157" s="228"/>
      <c r="M157" s="228"/>
      <c r="N157" s="228"/>
      <c r="O157" s="228"/>
      <c r="P157" s="228"/>
      <c r="Q157" s="228"/>
      <c r="R157" s="228"/>
      <c r="S157" s="228"/>
      <c r="T157" s="228"/>
      <c r="U157" s="228"/>
      <c r="V157" s="228"/>
      <c r="W157" s="228"/>
      <c r="X157" s="228"/>
      <c r="Y157" s="228"/>
      <c r="Z157" s="229"/>
      <c r="AB157" s="251" t="str">
        <f t="shared" si="11"/>
        <v/>
      </c>
      <c r="AD157" s="220"/>
    </row>
    <row r="158" spans="1:30" x14ac:dyDescent="0.2">
      <c r="A158" s="209" t="str">
        <f t="shared" si="13"/>
        <v/>
      </c>
      <c r="B158" s="210" t="str">
        <f t="shared" si="14"/>
        <v/>
      </c>
      <c r="C158" s="86"/>
      <c r="D158" s="239" t="str">
        <f t="shared" si="12"/>
        <v/>
      </c>
      <c r="E158" s="126"/>
      <c r="F158" s="224"/>
      <c r="G158" s="224"/>
      <c r="H158" s="224"/>
      <c r="I158" s="224"/>
      <c r="J158" s="224"/>
      <c r="K158" s="224"/>
      <c r="L158" s="224"/>
      <c r="M158" s="224"/>
      <c r="N158" s="224"/>
      <c r="O158" s="224"/>
      <c r="P158" s="224"/>
      <c r="Q158" s="224"/>
      <c r="R158" s="224"/>
      <c r="S158" s="224"/>
      <c r="T158" s="224"/>
      <c r="U158" s="224"/>
      <c r="V158" s="224"/>
      <c r="W158" s="224"/>
      <c r="X158" s="224"/>
      <c r="Y158" s="224"/>
      <c r="Z158" s="225"/>
      <c r="AB158" s="251" t="str">
        <f t="shared" si="11"/>
        <v/>
      </c>
      <c r="AD158" s="220"/>
    </row>
    <row r="159" spans="1:30" x14ac:dyDescent="0.2">
      <c r="A159" s="209" t="str">
        <f t="shared" si="13"/>
        <v/>
      </c>
      <c r="B159" s="210" t="str">
        <f t="shared" si="14"/>
        <v/>
      </c>
      <c r="C159" s="86"/>
      <c r="D159" s="239" t="str">
        <f t="shared" si="12"/>
        <v/>
      </c>
      <c r="E159" s="126"/>
      <c r="F159" s="224"/>
      <c r="G159" s="224"/>
      <c r="H159" s="224"/>
      <c r="I159" s="224"/>
      <c r="J159" s="224"/>
      <c r="K159" s="224"/>
      <c r="L159" s="224"/>
      <c r="M159" s="224"/>
      <c r="N159" s="224"/>
      <c r="O159" s="224"/>
      <c r="P159" s="224"/>
      <c r="Q159" s="224"/>
      <c r="R159" s="224"/>
      <c r="S159" s="224"/>
      <c r="T159" s="224"/>
      <c r="U159" s="224"/>
      <c r="V159" s="224"/>
      <c r="W159" s="224"/>
      <c r="X159" s="224"/>
      <c r="Y159" s="224"/>
      <c r="Z159" s="225"/>
      <c r="AB159" s="251" t="str">
        <f t="shared" si="11"/>
        <v/>
      </c>
      <c r="AD159" s="220"/>
    </row>
    <row r="160" spans="1:30" x14ac:dyDescent="0.2">
      <c r="A160" s="211" t="str">
        <f t="shared" si="13"/>
        <v/>
      </c>
      <c r="B160" s="212" t="str">
        <f t="shared" si="14"/>
        <v/>
      </c>
      <c r="C160" s="88"/>
      <c r="D160" s="240" t="str">
        <f t="shared" si="12"/>
        <v/>
      </c>
      <c r="E160" s="127"/>
      <c r="F160" s="226"/>
      <c r="G160" s="226"/>
      <c r="H160" s="226"/>
      <c r="I160" s="226"/>
      <c r="J160" s="226"/>
      <c r="K160" s="226"/>
      <c r="L160" s="226"/>
      <c r="M160" s="226"/>
      <c r="N160" s="226"/>
      <c r="O160" s="226"/>
      <c r="P160" s="226"/>
      <c r="Q160" s="226"/>
      <c r="R160" s="226"/>
      <c r="S160" s="226"/>
      <c r="T160" s="226"/>
      <c r="U160" s="226"/>
      <c r="V160" s="226"/>
      <c r="W160" s="226"/>
      <c r="X160" s="226"/>
      <c r="Y160" s="226"/>
      <c r="Z160" s="227"/>
      <c r="AB160" s="252" t="str">
        <f t="shared" si="11"/>
        <v/>
      </c>
      <c r="AD160" s="220"/>
    </row>
    <row r="161" spans="1:30" x14ac:dyDescent="0.2">
      <c r="A161" s="213" t="str">
        <f t="shared" si="13"/>
        <v/>
      </c>
      <c r="B161" s="214" t="str">
        <f t="shared" si="14"/>
        <v/>
      </c>
      <c r="C161" s="87"/>
      <c r="D161" s="239" t="str">
        <f t="shared" si="12"/>
        <v/>
      </c>
      <c r="E161" s="128"/>
      <c r="F161" s="228"/>
      <c r="G161" s="228"/>
      <c r="H161" s="228"/>
      <c r="I161" s="228"/>
      <c r="J161" s="228"/>
      <c r="K161" s="228"/>
      <c r="L161" s="228"/>
      <c r="M161" s="228"/>
      <c r="N161" s="228"/>
      <c r="O161" s="228"/>
      <c r="P161" s="228"/>
      <c r="Q161" s="228"/>
      <c r="R161" s="228"/>
      <c r="S161" s="228"/>
      <c r="T161" s="228"/>
      <c r="U161" s="228"/>
      <c r="V161" s="228"/>
      <c r="W161" s="228"/>
      <c r="X161" s="228"/>
      <c r="Y161" s="228"/>
      <c r="Z161" s="229"/>
      <c r="AB161" s="251" t="str">
        <f t="shared" si="11"/>
        <v/>
      </c>
      <c r="AD161" s="220"/>
    </row>
    <row r="162" spans="1:30" x14ac:dyDescent="0.2">
      <c r="A162" s="209" t="str">
        <f t="shared" si="13"/>
        <v/>
      </c>
      <c r="B162" s="210" t="str">
        <f t="shared" si="14"/>
        <v/>
      </c>
      <c r="C162" s="86"/>
      <c r="D162" s="239" t="str">
        <f t="shared" si="12"/>
        <v/>
      </c>
      <c r="E162" s="126"/>
      <c r="F162" s="224"/>
      <c r="G162" s="224"/>
      <c r="H162" s="224"/>
      <c r="I162" s="224"/>
      <c r="J162" s="224"/>
      <c r="K162" s="224"/>
      <c r="L162" s="224"/>
      <c r="M162" s="224"/>
      <c r="N162" s="224"/>
      <c r="O162" s="224"/>
      <c r="P162" s="224"/>
      <c r="Q162" s="224"/>
      <c r="R162" s="224"/>
      <c r="S162" s="224"/>
      <c r="T162" s="224"/>
      <c r="U162" s="224"/>
      <c r="V162" s="224"/>
      <c r="W162" s="224"/>
      <c r="X162" s="224"/>
      <c r="Y162" s="224"/>
      <c r="Z162" s="225"/>
      <c r="AB162" s="251" t="str">
        <f t="shared" si="11"/>
        <v/>
      </c>
      <c r="AD162" s="220"/>
    </row>
    <row r="163" spans="1:30" x14ac:dyDescent="0.2">
      <c r="A163" s="209" t="str">
        <f t="shared" si="13"/>
        <v/>
      </c>
      <c r="B163" s="210" t="str">
        <f t="shared" si="14"/>
        <v/>
      </c>
      <c r="C163" s="86"/>
      <c r="D163" s="239" t="str">
        <f t="shared" si="12"/>
        <v/>
      </c>
      <c r="E163" s="126"/>
      <c r="F163" s="224"/>
      <c r="G163" s="224"/>
      <c r="H163" s="224"/>
      <c r="I163" s="224"/>
      <c r="J163" s="224"/>
      <c r="K163" s="224"/>
      <c r="L163" s="224"/>
      <c r="M163" s="224"/>
      <c r="N163" s="224"/>
      <c r="O163" s="224"/>
      <c r="P163" s="224"/>
      <c r="Q163" s="224"/>
      <c r="R163" s="224"/>
      <c r="S163" s="224"/>
      <c r="T163" s="224"/>
      <c r="U163" s="224"/>
      <c r="V163" s="224"/>
      <c r="W163" s="224"/>
      <c r="X163" s="224"/>
      <c r="Y163" s="224"/>
      <c r="Z163" s="225"/>
      <c r="AB163" s="251" t="str">
        <f t="shared" si="11"/>
        <v/>
      </c>
      <c r="AD163" s="220"/>
    </row>
    <row r="164" spans="1:30" x14ac:dyDescent="0.2">
      <c r="A164" s="211" t="str">
        <f t="shared" si="13"/>
        <v/>
      </c>
      <c r="B164" s="212" t="str">
        <f t="shared" si="14"/>
        <v/>
      </c>
      <c r="C164" s="88"/>
      <c r="D164" s="240" t="str">
        <f t="shared" si="12"/>
        <v/>
      </c>
      <c r="E164" s="127"/>
      <c r="F164" s="226"/>
      <c r="G164" s="226"/>
      <c r="H164" s="226"/>
      <c r="I164" s="226"/>
      <c r="J164" s="226"/>
      <c r="K164" s="226"/>
      <c r="L164" s="226"/>
      <c r="M164" s="226"/>
      <c r="N164" s="226"/>
      <c r="O164" s="226"/>
      <c r="P164" s="226"/>
      <c r="Q164" s="226"/>
      <c r="R164" s="226"/>
      <c r="S164" s="226"/>
      <c r="T164" s="226"/>
      <c r="U164" s="226"/>
      <c r="V164" s="226"/>
      <c r="W164" s="226"/>
      <c r="X164" s="226"/>
      <c r="Y164" s="226"/>
      <c r="Z164" s="227"/>
      <c r="AB164" s="252" t="str">
        <f t="shared" si="11"/>
        <v/>
      </c>
      <c r="AD164" s="220"/>
    </row>
    <row r="165" spans="1:30" x14ac:dyDescent="0.2">
      <c r="A165" s="213" t="str">
        <f t="shared" si="13"/>
        <v/>
      </c>
      <c r="B165" s="214" t="str">
        <f t="shared" si="14"/>
        <v/>
      </c>
      <c r="C165" s="87"/>
      <c r="D165" s="239" t="str">
        <f t="shared" si="12"/>
        <v/>
      </c>
      <c r="E165" s="128"/>
      <c r="F165" s="228"/>
      <c r="G165" s="228"/>
      <c r="H165" s="228"/>
      <c r="I165" s="228"/>
      <c r="J165" s="228"/>
      <c r="K165" s="228"/>
      <c r="L165" s="228"/>
      <c r="M165" s="228"/>
      <c r="N165" s="228"/>
      <c r="O165" s="228"/>
      <c r="P165" s="228"/>
      <c r="Q165" s="228"/>
      <c r="R165" s="228"/>
      <c r="S165" s="228"/>
      <c r="T165" s="228"/>
      <c r="U165" s="228"/>
      <c r="V165" s="228"/>
      <c r="W165" s="228"/>
      <c r="X165" s="228"/>
      <c r="Y165" s="228"/>
      <c r="Z165" s="229"/>
      <c r="AB165" s="251" t="str">
        <f t="shared" si="11"/>
        <v/>
      </c>
      <c r="AD165" s="220"/>
    </row>
    <row r="166" spans="1:30" x14ac:dyDescent="0.2">
      <c r="A166" s="209" t="str">
        <f t="shared" si="13"/>
        <v/>
      </c>
      <c r="B166" s="210" t="str">
        <f t="shared" si="14"/>
        <v/>
      </c>
      <c r="C166" s="86"/>
      <c r="D166" s="239" t="str">
        <f t="shared" si="12"/>
        <v/>
      </c>
      <c r="E166" s="126"/>
      <c r="F166" s="224"/>
      <c r="G166" s="224"/>
      <c r="H166" s="224"/>
      <c r="I166" s="224"/>
      <c r="J166" s="224"/>
      <c r="K166" s="224"/>
      <c r="L166" s="224"/>
      <c r="M166" s="224"/>
      <c r="N166" s="224"/>
      <c r="O166" s="224"/>
      <c r="P166" s="224"/>
      <c r="Q166" s="224"/>
      <c r="R166" s="224"/>
      <c r="S166" s="224"/>
      <c r="T166" s="224"/>
      <c r="U166" s="224"/>
      <c r="V166" s="224"/>
      <c r="W166" s="224"/>
      <c r="X166" s="224"/>
      <c r="Y166" s="224"/>
      <c r="Z166" s="225"/>
      <c r="AB166" s="251" t="str">
        <f t="shared" si="11"/>
        <v/>
      </c>
      <c r="AD166" s="220"/>
    </row>
    <row r="167" spans="1:30" x14ac:dyDescent="0.2">
      <c r="A167" s="209" t="str">
        <f t="shared" si="13"/>
        <v/>
      </c>
      <c r="B167" s="210" t="str">
        <f t="shared" si="14"/>
        <v/>
      </c>
      <c r="C167" s="86"/>
      <c r="D167" s="239" t="str">
        <f t="shared" si="12"/>
        <v/>
      </c>
      <c r="E167" s="126"/>
      <c r="F167" s="224"/>
      <c r="G167" s="224"/>
      <c r="H167" s="224"/>
      <c r="I167" s="224"/>
      <c r="J167" s="224"/>
      <c r="K167" s="224"/>
      <c r="L167" s="224"/>
      <c r="M167" s="224"/>
      <c r="N167" s="224"/>
      <c r="O167" s="224"/>
      <c r="P167" s="224"/>
      <c r="Q167" s="224"/>
      <c r="R167" s="224"/>
      <c r="S167" s="224"/>
      <c r="T167" s="224"/>
      <c r="U167" s="224"/>
      <c r="V167" s="224"/>
      <c r="W167" s="224"/>
      <c r="X167" s="224"/>
      <c r="Y167" s="224"/>
      <c r="Z167" s="225"/>
      <c r="AB167" s="251" t="str">
        <f t="shared" si="11"/>
        <v/>
      </c>
      <c r="AD167" s="220"/>
    </row>
    <row r="168" spans="1:30" x14ac:dyDescent="0.2">
      <c r="A168" s="211" t="str">
        <f t="shared" si="13"/>
        <v/>
      </c>
      <c r="B168" s="212" t="str">
        <f t="shared" si="14"/>
        <v/>
      </c>
      <c r="C168" s="88"/>
      <c r="D168" s="240" t="str">
        <f t="shared" si="12"/>
        <v/>
      </c>
      <c r="E168" s="127"/>
      <c r="F168" s="226"/>
      <c r="G168" s="226"/>
      <c r="H168" s="226"/>
      <c r="I168" s="226"/>
      <c r="J168" s="226"/>
      <c r="K168" s="226"/>
      <c r="L168" s="226"/>
      <c r="M168" s="226"/>
      <c r="N168" s="226"/>
      <c r="O168" s="226"/>
      <c r="P168" s="226"/>
      <c r="Q168" s="226"/>
      <c r="R168" s="226"/>
      <c r="S168" s="226"/>
      <c r="T168" s="226"/>
      <c r="U168" s="226"/>
      <c r="V168" s="226"/>
      <c r="W168" s="226"/>
      <c r="X168" s="226"/>
      <c r="Y168" s="226"/>
      <c r="Z168" s="227"/>
      <c r="AB168" s="252" t="str">
        <f t="shared" si="11"/>
        <v/>
      </c>
      <c r="AD168" s="220"/>
    </row>
    <row r="169" spans="1:30" x14ac:dyDescent="0.2">
      <c r="A169" s="213" t="str">
        <f t="shared" si="13"/>
        <v/>
      </c>
      <c r="B169" s="214" t="str">
        <f t="shared" si="14"/>
        <v/>
      </c>
      <c r="C169" s="87"/>
      <c r="D169" s="239" t="str">
        <f t="shared" si="12"/>
        <v/>
      </c>
      <c r="E169" s="128"/>
      <c r="F169" s="228"/>
      <c r="G169" s="228"/>
      <c r="H169" s="228"/>
      <c r="I169" s="228"/>
      <c r="J169" s="228"/>
      <c r="K169" s="228"/>
      <c r="L169" s="228"/>
      <c r="M169" s="228"/>
      <c r="N169" s="228"/>
      <c r="O169" s="228"/>
      <c r="P169" s="228"/>
      <c r="Q169" s="228"/>
      <c r="R169" s="228"/>
      <c r="S169" s="228"/>
      <c r="T169" s="228"/>
      <c r="U169" s="228"/>
      <c r="V169" s="228"/>
      <c r="W169" s="228"/>
      <c r="X169" s="228"/>
      <c r="Y169" s="228"/>
      <c r="Z169" s="229"/>
      <c r="AB169" s="251" t="str">
        <f t="shared" si="11"/>
        <v/>
      </c>
      <c r="AD169" s="220"/>
    </row>
    <row r="170" spans="1:30" x14ac:dyDescent="0.2">
      <c r="A170" s="209" t="str">
        <f t="shared" si="13"/>
        <v/>
      </c>
      <c r="B170" s="210" t="str">
        <f t="shared" si="14"/>
        <v/>
      </c>
      <c r="C170" s="86"/>
      <c r="D170" s="239" t="str">
        <f t="shared" si="12"/>
        <v/>
      </c>
      <c r="E170" s="126"/>
      <c r="F170" s="224"/>
      <c r="G170" s="224"/>
      <c r="H170" s="224"/>
      <c r="I170" s="224"/>
      <c r="J170" s="224"/>
      <c r="K170" s="224"/>
      <c r="L170" s="224"/>
      <c r="M170" s="224"/>
      <c r="N170" s="224"/>
      <c r="O170" s="224"/>
      <c r="P170" s="224"/>
      <c r="Q170" s="224"/>
      <c r="R170" s="224"/>
      <c r="S170" s="224"/>
      <c r="T170" s="224"/>
      <c r="U170" s="224"/>
      <c r="V170" s="224"/>
      <c r="W170" s="224"/>
      <c r="X170" s="224"/>
      <c r="Y170" s="224"/>
      <c r="Z170" s="225"/>
      <c r="AB170" s="251" t="str">
        <f t="shared" si="11"/>
        <v/>
      </c>
      <c r="AD170" s="220"/>
    </row>
    <row r="171" spans="1:30" x14ac:dyDescent="0.2">
      <c r="A171" s="209" t="str">
        <f t="shared" si="13"/>
        <v/>
      </c>
      <c r="B171" s="210" t="str">
        <f t="shared" si="14"/>
        <v/>
      </c>
      <c r="C171" s="86"/>
      <c r="D171" s="239" t="str">
        <f t="shared" si="12"/>
        <v/>
      </c>
      <c r="E171" s="126"/>
      <c r="F171" s="224"/>
      <c r="G171" s="224"/>
      <c r="H171" s="224"/>
      <c r="I171" s="224"/>
      <c r="J171" s="224"/>
      <c r="K171" s="224"/>
      <c r="L171" s="224"/>
      <c r="M171" s="224"/>
      <c r="N171" s="224"/>
      <c r="O171" s="224"/>
      <c r="P171" s="224"/>
      <c r="Q171" s="224"/>
      <c r="R171" s="224"/>
      <c r="S171" s="224"/>
      <c r="T171" s="224"/>
      <c r="U171" s="224"/>
      <c r="V171" s="224"/>
      <c r="W171" s="224"/>
      <c r="X171" s="224"/>
      <c r="Y171" s="224"/>
      <c r="Z171" s="225"/>
      <c r="AB171" s="251" t="str">
        <f t="shared" si="11"/>
        <v/>
      </c>
      <c r="AD171" s="220"/>
    </row>
    <row r="172" spans="1:30" x14ac:dyDescent="0.2">
      <c r="A172" s="211" t="str">
        <f t="shared" si="13"/>
        <v/>
      </c>
      <c r="B172" s="212" t="str">
        <f t="shared" si="14"/>
        <v/>
      </c>
      <c r="C172" s="88"/>
      <c r="D172" s="240" t="str">
        <f t="shared" si="12"/>
        <v/>
      </c>
      <c r="E172" s="127"/>
      <c r="F172" s="226"/>
      <c r="G172" s="226"/>
      <c r="H172" s="226"/>
      <c r="I172" s="226"/>
      <c r="J172" s="226"/>
      <c r="K172" s="226"/>
      <c r="L172" s="226"/>
      <c r="M172" s="226"/>
      <c r="N172" s="226"/>
      <c r="O172" s="226"/>
      <c r="P172" s="226"/>
      <c r="Q172" s="226"/>
      <c r="R172" s="226"/>
      <c r="S172" s="226"/>
      <c r="T172" s="226"/>
      <c r="U172" s="226"/>
      <c r="V172" s="226"/>
      <c r="W172" s="226"/>
      <c r="X172" s="226"/>
      <c r="Y172" s="226"/>
      <c r="Z172" s="227"/>
      <c r="AB172" s="252" t="str">
        <f t="shared" si="11"/>
        <v/>
      </c>
      <c r="AD172" s="220"/>
    </row>
    <row r="173" spans="1:30" x14ac:dyDescent="0.2">
      <c r="A173" s="213" t="str">
        <f t="shared" si="13"/>
        <v/>
      </c>
      <c r="B173" s="214" t="str">
        <f t="shared" si="14"/>
        <v/>
      </c>
      <c r="C173" s="87"/>
      <c r="D173" s="239" t="str">
        <f t="shared" si="12"/>
        <v/>
      </c>
      <c r="E173" s="128"/>
      <c r="F173" s="228"/>
      <c r="G173" s="228"/>
      <c r="H173" s="228"/>
      <c r="I173" s="228"/>
      <c r="J173" s="228"/>
      <c r="K173" s="228"/>
      <c r="L173" s="228"/>
      <c r="M173" s="228"/>
      <c r="N173" s="228"/>
      <c r="O173" s="228"/>
      <c r="P173" s="228"/>
      <c r="Q173" s="228"/>
      <c r="R173" s="228"/>
      <c r="S173" s="228"/>
      <c r="T173" s="228"/>
      <c r="U173" s="228"/>
      <c r="V173" s="228"/>
      <c r="W173" s="228"/>
      <c r="X173" s="228"/>
      <c r="Y173" s="228"/>
      <c r="Z173" s="229"/>
      <c r="AB173" s="251" t="str">
        <f t="shared" si="11"/>
        <v/>
      </c>
      <c r="AD173" s="220"/>
    </row>
    <row r="174" spans="1:30" x14ac:dyDescent="0.2">
      <c r="A174" s="209" t="str">
        <f t="shared" si="13"/>
        <v/>
      </c>
      <c r="B174" s="210" t="str">
        <f t="shared" si="14"/>
        <v/>
      </c>
      <c r="C174" s="86"/>
      <c r="D174" s="239" t="str">
        <f t="shared" si="12"/>
        <v/>
      </c>
      <c r="E174" s="126"/>
      <c r="F174" s="224"/>
      <c r="G174" s="224"/>
      <c r="H174" s="224"/>
      <c r="I174" s="224"/>
      <c r="J174" s="224"/>
      <c r="K174" s="224"/>
      <c r="L174" s="224"/>
      <c r="M174" s="224"/>
      <c r="N174" s="224"/>
      <c r="O174" s="224"/>
      <c r="P174" s="224"/>
      <c r="Q174" s="224"/>
      <c r="R174" s="224"/>
      <c r="S174" s="224"/>
      <c r="T174" s="224"/>
      <c r="U174" s="224"/>
      <c r="V174" s="224"/>
      <c r="W174" s="224"/>
      <c r="X174" s="224"/>
      <c r="Y174" s="224"/>
      <c r="Z174" s="225"/>
      <c r="AB174" s="251" t="str">
        <f t="shared" si="11"/>
        <v/>
      </c>
      <c r="AD174" s="220"/>
    </row>
    <row r="175" spans="1:30" x14ac:dyDescent="0.2">
      <c r="A175" s="209" t="str">
        <f t="shared" si="13"/>
        <v/>
      </c>
      <c r="B175" s="210" t="str">
        <f t="shared" si="14"/>
        <v/>
      </c>
      <c r="C175" s="86"/>
      <c r="D175" s="239" t="str">
        <f t="shared" si="12"/>
        <v/>
      </c>
      <c r="E175" s="126"/>
      <c r="F175" s="224"/>
      <c r="G175" s="224"/>
      <c r="H175" s="224"/>
      <c r="I175" s="224"/>
      <c r="J175" s="224"/>
      <c r="K175" s="224"/>
      <c r="L175" s="224"/>
      <c r="M175" s="224"/>
      <c r="N175" s="224"/>
      <c r="O175" s="224"/>
      <c r="P175" s="224"/>
      <c r="Q175" s="224"/>
      <c r="R175" s="224"/>
      <c r="S175" s="224"/>
      <c r="T175" s="224"/>
      <c r="U175" s="224"/>
      <c r="V175" s="224"/>
      <c r="W175" s="224"/>
      <c r="X175" s="224"/>
      <c r="Y175" s="224"/>
      <c r="Z175" s="225"/>
      <c r="AB175" s="251" t="str">
        <f t="shared" si="11"/>
        <v/>
      </c>
      <c r="AD175" s="220"/>
    </row>
    <row r="176" spans="1:30" x14ac:dyDescent="0.2">
      <c r="A176" s="211" t="str">
        <f t="shared" si="13"/>
        <v/>
      </c>
      <c r="B176" s="212" t="str">
        <f t="shared" si="14"/>
        <v/>
      </c>
      <c r="C176" s="88"/>
      <c r="D176" s="240" t="str">
        <f t="shared" si="12"/>
        <v/>
      </c>
      <c r="E176" s="127"/>
      <c r="F176" s="226"/>
      <c r="G176" s="226"/>
      <c r="H176" s="226"/>
      <c r="I176" s="226"/>
      <c r="J176" s="226"/>
      <c r="K176" s="226"/>
      <c r="L176" s="226"/>
      <c r="M176" s="226"/>
      <c r="N176" s="226"/>
      <c r="O176" s="226"/>
      <c r="P176" s="226"/>
      <c r="Q176" s="226"/>
      <c r="R176" s="226"/>
      <c r="S176" s="226"/>
      <c r="T176" s="226"/>
      <c r="U176" s="226"/>
      <c r="V176" s="226"/>
      <c r="W176" s="226"/>
      <c r="X176" s="226"/>
      <c r="Y176" s="226"/>
      <c r="Z176" s="227"/>
      <c r="AB176" s="252" t="str">
        <f t="shared" si="11"/>
        <v/>
      </c>
      <c r="AD176" s="220"/>
    </row>
    <row r="177" spans="1:30" x14ac:dyDescent="0.2">
      <c r="A177" s="213" t="str">
        <f t="shared" si="13"/>
        <v/>
      </c>
      <c r="B177" s="214" t="str">
        <f t="shared" si="14"/>
        <v/>
      </c>
      <c r="C177" s="87"/>
      <c r="D177" s="239" t="str">
        <f t="shared" si="12"/>
        <v/>
      </c>
      <c r="E177" s="128"/>
      <c r="F177" s="228"/>
      <c r="G177" s="228"/>
      <c r="H177" s="228"/>
      <c r="I177" s="228"/>
      <c r="J177" s="228"/>
      <c r="K177" s="228"/>
      <c r="L177" s="228"/>
      <c r="M177" s="228"/>
      <c r="N177" s="228"/>
      <c r="O177" s="228"/>
      <c r="P177" s="228"/>
      <c r="Q177" s="228"/>
      <c r="R177" s="228"/>
      <c r="S177" s="228"/>
      <c r="T177" s="228"/>
      <c r="U177" s="228"/>
      <c r="V177" s="228"/>
      <c r="W177" s="228"/>
      <c r="X177" s="228"/>
      <c r="Y177" s="228"/>
      <c r="Z177" s="229"/>
      <c r="AB177" s="251" t="str">
        <f t="shared" si="11"/>
        <v/>
      </c>
      <c r="AD177" s="220"/>
    </row>
    <row r="178" spans="1:30" x14ac:dyDescent="0.2">
      <c r="A178" s="209" t="str">
        <f t="shared" si="13"/>
        <v/>
      </c>
      <c r="B178" s="210" t="str">
        <f t="shared" si="14"/>
        <v/>
      </c>
      <c r="C178" s="86"/>
      <c r="D178" s="239" t="str">
        <f t="shared" si="12"/>
        <v/>
      </c>
      <c r="E178" s="126"/>
      <c r="F178" s="224"/>
      <c r="G178" s="224"/>
      <c r="H178" s="224"/>
      <c r="I178" s="224"/>
      <c r="J178" s="224"/>
      <c r="K178" s="224"/>
      <c r="L178" s="224"/>
      <c r="M178" s="224"/>
      <c r="N178" s="224"/>
      <c r="O178" s="224"/>
      <c r="P178" s="224"/>
      <c r="Q178" s="224"/>
      <c r="R178" s="224"/>
      <c r="S178" s="224"/>
      <c r="T178" s="224"/>
      <c r="U178" s="224"/>
      <c r="V178" s="224"/>
      <c r="W178" s="224"/>
      <c r="X178" s="224"/>
      <c r="Y178" s="224"/>
      <c r="Z178" s="225"/>
      <c r="AB178" s="251" t="str">
        <f t="shared" si="11"/>
        <v/>
      </c>
      <c r="AD178" s="220"/>
    </row>
    <row r="179" spans="1:30" x14ac:dyDescent="0.2">
      <c r="A179" s="209" t="str">
        <f t="shared" si="13"/>
        <v/>
      </c>
      <c r="B179" s="210" t="str">
        <f t="shared" si="14"/>
        <v/>
      </c>
      <c r="C179" s="86"/>
      <c r="D179" s="239" t="str">
        <f t="shared" si="12"/>
        <v/>
      </c>
      <c r="E179" s="126"/>
      <c r="F179" s="224"/>
      <c r="G179" s="224"/>
      <c r="H179" s="224"/>
      <c r="I179" s="224"/>
      <c r="J179" s="224"/>
      <c r="K179" s="224"/>
      <c r="L179" s="224"/>
      <c r="M179" s="224"/>
      <c r="N179" s="224"/>
      <c r="O179" s="224"/>
      <c r="P179" s="224"/>
      <c r="Q179" s="224"/>
      <c r="R179" s="224"/>
      <c r="S179" s="224"/>
      <c r="T179" s="224"/>
      <c r="U179" s="224"/>
      <c r="V179" s="224"/>
      <c r="W179" s="224"/>
      <c r="X179" s="224"/>
      <c r="Y179" s="224"/>
      <c r="Z179" s="225"/>
      <c r="AB179" s="251" t="str">
        <f t="shared" si="11"/>
        <v/>
      </c>
      <c r="AD179" s="220"/>
    </row>
    <row r="180" spans="1:30" x14ac:dyDescent="0.2">
      <c r="A180" s="211" t="str">
        <f t="shared" si="13"/>
        <v/>
      </c>
      <c r="B180" s="212" t="str">
        <f t="shared" si="14"/>
        <v/>
      </c>
      <c r="C180" s="88"/>
      <c r="D180" s="240" t="str">
        <f t="shared" si="12"/>
        <v/>
      </c>
      <c r="E180" s="127"/>
      <c r="F180" s="226"/>
      <c r="G180" s="226"/>
      <c r="H180" s="226"/>
      <c r="I180" s="226"/>
      <c r="J180" s="226"/>
      <c r="K180" s="226"/>
      <c r="L180" s="226"/>
      <c r="M180" s="226"/>
      <c r="N180" s="226"/>
      <c r="O180" s="226"/>
      <c r="P180" s="226"/>
      <c r="Q180" s="226"/>
      <c r="R180" s="226"/>
      <c r="S180" s="226"/>
      <c r="T180" s="226"/>
      <c r="U180" s="226"/>
      <c r="V180" s="226"/>
      <c r="W180" s="226"/>
      <c r="X180" s="226"/>
      <c r="Y180" s="226"/>
      <c r="Z180" s="227"/>
      <c r="AB180" s="252" t="str">
        <f t="shared" si="11"/>
        <v/>
      </c>
      <c r="AD180" s="220"/>
    </row>
    <row r="181" spans="1:30" x14ac:dyDescent="0.2">
      <c r="A181" s="213" t="str">
        <f t="shared" si="13"/>
        <v/>
      </c>
      <c r="B181" s="214" t="str">
        <f t="shared" si="14"/>
        <v/>
      </c>
      <c r="C181" s="87"/>
      <c r="D181" s="239" t="str">
        <f t="shared" si="12"/>
        <v/>
      </c>
      <c r="E181" s="128"/>
      <c r="F181" s="228"/>
      <c r="G181" s="228"/>
      <c r="H181" s="228"/>
      <c r="I181" s="228"/>
      <c r="J181" s="228"/>
      <c r="K181" s="228"/>
      <c r="L181" s="228"/>
      <c r="M181" s="228"/>
      <c r="N181" s="228"/>
      <c r="O181" s="228"/>
      <c r="P181" s="228"/>
      <c r="Q181" s="228"/>
      <c r="R181" s="228"/>
      <c r="S181" s="228"/>
      <c r="T181" s="228"/>
      <c r="U181" s="228"/>
      <c r="V181" s="228"/>
      <c r="W181" s="228"/>
      <c r="X181" s="228"/>
      <c r="Y181" s="228"/>
      <c r="Z181" s="229"/>
      <c r="AB181" s="251" t="str">
        <f t="shared" si="11"/>
        <v/>
      </c>
      <c r="AD181" s="220"/>
    </row>
    <row r="182" spans="1:30" x14ac:dyDescent="0.2">
      <c r="A182" s="209" t="str">
        <f t="shared" si="13"/>
        <v/>
      </c>
      <c r="B182" s="210" t="str">
        <f t="shared" si="14"/>
        <v/>
      </c>
      <c r="C182" s="86"/>
      <c r="D182" s="239" t="str">
        <f t="shared" si="12"/>
        <v/>
      </c>
      <c r="E182" s="126"/>
      <c r="F182" s="224"/>
      <c r="G182" s="224"/>
      <c r="H182" s="224"/>
      <c r="I182" s="224"/>
      <c r="J182" s="224"/>
      <c r="K182" s="224"/>
      <c r="L182" s="224"/>
      <c r="M182" s="224"/>
      <c r="N182" s="224"/>
      <c r="O182" s="224"/>
      <c r="P182" s="224"/>
      <c r="Q182" s="224"/>
      <c r="R182" s="224"/>
      <c r="S182" s="224"/>
      <c r="T182" s="224"/>
      <c r="U182" s="224"/>
      <c r="V182" s="224"/>
      <c r="W182" s="224"/>
      <c r="X182" s="224"/>
      <c r="Y182" s="224"/>
      <c r="Z182" s="225"/>
      <c r="AB182" s="251" t="str">
        <f t="shared" si="11"/>
        <v/>
      </c>
      <c r="AD182" s="220"/>
    </row>
    <row r="183" spans="1:30" x14ac:dyDescent="0.2">
      <c r="A183" s="209" t="str">
        <f t="shared" si="13"/>
        <v/>
      </c>
      <c r="B183" s="210" t="str">
        <f t="shared" si="14"/>
        <v/>
      </c>
      <c r="C183" s="86"/>
      <c r="D183" s="239" t="str">
        <f t="shared" si="12"/>
        <v/>
      </c>
      <c r="E183" s="126"/>
      <c r="F183" s="224"/>
      <c r="G183" s="224"/>
      <c r="H183" s="224"/>
      <c r="I183" s="224"/>
      <c r="J183" s="224"/>
      <c r="K183" s="224"/>
      <c r="L183" s="224"/>
      <c r="M183" s="224"/>
      <c r="N183" s="224"/>
      <c r="O183" s="224"/>
      <c r="P183" s="224"/>
      <c r="Q183" s="224"/>
      <c r="R183" s="224"/>
      <c r="S183" s="224"/>
      <c r="T183" s="224"/>
      <c r="U183" s="224"/>
      <c r="V183" s="224"/>
      <c r="W183" s="224"/>
      <c r="X183" s="224"/>
      <c r="Y183" s="224"/>
      <c r="Z183" s="225"/>
      <c r="AB183" s="251" t="str">
        <f t="shared" si="11"/>
        <v/>
      </c>
      <c r="AD183" s="220"/>
    </row>
    <row r="184" spans="1:30" x14ac:dyDescent="0.2">
      <c r="A184" s="211" t="str">
        <f t="shared" si="13"/>
        <v/>
      </c>
      <c r="B184" s="212" t="str">
        <f t="shared" si="14"/>
        <v/>
      </c>
      <c r="C184" s="88"/>
      <c r="D184" s="240" t="str">
        <f t="shared" si="12"/>
        <v/>
      </c>
      <c r="E184" s="127"/>
      <c r="F184" s="226"/>
      <c r="G184" s="226"/>
      <c r="H184" s="226"/>
      <c r="I184" s="226"/>
      <c r="J184" s="226"/>
      <c r="K184" s="226"/>
      <c r="L184" s="226"/>
      <c r="M184" s="226"/>
      <c r="N184" s="226"/>
      <c r="O184" s="226"/>
      <c r="P184" s="226"/>
      <c r="Q184" s="226"/>
      <c r="R184" s="226"/>
      <c r="S184" s="226"/>
      <c r="T184" s="226"/>
      <c r="U184" s="226"/>
      <c r="V184" s="226"/>
      <c r="W184" s="226"/>
      <c r="X184" s="226"/>
      <c r="Y184" s="226"/>
      <c r="Z184" s="227"/>
      <c r="AB184" s="252" t="str">
        <f t="shared" si="11"/>
        <v/>
      </c>
      <c r="AD184" s="220"/>
    </row>
    <row r="185" spans="1:30" x14ac:dyDescent="0.2">
      <c r="A185" s="213" t="str">
        <f t="shared" si="13"/>
        <v/>
      </c>
      <c r="B185" s="214" t="str">
        <f t="shared" si="14"/>
        <v/>
      </c>
      <c r="C185" s="87"/>
      <c r="D185" s="239" t="str">
        <f t="shared" si="12"/>
        <v/>
      </c>
      <c r="E185" s="128"/>
      <c r="F185" s="228"/>
      <c r="G185" s="228"/>
      <c r="H185" s="228"/>
      <c r="I185" s="228"/>
      <c r="J185" s="228"/>
      <c r="K185" s="228"/>
      <c r="L185" s="228"/>
      <c r="M185" s="228"/>
      <c r="N185" s="228"/>
      <c r="O185" s="228"/>
      <c r="P185" s="228"/>
      <c r="Q185" s="228"/>
      <c r="R185" s="228"/>
      <c r="S185" s="228"/>
      <c r="T185" s="228"/>
      <c r="U185" s="228"/>
      <c r="V185" s="228"/>
      <c r="W185" s="228"/>
      <c r="X185" s="228"/>
      <c r="Y185" s="228"/>
      <c r="Z185" s="229"/>
      <c r="AB185" s="251" t="str">
        <f t="shared" si="11"/>
        <v/>
      </c>
      <c r="AD185" s="220"/>
    </row>
    <row r="186" spans="1:30" x14ac:dyDescent="0.2">
      <c r="A186" s="209" t="str">
        <f t="shared" si="13"/>
        <v/>
      </c>
      <c r="B186" s="210" t="str">
        <f t="shared" si="14"/>
        <v/>
      </c>
      <c r="C186" s="86"/>
      <c r="D186" s="239" t="str">
        <f t="shared" si="12"/>
        <v/>
      </c>
      <c r="E186" s="126"/>
      <c r="F186" s="224"/>
      <c r="G186" s="224"/>
      <c r="H186" s="224"/>
      <c r="I186" s="224"/>
      <c r="J186" s="224"/>
      <c r="K186" s="224"/>
      <c r="L186" s="224"/>
      <c r="M186" s="224"/>
      <c r="N186" s="224"/>
      <c r="O186" s="224"/>
      <c r="P186" s="224"/>
      <c r="Q186" s="224"/>
      <c r="R186" s="224"/>
      <c r="S186" s="224"/>
      <c r="T186" s="224"/>
      <c r="U186" s="224"/>
      <c r="V186" s="224"/>
      <c r="W186" s="224"/>
      <c r="X186" s="224"/>
      <c r="Y186" s="224"/>
      <c r="Z186" s="225"/>
      <c r="AB186" s="251" t="str">
        <f t="shared" si="11"/>
        <v/>
      </c>
      <c r="AD186" s="220"/>
    </row>
    <row r="187" spans="1:30" x14ac:dyDescent="0.2">
      <c r="A187" s="209" t="str">
        <f t="shared" si="13"/>
        <v/>
      </c>
      <c r="B187" s="210" t="str">
        <f t="shared" si="14"/>
        <v/>
      </c>
      <c r="C187" s="86"/>
      <c r="D187" s="239" t="str">
        <f t="shared" si="12"/>
        <v/>
      </c>
      <c r="E187" s="126"/>
      <c r="F187" s="224"/>
      <c r="G187" s="224"/>
      <c r="H187" s="224"/>
      <c r="I187" s="224"/>
      <c r="J187" s="224"/>
      <c r="K187" s="224"/>
      <c r="L187" s="224"/>
      <c r="M187" s="224"/>
      <c r="N187" s="224"/>
      <c r="O187" s="224"/>
      <c r="P187" s="224"/>
      <c r="Q187" s="224"/>
      <c r="R187" s="224"/>
      <c r="S187" s="224"/>
      <c r="T187" s="224"/>
      <c r="U187" s="224"/>
      <c r="V187" s="224"/>
      <c r="W187" s="224"/>
      <c r="X187" s="224"/>
      <c r="Y187" s="224"/>
      <c r="Z187" s="225"/>
      <c r="AB187" s="251" t="str">
        <f t="shared" si="11"/>
        <v/>
      </c>
      <c r="AD187" s="220"/>
    </row>
    <row r="188" spans="1:30" x14ac:dyDescent="0.2">
      <c r="A188" s="211" t="str">
        <f t="shared" si="13"/>
        <v/>
      </c>
      <c r="B188" s="212" t="str">
        <f t="shared" si="14"/>
        <v/>
      </c>
      <c r="C188" s="88"/>
      <c r="D188" s="240" t="str">
        <f t="shared" si="12"/>
        <v/>
      </c>
      <c r="E188" s="127"/>
      <c r="F188" s="226"/>
      <c r="G188" s="226"/>
      <c r="H188" s="226"/>
      <c r="I188" s="226"/>
      <c r="J188" s="226"/>
      <c r="K188" s="226"/>
      <c r="L188" s="226"/>
      <c r="M188" s="226"/>
      <c r="N188" s="226"/>
      <c r="O188" s="226"/>
      <c r="P188" s="226"/>
      <c r="Q188" s="226"/>
      <c r="R188" s="226"/>
      <c r="S188" s="226"/>
      <c r="T188" s="226"/>
      <c r="U188" s="226"/>
      <c r="V188" s="226"/>
      <c r="W188" s="226"/>
      <c r="X188" s="226"/>
      <c r="Y188" s="226"/>
      <c r="Z188" s="227"/>
      <c r="AB188" s="252" t="str">
        <f t="shared" si="11"/>
        <v/>
      </c>
      <c r="AD188" s="220"/>
    </row>
    <row r="189" spans="1:30" x14ac:dyDescent="0.2">
      <c r="A189" s="213" t="str">
        <f t="shared" si="13"/>
        <v/>
      </c>
      <c r="B189" s="214" t="str">
        <f t="shared" si="14"/>
        <v/>
      </c>
      <c r="C189" s="87"/>
      <c r="D189" s="239" t="str">
        <f t="shared" si="12"/>
        <v/>
      </c>
      <c r="E189" s="128"/>
      <c r="F189" s="228"/>
      <c r="G189" s="228"/>
      <c r="H189" s="228"/>
      <c r="I189" s="228"/>
      <c r="J189" s="228"/>
      <c r="K189" s="228"/>
      <c r="L189" s="228"/>
      <c r="M189" s="228"/>
      <c r="N189" s="228"/>
      <c r="O189" s="228"/>
      <c r="P189" s="228"/>
      <c r="Q189" s="228"/>
      <c r="R189" s="228"/>
      <c r="S189" s="228"/>
      <c r="T189" s="228"/>
      <c r="U189" s="228"/>
      <c r="V189" s="228"/>
      <c r="W189" s="228"/>
      <c r="X189" s="228"/>
      <c r="Y189" s="228"/>
      <c r="Z189" s="229"/>
      <c r="AB189" s="251" t="str">
        <f t="shared" si="11"/>
        <v/>
      </c>
      <c r="AD189" s="220"/>
    </row>
    <row r="190" spans="1:30" x14ac:dyDescent="0.2">
      <c r="A190" s="209" t="str">
        <f t="shared" si="13"/>
        <v/>
      </c>
      <c r="B190" s="210" t="str">
        <f t="shared" si="14"/>
        <v/>
      </c>
      <c r="C190" s="86"/>
      <c r="D190" s="239" t="str">
        <f t="shared" si="12"/>
        <v/>
      </c>
      <c r="E190" s="126"/>
      <c r="F190" s="224"/>
      <c r="G190" s="224"/>
      <c r="H190" s="224"/>
      <c r="I190" s="224"/>
      <c r="J190" s="224"/>
      <c r="K190" s="224"/>
      <c r="L190" s="224"/>
      <c r="M190" s="224"/>
      <c r="N190" s="224"/>
      <c r="O190" s="224"/>
      <c r="P190" s="224"/>
      <c r="Q190" s="224"/>
      <c r="R190" s="224"/>
      <c r="S190" s="224"/>
      <c r="T190" s="224"/>
      <c r="U190" s="224"/>
      <c r="V190" s="224"/>
      <c r="W190" s="224"/>
      <c r="X190" s="224"/>
      <c r="Y190" s="224"/>
      <c r="Z190" s="225"/>
      <c r="AB190" s="251" t="str">
        <f t="shared" si="11"/>
        <v/>
      </c>
      <c r="AD190" s="220"/>
    </row>
    <row r="191" spans="1:30" x14ac:dyDescent="0.2">
      <c r="A191" s="209" t="str">
        <f t="shared" si="13"/>
        <v/>
      </c>
      <c r="B191" s="210" t="str">
        <f t="shared" si="14"/>
        <v/>
      </c>
      <c r="C191" s="86"/>
      <c r="D191" s="239" t="str">
        <f t="shared" si="12"/>
        <v/>
      </c>
      <c r="E191" s="126"/>
      <c r="F191" s="224"/>
      <c r="G191" s="224"/>
      <c r="H191" s="224"/>
      <c r="I191" s="224"/>
      <c r="J191" s="224"/>
      <c r="K191" s="224"/>
      <c r="L191" s="224"/>
      <c r="M191" s="224"/>
      <c r="N191" s="224"/>
      <c r="O191" s="224"/>
      <c r="P191" s="224"/>
      <c r="Q191" s="224"/>
      <c r="R191" s="224"/>
      <c r="S191" s="224"/>
      <c r="T191" s="224"/>
      <c r="U191" s="224"/>
      <c r="V191" s="224"/>
      <c r="W191" s="224"/>
      <c r="X191" s="224"/>
      <c r="Y191" s="224"/>
      <c r="Z191" s="225"/>
      <c r="AB191" s="251" t="str">
        <f t="shared" si="11"/>
        <v/>
      </c>
      <c r="AD191" s="220"/>
    </row>
    <row r="192" spans="1:30" x14ac:dyDescent="0.2">
      <c r="A192" s="211" t="str">
        <f t="shared" si="13"/>
        <v/>
      </c>
      <c r="B192" s="212" t="str">
        <f t="shared" si="14"/>
        <v/>
      </c>
      <c r="C192" s="88"/>
      <c r="D192" s="240" t="str">
        <f t="shared" si="12"/>
        <v/>
      </c>
      <c r="E192" s="127"/>
      <c r="F192" s="226"/>
      <c r="G192" s="226"/>
      <c r="H192" s="226"/>
      <c r="I192" s="226"/>
      <c r="J192" s="226"/>
      <c r="K192" s="226"/>
      <c r="L192" s="226"/>
      <c r="M192" s="226"/>
      <c r="N192" s="226"/>
      <c r="O192" s="226"/>
      <c r="P192" s="226"/>
      <c r="Q192" s="226"/>
      <c r="R192" s="226"/>
      <c r="S192" s="226"/>
      <c r="T192" s="226"/>
      <c r="U192" s="226"/>
      <c r="V192" s="226"/>
      <c r="W192" s="226"/>
      <c r="X192" s="226"/>
      <c r="Y192" s="226"/>
      <c r="Z192" s="227"/>
      <c r="AB192" s="252" t="str">
        <f t="shared" si="11"/>
        <v/>
      </c>
      <c r="AD192" s="220"/>
    </row>
    <row r="193" spans="1:30" x14ac:dyDescent="0.2">
      <c r="A193" s="213" t="str">
        <f t="shared" si="13"/>
        <v/>
      </c>
      <c r="B193" s="214" t="str">
        <f t="shared" si="14"/>
        <v/>
      </c>
      <c r="C193" s="87"/>
      <c r="D193" s="239" t="str">
        <f t="shared" si="12"/>
        <v/>
      </c>
      <c r="E193" s="128"/>
      <c r="F193" s="228"/>
      <c r="G193" s="228"/>
      <c r="H193" s="228"/>
      <c r="I193" s="228"/>
      <c r="J193" s="228"/>
      <c r="K193" s="228"/>
      <c r="L193" s="228"/>
      <c r="M193" s="228"/>
      <c r="N193" s="228"/>
      <c r="O193" s="228"/>
      <c r="P193" s="228"/>
      <c r="Q193" s="228"/>
      <c r="R193" s="228"/>
      <c r="S193" s="228"/>
      <c r="T193" s="228"/>
      <c r="U193" s="228"/>
      <c r="V193" s="228"/>
      <c r="W193" s="228"/>
      <c r="X193" s="228"/>
      <c r="Y193" s="228"/>
      <c r="Z193" s="229"/>
      <c r="AB193" s="251" t="str">
        <f t="shared" si="11"/>
        <v/>
      </c>
      <c r="AD193" s="220"/>
    </row>
    <row r="194" spans="1:30" x14ac:dyDescent="0.2">
      <c r="A194" s="209" t="str">
        <f t="shared" si="13"/>
        <v/>
      </c>
      <c r="B194" s="210" t="str">
        <f t="shared" si="14"/>
        <v/>
      </c>
      <c r="C194" s="86"/>
      <c r="D194" s="239" t="str">
        <f t="shared" si="12"/>
        <v/>
      </c>
      <c r="E194" s="126"/>
      <c r="F194" s="224"/>
      <c r="G194" s="224"/>
      <c r="H194" s="224"/>
      <c r="I194" s="224"/>
      <c r="J194" s="224"/>
      <c r="K194" s="224"/>
      <c r="L194" s="224"/>
      <c r="M194" s="224"/>
      <c r="N194" s="224"/>
      <c r="O194" s="224"/>
      <c r="P194" s="224"/>
      <c r="Q194" s="224"/>
      <c r="R194" s="224"/>
      <c r="S194" s="224"/>
      <c r="T194" s="224"/>
      <c r="U194" s="224"/>
      <c r="V194" s="224"/>
      <c r="W194" s="224"/>
      <c r="X194" s="224"/>
      <c r="Y194" s="224"/>
      <c r="Z194" s="225"/>
      <c r="AB194" s="251" t="str">
        <f t="shared" si="11"/>
        <v/>
      </c>
      <c r="AD194" s="220"/>
    </row>
    <row r="195" spans="1:30" x14ac:dyDescent="0.2">
      <c r="A195" s="209" t="str">
        <f t="shared" si="13"/>
        <v/>
      </c>
      <c r="B195" s="210" t="str">
        <f t="shared" si="14"/>
        <v/>
      </c>
      <c r="C195" s="86"/>
      <c r="D195" s="239" t="str">
        <f t="shared" si="12"/>
        <v/>
      </c>
      <c r="E195" s="126"/>
      <c r="F195" s="224"/>
      <c r="G195" s="224"/>
      <c r="H195" s="224"/>
      <c r="I195" s="224"/>
      <c r="J195" s="224"/>
      <c r="K195" s="224"/>
      <c r="L195" s="224"/>
      <c r="M195" s="224"/>
      <c r="N195" s="224"/>
      <c r="O195" s="224"/>
      <c r="P195" s="224"/>
      <c r="Q195" s="224"/>
      <c r="R195" s="224"/>
      <c r="S195" s="224"/>
      <c r="T195" s="224"/>
      <c r="U195" s="224"/>
      <c r="V195" s="224"/>
      <c r="W195" s="224"/>
      <c r="X195" s="224"/>
      <c r="Y195" s="224"/>
      <c r="Z195" s="225"/>
      <c r="AB195" s="251" t="str">
        <f t="shared" si="11"/>
        <v/>
      </c>
      <c r="AD195" s="220"/>
    </row>
    <row r="196" spans="1:30" x14ac:dyDescent="0.2">
      <c r="A196" s="211" t="str">
        <f t="shared" si="13"/>
        <v/>
      </c>
      <c r="B196" s="212" t="str">
        <f t="shared" si="14"/>
        <v/>
      </c>
      <c r="C196" s="88"/>
      <c r="D196" s="240" t="str">
        <f t="shared" si="12"/>
        <v/>
      </c>
      <c r="E196" s="127"/>
      <c r="F196" s="226"/>
      <c r="G196" s="226"/>
      <c r="H196" s="226"/>
      <c r="I196" s="226"/>
      <c r="J196" s="226"/>
      <c r="K196" s="226"/>
      <c r="L196" s="226"/>
      <c r="M196" s="226"/>
      <c r="N196" s="226"/>
      <c r="O196" s="226"/>
      <c r="P196" s="226"/>
      <c r="Q196" s="226"/>
      <c r="R196" s="226"/>
      <c r="S196" s="226"/>
      <c r="T196" s="226"/>
      <c r="U196" s="226"/>
      <c r="V196" s="226"/>
      <c r="W196" s="226"/>
      <c r="X196" s="226"/>
      <c r="Y196" s="226"/>
      <c r="Z196" s="227"/>
      <c r="AB196" s="252" t="str">
        <f t="shared" si="11"/>
        <v/>
      </c>
      <c r="AD196" s="220"/>
    </row>
    <row r="197" spans="1:30" x14ac:dyDescent="0.2">
      <c r="A197" s="213" t="str">
        <f t="shared" si="13"/>
        <v/>
      </c>
      <c r="B197" s="214" t="str">
        <f t="shared" si="14"/>
        <v/>
      </c>
      <c r="C197" s="87"/>
      <c r="D197" s="239" t="str">
        <f t="shared" si="12"/>
        <v/>
      </c>
      <c r="E197" s="128"/>
      <c r="F197" s="228"/>
      <c r="G197" s="228"/>
      <c r="H197" s="228"/>
      <c r="I197" s="228"/>
      <c r="J197" s="228"/>
      <c r="K197" s="228"/>
      <c r="L197" s="228"/>
      <c r="M197" s="228"/>
      <c r="N197" s="228"/>
      <c r="O197" s="228"/>
      <c r="P197" s="228"/>
      <c r="Q197" s="228"/>
      <c r="R197" s="228"/>
      <c r="S197" s="228"/>
      <c r="T197" s="228"/>
      <c r="U197" s="228"/>
      <c r="V197" s="228"/>
      <c r="W197" s="228"/>
      <c r="X197" s="228"/>
      <c r="Y197" s="228"/>
      <c r="Z197" s="229"/>
      <c r="AB197" s="251" t="str">
        <f t="shared" ref="AB197:AB260" si="15">IF(C197=D197,"",1)</f>
        <v/>
      </c>
      <c r="AD197" s="220"/>
    </row>
    <row r="198" spans="1:30" x14ac:dyDescent="0.2">
      <c r="A198" s="209" t="str">
        <f t="shared" si="13"/>
        <v/>
      </c>
      <c r="B198" s="210" t="str">
        <f t="shared" si="14"/>
        <v/>
      </c>
      <c r="C198" s="86"/>
      <c r="D198" s="239" t="str">
        <f t="shared" ref="D198:D261" si="16">IF(AND(A198="",C198="",E198="",F198="",G198="",R198="",S198="",T198="",U198="",V198="",W198="",X198="",Y198="",Z198=""),"",IF(AND(A198="",NOT(ISBLANK(OR(C198,E198:Z198)))),"error in blue box !",IF(AND(A198&gt;0,C198="",E198="",F198="",G198="",R198="",S198="",T198="",U198="",V198="",W198="",X198="",Y198="",Z198=""),"",IF(AND(C198="",NOT(ISBLANK(OR(E198:Z198)))),"fill in species !",IF(NOT(OR(C198=$AH$6,C198=$AH$7,C198=$AH$8,C198=$AH$9,C198=$AH$10,C198=$AH$11,C198=$AH$12,C198=$AH$13,C198=$AH$14,C198=$AH$15,C198=$AH$16,C198=$AH$17,C198=$AH$18,C198=$AH$19,C198=$AH$20,C198=$AH$21,C198=$AH$22,C198=$AH$23,C198=$AH$24,C198=$AH$25,C198=$AH$26,C198=$AH$27,C198=$AH$28,C198=$AH$29,C198=$AH$30,C198=$AH$31,C198=$AH$32,C198=$AH$33,C198=$AH$34,C198=$AH$35)),"abbreviation error !",IF(OR(E198="",F198="",AND(G198="",R198="",S198="",T198="",U198="",V198="",W198="",X198="",Y198="",Z198="")),"fill in other data !",C198))))))</f>
        <v/>
      </c>
      <c r="E198" s="126"/>
      <c r="F198" s="224"/>
      <c r="G198" s="224"/>
      <c r="H198" s="224"/>
      <c r="I198" s="224"/>
      <c r="J198" s="224"/>
      <c r="K198" s="224"/>
      <c r="L198" s="224"/>
      <c r="M198" s="224"/>
      <c r="N198" s="224"/>
      <c r="O198" s="224"/>
      <c r="P198" s="224"/>
      <c r="Q198" s="224"/>
      <c r="R198" s="224"/>
      <c r="S198" s="224"/>
      <c r="T198" s="224"/>
      <c r="U198" s="224"/>
      <c r="V198" s="224"/>
      <c r="W198" s="224"/>
      <c r="X198" s="224"/>
      <c r="Y198" s="224"/>
      <c r="Z198" s="225"/>
      <c r="AB198" s="251" t="str">
        <f t="shared" si="15"/>
        <v/>
      </c>
      <c r="AD198" s="220"/>
    </row>
    <row r="199" spans="1:30" x14ac:dyDescent="0.2">
      <c r="A199" s="209" t="str">
        <f t="shared" si="13"/>
        <v/>
      </c>
      <c r="B199" s="210" t="str">
        <f t="shared" si="14"/>
        <v/>
      </c>
      <c r="C199" s="86"/>
      <c r="D199" s="239" t="str">
        <f t="shared" si="16"/>
        <v/>
      </c>
      <c r="E199" s="126"/>
      <c r="F199" s="224"/>
      <c r="G199" s="224"/>
      <c r="H199" s="224"/>
      <c r="I199" s="224"/>
      <c r="J199" s="224"/>
      <c r="K199" s="224"/>
      <c r="L199" s="224"/>
      <c r="M199" s="224"/>
      <c r="N199" s="224"/>
      <c r="O199" s="224"/>
      <c r="P199" s="224"/>
      <c r="Q199" s="224"/>
      <c r="R199" s="224"/>
      <c r="S199" s="224"/>
      <c r="T199" s="224"/>
      <c r="U199" s="224"/>
      <c r="V199" s="224"/>
      <c r="W199" s="224"/>
      <c r="X199" s="224"/>
      <c r="Y199" s="224"/>
      <c r="Z199" s="225"/>
      <c r="AB199" s="251" t="str">
        <f t="shared" si="15"/>
        <v/>
      </c>
      <c r="AD199" s="220"/>
    </row>
    <row r="200" spans="1:30" x14ac:dyDescent="0.2">
      <c r="A200" s="211" t="str">
        <f t="shared" si="13"/>
        <v/>
      </c>
      <c r="B200" s="212" t="str">
        <f t="shared" si="14"/>
        <v/>
      </c>
      <c r="C200" s="88"/>
      <c r="D200" s="240" t="str">
        <f t="shared" si="16"/>
        <v/>
      </c>
      <c r="E200" s="127"/>
      <c r="F200" s="226"/>
      <c r="G200" s="226"/>
      <c r="H200" s="226"/>
      <c r="I200" s="226"/>
      <c r="J200" s="226"/>
      <c r="K200" s="226"/>
      <c r="L200" s="226"/>
      <c r="M200" s="226"/>
      <c r="N200" s="226"/>
      <c r="O200" s="226"/>
      <c r="P200" s="226"/>
      <c r="Q200" s="226"/>
      <c r="R200" s="226"/>
      <c r="S200" s="226"/>
      <c r="T200" s="226"/>
      <c r="U200" s="226"/>
      <c r="V200" s="226"/>
      <c r="W200" s="226"/>
      <c r="X200" s="226"/>
      <c r="Y200" s="226"/>
      <c r="Z200" s="227"/>
      <c r="AB200" s="252" t="str">
        <f t="shared" si="15"/>
        <v/>
      </c>
      <c r="AD200" s="220"/>
    </row>
    <row r="201" spans="1:30" x14ac:dyDescent="0.2">
      <c r="A201" s="213" t="str">
        <f t="shared" ref="A201:A264" si="17">IF(A197="","",IF(A197+1&gt;$AH$1,"",A197+1))</f>
        <v/>
      </c>
      <c r="B201" s="214" t="str">
        <f t="shared" si="14"/>
        <v/>
      </c>
      <c r="C201" s="87"/>
      <c r="D201" s="239" t="str">
        <f t="shared" si="16"/>
        <v/>
      </c>
      <c r="E201" s="128"/>
      <c r="F201" s="228"/>
      <c r="G201" s="228"/>
      <c r="H201" s="228"/>
      <c r="I201" s="228"/>
      <c r="J201" s="228"/>
      <c r="K201" s="228"/>
      <c r="L201" s="228"/>
      <c r="M201" s="228"/>
      <c r="N201" s="228"/>
      <c r="O201" s="228"/>
      <c r="P201" s="228"/>
      <c r="Q201" s="228"/>
      <c r="R201" s="228"/>
      <c r="S201" s="228"/>
      <c r="T201" s="228"/>
      <c r="U201" s="228"/>
      <c r="V201" s="228"/>
      <c r="W201" s="228"/>
      <c r="X201" s="228"/>
      <c r="Y201" s="228"/>
      <c r="Z201" s="229"/>
      <c r="AB201" s="251" t="str">
        <f t="shared" si="15"/>
        <v/>
      </c>
      <c r="AD201" s="220"/>
    </row>
    <row r="202" spans="1:30" x14ac:dyDescent="0.2">
      <c r="A202" s="209" t="str">
        <f t="shared" si="17"/>
        <v/>
      </c>
      <c r="B202" s="210" t="str">
        <f t="shared" ref="B202:B265" si="18">IF(A202="","",B198)</f>
        <v/>
      </c>
      <c r="C202" s="86"/>
      <c r="D202" s="239" t="str">
        <f t="shared" si="16"/>
        <v/>
      </c>
      <c r="E202" s="126"/>
      <c r="F202" s="224"/>
      <c r="G202" s="224"/>
      <c r="H202" s="224"/>
      <c r="I202" s="224"/>
      <c r="J202" s="224"/>
      <c r="K202" s="224"/>
      <c r="L202" s="224"/>
      <c r="M202" s="224"/>
      <c r="N202" s="224"/>
      <c r="O202" s="224"/>
      <c r="P202" s="224"/>
      <c r="Q202" s="224"/>
      <c r="R202" s="224"/>
      <c r="S202" s="224"/>
      <c r="T202" s="224"/>
      <c r="U202" s="224"/>
      <c r="V202" s="224"/>
      <c r="W202" s="224"/>
      <c r="X202" s="224"/>
      <c r="Y202" s="224"/>
      <c r="Z202" s="225"/>
      <c r="AB202" s="251" t="str">
        <f t="shared" si="15"/>
        <v/>
      </c>
      <c r="AD202" s="220"/>
    </row>
    <row r="203" spans="1:30" x14ac:dyDescent="0.2">
      <c r="A203" s="209" t="str">
        <f t="shared" si="17"/>
        <v/>
      </c>
      <c r="B203" s="210" t="str">
        <f t="shared" si="18"/>
        <v/>
      </c>
      <c r="C203" s="86"/>
      <c r="D203" s="239" t="str">
        <f t="shared" si="16"/>
        <v/>
      </c>
      <c r="E203" s="126"/>
      <c r="F203" s="224"/>
      <c r="G203" s="224"/>
      <c r="H203" s="224"/>
      <c r="I203" s="224"/>
      <c r="J203" s="224"/>
      <c r="K203" s="224"/>
      <c r="L203" s="224"/>
      <c r="M203" s="224"/>
      <c r="N203" s="224"/>
      <c r="O203" s="224"/>
      <c r="P203" s="224"/>
      <c r="Q203" s="224"/>
      <c r="R203" s="224"/>
      <c r="S203" s="224"/>
      <c r="T203" s="224"/>
      <c r="U203" s="224"/>
      <c r="V203" s="224"/>
      <c r="W203" s="224"/>
      <c r="X203" s="224"/>
      <c r="Y203" s="224"/>
      <c r="Z203" s="225"/>
      <c r="AB203" s="251" t="str">
        <f t="shared" si="15"/>
        <v/>
      </c>
      <c r="AD203" s="220"/>
    </row>
    <row r="204" spans="1:30" x14ac:dyDescent="0.2">
      <c r="A204" s="211" t="str">
        <f t="shared" si="17"/>
        <v/>
      </c>
      <c r="B204" s="212" t="str">
        <f t="shared" si="18"/>
        <v/>
      </c>
      <c r="C204" s="88"/>
      <c r="D204" s="240" t="str">
        <f t="shared" si="16"/>
        <v/>
      </c>
      <c r="E204" s="127"/>
      <c r="F204" s="226"/>
      <c r="G204" s="226"/>
      <c r="H204" s="226"/>
      <c r="I204" s="226"/>
      <c r="J204" s="226"/>
      <c r="K204" s="226"/>
      <c r="L204" s="226"/>
      <c r="M204" s="226"/>
      <c r="N204" s="226"/>
      <c r="O204" s="226"/>
      <c r="P204" s="226"/>
      <c r="Q204" s="226"/>
      <c r="R204" s="226"/>
      <c r="S204" s="226"/>
      <c r="T204" s="226"/>
      <c r="U204" s="226"/>
      <c r="V204" s="226"/>
      <c r="W204" s="226"/>
      <c r="X204" s="226"/>
      <c r="Y204" s="226"/>
      <c r="Z204" s="227"/>
      <c r="AB204" s="252" t="str">
        <f t="shared" si="15"/>
        <v/>
      </c>
      <c r="AD204" s="220"/>
    </row>
    <row r="205" spans="1:30" x14ac:dyDescent="0.2">
      <c r="A205" s="213" t="str">
        <f t="shared" si="17"/>
        <v/>
      </c>
      <c r="B205" s="214" t="str">
        <f t="shared" si="18"/>
        <v/>
      </c>
      <c r="C205" s="87"/>
      <c r="D205" s="239" t="str">
        <f t="shared" si="16"/>
        <v/>
      </c>
      <c r="E205" s="128"/>
      <c r="F205" s="228"/>
      <c r="G205" s="228"/>
      <c r="H205" s="228"/>
      <c r="I205" s="228"/>
      <c r="J205" s="228"/>
      <c r="K205" s="228"/>
      <c r="L205" s="228"/>
      <c r="M205" s="228"/>
      <c r="N205" s="228"/>
      <c r="O205" s="228"/>
      <c r="P205" s="228"/>
      <c r="Q205" s="228"/>
      <c r="R205" s="228"/>
      <c r="S205" s="228"/>
      <c r="T205" s="228"/>
      <c r="U205" s="228"/>
      <c r="V205" s="228"/>
      <c r="W205" s="228"/>
      <c r="X205" s="228"/>
      <c r="Y205" s="228"/>
      <c r="Z205" s="229"/>
      <c r="AB205" s="251" t="str">
        <f t="shared" si="15"/>
        <v/>
      </c>
      <c r="AD205" s="220"/>
    </row>
    <row r="206" spans="1:30" x14ac:dyDescent="0.2">
      <c r="A206" s="209" t="str">
        <f t="shared" si="17"/>
        <v/>
      </c>
      <c r="B206" s="210" t="str">
        <f t="shared" si="18"/>
        <v/>
      </c>
      <c r="C206" s="86"/>
      <c r="D206" s="239" t="str">
        <f t="shared" si="16"/>
        <v/>
      </c>
      <c r="E206" s="126"/>
      <c r="F206" s="224"/>
      <c r="G206" s="224"/>
      <c r="H206" s="224"/>
      <c r="I206" s="224"/>
      <c r="J206" s="224"/>
      <c r="K206" s="224"/>
      <c r="L206" s="224"/>
      <c r="M206" s="224"/>
      <c r="N206" s="224"/>
      <c r="O206" s="224"/>
      <c r="P206" s="224"/>
      <c r="Q206" s="224"/>
      <c r="R206" s="224"/>
      <c r="S206" s="224"/>
      <c r="T206" s="224"/>
      <c r="U206" s="224"/>
      <c r="V206" s="224"/>
      <c r="W206" s="224"/>
      <c r="X206" s="224"/>
      <c r="Y206" s="224"/>
      <c r="Z206" s="225"/>
      <c r="AB206" s="251" t="str">
        <f t="shared" si="15"/>
        <v/>
      </c>
      <c r="AD206" s="220"/>
    </row>
    <row r="207" spans="1:30" x14ac:dyDescent="0.2">
      <c r="A207" s="209" t="str">
        <f t="shared" si="17"/>
        <v/>
      </c>
      <c r="B207" s="210" t="str">
        <f t="shared" si="18"/>
        <v/>
      </c>
      <c r="C207" s="86"/>
      <c r="D207" s="239" t="str">
        <f t="shared" si="16"/>
        <v/>
      </c>
      <c r="E207" s="126"/>
      <c r="F207" s="224"/>
      <c r="G207" s="224"/>
      <c r="H207" s="224"/>
      <c r="I207" s="224"/>
      <c r="J207" s="224"/>
      <c r="K207" s="224"/>
      <c r="L207" s="224"/>
      <c r="M207" s="224"/>
      <c r="N207" s="224"/>
      <c r="O207" s="224"/>
      <c r="P207" s="224"/>
      <c r="Q207" s="224"/>
      <c r="R207" s="224"/>
      <c r="S207" s="224"/>
      <c r="T207" s="224"/>
      <c r="U207" s="224"/>
      <c r="V207" s="224"/>
      <c r="W207" s="224"/>
      <c r="X207" s="224"/>
      <c r="Y207" s="224"/>
      <c r="Z207" s="225"/>
      <c r="AB207" s="251" t="str">
        <f t="shared" si="15"/>
        <v/>
      </c>
      <c r="AD207" s="220"/>
    </row>
    <row r="208" spans="1:30" x14ac:dyDescent="0.2">
      <c r="A208" s="211" t="str">
        <f t="shared" si="17"/>
        <v/>
      </c>
      <c r="B208" s="212" t="str">
        <f t="shared" si="18"/>
        <v/>
      </c>
      <c r="C208" s="88"/>
      <c r="D208" s="240" t="str">
        <f t="shared" si="16"/>
        <v/>
      </c>
      <c r="E208" s="127"/>
      <c r="F208" s="226"/>
      <c r="G208" s="226"/>
      <c r="H208" s="226"/>
      <c r="I208" s="226"/>
      <c r="J208" s="226"/>
      <c r="K208" s="226"/>
      <c r="L208" s="226"/>
      <c r="M208" s="226"/>
      <c r="N208" s="226"/>
      <c r="O208" s="226"/>
      <c r="P208" s="226"/>
      <c r="Q208" s="226"/>
      <c r="R208" s="226"/>
      <c r="S208" s="226"/>
      <c r="T208" s="226"/>
      <c r="U208" s="226"/>
      <c r="V208" s="226"/>
      <c r="W208" s="226"/>
      <c r="X208" s="226"/>
      <c r="Y208" s="226"/>
      <c r="Z208" s="227"/>
      <c r="AB208" s="252" t="str">
        <f t="shared" si="15"/>
        <v/>
      </c>
      <c r="AD208" s="220"/>
    </row>
    <row r="209" spans="1:30" x14ac:dyDescent="0.2">
      <c r="A209" s="213" t="str">
        <f t="shared" si="17"/>
        <v/>
      </c>
      <c r="B209" s="214" t="str">
        <f t="shared" si="18"/>
        <v/>
      </c>
      <c r="C209" s="87"/>
      <c r="D209" s="239" t="str">
        <f t="shared" si="16"/>
        <v/>
      </c>
      <c r="E209" s="128"/>
      <c r="F209" s="228"/>
      <c r="G209" s="228"/>
      <c r="H209" s="228"/>
      <c r="I209" s="228"/>
      <c r="J209" s="228"/>
      <c r="K209" s="228"/>
      <c r="L209" s="228"/>
      <c r="M209" s="228"/>
      <c r="N209" s="228"/>
      <c r="O209" s="228"/>
      <c r="P209" s="228"/>
      <c r="Q209" s="228"/>
      <c r="R209" s="228"/>
      <c r="S209" s="228"/>
      <c r="T209" s="228"/>
      <c r="U209" s="228"/>
      <c r="V209" s="228"/>
      <c r="W209" s="228"/>
      <c r="X209" s="228"/>
      <c r="Y209" s="228"/>
      <c r="Z209" s="229"/>
      <c r="AB209" s="251" t="str">
        <f t="shared" si="15"/>
        <v/>
      </c>
      <c r="AD209" s="220"/>
    </row>
    <row r="210" spans="1:30" x14ac:dyDescent="0.2">
      <c r="A210" s="209" t="str">
        <f t="shared" si="17"/>
        <v/>
      </c>
      <c r="B210" s="210" t="str">
        <f t="shared" si="18"/>
        <v/>
      </c>
      <c r="C210" s="86"/>
      <c r="D210" s="239" t="str">
        <f t="shared" si="16"/>
        <v/>
      </c>
      <c r="E210" s="126"/>
      <c r="F210" s="224"/>
      <c r="G210" s="224"/>
      <c r="H210" s="224"/>
      <c r="I210" s="224"/>
      <c r="J210" s="224"/>
      <c r="K210" s="224"/>
      <c r="L210" s="224"/>
      <c r="M210" s="224"/>
      <c r="N210" s="224"/>
      <c r="O210" s="224"/>
      <c r="P210" s="224"/>
      <c r="Q210" s="224"/>
      <c r="R210" s="224"/>
      <c r="S210" s="224"/>
      <c r="T210" s="224"/>
      <c r="U210" s="224"/>
      <c r="V210" s="224"/>
      <c r="W210" s="224"/>
      <c r="X210" s="224"/>
      <c r="Y210" s="224"/>
      <c r="Z210" s="225"/>
      <c r="AB210" s="251" t="str">
        <f t="shared" si="15"/>
        <v/>
      </c>
      <c r="AD210" s="220"/>
    </row>
    <row r="211" spans="1:30" x14ac:dyDescent="0.2">
      <c r="A211" s="209" t="str">
        <f t="shared" si="17"/>
        <v/>
      </c>
      <c r="B211" s="210" t="str">
        <f t="shared" si="18"/>
        <v/>
      </c>
      <c r="C211" s="86"/>
      <c r="D211" s="239" t="str">
        <f t="shared" si="16"/>
        <v/>
      </c>
      <c r="E211" s="126"/>
      <c r="F211" s="224"/>
      <c r="G211" s="224"/>
      <c r="H211" s="224"/>
      <c r="I211" s="224"/>
      <c r="J211" s="224"/>
      <c r="K211" s="224"/>
      <c r="L211" s="224"/>
      <c r="M211" s="224"/>
      <c r="N211" s="224"/>
      <c r="O211" s="224"/>
      <c r="P211" s="224"/>
      <c r="Q211" s="224"/>
      <c r="R211" s="224"/>
      <c r="S211" s="224"/>
      <c r="T211" s="224"/>
      <c r="U211" s="224"/>
      <c r="V211" s="224"/>
      <c r="W211" s="224"/>
      <c r="X211" s="224"/>
      <c r="Y211" s="224"/>
      <c r="Z211" s="225"/>
      <c r="AB211" s="251" t="str">
        <f t="shared" si="15"/>
        <v/>
      </c>
      <c r="AD211" s="220"/>
    </row>
    <row r="212" spans="1:30" x14ac:dyDescent="0.2">
      <c r="A212" s="211" t="str">
        <f t="shared" si="17"/>
        <v/>
      </c>
      <c r="B212" s="212" t="str">
        <f t="shared" si="18"/>
        <v/>
      </c>
      <c r="C212" s="88"/>
      <c r="D212" s="240" t="str">
        <f t="shared" si="16"/>
        <v/>
      </c>
      <c r="E212" s="127"/>
      <c r="F212" s="226"/>
      <c r="G212" s="226"/>
      <c r="H212" s="226"/>
      <c r="I212" s="226"/>
      <c r="J212" s="226"/>
      <c r="K212" s="226"/>
      <c r="L212" s="226"/>
      <c r="M212" s="226"/>
      <c r="N212" s="226"/>
      <c r="O212" s="226"/>
      <c r="P212" s="226"/>
      <c r="Q212" s="226"/>
      <c r="R212" s="226"/>
      <c r="S212" s="226"/>
      <c r="T212" s="226"/>
      <c r="U212" s="226"/>
      <c r="V212" s="226"/>
      <c r="W212" s="226"/>
      <c r="X212" s="226"/>
      <c r="Y212" s="226"/>
      <c r="Z212" s="227"/>
      <c r="AB212" s="252" t="str">
        <f t="shared" si="15"/>
        <v/>
      </c>
      <c r="AD212" s="220"/>
    </row>
    <row r="213" spans="1:30" x14ac:dyDescent="0.2">
      <c r="A213" s="213" t="str">
        <f t="shared" si="17"/>
        <v/>
      </c>
      <c r="B213" s="214" t="str">
        <f t="shared" si="18"/>
        <v/>
      </c>
      <c r="C213" s="87"/>
      <c r="D213" s="239" t="str">
        <f t="shared" si="16"/>
        <v/>
      </c>
      <c r="E213" s="128"/>
      <c r="F213" s="228"/>
      <c r="G213" s="228"/>
      <c r="H213" s="228"/>
      <c r="I213" s="228"/>
      <c r="J213" s="228"/>
      <c r="K213" s="228"/>
      <c r="L213" s="228"/>
      <c r="M213" s="228"/>
      <c r="N213" s="228"/>
      <c r="O213" s="228"/>
      <c r="P213" s="228"/>
      <c r="Q213" s="228"/>
      <c r="R213" s="228"/>
      <c r="S213" s="228"/>
      <c r="T213" s="228"/>
      <c r="U213" s="228"/>
      <c r="V213" s="228"/>
      <c r="W213" s="228"/>
      <c r="X213" s="228"/>
      <c r="Y213" s="228"/>
      <c r="Z213" s="229"/>
      <c r="AB213" s="251" t="str">
        <f t="shared" si="15"/>
        <v/>
      </c>
      <c r="AD213" s="220"/>
    </row>
    <row r="214" spans="1:30" x14ac:dyDescent="0.2">
      <c r="A214" s="209" t="str">
        <f t="shared" si="17"/>
        <v/>
      </c>
      <c r="B214" s="210" t="str">
        <f t="shared" si="18"/>
        <v/>
      </c>
      <c r="C214" s="86"/>
      <c r="D214" s="239" t="str">
        <f t="shared" si="16"/>
        <v/>
      </c>
      <c r="E214" s="126"/>
      <c r="F214" s="224"/>
      <c r="G214" s="224"/>
      <c r="H214" s="224"/>
      <c r="I214" s="224"/>
      <c r="J214" s="224"/>
      <c r="K214" s="224"/>
      <c r="L214" s="224"/>
      <c r="M214" s="224"/>
      <c r="N214" s="224"/>
      <c r="O214" s="224"/>
      <c r="P214" s="224"/>
      <c r="Q214" s="224"/>
      <c r="R214" s="224"/>
      <c r="S214" s="224"/>
      <c r="T214" s="224"/>
      <c r="U214" s="224"/>
      <c r="V214" s="224"/>
      <c r="W214" s="224"/>
      <c r="X214" s="224"/>
      <c r="Y214" s="224"/>
      <c r="Z214" s="225"/>
      <c r="AB214" s="251" t="str">
        <f t="shared" si="15"/>
        <v/>
      </c>
      <c r="AD214" s="220"/>
    </row>
    <row r="215" spans="1:30" x14ac:dyDescent="0.2">
      <c r="A215" s="209" t="str">
        <f t="shared" si="17"/>
        <v/>
      </c>
      <c r="B215" s="210" t="str">
        <f t="shared" si="18"/>
        <v/>
      </c>
      <c r="C215" s="86"/>
      <c r="D215" s="239" t="str">
        <f t="shared" si="16"/>
        <v/>
      </c>
      <c r="E215" s="126"/>
      <c r="F215" s="224"/>
      <c r="G215" s="224"/>
      <c r="H215" s="224"/>
      <c r="I215" s="224"/>
      <c r="J215" s="224"/>
      <c r="K215" s="224"/>
      <c r="L215" s="224"/>
      <c r="M215" s="224"/>
      <c r="N215" s="224"/>
      <c r="O215" s="224"/>
      <c r="P215" s="224"/>
      <c r="Q215" s="224"/>
      <c r="R215" s="224"/>
      <c r="S215" s="224"/>
      <c r="T215" s="224"/>
      <c r="U215" s="224"/>
      <c r="V215" s="224"/>
      <c r="W215" s="224"/>
      <c r="X215" s="224"/>
      <c r="Y215" s="224"/>
      <c r="Z215" s="225"/>
      <c r="AB215" s="251" t="str">
        <f t="shared" si="15"/>
        <v/>
      </c>
      <c r="AD215" s="220"/>
    </row>
    <row r="216" spans="1:30" x14ac:dyDescent="0.2">
      <c r="A216" s="211" t="str">
        <f t="shared" si="17"/>
        <v/>
      </c>
      <c r="B216" s="212" t="str">
        <f t="shared" si="18"/>
        <v/>
      </c>
      <c r="C216" s="88"/>
      <c r="D216" s="240" t="str">
        <f t="shared" si="16"/>
        <v/>
      </c>
      <c r="E216" s="127"/>
      <c r="F216" s="226"/>
      <c r="G216" s="226"/>
      <c r="H216" s="226"/>
      <c r="I216" s="226"/>
      <c r="J216" s="226"/>
      <c r="K216" s="226"/>
      <c r="L216" s="226"/>
      <c r="M216" s="226"/>
      <c r="N216" s="226"/>
      <c r="O216" s="226"/>
      <c r="P216" s="226"/>
      <c r="Q216" s="226"/>
      <c r="R216" s="226"/>
      <c r="S216" s="226"/>
      <c r="T216" s="226"/>
      <c r="U216" s="226"/>
      <c r="V216" s="226"/>
      <c r="W216" s="226"/>
      <c r="X216" s="226"/>
      <c r="Y216" s="226"/>
      <c r="Z216" s="227"/>
      <c r="AB216" s="252" t="str">
        <f t="shared" si="15"/>
        <v/>
      </c>
      <c r="AD216" s="220"/>
    </row>
    <row r="217" spans="1:30" x14ac:dyDescent="0.2">
      <c r="A217" s="213" t="str">
        <f t="shared" si="17"/>
        <v/>
      </c>
      <c r="B217" s="214" t="str">
        <f t="shared" si="18"/>
        <v/>
      </c>
      <c r="C217" s="87"/>
      <c r="D217" s="239" t="str">
        <f t="shared" si="16"/>
        <v/>
      </c>
      <c r="E217" s="128"/>
      <c r="F217" s="228"/>
      <c r="G217" s="228"/>
      <c r="H217" s="228"/>
      <c r="I217" s="228"/>
      <c r="J217" s="228"/>
      <c r="K217" s="228"/>
      <c r="L217" s="228"/>
      <c r="M217" s="228"/>
      <c r="N217" s="228"/>
      <c r="O217" s="228"/>
      <c r="P217" s="228"/>
      <c r="Q217" s="228"/>
      <c r="R217" s="228"/>
      <c r="S217" s="228"/>
      <c r="T217" s="228"/>
      <c r="U217" s="228"/>
      <c r="V217" s="228"/>
      <c r="W217" s="228"/>
      <c r="X217" s="228"/>
      <c r="Y217" s="228"/>
      <c r="Z217" s="229"/>
      <c r="AB217" s="251" t="str">
        <f t="shared" si="15"/>
        <v/>
      </c>
      <c r="AD217" s="220"/>
    </row>
    <row r="218" spans="1:30" x14ac:dyDescent="0.2">
      <c r="A218" s="209" t="str">
        <f t="shared" si="17"/>
        <v/>
      </c>
      <c r="B218" s="210" t="str">
        <f t="shared" si="18"/>
        <v/>
      </c>
      <c r="C218" s="86"/>
      <c r="D218" s="239" t="str">
        <f t="shared" si="16"/>
        <v/>
      </c>
      <c r="E218" s="126"/>
      <c r="F218" s="224"/>
      <c r="G218" s="224"/>
      <c r="H218" s="224"/>
      <c r="I218" s="224"/>
      <c r="J218" s="224"/>
      <c r="K218" s="224"/>
      <c r="L218" s="224"/>
      <c r="M218" s="224"/>
      <c r="N218" s="224"/>
      <c r="O218" s="224"/>
      <c r="P218" s="224"/>
      <c r="Q218" s="224"/>
      <c r="R218" s="224"/>
      <c r="S218" s="224"/>
      <c r="T218" s="224"/>
      <c r="U218" s="224"/>
      <c r="V218" s="224"/>
      <c r="W218" s="224"/>
      <c r="X218" s="224"/>
      <c r="Y218" s="224"/>
      <c r="Z218" s="225"/>
      <c r="AB218" s="251" t="str">
        <f t="shared" si="15"/>
        <v/>
      </c>
      <c r="AD218" s="220"/>
    </row>
    <row r="219" spans="1:30" x14ac:dyDescent="0.2">
      <c r="A219" s="209" t="str">
        <f t="shared" si="17"/>
        <v/>
      </c>
      <c r="B219" s="210" t="str">
        <f t="shared" si="18"/>
        <v/>
      </c>
      <c r="C219" s="86"/>
      <c r="D219" s="239" t="str">
        <f t="shared" si="16"/>
        <v/>
      </c>
      <c r="E219" s="126"/>
      <c r="F219" s="224"/>
      <c r="G219" s="224"/>
      <c r="H219" s="224"/>
      <c r="I219" s="224"/>
      <c r="J219" s="224"/>
      <c r="K219" s="224"/>
      <c r="L219" s="224"/>
      <c r="M219" s="224"/>
      <c r="N219" s="224"/>
      <c r="O219" s="224"/>
      <c r="P219" s="224"/>
      <c r="Q219" s="224"/>
      <c r="R219" s="224"/>
      <c r="S219" s="224"/>
      <c r="T219" s="224"/>
      <c r="U219" s="224"/>
      <c r="V219" s="224"/>
      <c r="W219" s="224"/>
      <c r="X219" s="224"/>
      <c r="Y219" s="224"/>
      <c r="Z219" s="225"/>
      <c r="AB219" s="251" t="str">
        <f t="shared" si="15"/>
        <v/>
      </c>
      <c r="AD219" s="220"/>
    </row>
    <row r="220" spans="1:30" x14ac:dyDescent="0.2">
      <c r="A220" s="211" t="str">
        <f t="shared" si="17"/>
        <v/>
      </c>
      <c r="B220" s="212" t="str">
        <f t="shared" si="18"/>
        <v/>
      </c>
      <c r="C220" s="88"/>
      <c r="D220" s="240" t="str">
        <f t="shared" si="16"/>
        <v/>
      </c>
      <c r="E220" s="127"/>
      <c r="F220" s="226"/>
      <c r="G220" s="226"/>
      <c r="H220" s="226"/>
      <c r="I220" s="226"/>
      <c r="J220" s="226"/>
      <c r="K220" s="226"/>
      <c r="L220" s="226"/>
      <c r="M220" s="226"/>
      <c r="N220" s="226"/>
      <c r="O220" s="226"/>
      <c r="P220" s="226"/>
      <c r="Q220" s="226"/>
      <c r="R220" s="226"/>
      <c r="S220" s="226"/>
      <c r="T220" s="226"/>
      <c r="U220" s="226"/>
      <c r="V220" s="226"/>
      <c r="W220" s="226"/>
      <c r="X220" s="226"/>
      <c r="Y220" s="226"/>
      <c r="Z220" s="227"/>
      <c r="AB220" s="252" t="str">
        <f t="shared" si="15"/>
        <v/>
      </c>
      <c r="AD220" s="220"/>
    </row>
    <row r="221" spans="1:30" x14ac:dyDescent="0.2">
      <c r="A221" s="213" t="str">
        <f t="shared" si="17"/>
        <v/>
      </c>
      <c r="B221" s="214" t="str">
        <f t="shared" si="18"/>
        <v/>
      </c>
      <c r="C221" s="87"/>
      <c r="D221" s="239" t="str">
        <f t="shared" si="16"/>
        <v/>
      </c>
      <c r="E221" s="128"/>
      <c r="F221" s="228"/>
      <c r="G221" s="228"/>
      <c r="H221" s="228"/>
      <c r="I221" s="228"/>
      <c r="J221" s="228"/>
      <c r="K221" s="228"/>
      <c r="L221" s="228"/>
      <c r="M221" s="228"/>
      <c r="N221" s="228"/>
      <c r="O221" s="228"/>
      <c r="P221" s="228"/>
      <c r="Q221" s="228"/>
      <c r="R221" s="228"/>
      <c r="S221" s="228"/>
      <c r="T221" s="228"/>
      <c r="U221" s="228"/>
      <c r="V221" s="228"/>
      <c r="W221" s="228"/>
      <c r="X221" s="228"/>
      <c r="Y221" s="228"/>
      <c r="Z221" s="229"/>
      <c r="AB221" s="251" t="str">
        <f t="shared" si="15"/>
        <v/>
      </c>
      <c r="AD221" s="220"/>
    </row>
    <row r="222" spans="1:30" x14ac:dyDescent="0.2">
      <c r="A222" s="209" t="str">
        <f t="shared" si="17"/>
        <v/>
      </c>
      <c r="B222" s="210" t="str">
        <f t="shared" si="18"/>
        <v/>
      </c>
      <c r="C222" s="86"/>
      <c r="D222" s="239" t="str">
        <f t="shared" si="16"/>
        <v/>
      </c>
      <c r="E222" s="126"/>
      <c r="F222" s="224"/>
      <c r="G222" s="224"/>
      <c r="H222" s="224"/>
      <c r="I222" s="224"/>
      <c r="J222" s="224"/>
      <c r="K222" s="224"/>
      <c r="L222" s="224"/>
      <c r="M222" s="224"/>
      <c r="N222" s="224"/>
      <c r="O222" s="224"/>
      <c r="P222" s="224"/>
      <c r="Q222" s="224"/>
      <c r="R222" s="224"/>
      <c r="S222" s="224"/>
      <c r="T222" s="224"/>
      <c r="U222" s="224"/>
      <c r="V222" s="224"/>
      <c r="W222" s="224"/>
      <c r="X222" s="224"/>
      <c r="Y222" s="224"/>
      <c r="Z222" s="225"/>
      <c r="AB222" s="251" t="str">
        <f t="shared" si="15"/>
        <v/>
      </c>
      <c r="AD222" s="220"/>
    </row>
    <row r="223" spans="1:30" x14ac:dyDescent="0.2">
      <c r="A223" s="209" t="str">
        <f t="shared" si="17"/>
        <v/>
      </c>
      <c r="B223" s="210" t="str">
        <f t="shared" si="18"/>
        <v/>
      </c>
      <c r="C223" s="86"/>
      <c r="D223" s="239" t="str">
        <f t="shared" si="16"/>
        <v/>
      </c>
      <c r="E223" s="126"/>
      <c r="F223" s="224"/>
      <c r="G223" s="224"/>
      <c r="H223" s="224"/>
      <c r="I223" s="224"/>
      <c r="J223" s="224"/>
      <c r="K223" s="224"/>
      <c r="L223" s="224"/>
      <c r="M223" s="224"/>
      <c r="N223" s="224"/>
      <c r="O223" s="224"/>
      <c r="P223" s="224"/>
      <c r="Q223" s="224"/>
      <c r="R223" s="224"/>
      <c r="S223" s="224"/>
      <c r="T223" s="224"/>
      <c r="U223" s="224"/>
      <c r="V223" s="224"/>
      <c r="W223" s="224"/>
      <c r="X223" s="224"/>
      <c r="Y223" s="224"/>
      <c r="Z223" s="225"/>
      <c r="AB223" s="251" t="str">
        <f t="shared" si="15"/>
        <v/>
      </c>
      <c r="AD223" s="220"/>
    </row>
    <row r="224" spans="1:30" x14ac:dyDescent="0.2">
      <c r="A224" s="211" t="str">
        <f t="shared" si="17"/>
        <v/>
      </c>
      <c r="B224" s="212" t="str">
        <f t="shared" si="18"/>
        <v/>
      </c>
      <c r="C224" s="88"/>
      <c r="D224" s="240" t="str">
        <f t="shared" si="16"/>
        <v/>
      </c>
      <c r="E224" s="127"/>
      <c r="F224" s="226"/>
      <c r="G224" s="226"/>
      <c r="H224" s="226"/>
      <c r="I224" s="226"/>
      <c r="J224" s="226"/>
      <c r="K224" s="226"/>
      <c r="L224" s="226"/>
      <c r="M224" s="226"/>
      <c r="N224" s="226"/>
      <c r="O224" s="226"/>
      <c r="P224" s="226"/>
      <c r="Q224" s="226"/>
      <c r="R224" s="226"/>
      <c r="S224" s="226"/>
      <c r="T224" s="226"/>
      <c r="U224" s="226"/>
      <c r="V224" s="226"/>
      <c r="W224" s="226"/>
      <c r="X224" s="226"/>
      <c r="Y224" s="226"/>
      <c r="Z224" s="227"/>
      <c r="AB224" s="252" t="str">
        <f t="shared" si="15"/>
        <v/>
      </c>
      <c r="AD224" s="220"/>
    </row>
    <row r="225" spans="1:30" x14ac:dyDescent="0.2">
      <c r="A225" s="213" t="str">
        <f t="shared" si="17"/>
        <v/>
      </c>
      <c r="B225" s="214" t="str">
        <f t="shared" si="18"/>
        <v/>
      </c>
      <c r="C225" s="87"/>
      <c r="D225" s="239" t="str">
        <f t="shared" si="16"/>
        <v/>
      </c>
      <c r="E225" s="128"/>
      <c r="F225" s="228"/>
      <c r="G225" s="228"/>
      <c r="H225" s="228"/>
      <c r="I225" s="228"/>
      <c r="J225" s="228"/>
      <c r="K225" s="228"/>
      <c r="L225" s="228"/>
      <c r="M225" s="228"/>
      <c r="N225" s="228"/>
      <c r="O225" s="228"/>
      <c r="P225" s="228"/>
      <c r="Q225" s="228"/>
      <c r="R225" s="228"/>
      <c r="S225" s="228"/>
      <c r="T225" s="228"/>
      <c r="U225" s="228"/>
      <c r="V225" s="228"/>
      <c r="W225" s="228"/>
      <c r="X225" s="228"/>
      <c r="Y225" s="228"/>
      <c r="Z225" s="229"/>
      <c r="AB225" s="251" t="str">
        <f t="shared" si="15"/>
        <v/>
      </c>
      <c r="AD225" s="220"/>
    </row>
    <row r="226" spans="1:30" x14ac:dyDescent="0.2">
      <c r="A226" s="209" t="str">
        <f t="shared" si="17"/>
        <v/>
      </c>
      <c r="B226" s="210" t="str">
        <f t="shared" si="18"/>
        <v/>
      </c>
      <c r="C226" s="86"/>
      <c r="D226" s="239" t="str">
        <f t="shared" si="16"/>
        <v/>
      </c>
      <c r="E226" s="126"/>
      <c r="F226" s="224"/>
      <c r="G226" s="224"/>
      <c r="H226" s="224"/>
      <c r="I226" s="224"/>
      <c r="J226" s="224"/>
      <c r="K226" s="224"/>
      <c r="L226" s="224"/>
      <c r="M226" s="224"/>
      <c r="N226" s="224"/>
      <c r="O226" s="224"/>
      <c r="P226" s="224"/>
      <c r="Q226" s="224"/>
      <c r="R226" s="224"/>
      <c r="S226" s="224"/>
      <c r="T226" s="224"/>
      <c r="U226" s="224"/>
      <c r="V226" s="224"/>
      <c r="W226" s="224"/>
      <c r="X226" s="224"/>
      <c r="Y226" s="224"/>
      <c r="Z226" s="225"/>
      <c r="AB226" s="251" t="str">
        <f t="shared" si="15"/>
        <v/>
      </c>
      <c r="AD226" s="220"/>
    </row>
    <row r="227" spans="1:30" x14ac:dyDescent="0.2">
      <c r="A227" s="209" t="str">
        <f t="shared" si="17"/>
        <v/>
      </c>
      <c r="B227" s="210" t="str">
        <f t="shared" si="18"/>
        <v/>
      </c>
      <c r="C227" s="86"/>
      <c r="D227" s="239" t="str">
        <f t="shared" si="16"/>
        <v/>
      </c>
      <c r="E227" s="126"/>
      <c r="F227" s="224"/>
      <c r="G227" s="224"/>
      <c r="H227" s="224"/>
      <c r="I227" s="224"/>
      <c r="J227" s="224"/>
      <c r="K227" s="224"/>
      <c r="L227" s="224"/>
      <c r="M227" s="224"/>
      <c r="N227" s="224"/>
      <c r="O227" s="224"/>
      <c r="P227" s="224"/>
      <c r="Q227" s="224"/>
      <c r="R227" s="224"/>
      <c r="S227" s="224"/>
      <c r="T227" s="224"/>
      <c r="U227" s="224"/>
      <c r="V227" s="224"/>
      <c r="W227" s="224"/>
      <c r="X227" s="224"/>
      <c r="Y227" s="224"/>
      <c r="Z227" s="225"/>
      <c r="AB227" s="251" t="str">
        <f t="shared" si="15"/>
        <v/>
      </c>
      <c r="AD227" s="220"/>
    </row>
    <row r="228" spans="1:30" x14ac:dyDescent="0.2">
      <c r="A228" s="211" t="str">
        <f t="shared" si="17"/>
        <v/>
      </c>
      <c r="B228" s="212" t="str">
        <f t="shared" si="18"/>
        <v/>
      </c>
      <c r="C228" s="88"/>
      <c r="D228" s="240" t="str">
        <f t="shared" si="16"/>
        <v/>
      </c>
      <c r="E228" s="127"/>
      <c r="F228" s="226"/>
      <c r="G228" s="226"/>
      <c r="H228" s="226"/>
      <c r="I228" s="226"/>
      <c r="J228" s="226"/>
      <c r="K228" s="226"/>
      <c r="L228" s="226"/>
      <c r="M228" s="226"/>
      <c r="N228" s="226"/>
      <c r="O228" s="226"/>
      <c r="P228" s="226"/>
      <c r="Q228" s="226"/>
      <c r="R228" s="226"/>
      <c r="S228" s="226"/>
      <c r="T228" s="226"/>
      <c r="U228" s="226"/>
      <c r="V228" s="226"/>
      <c r="W228" s="226"/>
      <c r="X228" s="226"/>
      <c r="Y228" s="226"/>
      <c r="Z228" s="227"/>
      <c r="AB228" s="252" t="str">
        <f t="shared" si="15"/>
        <v/>
      </c>
      <c r="AD228" s="220"/>
    </row>
    <row r="229" spans="1:30" x14ac:dyDescent="0.2">
      <c r="A229" s="213" t="str">
        <f t="shared" si="17"/>
        <v/>
      </c>
      <c r="B229" s="214" t="str">
        <f t="shared" si="18"/>
        <v/>
      </c>
      <c r="C229" s="87"/>
      <c r="D229" s="239" t="str">
        <f t="shared" si="16"/>
        <v/>
      </c>
      <c r="E229" s="128"/>
      <c r="F229" s="228"/>
      <c r="G229" s="228"/>
      <c r="H229" s="228"/>
      <c r="I229" s="228"/>
      <c r="J229" s="228"/>
      <c r="K229" s="228"/>
      <c r="L229" s="228"/>
      <c r="M229" s="228"/>
      <c r="N229" s="228"/>
      <c r="O229" s="228"/>
      <c r="P229" s="228"/>
      <c r="Q229" s="228"/>
      <c r="R229" s="228"/>
      <c r="S229" s="228"/>
      <c r="T229" s="228"/>
      <c r="U229" s="228"/>
      <c r="V229" s="228"/>
      <c r="W229" s="228"/>
      <c r="X229" s="228"/>
      <c r="Y229" s="228"/>
      <c r="Z229" s="229"/>
      <c r="AB229" s="251" t="str">
        <f t="shared" si="15"/>
        <v/>
      </c>
      <c r="AD229" s="220"/>
    </row>
    <row r="230" spans="1:30" x14ac:dyDescent="0.2">
      <c r="A230" s="209" t="str">
        <f t="shared" si="17"/>
        <v/>
      </c>
      <c r="B230" s="210" t="str">
        <f t="shared" si="18"/>
        <v/>
      </c>
      <c r="C230" s="86"/>
      <c r="D230" s="239" t="str">
        <f t="shared" si="16"/>
        <v/>
      </c>
      <c r="E230" s="126"/>
      <c r="F230" s="224"/>
      <c r="G230" s="224"/>
      <c r="H230" s="224"/>
      <c r="I230" s="224"/>
      <c r="J230" s="224"/>
      <c r="K230" s="224"/>
      <c r="L230" s="224"/>
      <c r="M230" s="224"/>
      <c r="N230" s="224"/>
      <c r="O230" s="224"/>
      <c r="P230" s="224"/>
      <c r="Q230" s="224"/>
      <c r="R230" s="224"/>
      <c r="S230" s="224"/>
      <c r="T230" s="224"/>
      <c r="U230" s="224"/>
      <c r="V230" s="224"/>
      <c r="W230" s="224"/>
      <c r="X230" s="224"/>
      <c r="Y230" s="224"/>
      <c r="Z230" s="225"/>
      <c r="AB230" s="251" t="str">
        <f t="shared" si="15"/>
        <v/>
      </c>
      <c r="AD230" s="220"/>
    </row>
    <row r="231" spans="1:30" x14ac:dyDescent="0.2">
      <c r="A231" s="209" t="str">
        <f t="shared" si="17"/>
        <v/>
      </c>
      <c r="B231" s="210" t="str">
        <f t="shared" si="18"/>
        <v/>
      </c>
      <c r="C231" s="86"/>
      <c r="D231" s="239" t="str">
        <f t="shared" si="16"/>
        <v/>
      </c>
      <c r="E231" s="126"/>
      <c r="F231" s="224"/>
      <c r="G231" s="224"/>
      <c r="H231" s="224"/>
      <c r="I231" s="224"/>
      <c r="J231" s="224"/>
      <c r="K231" s="224"/>
      <c r="L231" s="224"/>
      <c r="M231" s="224"/>
      <c r="N231" s="224"/>
      <c r="O231" s="224"/>
      <c r="P231" s="224"/>
      <c r="Q231" s="224"/>
      <c r="R231" s="224"/>
      <c r="S231" s="224"/>
      <c r="T231" s="224"/>
      <c r="U231" s="224"/>
      <c r="V231" s="224"/>
      <c r="W231" s="224"/>
      <c r="X231" s="224"/>
      <c r="Y231" s="224"/>
      <c r="Z231" s="225"/>
      <c r="AB231" s="251" t="str">
        <f t="shared" si="15"/>
        <v/>
      </c>
      <c r="AD231" s="220"/>
    </row>
    <row r="232" spans="1:30" x14ac:dyDescent="0.2">
      <c r="A232" s="211" t="str">
        <f t="shared" si="17"/>
        <v/>
      </c>
      <c r="B232" s="212" t="str">
        <f t="shared" si="18"/>
        <v/>
      </c>
      <c r="C232" s="88"/>
      <c r="D232" s="240" t="str">
        <f t="shared" si="16"/>
        <v/>
      </c>
      <c r="E232" s="127"/>
      <c r="F232" s="226"/>
      <c r="G232" s="226"/>
      <c r="H232" s="226"/>
      <c r="I232" s="226"/>
      <c r="J232" s="226"/>
      <c r="K232" s="226"/>
      <c r="L232" s="226"/>
      <c r="M232" s="226"/>
      <c r="N232" s="226"/>
      <c r="O232" s="226"/>
      <c r="P232" s="226"/>
      <c r="Q232" s="226"/>
      <c r="R232" s="226"/>
      <c r="S232" s="226"/>
      <c r="T232" s="226"/>
      <c r="U232" s="226"/>
      <c r="V232" s="226"/>
      <c r="W232" s="226"/>
      <c r="X232" s="226"/>
      <c r="Y232" s="226"/>
      <c r="Z232" s="227"/>
      <c r="AB232" s="252" t="str">
        <f t="shared" si="15"/>
        <v/>
      </c>
      <c r="AD232" s="220"/>
    </row>
    <row r="233" spans="1:30" x14ac:dyDescent="0.2">
      <c r="A233" s="213" t="str">
        <f t="shared" si="17"/>
        <v/>
      </c>
      <c r="B233" s="214" t="str">
        <f t="shared" si="18"/>
        <v/>
      </c>
      <c r="C233" s="87"/>
      <c r="D233" s="239" t="str">
        <f t="shared" si="16"/>
        <v/>
      </c>
      <c r="E233" s="128"/>
      <c r="F233" s="228"/>
      <c r="G233" s="228"/>
      <c r="H233" s="228"/>
      <c r="I233" s="228"/>
      <c r="J233" s="228"/>
      <c r="K233" s="228"/>
      <c r="L233" s="228"/>
      <c r="M233" s="228"/>
      <c r="N233" s="228"/>
      <c r="O233" s="228"/>
      <c r="P233" s="228"/>
      <c r="Q233" s="228"/>
      <c r="R233" s="228"/>
      <c r="S233" s="228"/>
      <c r="T233" s="228"/>
      <c r="U233" s="228"/>
      <c r="V233" s="228"/>
      <c r="W233" s="228"/>
      <c r="X233" s="228"/>
      <c r="Y233" s="228"/>
      <c r="Z233" s="229"/>
      <c r="AB233" s="251" t="str">
        <f t="shared" si="15"/>
        <v/>
      </c>
      <c r="AD233" s="220"/>
    </row>
    <row r="234" spans="1:30" x14ac:dyDescent="0.2">
      <c r="A234" s="209" t="str">
        <f t="shared" si="17"/>
        <v/>
      </c>
      <c r="B234" s="210" t="str">
        <f t="shared" si="18"/>
        <v/>
      </c>
      <c r="C234" s="86"/>
      <c r="D234" s="239" t="str">
        <f t="shared" si="16"/>
        <v/>
      </c>
      <c r="E234" s="126"/>
      <c r="F234" s="224"/>
      <c r="G234" s="224"/>
      <c r="H234" s="224"/>
      <c r="I234" s="224"/>
      <c r="J234" s="224"/>
      <c r="K234" s="224"/>
      <c r="L234" s="224"/>
      <c r="M234" s="224"/>
      <c r="N234" s="224"/>
      <c r="O234" s="224"/>
      <c r="P234" s="224"/>
      <c r="Q234" s="224"/>
      <c r="R234" s="224"/>
      <c r="S234" s="224"/>
      <c r="T234" s="224"/>
      <c r="U234" s="224"/>
      <c r="V234" s="224"/>
      <c r="W234" s="224"/>
      <c r="X234" s="224"/>
      <c r="Y234" s="224"/>
      <c r="Z234" s="225"/>
      <c r="AB234" s="251" t="str">
        <f t="shared" si="15"/>
        <v/>
      </c>
      <c r="AD234" s="220"/>
    </row>
    <row r="235" spans="1:30" x14ac:dyDescent="0.2">
      <c r="A235" s="209" t="str">
        <f t="shared" si="17"/>
        <v/>
      </c>
      <c r="B235" s="210" t="str">
        <f t="shared" si="18"/>
        <v/>
      </c>
      <c r="C235" s="86"/>
      <c r="D235" s="239" t="str">
        <f t="shared" si="16"/>
        <v/>
      </c>
      <c r="E235" s="126"/>
      <c r="F235" s="224"/>
      <c r="G235" s="224"/>
      <c r="H235" s="224"/>
      <c r="I235" s="224"/>
      <c r="J235" s="224"/>
      <c r="K235" s="224"/>
      <c r="L235" s="224"/>
      <c r="M235" s="224"/>
      <c r="N235" s="224"/>
      <c r="O235" s="224"/>
      <c r="P235" s="224"/>
      <c r="Q235" s="224"/>
      <c r="R235" s="224"/>
      <c r="S235" s="224"/>
      <c r="T235" s="224"/>
      <c r="U235" s="224"/>
      <c r="V235" s="224"/>
      <c r="W235" s="224"/>
      <c r="X235" s="224"/>
      <c r="Y235" s="224"/>
      <c r="Z235" s="225"/>
      <c r="AB235" s="251" t="str">
        <f t="shared" si="15"/>
        <v/>
      </c>
      <c r="AD235" s="220"/>
    </row>
    <row r="236" spans="1:30" x14ac:dyDescent="0.2">
      <c r="A236" s="211" t="str">
        <f t="shared" si="17"/>
        <v/>
      </c>
      <c r="B236" s="212" t="str">
        <f t="shared" si="18"/>
        <v/>
      </c>
      <c r="C236" s="88"/>
      <c r="D236" s="240" t="str">
        <f t="shared" si="16"/>
        <v/>
      </c>
      <c r="E236" s="127"/>
      <c r="F236" s="226"/>
      <c r="G236" s="226"/>
      <c r="H236" s="226"/>
      <c r="I236" s="226"/>
      <c r="J236" s="226"/>
      <c r="K236" s="226"/>
      <c r="L236" s="226"/>
      <c r="M236" s="226"/>
      <c r="N236" s="226"/>
      <c r="O236" s="226"/>
      <c r="P236" s="226"/>
      <c r="Q236" s="226"/>
      <c r="R236" s="226"/>
      <c r="S236" s="226"/>
      <c r="T236" s="226"/>
      <c r="U236" s="226"/>
      <c r="V236" s="226"/>
      <c r="W236" s="226"/>
      <c r="X236" s="226"/>
      <c r="Y236" s="226"/>
      <c r="Z236" s="227"/>
      <c r="AB236" s="252" t="str">
        <f t="shared" si="15"/>
        <v/>
      </c>
      <c r="AD236" s="220"/>
    </row>
    <row r="237" spans="1:30" x14ac:dyDescent="0.2">
      <c r="A237" s="213" t="str">
        <f t="shared" si="17"/>
        <v/>
      </c>
      <c r="B237" s="214" t="str">
        <f t="shared" si="18"/>
        <v/>
      </c>
      <c r="C237" s="87"/>
      <c r="D237" s="239" t="str">
        <f t="shared" si="16"/>
        <v/>
      </c>
      <c r="E237" s="128"/>
      <c r="F237" s="228"/>
      <c r="G237" s="228"/>
      <c r="H237" s="228"/>
      <c r="I237" s="228"/>
      <c r="J237" s="228"/>
      <c r="K237" s="228"/>
      <c r="L237" s="228"/>
      <c r="M237" s="228"/>
      <c r="N237" s="228"/>
      <c r="O237" s="228"/>
      <c r="P237" s="228"/>
      <c r="Q237" s="228"/>
      <c r="R237" s="228"/>
      <c r="S237" s="228"/>
      <c r="T237" s="228"/>
      <c r="U237" s="228"/>
      <c r="V237" s="228"/>
      <c r="W237" s="228"/>
      <c r="X237" s="228"/>
      <c r="Y237" s="228"/>
      <c r="Z237" s="229"/>
      <c r="AB237" s="251" t="str">
        <f t="shared" si="15"/>
        <v/>
      </c>
      <c r="AD237" s="220"/>
    </row>
    <row r="238" spans="1:30" x14ac:dyDescent="0.2">
      <c r="A238" s="209" t="str">
        <f t="shared" si="17"/>
        <v/>
      </c>
      <c r="B238" s="210" t="str">
        <f t="shared" si="18"/>
        <v/>
      </c>
      <c r="C238" s="86"/>
      <c r="D238" s="239" t="str">
        <f t="shared" si="16"/>
        <v/>
      </c>
      <c r="E238" s="126"/>
      <c r="F238" s="224"/>
      <c r="G238" s="224"/>
      <c r="H238" s="224"/>
      <c r="I238" s="224"/>
      <c r="J238" s="224"/>
      <c r="K238" s="224"/>
      <c r="L238" s="224"/>
      <c r="M238" s="224"/>
      <c r="N238" s="224"/>
      <c r="O238" s="224"/>
      <c r="P238" s="224"/>
      <c r="Q238" s="224"/>
      <c r="R238" s="224"/>
      <c r="S238" s="224"/>
      <c r="T238" s="224"/>
      <c r="U238" s="224"/>
      <c r="V238" s="224"/>
      <c r="W238" s="224"/>
      <c r="X238" s="224"/>
      <c r="Y238" s="224"/>
      <c r="Z238" s="225"/>
      <c r="AB238" s="251" t="str">
        <f t="shared" si="15"/>
        <v/>
      </c>
      <c r="AD238" s="220"/>
    </row>
    <row r="239" spans="1:30" x14ac:dyDescent="0.2">
      <c r="A239" s="209" t="str">
        <f t="shared" si="17"/>
        <v/>
      </c>
      <c r="B239" s="210" t="str">
        <f t="shared" si="18"/>
        <v/>
      </c>
      <c r="C239" s="86"/>
      <c r="D239" s="239" t="str">
        <f t="shared" si="16"/>
        <v/>
      </c>
      <c r="E239" s="126"/>
      <c r="F239" s="224"/>
      <c r="G239" s="224"/>
      <c r="H239" s="224"/>
      <c r="I239" s="224"/>
      <c r="J239" s="224"/>
      <c r="K239" s="224"/>
      <c r="L239" s="224"/>
      <c r="M239" s="224"/>
      <c r="N239" s="224"/>
      <c r="O239" s="224"/>
      <c r="P239" s="224"/>
      <c r="Q239" s="224"/>
      <c r="R239" s="224"/>
      <c r="S239" s="224"/>
      <c r="T239" s="224"/>
      <c r="U239" s="224"/>
      <c r="V239" s="224"/>
      <c r="W239" s="224"/>
      <c r="X239" s="224"/>
      <c r="Y239" s="224"/>
      <c r="Z239" s="225"/>
      <c r="AB239" s="251" t="str">
        <f t="shared" si="15"/>
        <v/>
      </c>
      <c r="AD239" s="220"/>
    </row>
    <row r="240" spans="1:30" x14ac:dyDescent="0.2">
      <c r="A240" s="211" t="str">
        <f t="shared" si="17"/>
        <v/>
      </c>
      <c r="B240" s="212" t="str">
        <f t="shared" si="18"/>
        <v/>
      </c>
      <c r="C240" s="88"/>
      <c r="D240" s="240" t="str">
        <f t="shared" si="16"/>
        <v/>
      </c>
      <c r="E240" s="127"/>
      <c r="F240" s="226"/>
      <c r="G240" s="226"/>
      <c r="H240" s="226"/>
      <c r="I240" s="226"/>
      <c r="J240" s="226"/>
      <c r="K240" s="226"/>
      <c r="L240" s="226"/>
      <c r="M240" s="226"/>
      <c r="N240" s="226"/>
      <c r="O240" s="226"/>
      <c r="P240" s="226"/>
      <c r="Q240" s="226"/>
      <c r="R240" s="226"/>
      <c r="S240" s="226"/>
      <c r="T240" s="226"/>
      <c r="U240" s="226"/>
      <c r="V240" s="226"/>
      <c r="W240" s="226"/>
      <c r="X240" s="226"/>
      <c r="Y240" s="226"/>
      <c r="Z240" s="227"/>
      <c r="AB240" s="252" t="str">
        <f t="shared" si="15"/>
        <v/>
      </c>
      <c r="AD240" s="220"/>
    </row>
    <row r="241" spans="1:30" x14ac:dyDescent="0.2">
      <c r="A241" s="213" t="str">
        <f t="shared" si="17"/>
        <v/>
      </c>
      <c r="B241" s="214" t="str">
        <f t="shared" si="18"/>
        <v/>
      </c>
      <c r="C241" s="87"/>
      <c r="D241" s="239" t="str">
        <f t="shared" si="16"/>
        <v/>
      </c>
      <c r="E241" s="128"/>
      <c r="F241" s="228"/>
      <c r="G241" s="228"/>
      <c r="H241" s="228"/>
      <c r="I241" s="228"/>
      <c r="J241" s="228"/>
      <c r="K241" s="228"/>
      <c r="L241" s="228"/>
      <c r="M241" s="228"/>
      <c r="N241" s="228"/>
      <c r="O241" s="228"/>
      <c r="P241" s="228"/>
      <c r="Q241" s="228"/>
      <c r="R241" s="228"/>
      <c r="S241" s="228"/>
      <c r="T241" s="228"/>
      <c r="U241" s="228"/>
      <c r="V241" s="228"/>
      <c r="W241" s="228"/>
      <c r="X241" s="228"/>
      <c r="Y241" s="228"/>
      <c r="Z241" s="229"/>
      <c r="AB241" s="251" t="str">
        <f t="shared" si="15"/>
        <v/>
      </c>
      <c r="AD241" s="220"/>
    </row>
    <row r="242" spans="1:30" x14ac:dyDescent="0.2">
      <c r="A242" s="209" t="str">
        <f t="shared" si="17"/>
        <v/>
      </c>
      <c r="B242" s="210" t="str">
        <f t="shared" si="18"/>
        <v/>
      </c>
      <c r="C242" s="86"/>
      <c r="D242" s="239" t="str">
        <f t="shared" si="16"/>
        <v/>
      </c>
      <c r="E242" s="126"/>
      <c r="F242" s="224"/>
      <c r="G242" s="224"/>
      <c r="H242" s="224"/>
      <c r="I242" s="224"/>
      <c r="J242" s="224"/>
      <c r="K242" s="224"/>
      <c r="L242" s="224"/>
      <c r="M242" s="224"/>
      <c r="N242" s="224"/>
      <c r="O242" s="224"/>
      <c r="P242" s="224"/>
      <c r="Q242" s="224"/>
      <c r="R242" s="224"/>
      <c r="S242" s="224"/>
      <c r="T242" s="224"/>
      <c r="U242" s="224"/>
      <c r="V242" s="224"/>
      <c r="W242" s="224"/>
      <c r="X242" s="224"/>
      <c r="Y242" s="224"/>
      <c r="Z242" s="225"/>
      <c r="AB242" s="251" t="str">
        <f t="shared" si="15"/>
        <v/>
      </c>
      <c r="AD242" s="220"/>
    </row>
    <row r="243" spans="1:30" x14ac:dyDescent="0.2">
      <c r="A243" s="209" t="str">
        <f t="shared" si="17"/>
        <v/>
      </c>
      <c r="B243" s="210" t="str">
        <f t="shared" si="18"/>
        <v/>
      </c>
      <c r="C243" s="86"/>
      <c r="D243" s="239" t="str">
        <f t="shared" si="16"/>
        <v/>
      </c>
      <c r="E243" s="126"/>
      <c r="F243" s="224"/>
      <c r="G243" s="224"/>
      <c r="H243" s="224"/>
      <c r="I243" s="224"/>
      <c r="J243" s="224"/>
      <c r="K243" s="224"/>
      <c r="L243" s="224"/>
      <c r="M243" s="224"/>
      <c r="N243" s="224"/>
      <c r="O243" s="224"/>
      <c r="P243" s="224"/>
      <c r="Q243" s="224"/>
      <c r="R243" s="224"/>
      <c r="S243" s="224"/>
      <c r="T243" s="224"/>
      <c r="U243" s="224"/>
      <c r="V243" s="224"/>
      <c r="W243" s="224"/>
      <c r="X243" s="224"/>
      <c r="Y243" s="224"/>
      <c r="Z243" s="225"/>
      <c r="AB243" s="251" t="str">
        <f t="shared" si="15"/>
        <v/>
      </c>
      <c r="AD243" s="220"/>
    </row>
    <row r="244" spans="1:30" x14ac:dyDescent="0.2">
      <c r="A244" s="211" t="str">
        <f t="shared" si="17"/>
        <v/>
      </c>
      <c r="B244" s="212" t="str">
        <f t="shared" si="18"/>
        <v/>
      </c>
      <c r="C244" s="88"/>
      <c r="D244" s="240" t="str">
        <f t="shared" si="16"/>
        <v/>
      </c>
      <c r="E244" s="127"/>
      <c r="F244" s="226"/>
      <c r="G244" s="226"/>
      <c r="H244" s="226"/>
      <c r="I244" s="226"/>
      <c r="J244" s="226"/>
      <c r="K244" s="226"/>
      <c r="L244" s="226"/>
      <c r="M244" s="226"/>
      <c r="N244" s="226"/>
      <c r="O244" s="226"/>
      <c r="P244" s="226"/>
      <c r="Q244" s="226"/>
      <c r="R244" s="226"/>
      <c r="S244" s="226"/>
      <c r="T244" s="226"/>
      <c r="U244" s="226"/>
      <c r="V244" s="226"/>
      <c r="W244" s="226"/>
      <c r="X244" s="226"/>
      <c r="Y244" s="226"/>
      <c r="Z244" s="227"/>
      <c r="AB244" s="252" t="str">
        <f t="shared" si="15"/>
        <v/>
      </c>
      <c r="AD244" s="220"/>
    </row>
    <row r="245" spans="1:30" x14ac:dyDescent="0.2">
      <c r="A245" s="213" t="str">
        <f t="shared" si="17"/>
        <v/>
      </c>
      <c r="B245" s="214" t="str">
        <f t="shared" si="18"/>
        <v/>
      </c>
      <c r="C245" s="87"/>
      <c r="D245" s="239" t="str">
        <f t="shared" si="16"/>
        <v/>
      </c>
      <c r="E245" s="128"/>
      <c r="F245" s="228"/>
      <c r="G245" s="228"/>
      <c r="H245" s="228"/>
      <c r="I245" s="228"/>
      <c r="J245" s="228"/>
      <c r="K245" s="228"/>
      <c r="L245" s="228"/>
      <c r="M245" s="228"/>
      <c r="N245" s="228"/>
      <c r="O245" s="228"/>
      <c r="P245" s="228"/>
      <c r="Q245" s="228"/>
      <c r="R245" s="228"/>
      <c r="S245" s="228"/>
      <c r="T245" s="228"/>
      <c r="U245" s="228"/>
      <c r="V245" s="228"/>
      <c r="W245" s="228"/>
      <c r="X245" s="228"/>
      <c r="Y245" s="228"/>
      <c r="Z245" s="229"/>
      <c r="AB245" s="251" t="str">
        <f t="shared" si="15"/>
        <v/>
      </c>
      <c r="AD245" s="220"/>
    </row>
    <row r="246" spans="1:30" x14ac:dyDescent="0.2">
      <c r="A246" s="209" t="str">
        <f t="shared" si="17"/>
        <v/>
      </c>
      <c r="B246" s="210" t="str">
        <f t="shared" si="18"/>
        <v/>
      </c>
      <c r="C246" s="86"/>
      <c r="D246" s="239" t="str">
        <f t="shared" si="16"/>
        <v/>
      </c>
      <c r="E246" s="126"/>
      <c r="F246" s="224"/>
      <c r="G246" s="224"/>
      <c r="H246" s="224"/>
      <c r="I246" s="224"/>
      <c r="J246" s="224"/>
      <c r="K246" s="224"/>
      <c r="L246" s="224"/>
      <c r="M246" s="224"/>
      <c r="N246" s="224"/>
      <c r="O246" s="224"/>
      <c r="P246" s="224"/>
      <c r="Q246" s="224"/>
      <c r="R246" s="224"/>
      <c r="S246" s="224"/>
      <c r="T246" s="224"/>
      <c r="U246" s="224"/>
      <c r="V246" s="224"/>
      <c r="W246" s="224"/>
      <c r="X246" s="224"/>
      <c r="Y246" s="224"/>
      <c r="Z246" s="225"/>
      <c r="AB246" s="251" t="str">
        <f t="shared" si="15"/>
        <v/>
      </c>
      <c r="AD246" s="220"/>
    </row>
    <row r="247" spans="1:30" x14ac:dyDescent="0.2">
      <c r="A247" s="209" t="str">
        <f t="shared" si="17"/>
        <v/>
      </c>
      <c r="B247" s="210" t="str">
        <f t="shared" si="18"/>
        <v/>
      </c>
      <c r="C247" s="86"/>
      <c r="D247" s="239" t="str">
        <f t="shared" si="16"/>
        <v/>
      </c>
      <c r="E247" s="126"/>
      <c r="F247" s="224"/>
      <c r="G247" s="224"/>
      <c r="H247" s="224"/>
      <c r="I247" s="224"/>
      <c r="J247" s="224"/>
      <c r="K247" s="224"/>
      <c r="L247" s="224"/>
      <c r="M247" s="224"/>
      <c r="N247" s="224"/>
      <c r="O247" s="224"/>
      <c r="P247" s="224"/>
      <c r="Q247" s="224"/>
      <c r="R247" s="224"/>
      <c r="S247" s="224"/>
      <c r="T247" s="224"/>
      <c r="U247" s="224"/>
      <c r="V247" s="224"/>
      <c r="W247" s="224"/>
      <c r="X247" s="224"/>
      <c r="Y247" s="224"/>
      <c r="Z247" s="225"/>
      <c r="AB247" s="251" t="str">
        <f t="shared" si="15"/>
        <v/>
      </c>
      <c r="AD247" s="220"/>
    </row>
    <row r="248" spans="1:30" x14ac:dyDescent="0.2">
      <c r="A248" s="211" t="str">
        <f t="shared" si="17"/>
        <v/>
      </c>
      <c r="B248" s="212" t="str">
        <f t="shared" si="18"/>
        <v/>
      </c>
      <c r="C248" s="88"/>
      <c r="D248" s="240" t="str">
        <f t="shared" si="16"/>
        <v/>
      </c>
      <c r="E248" s="127"/>
      <c r="F248" s="226"/>
      <c r="G248" s="226"/>
      <c r="H248" s="226"/>
      <c r="I248" s="226"/>
      <c r="J248" s="226"/>
      <c r="K248" s="226"/>
      <c r="L248" s="226"/>
      <c r="M248" s="226"/>
      <c r="N248" s="226"/>
      <c r="O248" s="226"/>
      <c r="P248" s="226"/>
      <c r="Q248" s="226"/>
      <c r="R248" s="226"/>
      <c r="S248" s="226"/>
      <c r="T248" s="226"/>
      <c r="U248" s="226"/>
      <c r="V248" s="226"/>
      <c r="W248" s="226"/>
      <c r="X248" s="226"/>
      <c r="Y248" s="226"/>
      <c r="Z248" s="227"/>
      <c r="AB248" s="252" t="str">
        <f t="shared" si="15"/>
        <v/>
      </c>
      <c r="AD248" s="220"/>
    </row>
    <row r="249" spans="1:30" x14ac:dyDescent="0.2">
      <c r="A249" s="213" t="str">
        <f t="shared" si="17"/>
        <v/>
      </c>
      <c r="B249" s="214" t="str">
        <f t="shared" si="18"/>
        <v/>
      </c>
      <c r="C249" s="87"/>
      <c r="D249" s="239" t="str">
        <f t="shared" si="16"/>
        <v/>
      </c>
      <c r="E249" s="128"/>
      <c r="F249" s="228"/>
      <c r="G249" s="228"/>
      <c r="H249" s="228"/>
      <c r="I249" s="228"/>
      <c r="J249" s="228"/>
      <c r="K249" s="228"/>
      <c r="L249" s="228"/>
      <c r="M249" s="228"/>
      <c r="N249" s="228"/>
      <c r="O249" s="228"/>
      <c r="P249" s="228"/>
      <c r="Q249" s="228"/>
      <c r="R249" s="228"/>
      <c r="S249" s="228"/>
      <c r="T249" s="228"/>
      <c r="U249" s="228"/>
      <c r="V249" s="228"/>
      <c r="W249" s="228"/>
      <c r="X249" s="228"/>
      <c r="Y249" s="228"/>
      <c r="Z249" s="229"/>
      <c r="AB249" s="251" t="str">
        <f t="shared" si="15"/>
        <v/>
      </c>
      <c r="AD249" s="220"/>
    </row>
    <row r="250" spans="1:30" x14ac:dyDescent="0.2">
      <c r="A250" s="209" t="str">
        <f t="shared" si="17"/>
        <v/>
      </c>
      <c r="B250" s="210" t="str">
        <f t="shared" si="18"/>
        <v/>
      </c>
      <c r="C250" s="86"/>
      <c r="D250" s="239" t="str">
        <f t="shared" si="16"/>
        <v/>
      </c>
      <c r="E250" s="126"/>
      <c r="F250" s="224"/>
      <c r="G250" s="224"/>
      <c r="H250" s="224"/>
      <c r="I250" s="224"/>
      <c r="J250" s="224"/>
      <c r="K250" s="224"/>
      <c r="L250" s="224"/>
      <c r="M250" s="224"/>
      <c r="N250" s="224"/>
      <c r="O250" s="224"/>
      <c r="P250" s="224"/>
      <c r="Q250" s="224"/>
      <c r="R250" s="224"/>
      <c r="S250" s="224"/>
      <c r="T250" s="224"/>
      <c r="U250" s="224"/>
      <c r="V250" s="224"/>
      <c r="W250" s="224"/>
      <c r="X250" s="224"/>
      <c r="Y250" s="224"/>
      <c r="Z250" s="225"/>
      <c r="AB250" s="251" t="str">
        <f t="shared" si="15"/>
        <v/>
      </c>
      <c r="AD250" s="220"/>
    </row>
    <row r="251" spans="1:30" x14ac:dyDescent="0.2">
      <c r="A251" s="209" t="str">
        <f t="shared" si="17"/>
        <v/>
      </c>
      <c r="B251" s="210" t="str">
        <f t="shared" si="18"/>
        <v/>
      </c>
      <c r="C251" s="86"/>
      <c r="D251" s="239" t="str">
        <f t="shared" si="16"/>
        <v/>
      </c>
      <c r="E251" s="126"/>
      <c r="F251" s="224"/>
      <c r="G251" s="224"/>
      <c r="H251" s="224"/>
      <c r="I251" s="224"/>
      <c r="J251" s="224"/>
      <c r="K251" s="224"/>
      <c r="L251" s="224"/>
      <c r="M251" s="224"/>
      <c r="N251" s="224"/>
      <c r="O251" s="224"/>
      <c r="P251" s="224"/>
      <c r="Q251" s="224"/>
      <c r="R251" s="224"/>
      <c r="S251" s="224"/>
      <c r="T251" s="224"/>
      <c r="U251" s="224"/>
      <c r="V251" s="224"/>
      <c r="W251" s="224"/>
      <c r="X251" s="224"/>
      <c r="Y251" s="224"/>
      <c r="Z251" s="225"/>
      <c r="AB251" s="251" t="str">
        <f t="shared" si="15"/>
        <v/>
      </c>
      <c r="AD251" s="220"/>
    </row>
    <row r="252" spans="1:30" x14ac:dyDescent="0.2">
      <c r="A252" s="211" t="str">
        <f t="shared" si="17"/>
        <v/>
      </c>
      <c r="B252" s="212" t="str">
        <f t="shared" si="18"/>
        <v/>
      </c>
      <c r="C252" s="88"/>
      <c r="D252" s="240" t="str">
        <f t="shared" si="16"/>
        <v/>
      </c>
      <c r="E252" s="127"/>
      <c r="F252" s="226"/>
      <c r="G252" s="226"/>
      <c r="H252" s="226"/>
      <c r="I252" s="226"/>
      <c r="J252" s="226"/>
      <c r="K252" s="226"/>
      <c r="L252" s="226"/>
      <c r="M252" s="226"/>
      <c r="N252" s="226"/>
      <c r="O252" s="226"/>
      <c r="P252" s="226"/>
      <c r="Q252" s="226"/>
      <c r="R252" s="226"/>
      <c r="S252" s="226"/>
      <c r="T252" s="226"/>
      <c r="U252" s="226"/>
      <c r="V252" s="226"/>
      <c r="W252" s="226"/>
      <c r="X252" s="226"/>
      <c r="Y252" s="226"/>
      <c r="Z252" s="227"/>
      <c r="AB252" s="252" t="str">
        <f t="shared" si="15"/>
        <v/>
      </c>
      <c r="AD252" s="220"/>
    </row>
    <row r="253" spans="1:30" x14ac:dyDescent="0.2">
      <c r="A253" s="213" t="str">
        <f t="shared" si="17"/>
        <v/>
      </c>
      <c r="B253" s="214" t="str">
        <f t="shared" si="18"/>
        <v/>
      </c>
      <c r="C253" s="87"/>
      <c r="D253" s="239" t="str">
        <f t="shared" si="16"/>
        <v/>
      </c>
      <c r="E253" s="128"/>
      <c r="F253" s="228"/>
      <c r="G253" s="228"/>
      <c r="H253" s="228"/>
      <c r="I253" s="228"/>
      <c r="J253" s="228"/>
      <c r="K253" s="228"/>
      <c r="L253" s="228"/>
      <c r="M253" s="228"/>
      <c r="N253" s="228"/>
      <c r="O253" s="228"/>
      <c r="P253" s="228"/>
      <c r="Q253" s="228"/>
      <c r="R253" s="228"/>
      <c r="S253" s="228"/>
      <c r="T253" s="228"/>
      <c r="U253" s="228"/>
      <c r="V253" s="228"/>
      <c r="W253" s="228"/>
      <c r="X253" s="228"/>
      <c r="Y253" s="228"/>
      <c r="Z253" s="229"/>
      <c r="AB253" s="251" t="str">
        <f t="shared" si="15"/>
        <v/>
      </c>
      <c r="AD253" s="220"/>
    </row>
    <row r="254" spans="1:30" x14ac:dyDescent="0.2">
      <c r="A254" s="209" t="str">
        <f t="shared" si="17"/>
        <v/>
      </c>
      <c r="B254" s="210" t="str">
        <f t="shared" si="18"/>
        <v/>
      </c>
      <c r="C254" s="86"/>
      <c r="D254" s="239" t="str">
        <f t="shared" si="16"/>
        <v/>
      </c>
      <c r="E254" s="126"/>
      <c r="F254" s="224"/>
      <c r="G254" s="224"/>
      <c r="H254" s="224"/>
      <c r="I254" s="224"/>
      <c r="J254" s="224"/>
      <c r="K254" s="224"/>
      <c r="L254" s="224"/>
      <c r="M254" s="224"/>
      <c r="N254" s="224"/>
      <c r="O254" s="224"/>
      <c r="P254" s="224"/>
      <c r="Q254" s="224"/>
      <c r="R254" s="224"/>
      <c r="S254" s="224"/>
      <c r="T254" s="224"/>
      <c r="U254" s="224"/>
      <c r="V254" s="224"/>
      <c r="W254" s="224"/>
      <c r="X254" s="224"/>
      <c r="Y254" s="224"/>
      <c r="Z254" s="225"/>
      <c r="AB254" s="251" t="str">
        <f t="shared" si="15"/>
        <v/>
      </c>
      <c r="AD254" s="220"/>
    </row>
    <row r="255" spans="1:30" x14ac:dyDescent="0.2">
      <c r="A255" s="209" t="str">
        <f t="shared" si="17"/>
        <v/>
      </c>
      <c r="B255" s="210" t="str">
        <f t="shared" si="18"/>
        <v/>
      </c>
      <c r="C255" s="86"/>
      <c r="D255" s="239" t="str">
        <f t="shared" si="16"/>
        <v/>
      </c>
      <c r="E255" s="126"/>
      <c r="F255" s="224"/>
      <c r="G255" s="224"/>
      <c r="H255" s="224"/>
      <c r="I255" s="224"/>
      <c r="J255" s="224"/>
      <c r="K255" s="224"/>
      <c r="L255" s="224"/>
      <c r="M255" s="224"/>
      <c r="N255" s="224"/>
      <c r="O255" s="224"/>
      <c r="P255" s="224"/>
      <c r="Q255" s="224"/>
      <c r="R255" s="224"/>
      <c r="S255" s="224"/>
      <c r="T255" s="224"/>
      <c r="U255" s="224"/>
      <c r="V255" s="224"/>
      <c r="W255" s="224"/>
      <c r="X255" s="224"/>
      <c r="Y255" s="224"/>
      <c r="Z255" s="225"/>
      <c r="AB255" s="251" t="str">
        <f t="shared" si="15"/>
        <v/>
      </c>
      <c r="AD255" s="220"/>
    </row>
    <row r="256" spans="1:30" x14ac:dyDescent="0.2">
      <c r="A256" s="211" t="str">
        <f t="shared" si="17"/>
        <v/>
      </c>
      <c r="B256" s="212" t="str">
        <f t="shared" si="18"/>
        <v/>
      </c>
      <c r="C256" s="88"/>
      <c r="D256" s="240" t="str">
        <f t="shared" si="16"/>
        <v/>
      </c>
      <c r="E256" s="127"/>
      <c r="F256" s="226"/>
      <c r="G256" s="226"/>
      <c r="H256" s="226"/>
      <c r="I256" s="226"/>
      <c r="J256" s="226"/>
      <c r="K256" s="226"/>
      <c r="L256" s="226"/>
      <c r="M256" s="226"/>
      <c r="N256" s="226"/>
      <c r="O256" s="226"/>
      <c r="P256" s="226"/>
      <c r="Q256" s="226"/>
      <c r="R256" s="226"/>
      <c r="S256" s="226"/>
      <c r="T256" s="226"/>
      <c r="U256" s="226"/>
      <c r="V256" s="226"/>
      <c r="W256" s="226"/>
      <c r="X256" s="226"/>
      <c r="Y256" s="226"/>
      <c r="Z256" s="227"/>
      <c r="AB256" s="252" t="str">
        <f t="shared" si="15"/>
        <v/>
      </c>
      <c r="AD256" s="220"/>
    </row>
    <row r="257" spans="1:30" x14ac:dyDescent="0.2">
      <c r="A257" s="213" t="str">
        <f t="shared" si="17"/>
        <v/>
      </c>
      <c r="B257" s="214" t="str">
        <f t="shared" si="18"/>
        <v/>
      </c>
      <c r="C257" s="87"/>
      <c r="D257" s="239" t="str">
        <f t="shared" si="16"/>
        <v/>
      </c>
      <c r="E257" s="128"/>
      <c r="F257" s="228"/>
      <c r="G257" s="228"/>
      <c r="H257" s="228"/>
      <c r="I257" s="228"/>
      <c r="J257" s="228"/>
      <c r="K257" s="228"/>
      <c r="L257" s="228"/>
      <c r="M257" s="228"/>
      <c r="N257" s="228"/>
      <c r="O257" s="228"/>
      <c r="P257" s="228"/>
      <c r="Q257" s="228"/>
      <c r="R257" s="228"/>
      <c r="S257" s="228"/>
      <c r="T257" s="228"/>
      <c r="U257" s="228"/>
      <c r="V257" s="228"/>
      <c r="W257" s="228"/>
      <c r="X257" s="228"/>
      <c r="Y257" s="228"/>
      <c r="Z257" s="229"/>
      <c r="AB257" s="251" t="str">
        <f t="shared" si="15"/>
        <v/>
      </c>
      <c r="AD257" s="220"/>
    </row>
    <row r="258" spans="1:30" x14ac:dyDescent="0.2">
      <c r="A258" s="209" t="str">
        <f t="shared" si="17"/>
        <v/>
      </c>
      <c r="B258" s="210" t="str">
        <f t="shared" si="18"/>
        <v/>
      </c>
      <c r="C258" s="86"/>
      <c r="D258" s="239" t="str">
        <f t="shared" si="16"/>
        <v/>
      </c>
      <c r="E258" s="126"/>
      <c r="F258" s="224"/>
      <c r="G258" s="224"/>
      <c r="H258" s="224"/>
      <c r="I258" s="224"/>
      <c r="J258" s="224"/>
      <c r="K258" s="224"/>
      <c r="L258" s="224"/>
      <c r="M258" s="224"/>
      <c r="N258" s="224"/>
      <c r="O258" s="224"/>
      <c r="P258" s="224"/>
      <c r="Q258" s="224"/>
      <c r="R258" s="224"/>
      <c r="S258" s="224"/>
      <c r="T258" s="224"/>
      <c r="U258" s="224"/>
      <c r="V258" s="224"/>
      <c r="W258" s="224"/>
      <c r="X258" s="224"/>
      <c r="Y258" s="224"/>
      <c r="Z258" s="225"/>
      <c r="AB258" s="251" t="str">
        <f t="shared" si="15"/>
        <v/>
      </c>
      <c r="AD258" s="220"/>
    </row>
    <row r="259" spans="1:30" x14ac:dyDescent="0.2">
      <c r="A259" s="209" t="str">
        <f t="shared" si="17"/>
        <v/>
      </c>
      <c r="B259" s="210" t="str">
        <f t="shared" si="18"/>
        <v/>
      </c>
      <c r="C259" s="86"/>
      <c r="D259" s="239" t="str">
        <f t="shared" si="16"/>
        <v/>
      </c>
      <c r="E259" s="126"/>
      <c r="F259" s="224"/>
      <c r="G259" s="224"/>
      <c r="H259" s="224"/>
      <c r="I259" s="224"/>
      <c r="J259" s="224"/>
      <c r="K259" s="224"/>
      <c r="L259" s="224"/>
      <c r="M259" s="224"/>
      <c r="N259" s="224"/>
      <c r="O259" s="224"/>
      <c r="P259" s="224"/>
      <c r="Q259" s="224"/>
      <c r="R259" s="224"/>
      <c r="S259" s="224"/>
      <c r="T259" s="224"/>
      <c r="U259" s="224"/>
      <c r="V259" s="224"/>
      <c r="W259" s="224"/>
      <c r="X259" s="224"/>
      <c r="Y259" s="224"/>
      <c r="Z259" s="225"/>
      <c r="AB259" s="251" t="str">
        <f t="shared" si="15"/>
        <v/>
      </c>
      <c r="AD259" s="220"/>
    </row>
    <row r="260" spans="1:30" x14ac:dyDescent="0.2">
      <c r="A260" s="211" t="str">
        <f t="shared" si="17"/>
        <v/>
      </c>
      <c r="B260" s="212" t="str">
        <f t="shared" si="18"/>
        <v/>
      </c>
      <c r="C260" s="88"/>
      <c r="D260" s="240" t="str">
        <f t="shared" si="16"/>
        <v/>
      </c>
      <c r="E260" s="127"/>
      <c r="F260" s="226"/>
      <c r="G260" s="226"/>
      <c r="H260" s="226"/>
      <c r="I260" s="226"/>
      <c r="J260" s="226"/>
      <c r="K260" s="226"/>
      <c r="L260" s="226"/>
      <c r="M260" s="226"/>
      <c r="N260" s="226"/>
      <c r="O260" s="226"/>
      <c r="P260" s="226"/>
      <c r="Q260" s="226"/>
      <c r="R260" s="226"/>
      <c r="S260" s="226"/>
      <c r="T260" s="226"/>
      <c r="U260" s="226"/>
      <c r="V260" s="226"/>
      <c r="W260" s="226"/>
      <c r="X260" s="226"/>
      <c r="Y260" s="226"/>
      <c r="Z260" s="227"/>
      <c r="AB260" s="252" t="str">
        <f t="shared" si="15"/>
        <v/>
      </c>
      <c r="AD260" s="220"/>
    </row>
    <row r="261" spans="1:30" x14ac:dyDescent="0.2">
      <c r="A261" s="213" t="str">
        <f t="shared" si="17"/>
        <v/>
      </c>
      <c r="B261" s="214" t="str">
        <f t="shared" si="18"/>
        <v/>
      </c>
      <c r="C261" s="87"/>
      <c r="D261" s="239" t="str">
        <f t="shared" si="16"/>
        <v/>
      </c>
      <c r="E261" s="128"/>
      <c r="F261" s="228"/>
      <c r="G261" s="228"/>
      <c r="H261" s="228"/>
      <c r="I261" s="228"/>
      <c r="J261" s="228"/>
      <c r="K261" s="228"/>
      <c r="L261" s="228"/>
      <c r="M261" s="228"/>
      <c r="N261" s="228"/>
      <c r="O261" s="228"/>
      <c r="P261" s="228"/>
      <c r="Q261" s="228"/>
      <c r="R261" s="228"/>
      <c r="S261" s="228"/>
      <c r="T261" s="228"/>
      <c r="U261" s="228"/>
      <c r="V261" s="228"/>
      <c r="W261" s="228"/>
      <c r="X261" s="228"/>
      <c r="Y261" s="228"/>
      <c r="Z261" s="229"/>
      <c r="AB261" s="251" t="str">
        <f t="shared" ref="AB261:AB324" si="19">IF(C261=D261,"",1)</f>
        <v/>
      </c>
      <c r="AD261" s="220"/>
    </row>
    <row r="262" spans="1:30" x14ac:dyDescent="0.2">
      <c r="A262" s="209" t="str">
        <f t="shared" si="17"/>
        <v/>
      </c>
      <c r="B262" s="210" t="str">
        <f t="shared" si="18"/>
        <v/>
      </c>
      <c r="C262" s="86"/>
      <c r="D262" s="239" t="str">
        <f t="shared" ref="D262:D325" si="20">IF(AND(A262="",C262="",E262="",F262="",G262="",R262="",S262="",T262="",U262="",V262="",W262="",X262="",Y262="",Z262=""),"",IF(AND(A262="",NOT(ISBLANK(OR(C262,E262:Z262)))),"error in blue box !",IF(AND(A262&gt;0,C262="",E262="",F262="",G262="",R262="",S262="",T262="",U262="",V262="",W262="",X262="",Y262="",Z262=""),"",IF(AND(C262="",NOT(ISBLANK(OR(E262:Z262)))),"fill in species !",IF(NOT(OR(C262=$AH$6,C262=$AH$7,C262=$AH$8,C262=$AH$9,C262=$AH$10,C262=$AH$11,C262=$AH$12,C262=$AH$13,C262=$AH$14,C262=$AH$15,C262=$AH$16,C262=$AH$17,C262=$AH$18,C262=$AH$19,C262=$AH$20,C262=$AH$21,C262=$AH$22,C262=$AH$23,C262=$AH$24,C262=$AH$25,C262=$AH$26,C262=$AH$27,C262=$AH$28,C262=$AH$29,C262=$AH$30,C262=$AH$31,C262=$AH$32,C262=$AH$33,C262=$AH$34,C262=$AH$35)),"abbreviation error !",IF(OR(E262="",F262="",AND(G262="",R262="",S262="",T262="",U262="",V262="",W262="",X262="",Y262="",Z262="")),"fill in other data !",C262))))))</f>
        <v/>
      </c>
      <c r="E262" s="126"/>
      <c r="F262" s="224"/>
      <c r="G262" s="224"/>
      <c r="H262" s="224"/>
      <c r="I262" s="224"/>
      <c r="J262" s="224"/>
      <c r="K262" s="224"/>
      <c r="L262" s="224"/>
      <c r="M262" s="224"/>
      <c r="N262" s="224"/>
      <c r="O262" s="224"/>
      <c r="P262" s="224"/>
      <c r="Q262" s="224"/>
      <c r="R262" s="224"/>
      <c r="S262" s="224"/>
      <c r="T262" s="224"/>
      <c r="U262" s="224"/>
      <c r="V262" s="224"/>
      <c r="W262" s="224"/>
      <c r="X262" s="224"/>
      <c r="Y262" s="224"/>
      <c r="Z262" s="225"/>
      <c r="AB262" s="251" t="str">
        <f t="shared" si="19"/>
        <v/>
      </c>
      <c r="AD262" s="220"/>
    </row>
    <row r="263" spans="1:30" x14ac:dyDescent="0.2">
      <c r="A263" s="209" t="str">
        <f t="shared" si="17"/>
        <v/>
      </c>
      <c r="B263" s="210" t="str">
        <f t="shared" si="18"/>
        <v/>
      </c>
      <c r="C263" s="86"/>
      <c r="D263" s="239" t="str">
        <f t="shared" si="20"/>
        <v/>
      </c>
      <c r="E263" s="126"/>
      <c r="F263" s="224"/>
      <c r="G263" s="224"/>
      <c r="H263" s="224"/>
      <c r="I263" s="224"/>
      <c r="J263" s="224"/>
      <c r="K263" s="224"/>
      <c r="L263" s="224"/>
      <c r="M263" s="224"/>
      <c r="N263" s="224"/>
      <c r="O263" s="224"/>
      <c r="P263" s="224"/>
      <c r="Q263" s="224"/>
      <c r="R263" s="224"/>
      <c r="S263" s="224"/>
      <c r="T263" s="224"/>
      <c r="U263" s="224"/>
      <c r="V263" s="224"/>
      <c r="W263" s="224"/>
      <c r="X263" s="224"/>
      <c r="Y263" s="224"/>
      <c r="Z263" s="225"/>
      <c r="AB263" s="251" t="str">
        <f t="shared" si="19"/>
        <v/>
      </c>
      <c r="AD263" s="220"/>
    </row>
    <row r="264" spans="1:30" x14ac:dyDescent="0.2">
      <c r="A264" s="211" t="str">
        <f t="shared" si="17"/>
        <v/>
      </c>
      <c r="B264" s="212" t="str">
        <f t="shared" si="18"/>
        <v/>
      </c>
      <c r="C264" s="88"/>
      <c r="D264" s="240" t="str">
        <f t="shared" si="20"/>
        <v/>
      </c>
      <c r="E264" s="127"/>
      <c r="F264" s="226"/>
      <c r="G264" s="226"/>
      <c r="H264" s="226"/>
      <c r="I264" s="226"/>
      <c r="J264" s="226"/>
      <c r="K264" s="226"/>
      <c r="L264" s="226"/>
      <c r="M264" s="226"/>
      <c r="N264" s="226"/>
      <c r="O264" s="226"/>
      <c r="P264" s="226"/>
      <c r="Q264" s="226"/>
      <c r="R264" s="226"/>
      <c r="S264" s="226"/>
      <c r="T264" s="226"/>
      <c r="U264" s="226"/>
      <c r="V264" s="226"/>
      <c r="W264" s="226"/>
      <c r="X264" s="226"/>
      <c r="Y264" s="226"/>
      <c r="Z264" s="227"/>
      <c r="AB264" s="252" t="str">
        <f t="shared" si="19"/>
        <v/>
      </c>
      <c r="AD264" s="220"/>
    </row>
    <row r="265" spans="1:30" x14ac:dyDescent="0.2">
      <c r="A265" s="213" t="str">
        <f t="shared" ref="A265:A328" si="21">IF(A261="","",IF(A261+1&gt;$AH$1,"",A261+1))</f>
        <v/>
      </c>
      <c r="B265" s="214" t="str">
        <f t="shared" si="18"/>
        <v/>
      </c>
      <c r="C265" s="87"/>
      <c r="D265" s="239" t="str">
        <f t="shared" si="20"/>
        <v/>
      </c>
      <c r="E265" s="128"/>
      <c r="F265" s="228"/>
      <c r="G265" s="228"/>
      <c r="H265" s="228"/>
      <c r="I265" s="228"/>
      <c r="J265" s="228"/>
      <c r="K265" s="228"/>
      <c r="L265" s="228"/>
      <c r="M265" s="228"/>
      <c r="N265" s="228"/>
      <c r="O265" s="228"/>
      <c r="P265" s="228"/>
      <c r="Q265" s="228"/>
      <c r="R265" s="228"/>
      <c r="S265" s="228"/>
      <c r="T265" s="228"/>
      <c r="U265" s="228"/>
      <c r="V265" s="228"/>
      <c r="W265" s="228"/>
      <c r="X265" s="228"/>
      <c r="Y265" s="228"/>
      <c r="Z265" s="229"/>
      <c r="AB265" s="251" t="str">
        <f t="shared" si="19"/>
        <v/>
      </c>
      <c r="AD265" s="220"/>
    </row>
    <row r="266" spans="1:30" x14ac:dyDescent="0.2">
      <c r="A266" s="209" t="str">
        <f t="shared" si="21"/>
        <v/>
      </c>
      <c r="B266" s="210" t="str">
        <f t="shared" ref="B266:B329" si="22">IF(A266="","",B262)</f>
        <v/>
      </c>
      <c r="C266" s="86"/>
      <c r="D266" s="239" t="str">
        <f t="shared" si="20"/>
        <v/>
      </c>
      <c r="E266" s="126"/>
      <c r="F266" s="224"/>
      <c r="G266" s="224"/>
      <c r="H266" s="224"/>
      <c r="I266" s="224"/>
      <c r="J266" s="224"/>
      <c r="K266" s="224"/>
      <c r="L266" s="224"/>
      <c r="M266" s="224"/>
      <c r="N266" s="224"/>
      <c r="O266" s="224"/>
      <c r="P266" s="224"/>
      <c r="Q266" s="224"/>
      <c r="R266" s="224"/>
      <c r="S266" s="224"/>
      <c r="T266" s="224"/>
      <c r="U266" s="224"/>
      <c r="V266" s="224"/>
      <c r="W266" s="224"/>
      <c r="X266" s="224"/>
      <c r="Y266" s="224"/>
      <c r="Z266" s="225"/>
      <c r="AB266" s="251" t="str">
        <f t="shared" si="19"/>
        <v/>
      </c>
      <c r="AD266" s="220"/>
    </row>
    <row r="267" spans="1:30" x14ac:dyDescent="0.2">
      <c r="A267" s="209" t="str">
        <f t="shared" si="21"/>
        <v/>
      </c>
      <c r="B267" s="210" t="str">
        <f t="shared" si="22"/>
        <v/>
      </c>
      <c r="C267" s="86"/>
      <c r="D267" s="239" t="str">
        <f t="shared" si="20"/>
        <v/>
      </c>
      <c r="E267" s="126"/>
      <c r="F267" s="224"/>
      <c r="G267" s="224"/>
      <c r="H267" s="224"/>
      <c r="I267" s="224"/>
      <c r="J267" s="224"/>
      <c r="K267" s="224"/>
      <c r="L267" s="224"/>
      <c r="M267" s="224"/>
      <c r="N267" s="224"/>
      <c r="O267" s="224"/>
      <c r="P267" s="224"/>
      <c r="Q267" s="224"/>
      <c r="R267" s="224"/>
      <c r="S267" s="224"/>
      <c r="T267" s="224"/>
      <c r="U267" s="224"/>
      <c r="V267" s="224"/>
      <c r="W267" s="224"/>
      <c r="X267" s="224"/>
      <c r="Y267" s="224"/>
      <c r="Z267" s="225"/>
      <c r="AB267" s="251" t="str">
        <f t="shared" si="19"/>
        <v/>
      </c>
      <c r="AD267" s="220"/>
    </row>
    <row r="268" spans="1:30" x14ac:dyDescent="0.2">
      <c r="A268" s="211" t="str">
        <f t="shared" si="21"/>
        <v/>
      </c>
      <c r="B268" s="212" t="str">
        <f t="shared" si="22"/>
        <v/>
      </c>
      <c r="C268" s="88"/>
      <c r="D268" s="240" t="str">
        <f t="shared" si="20"/>
        <v/>
      </c>
      <c r="E268" s="127"/>
      <c r="F268" s="226"/>
      <c r="G268" s="226"/>
      <c r="H268" s="226"/>
      <c r="I268" s="226"/>
      <c r="J268" s="226"/>
      <c r="K268" s="226"/>
      <c r="L268" s="226"/>
      <c r="M268" s="226"/>
      <c r="N268" s="226"/>
      <c r="O268" s="226"/>
      <c r="P268" s="226"/>
      <c r="Q268" s="226"/>
      <c r="R268" s="226"/>
      <c r="S268" s="226"/>
      <c r="T268" s="226"/>
      <c r="U268" s="226"/>
      <c r="V268" s="226"/>
      <c r="W268" s="226"/>
      <c r="X268" s="226"/>
      <c r="Y268" s="226"/>
      <c r="Z268" s="227"/>
      <c r="AB268" s="252" t="str">
        <f t="shared" si="19"/>
        <v/>
      </c>
      <c r="AD268" s="220"/>
    </row>
    <row r="269" spans="1:30" x14ac:dyDescent="0.2">
      <c r="A269" s="213" t="str">
        <f t="shared" si="21"/>
        <v/>
      </c>
      <c r="B269" s="214" t="str">
        <f t="shared" si="22"/>
        <v/>
      </c>
      <c r="C269" s="87"/>
      <c r="D269" s="239" t="str">
        <f t="shared" si="20"/>
        <v/>
      </c>
      <c r="E269" s="128"/>
      <c r="F269" s="228"/>
      <c r="G269" s="228"/>
      <c r="H269" s="228"/>
      <c r="I269" s="228"/>
      <c r="J269" s="228"/>
      <c r="K269" s="228"/>
      <c r="L269" s="228"/>
      <c r="M269" s="228"/>
      <c r="N269" s="228"/>
      <c r="O269" s="228"/>
      <c r="P269" s="228"/>
      <c r="Q269" s="228"/>
      <c r="R269" s="228"/>
      <c r="S269" s="228"/>
      <c r="T269" s="228"/>
      <c r="U269" s="228"/>
      <c r="V269" s="228"/>
      <c r="W269" s="228"/>
      <c r="X269" s="228"/>
      <c r="Y269" s="228"/>
      <c r="Z269" s="229"/>
      <c r="AB269" s="251" t="str">
        <f t="shared" si="19"/>
        <v/>
      </c>
      <c r="AD269" s="220"/>
    </row>
    <row r="270" spans="1:30" x14ac:dyDescent="0.2">
      <c r="A270" s="209" t="str">
        <f t="shared" si="21"/>
        <v/>
      </c>
      <c r="B270" s="210" t="str">
        <f t="shared" si="22"/>
        <v/>
      </c>
      <c r="C270" s="86"/>
      <c r="D270" s="239" t="str">
        <f t="shared" si="20"/>
        <v/>
      </c>
      <c r="E270" s="126"/>
      <c r="F270" s="224"/>
      <c r="G270" s="224"/>
      <c r="H270" s="224"/>
      <c r="I270" s="224"/>
      <c r="J270" s="224"/>
      <c r="K270" s="224"/>
      <c r="L270" s="224"/>
      <c r="M270" s="224"/>
      <c r="N270" s="224"/>
      <c r="O270" s="224"/>
      <c r="P270" s="224"/>
      <c r="Q270" s="224"/>
      <c r="R270" s="224"/>
      <c r="S270" s="224"/>
      <c r="T270" s="224"/>
      <c r="U270" s="224"/>
      <c r="V270" s="224"/>
      <c r="W270" s="224"/>
      <c r="X270" s="224"/>
      <c r="Y270" s="224"/>
      <c r="Z270" s="225"/>
      <c r="AB270" s="251" t="str">
        <f t="shared" si="19"/>
        <v/>
      </c>
      <c r="AD270" s="220"/>
    </row>
    <row r="271" spans="1:30" x14ac:dyDescent="0.2">
      <c r="A271" s="209" t="str">
        <f t="shared" si="21"/>
        <v/>
      </c>
      <c r="B271" s="210" t="str">
        <f t="shared" si="22"/>
        <v/>
      </c>
      <c r="C271" s="86"/>
      <c r="D271" s="239" t="str">
        <f t="shared" si="20"/>
        <v/>
      </c>
      <c r="E271" s="126"/>
      <c r="F271" s="224"/>
      <c r="G271" s="224"/>
      <c r="H271" s="224"/>
      <c r="I271" s="224"/>
      <c r="J271" s="224"/>
      <c r="K271" s="224"/>
      <c r="L271" s="224"/>
      <c r="M271" s="224"/>
      <c r="N271" s="224"/>
      <c r="O271" s="224"/>
      <c r="P271" s="224"/>
      <c r="Q271" s="224"/>
      <c r="R271" s="224"/>
      <c r="S271" s="224"/>
      <c r="T271" s="224"/>
      <c r="U271" s="224"/>
      <c r="V271" s="224"/>
      <c r="W271" s="224"/>
      <c r="X271" s="224"/>
      <c r="Y271" s="224"/>
      <c r="Z271" s="225"/>
      <c r="AB271" s="251" t="str">
        <f t="shared" si="19"/>
        <v/>
      </c>
      <c r="AD271" s="220"/>
    </row>
    <row r="272" spans="1:30" x14ac:dyDescent="0.2">
      <c r="A272" s="211" t="str">
        <f t="shared" si="21"/>
        <v/>
      </c>
      <c r="B272" s="212" t="str">
        <f t="shared" si="22"/>
        <v/>
      </c>
      <c r="C272" s="88"/>
      <c r="D272" s="240" t="str">
        <f t="shared" si="20"/>
        <v/>
      </c>
      <c r="E272" s="127"/>
      <c r="F272" s="226"/>
      <c r="G272" s="226"/>
      <c r="H272" s="226"/>
      <c r="I272" s="226"/>
      <c r="J272" s="226"/>
      <c r="K272" s="226"/>
      <c r="L272" s="226"/>
      <c r="M272" s="226"/>
      <c r="N272" s="226"/>
      <c r="O272" s="226"/>
      <c r="P272" s="226"/>
      <c r="Q272" s="226"/>
      <c r="R272" s="226"/>
      <c r="S272" s="226"/>
      <c r="T272" s="226"/>
      <c r="U272" s="226"/>
      <c r="V272" s="226"/>
      <c r="W272" s="226"/>
      <c r="X272" s="226"/>
      <c r="Y272" s="226"/>
      <c r="Z272" s="227"/>
      <c r="AB272" s="252" t="str">
        <f t="shared" si="19"/>
        <v/>
      </c>
      <c r="AD272" s="220"/>
    </row>
    <row r="273" spans="1:30" x14ac:dyDescent="0.2">
      <c r="A273" s="213" t="str">
        <f t="shared" si="21"/>
        <v/>
      </c>
      <c r="B273" s="214" t="str">
        <f t="shared" si="22"/>
        <v/>
      </c>
      <c r="C273" s="87"/>
      <c r="D273" s="239" t="str">
        <f t="shared" si="20"/>
        <v/>
      </c>
      <c r="E273" s="128"/>
      <c r="F273" s="228"/>
      <c r="G273" s="228"/>
      <c r="H273" s="228"/>
      <c r="I273" s="228"/>
      <c r="J273" s="228"/>
      <c r="K273" s="228"/>
      <c r="L273" s="228"/>
      <c r="M273" s="228"/>
      <c r="N273" s="228"/>
      <c r="O273" s="228"/>
      <c r="P273" s="228"/>
      <c r="Q273" s="228"/>
      <c r="R273" s="228"/>
      <c r="S273" s="228"/>
      <c r="T273" s="228"/>
      <c r="U273" s="228"/>
      <c r="V273" s="228"/>
      <c r="W273" s="228"/>
      <c r="X273" s="228"/>
      <c r="Y273" s="228"/>
      <c r="Z273" s="229"/>
      <c r="AB273" s="251" t="str">
        <f t="shared" si="19"/>
        <v/>
      </c>
      <c r="AD273" s="220"/>
    </row>
    <row r="274" spans="1:30" x14ac:dyDescent="0.2">
      <c r="A274" s="209" t="str">
        <f t="shared" si="21"/>
        <v/>
      </c>
      <c r="B274" s="210" t="str">
        <f t="shared" si="22"/>
        <v/>
      </c>
      <c r="C274" s="86"/>
      <c r="D274" s="239" t="str">
        <f t="shared" si="20"/>
        <v/>
      </c>
      <c r="E274" s="126"/>
      <c r="F274" s="224"/>
      <c r="G274" s="224"/>
      <c r="H274" s="224"/>
      <c r="I274" s="224"/>
      <c r="J274" s="224"/>
      <c r="K274" s="224"/>
      <c r="L274" s="224"/>
      <c r="M274" s="224"/>
      <c r="N274" s="224"/>
      <c r="O274" s="224"/>
      <c r="P274" s="224"/>
      <c r="Q274" s="224"/>
      <c r="R274" s="224"/>
      <c r="S274" s="224"/>
      <c r="T274" s="224"/>
      <c r="U274" s="224"/>
      <c r="V274" s="224"/>
      <c r="W274" s="224"/>
      <c r="X274" s="224"/>
      <c r="Y274" s="224"/>
      <c r="Z274" s="225"/>
      <c r="AB274" s="251" t="str">
        <f t="shared" si="19"/>
        <v/>
      </c>
      <c r="AD274" s="220"/>
    </row>
    <row r="275" spans="1:30" x14ac:dyDescent="0.2">
      <c r="A275" s="209" t="str">
        <f t="shared" si="21"/>
        <v/>
      </c>
      <c r="B275" s="210" t="str">
        <f t="shared" si="22"/>
        <v/>
      </c>
      <c r="C275" s="86"/>
      <c r="D275" s="239" t="str">
        <f t="shared" si="20"/>
        <v/>
      </c>
      <c r="E275" s="126"/>
      <c r="F275" s="224"/>
      <c r="G275" s="224"/>
      <c r="H275" s="224"/>
      <c r="I275" s="224"/>
      <c r="J275" s="224"/>
      <c r="K275" s="224"/>
      <c r="L275" s="224"/>
      <c r="M275" s="224"/>
      <c r="N275" s="224"/>
      <c r="O275" s="224"/>
      <c r="P275" s="224"/>
      <c r="Q275" s="224"/>
      <c r="R275" s="224"/>
      <c r="S275" s="224"/>
      <c r="T275" s="224"/>
      <c r="U275" s="224"/>
      <c r="V275" s="224"/>
      <c r="W275" s="224"/>
      <c r="X275" s="224"/>
      <c r="Y275" s="224"/>
      <c r="Z275" s="225"/>
      <c r="AB275" s="251" t="str">
        <f t="shared" si="19"/>
        <v/>
      </c>
      <c r="AD275" s="220"/>
    </row>
    <row r="276" spans="1:30" x14ac:dyDescent="0.2">
      <c r="A276" s="211" t="str">
        <f t="shared" si="21"/>
        <v/>
      </c>
      <c r="B276" s="212" t="str">
        <f t="shared" si="22"/>
        <v/>
      </c>
      <c r="C276" s="88"/>
      <c r="D276" s="240" t="str">
        <f t="shared" si="20"/>
        <v/>
      </c>
      <c r="E276" s="127"/>
      <c r="F276" s="226"/>
      <c r="G276" s="226"/>
      <c r="H276" s="226"/>
      <c r="I276" s="226"/>
      <c r="J276" s="226"/>
      <c r="K276" s="226"/>
      <c r="L276" s="226"/>
      <c r="M276" s="226"/>
      <c r="N276" s="226"/>
      <c r="O276" s="226"/>
      <c r="P276" s="226"/>
      <c r="Q276" s="226"/>
      <c r="R276" s="226"/>
      <c r="S276" s="226"/>
      <c r="T276" s="226"/>
      <c r="U276" s="226"/>
      <c r="V276" s="226"/>
      <c r="W276" s="226"/>
      <c r="X276" s="226"/>
      <c r="Y276" s="226"/>
      <c r="Z276" s="227"/>
      <c r="AB276" s="252" t="str">
        <f t="shared" si="19"/>
        <v/>
      </c>
      <c r="AD276" s="220"/>
    </row>
    <row r="277" spans="1:30" x14ac:dyDescent="0.2">
      <c r="A277" s="213" t="str">
        <f t="shared" si="21"/>
        <v/>
      </c>
      <c r="B277" s="214" t="str">
        <f t="shared" si="22"/>
        <v/>
      </c>
      <c r="C277" s="87"/>
      <c r="D277" s="239" t="str">
        <f t="shared" si="20"/>
        <v/>
      </c>
      <c r="E277" s="128"/>
      <c r="F277" s="228"/>
      <c r="G277" s="228"/>
      <c r="H277" s="228"/>
      <c r="I277" s="228"/>
      <c r="J277" s="228"/>
      <c r="K277" s="228"/>
      <c r="L277" s="228"/>
      <c r="M277" s="228"/>
      <c r="N277" s="228"/>
      <c r="O277" s="228"/>
      <c r="P277" s="228"/>
      <c r="Q277" s="228"/>
      <c r="R277" s="228"/>
      <c r="S277" s="228"/>
      <c r="T277" s="228"/>
      <c r="U277" s="228"/>
      <c r="V277" s="228"/>
      <c r="W277" s="228"/>
      <c r="X277" s="228"/>
      <c r="Y277" s="228"/>
      <c r="Z277" s="229"/>
      <c r="AB277" s="251" t="str">
        <f t="shared" si="19"/>
        <v/>
      </c>
      <c r="AD277" s="220"/>
    </row>
    <row r="278" spans="1:30" x14ac:dyDescent="0.2">
      <c r="A278" s="209" t="str">
        <f t="shared" si="21"/>
        <v/>
      </c>
      <c r="B278" s="210" t="str">
        <f t="shared" si="22"/>
        <v/>
      </c>
      <c r="C278" s="86"/>
      <c r="D278" s="239" t="str">
        <f t="shared" si="20"/>
        <v/>
      </c>
      <c r="E278" s="126"/>
      <c r="F278" s="224"/>
      <c r="G278" s="224"/>
      <c r="H278" s="224"/>
      <c r="I278" s="224"/>
      <c r="J278" s="224"/>
      <c r="K278" s="224"/>
      <c r="L278" s="224"/>
      <c r="M278" s="224"/>
      <c r="N278" s="224"/>
      <c r="O278" s="224"/>
      <c r="P278" s="224"/>
      <c r="Q278" s="224"/>
      <c r="R278" s="224"/>
      <c r="S278" s="224"/>
      <c r="T278" s="224"/>
      <c r="U278" s="224"/>
      <c r="V278" s="224"/>
      <c r="W278" s="224"/>
      <c r="X278" s="224"/>
      <c r="Y278" s="224"/>
      <c r="Z278" s="225"/>
      <c r="AB278" s="251" t="str">
        <f t="shared" si="19"/>
        <v/>
      </c>
      <c r="AD278" s="220"/>
    </row>
    <row r="279" spans="1:30" x14ac:dyDescent="0.2">
      <c r="A279" s="209" t="str">
        <f t="shared" si="21"/>
        <v/>
      </c>
      <c r="B279" s="210" t="str">
        <f t="shared" si="22"/>
        <v/>
      </c>
      <c r="C279" s="86"/>
      <c r="D279" s="239" t="str">
        <f t="shared" si="20"/>
        <v/>
      </c>
      <c r="E279" s="126"/>
      <c r="F279" s="224"/>
      <c r="G279" s="224"/>
      <c r="H279" s="224"/>
      <c r="I279" s="224"/>
      <c r="J279" s="224"/>
      <c r="K279" s="224"/>
      <c r="L279" s="224"/>
      <c r="M279" s="224"/>
      <c r="N279" s="224"/>
      <c r="O279" s="224"/>
      <c r="P279" s="224"/>
      <c r="Q279" s="224"/>
      <c r="R279" s="224"/>
      <c r="S279" s="224"/>
      <c r="T279" s="224"/>
      <c r="U279" s="224"/>
      <c r="V279" s="224"/>
      <c r="W279" s="224"/>
      <c r="X279" s="224"/>
      <c r="Y279" s="224"/>
      <c r="Z279" s="225"/>
      <c r="AB279" s="251" t="str">
        <f t="shared" si="19"/>
        <v/>
      </c>
      <c r="AD279" s="220"/>
    </row>
    <row r="280" spans="1:30" x14ac:dyDescent="0.2">
      <c r="A280" s="211" t="str">
        <f t="shared" si="21"/>
        <v/>
      </c>
      <c r="B280" s="212" t="str">
        <f t="shared" si="22"/>
        <v/>
      </c>
      <c r="C280" s="88"/>
      <c r="D280" s="240" t="str">
        <f t="shared" si="20"/>
        <v/>
      </c>
      <c r="E280" s="127"/>
      <c r="F280" s="226"/>
      <c r="G280" s="226"/>
      <c r="H280" s="226"/>
      <c r="I280" s="226"/>
      <c r="J280" s="226"/>
      <c r="K280" s="226"/>
      <c r="L280" s="226"/>
      <c r="M280" s="226"/>
      <c r="N280" s="226"/>
      <c r="O280" s="226"/>
      <c r="P280" s="226"/>
      <c r="Q280" s="226"/>
      <c r="R280" s="226"/>
      <c r="S280" s="226"/>
      <c r="T280" s="226"/>
      <c r="U280" s="226"/>
      <c r="V280" s="226"/>
      <c r="W280" s="226"/>
      <c r="X280" s="226"/>
      <c r="Y280" s="226"/>
      <c r="Z280" s="227"/>
      <c r="AB280" s="252" t="str">
        <f t="shared" si="19"/>
        <v/>
      </c>
      <c r="AD280" s="220"/>
    </row>
    <row r="281" spans="1:30" x14ac:dyDescent="0.2">
      <c r="A281" s="213" t="str">
        <f t="shared" si="21"/>
        <v/>
      </c>
      <c r="B281" s="214" t="str">
        <f t="shared" si="22"/>
        <v/>
      </c>
      <c r="C281" s="87"/>
      <c r="D281" s="239" t="str">
        <f t="shared" si="20"/>
        <v/>
      </c>
      <c r="E281" s="128"/>
      <c r="F281" s="228"/>
      <c r="G281" s="228"/>
      <c r="H281" s="228"/>
      <c r="I281" s="228"/>
      <c r="J281" s="228"/>
      <c r="K281" s="228"/>
      <c r="L281" s="228"/>
      <c r="M281" s="228"/>
      <c r="N281" s="228"/>
      <c r="O281" s="228"/>
      <c r="P281" s="228"/>
      <c r="Q281" s="228"/>
      <c r="R281" s="228"/>
      <c r="S281" s="228"/>
      <c r="T281" s="228"/>
      <c r="U281" s="228"/>
      <c r="V281" s="228"/>
      <c r="W281" s="228"/>
      <c r="X281" s="228"/>
      <c r="Y281" s="228"/>
      <c r="Z281" s="229"/>
      <c r="AB281" s="251" t="str">
        <f t="shared" si="19"/>
        <v/>
      </c>
      <c r="AD281" s="220"/>
    </row>
    <row r="282" spans="1:30" x14ac:dyDescent="0.2">
      <c r="A282" s="209" t="str">
        <f t="shared" si="21"/>
        <v/>
      </c>
      <c r="B282" s="210" t="str">
        <f t="shared" si="22"/>
        <v/>
      </c>
      <c r="C282" s="86"/>
      <c r="D282" s="239" t="str">
        <f t="shared" si="20"/>
        <v/>
      </c>
      <c r="E282" s="126"/>
      <c r="F282" s="224"/>
      <c r="G282" s="224"/>
      <c r="H282" s="224"/>
      <c r="I282" s="224"/>
      <c r="J282" s="224"/>
      <c r="K282" s="224"/>
      <c r="L282" s="224"/>
      <c r="M282" s="224"/>
      <c r="N282" s="224"/>
      <c r="O282" s="224"/>
      <c r="P282" s="224"/>
      <c r="Q282" s="224"/>
      <c r="R282" s="224"/>
      <c r="S282" s="224"/>
      <c r="T282" s="224"/>
      <c r="U282" s="224"/>
      <c r="V282" s="224"/>
      <c r="W282" s="224"/>
      <c r="X282" s="224"/>
      <c r="Y282" s="224"/>
      <c r="Z282" s="225"/>
      <c r="AB282" s="251" t="str">
        <f t="shared" si="19"/>
        <v/>
      </c>
      <c r="AD282" s="220"/>
    </row>
    <row r="283" spans="1:30" x14ac:dyDescent="0.2">
      <c r="A283" s="209" t="str">
        <f t="shared" si="21"/>
        <v/>
      </c>
      <c r="B283" s="210" t="str">
        <f t="shared" si="22"/>
        <v/>
      </c>
      <c r="C283" s="86"/>
      <c r="D283" s="239" t="str">
        <f t="shared" si="20"/>
        <v/>
      </c>
      <c r="E283" s="126"/>
      <c r="F283" s="224"/>
      <c r="G283" s="224"/>
      <c r="H283" s="224"/>
      <c r="I283" s="224"/>
      <c r="J283" s="224"/>
      <c r="K283" s="224"/>
      <c r="L283" s="224"/>
      <c r="M283" s="224"/>
      <c r="N283" s="224"/>
      <c r="O283" s="224"/>
      <c r="P283" s="224"/>
      <c r="Q283" s="224"/>
      <c r="R283" s="224"/>
      <c r="S283" s="224"/>
      <c r="T283" s="224"/>
      <c r="U283" s="224"/>
      <c r="V283" s="224"/>
      <c r="W283" s="224"/>
      <c r="X283" s="224"/>
      <c r="Y283" s="224"/>
      <c r="Z283" s="225"/>
      <c r="AB283" s="251" t="str">
        <f t="shared" si="19"/>
        <v/>
      </c>
      <c r="AD283" s="220"/>
    </row>
    <row r="284" spans="1:30" x14ac:dyDescent="0.2">
      <c r="A284" s="211" t="str">
        <f t="shared" si="21"/>
        <v/>
      </c>
      <c r="B284" s="212" t="str">
        <f t="shared" si="22"/>
        <v/>
      </c>
      <c r="C284" s="88"/>
      <c r="D284" s="240" t="str">
        <f t="shared" si="20"/>
        <v/>
      </c>
      <c r="E284" s="127"/>
      <c r="F284" s="226"/>
      <c r="G284" s="226"/>
      <c r="H284" s="226"/>
      <c r="I284" s="226"/>
      <c r="J284" s="226"/>
      <c r="K284" s="226"/>
      <c r="L284" s="226"/>
      <c r="M284" s="226"/>
      <c r="N284" s="226"/>
      <c r="O284" s="226"/>
      <c r="P284" s="226"/>
      <c r="Q284" s="226"/>
      <c r="R284" s="226"/>
      <c r="S284" s="226"/>
      <c r="T284" s="226"/>
      <c r="U284" s="226"/>
      <c r="V284" s="226"/>
      <c r="W284" s="226"/>
      <c r="X284" s="226"/>
      <c r="Y284" s="226"/>
      <c r="Z284" s="227"/>
      <c r="AB284" s="252" t="str">
        <f t="shared" si="19"/>
        <v/>
      </c>
      <c r="AD284" s="220"/>
    </row>
    <row r="285" spans="1:30" x14ac:dyDescent="0.2">
      <c r="A285" s="213" t="str">
        <f t="shared" si="21"/>
        <v/>
      </c>
      <c r="B285" s="214" t="str">
        <f t="shared" si="22"/>
        <v/>
      </c>
      <c r="C285" s="87"/>
      <c r="D285" s="239" t="str">
        <f t="shared" si="20"/>
        <v/>
      </c>
      <c r="E285" s="128"/>
      <c r="F285" s="228"/>
      <c r="G285" s="228"/>
      <c r="H285" s="228"/>
      <c r="I285" s="228"/>
      <c r="J285" s="228"/>
      <c r="K285" s="228"/>
      <c r="L285" s="228"/>
      <c r="M285" s="228"/>
      <c r="N285" s="228"/>
      <c r="O285" s="228"/>
      <c r="P285" s="228"/>
      <c r="Q285" s="228"/>
      <c r="R285" s="228"/>
      <c r="S285" s="228"/>
      <c r="T285" s="228"/>
      <c r="U285" s="228"/>
      <c r="V285" s="228"/>
      <c r="W285" s="228"/>
      <c r="X285" s="228"/>
      <c r="Y285" s="228"/>
      <c r="Z285" s="229"/>
      <c r="AB285" s="251" t="str">
        <f t="shared" si="19"/>
        <v/>
      </c>
      <c r="AD285" s="220"/>
    </row>
    <row r="286" spans="1:30" x14ac:dyDescent="0.2">
      <c r="A286" s="209" t="str">
        <f t="shared" si="21"/>
        <v/>
      </c>
      <c r="B286" s="210" t="str">
        <f t="shared" si="22"/>
        <v/>
      </c>
      <c r="C286" s="86"/>
      <c r="D286" s="239" t="str">
        <f t="shared" si="20"/>
        <v/>
      </c>
      <c r="E286" s="126"/>
      <c r="F286" s="224"/>
      <c r="G286" s="224"/>
      <c r="H286" s="224"/>
      <c r="I286" s="224"/>
      <c r="J286" s="224"/>
      <c r="K286" s="224"/>
      <c r="L286" s="224"/>
      <c r="M286" s="224"/>
      <c r="N286" s="224"/>
      <c r="O286" s="224"/>
      <c r="P286" s="224"/>
      <c r="Q286" s="224"/>
      <c r="R286" s="224"/>
      <c r="S286" s="224"/>
      <c r="T286" s="224"/>
      <c r="U286" s="224"/>
      <c r="V286" s="224"/>
      <c r="W286" s="224"/>
      <c r="X286" s="224"/>
      <c r="Y286" s="224"/>
      <c r="Z286" s="225"/>
      <c r="AB286" s="251" t="str">
        <f t="shared" si="19"/>
        <v/>
      </c>
      <c r="AD286" s="220"/>
    </row>
    <row r="287" spans="1:30" x14ac:dyDescent="0.2">
      <c r="A287" s="209" t="str">
        <f t="shared" si="21"/>
        <v/>
      </c>
      <c r="B287" s="210" t="str">
        <f t="shared" si="22"/>
        <v/>
      </c>
      <c r="C287" s="86"/>
      <c r="D287" s="239" t="str">
        <f t="shared" si="20"/>
        <v/>
      </c>
      <c r="E287" s="126"/>
      <c r="F287" s="224"/>
      <c r="G287" s="224"/>
      <c r="H287" s="224"/>
      <c r="I287" s="224"/>
      <c r="J287" s="224"/>
      <c r="K287" s="224"/>
      <c r="L287" s="224"/>
      <c r="M287" s="224"/>
      <c r="N287" s="224"/>
      <c r="O287" s="224"/>
      <c r="P287" s="224"/>
      <c r="Q287" s="224"/>
      <c r="R287" s="224"/>
      <c r="S287" s="224"/>
      <c r="T287" s="224"/>
      <c r="U287" s="224"/>
      <c r="V287" s="224"/>
      <c r="W287" s="224"/>
      <c r="X287" s="224"/>
      <c r="Y287" s="224"/>
      <c r="Z287" s="225"/>
      <c r="AB287" s="251" t="str">
        <f t="shared" si="19"/>
        <v/>
      </c>
      <c r="AD287" s="220"/>
    </row>
    <row r="288" spans="1:30" x14ac:dyDescent="0.2">
      <c r="A288" s="211" t="str">
        <f t="shared" si="21"/>
        <v/>
      </c>
      <c r="B288" s="212" t="str">
        <f t="shared" si="22"/>
        <v/>
      </c>
      <c r="C288" s="88"/>
      <c r="D288" s="240" t="str">
        <f t="shared" si="20"/>
        <v/>
      </c>
      <c r="E288" s="127"/>
      <c r="F288" s="226"/>
      <c r="G288" s="226"/>
      <c r="H288" s="226"/>
      <c r="I288" s="226"/>
      <c r="J288" s="226"/>
      <c r="K288" s="226"/>
      <c r="L288" s="226"/>
      <c r="M288" s="226"/>
      <c r="N288" s="226"/>
      <c r="O288" s="226"/>
      <c r="P288" s="226"/>
      <c r="Q288" s="226"/>
      <c r="R288" s="226"/>
      <c r="S288" s="226"/>
      <c r="T288" s="226"/>
      <c r="U288" s="226"/>
      <c r="V288" s="226"/>
      <c r="W288" s="226"/>
      <c r="X288" s="226"/>
      <c r="Y288" s="226"/>
      <c r="Z288" s="227"/>
      <c r="AB288" s="252" t="str">
        <f t="shared" si="19"/>
        <v/>
      </c>
      <c r="AD288" s="220"/>
    </row>
    <row r="289" spans="1:30" x14ac:dyDescent="0.2">
      <c r="A289" s="213" t="str">
        <f t="shared" si="21"/>
        <v/>
      </c>
      <c r="B289" s="214" t="str">
        <f t="shared" si="22"/>
        <v/>
      </c>
      <c r="C289" s="87"/>
      <c r="D289" s="239" t="str">
        <f t="shared" si="20"/>
        <v/>
      </c>
      <c r="E289" s="128"/>
      <c r="F289" s="228"/>
      <c r="G289" s="228"/>
      <c r="H289" s="228"/>
      <c r="I289" s="228"/>
      <c r="J289" s="228"/>
      <c r="K289" s="228"/>
      <c r="L289" s="228"/>
      <c r="M289" s="228"/>
      <c r="N289" s="228"/>
      <c r="O289" s="228"/>
      <c r="P289" s="228"/>
      <c r="Q289" s="228"/>
      <c r="R289" s="228"/>
      <c r="S289" s="228"/>
      <c r="T289" s="228"/>
      <c r="U289" s="228"/>
      <c r="V289" s="228"/>
      <c r="W289" s="228"/>
      <c r="X289" s="228"/>
      <c r="Y289" s="228"/>
      <c r="Z289" s="229"/>
      <c r="AB289" s="251" t="str">
        <f t="shared" si="19"/>
        <v/>
      </c>
      <c r="AD289" s="220"/>
    </row>
    <row r="290" spans="1:30" x14ac:dyDescent="0.2">
      <c r="A290" s="209" t="str">
        <f t="shared" si="21"/>
        <v/>
      </c>
      <c r="B290" s="210" t="str">
        <f t="shared" si="22"/>
        <v/>
      </c>
      <c r="C290" s="86"/>
      <c r="D290" s="239" t="str">
        <f t="shared" si="20"/>
        <v/>
      </c>
      <c r="E290" s="126"/>
      <c r="F290" s="224"/>
      <c r="G290" s="224"/>
      <c r="H290" s="224"/>
      <c r="I290" s="224"/>
      <c r="J290" s="224"/>
      <c r="K290" s="224"/>
      <c r="L290" s="224"/>
      <c r="M290" s="224"/>
      <c r="N290" s="224"/>
      <c r="O290" s="224"/>
      <c r="P290" s="224"/>
      <c r="Q290" s="224"/>
      <c r="R290" s="224"/>
      <c r="S290" s="224"/>
      <c r="T290" s="224"/>
      <c r="U290" s="224"/>
      <c r="V290" s="224"/>
      <c r="W290" s="224"/>
      <c r="X290" s="224"/>
      <c r="Y290" s="224"/>
      <c r="Z290" s="225"/>
      <c r="AB290" s="251" t="str">
        <f t="shared" si="19"/>
        <v/>
      </c>
      <c r="AD290" s="220"/>
    </row>
    <row r="291" spans="1:30" x14ac:dyDescent="0.2">
      <c r="A291" s="209" t="str">
        <f t="shared" si="21"/>
        <v/>
      </c>
      <c r="B291" s="210" t="str">
        <f t="shared" si="22"/>
        <v/>
      </c>
      <c r="C291" s="86"/>
      <c r="D291" s="239" t="str">
        <f t="shared" si="20"/>
        <v/>
      </c>
      <c r="E291" s="126"/>
      <c r="F291" s="224"/>
      <c r="G291" s="224"/>
      <c r="H291" s="224"/>
      <c r="I291" s="224"/>
      <c r="J291" s="224"/>
      <c r="K291" s="224"/>
      <c r="L291" s="224"/>
      <c r="M291" s="224"/>
      <c r="N291" s="224"/>
      <c r="O291" s="224"/>
      <c r="P291" s="224"/>
      <c r="Q291" s="224"/>
      <c r="R291" s="224"/>
      <c r="S291" s="224"/>
      <c r="T291" s="224"/>
      <c r="U291" s="224"/>
      <c r="V291" s="224"/>
      <c r="W291" s="224"/>
      <c r="X291" s="224"/>
      <c r="Y291" s="224"/>
      <c r="Z291" s="225"/>
      <c r="AB291" s="251" t="str">
        <f t="shared" si="19"/>
        <v/>
      </c>
      <c r="AD291" s="220"/>
    </row>
    <row r="292" spans="1:30" x14ac:dyDescent="0.2">
      <c r="A292" s="211" t="str">
        <f t="shared" si="21"/>
        <v/>
      </c>
      <c r="B292" s="212" t="str">
        <f t="shared" si="22"/>
        <v/>
      </c>
      <c r="C292" s="88"/>
      <c r="D292" s="240" t="str">
        <f t="shared" si="20"/>
        <v/>
      </c>
      <c r="E292" s="127"/>
      <c r="F292" s="226"/>
      <c r="G292" s="226"/>
      <c r="H292" s="226"/>
      <c r="I292" s="226"/>
      <c r="J292" s="226"/>
      <c r="K292" s="226"/>
      <c r="L292" s="226"/>
      <c r="M292" s="226"/>
      <c r="N292" s="226"/>
      <c r="O292" s="226"/>
      <c r="P292" s="226"/>
      <c r="Q292" s="226"/>
      <c r="R292" s="226"/>
      <c r="S292" s="226"/>
      <c r="T292" s="226"/>
      <c r="U292" s="226"/>
      <c r="V292" s="226"/>
      <c r="W292" s="226"/>
      <c r="X292" s="226"/>
      <c r="Y292" s="226"/>
      <c r="Z292" s="227"/>
      <c r="AB292" s="252" t="str">
        <f t="shared" si="19"/>
        <v/>
      </c>
      <c r="AD292" s="220"/>
    </row>
    <row r="293" spans="1:30" x14ac:dyDescent="0.2">
      <c r="A293" s="213" t="str">
        <f t="shared" si="21"/>
        <v/>
      </c>
      <c r="B293" s="214" t="str">
        <f t="shared" si="22"/>
        <v/>
      </c>
      <c r="C293" s="87"/>
      <c r="D293" s="239" t="str">
        <f t="shared" si="20"/>
        <v/>
      </c>
      <c r="E293" s="128"/>
      <c r="F293" s="228"/>
      <c r="G293" s="228"/>
      <c r="H293" s="228"/>
      <c r="I293" s="228"/>
      <c r="J293" s="228"/>
      <c r="K293" s="228"/>
      <c r="L293" s="228"/>
      <c r="M293" s="228"/>
      <c r="N293" s="228"/>
      <c r="O293" s="228"/>
      <c r="P293" s="228"/>
      <c r="Q293" s="228"/>
      <c r="R293" s="228"/>
      <c r="S293" s="228"/>
      <c r="T293" s="228"/>
      <c r="U293" s="228"/>
      <c r="V293" s="228"/>
      <c r="W293" s="228"/>
      <c r="X293" s="228"/>
      <c r="Y293" s="228"/>
      <c r="Z293" s="229"/>
      <c r="AB293" s="251" t="str">
        <f t="shared" si="19"/>
        <v/>
      </c>
      <c r="AD293" s="220"/>
    </row>
    <row r="294" spans="1:30" x14ac:dyDescent="0.2">
      <c r="A294" s="209" t="str">
        <f t="shared" si="21"/>
        <v/>
      </c>
      <c r="B294" s="210" t="str">
        <f t="shared" si="22"/>
        <v/>
      </c>
      <c r="C294" s="86"/>
      <c r="D294" s="239" t="str">
        <f t="shared" si="20"/>
        <v/>
      </c>
      <c r="E294" s="126"/>
      <c r="F294" s="224"/>
      <c r="G294" s="224"/>
      <c r="H294" s="224"/>
      <c r="I294" s="224"/>
      <c r="J294" s="224"/>
      <c r="K294" s="224"/>
      <c r="L294" s="224"/>
      <c r="M294" s="224"/>
      <c r="N294" s="224"/>
      <c r="O294" s="224"/>
      <c r="P294" s="224"/>
      <c r="Q294" s="224"/>
      <c r="R294" s="224"/>
      <c r="S294" s="224"/>
      <c r="T294" s="224"/>
      <c r="U294" s="224"/>
      <c r="V294" s="224"/>
      <c r="W294" s="224"/>
      <c r="X294" s="224"/>
      <c r="Y294" s="224"/>
      <c r="Z294" s="225"/>
      <c r="AB294" s="251" t="str">
        <f t="shared" si="19"/>
        <v/>
      </c>
      <c r="AD294" s="220"/>
    </row>
    <row r="295" spans="1:30" x14ac:dyDescent="0.2">
      <c r="A295" s="209" t="str">
        <f t="shared" si="21"/>
        <v/>
      </c>
      <c r="B295" s="210" t="str">
        <f t="shared" si="22"/>
        <v/>
      </c>
      <c r="C295" s="86"/>
      <c r="D295" s="239" t="str">
        <f t="shared" si="20"/>
        <v/>
      </c>
      <c r="E295" s="126"/>
      <c r="F295" s="224"/>
      <c r="G295" s="224"/>
      <c r="H295" s="224"/>
      <c r="I295" s="224"/>
      <c r="J295" s="224"/>
      <c r="K295" s="224"/>
      <c r="L295" s="224"/>
      <c r="M295" s="224"/>
      <c r="N295" s="224"/>
      <c r="O295" s="224"/>
      <c r="P295" s="224"/>
      <c r="Q295" s="224"/>
      <c r="R295" s="224"/>
      <c r="S295" s="224"/>
      <c r="T295" s="224"/>
      <c r="U295" s="224"/>
      <c r="V295" s="224"/>
      <c r="W295" s="224"/>
      <c r="X295" s="224"/>
      <c r="Y295" s="224"/>
      <c r="Z295" s="225"/>
      <c r="AB295" s="251" t="str">
        <f t="shared" si="19"/>
        <v/>
      </c>
      <c r="AD295" s="220"/>
    </row>
    <row r="296" spans="1:30" x14ac:dyDescent="0.2">
      <c r="A296" s="211" t="str">
        <f t="shared" si="21"/>
        <v/>
      </c>
      <c r="B296" s="212" t="str">
        <f t="shared" si="22"/>
        <v/>
      </c>
      <c r="C296" s="88"/>
      <c r="D296" s="240" t="str">
        <f t="shared" si="20"/>
        <v/>
      </c>
      <c r="E296" s="127"/>
      <c r="F296" s="226"/>
      <c r="G296" s="226"/>
      <c r="H296" s="226"/>
      <c r="I296" s="226"/>
      <c r="J296" s="226"/>
      <c r="K296" s="226"/>
      <c r="L296" s="226"/>
      <c r="M296" s="226"/>
      <c r="N296" s="226"/>
      <c r="O296" s="226"/>
      <c r="P296" s="226"/>
      <c r="Q296" s="226"/>
      <c r="R296" s="226"/>
      <c r="S296" s="226"/>
      <c r="T296" s="226"/>
      <c r="U296" s="226"/>
      <c r="V296" s="226"/>
      <c r="W296" s="226"/>
      <c r="X296" s="226"/>
      <c r="Y296" s="226"/>
      <c r="Z296" s="227"/>
      <c r="AB296" s="252" t="str">
        <f t="shared" si="19"/>
        <v/>
      </c>
      <c r="AD296" s="220"/>
    </row>
    <row r="297" spans="1:30" x14ac:dyDescent="0.2">
      <c r="A297" s="213" t="str">
        <f t="shared" si="21"/>
        <v/>
      </c>
      <c r="B297" s="214" t="str">
        <f t="shared" si="22"/>
        <v/>
      </c>
      <c r="C297" s="87"/>
      <c r="D297" s="239" t="str">
        <f t="shared" si="20"/>
        <v/>
      </c>
      <c r="E297" s="128"/>
      <c r="F297" s="228"/>
      <c r="G297" s="228"/>
      <c r="H297" s="228"/>
      <c r="I297" s="228"/>
      <c r="J297" s="228"/>
      <c r="K297" s="228"/>
      <c r="L297" s="228"/>
      <c r="M297" s="228"/>
      <c r="N297" s="228"/>
      <c r="O297" s="228"/>
      <c r="P297" s="228"/>
      <c r="Q297" s="228"/>
      <c r="R297" s="228"/>
      <c r="S297" s="228"/>
      <c r="T297" s="228"/>
      <c r="U297" s="228"/>
      <c r="V297" s="228"/>
      <c r="W297" s="228"/>
      <c r="X297" s="228"/>
      <c r="Y297" s="228"/>
      <c r="Z297" s="229"/>
      <c r="AB297" s="251" t="str">
        <f t="shared" si="19"/>
        <v/>
      </c>
      <c r="AD297" s="220"/>
    </row>
    <row r="298" spans="1:30" x14ac:dyDescent="0.2">
      <c r="A298" s="209" t="str">
        <f t="shared" si="21"/>
        <v/>
      </c>
      <c r="B298" s="210" t="str">
        <f t="shared" si="22"/>
        <v/>
      </c>
      <c r="C298" s="86"/>
      <c r="D298" s="239" t="str">
        <f t="shared" si="20"/>
        <v/>
      </c>
      <c r="E298" s="126"/>
      <c r="F298" s="224"/>
      <c r="G298" s="224"/>
      <c r="H298" s="224"/>
      <c r="I298" s="224"/>
      <c r="J298" s="224"/>
      <c r="K298" s="224"/>
      <c r="L298" s="224"/>
      <c r="M298" s="224"/>
      <c r="N298" s="224"/>
      <c r="O298" s="224"/>
      <c r="P298" s="224"/>
      <c r="Q298" s="224"/>
      <c r="R298" s="224"/>
      <c r="S298" s="224"/>
      <c r="T298" s="224"/>
      <c r="U298" s="224"/>
      <c r="V298" s="224"/>
      <c r="W298" s="224"/>
      <c r="X298" s="224"/>
      <c r="Y298" s="224"/>
      <c r="Z298" s="225"/>
      <c r="AB298" s="251" t="str">
        <f t="shared" si="19"/>
        <v/>
      </c>
      <c r="AD298" s="220"/>
    </row>
    <row r="299" spans="1:30" x14ac:dyDescent="0.2">
      <c r="A299" s="209" t="str">
        <f t="shared" si="21"/>
        <v/>
      </c>
      <c r="B299" s="210" t="str">
        <f t="shared" si="22"/>
        <v/>
      </c>
      <c r="C299" s="86"/>
      <c r="D299" s="239" t="str">
        <f t="shared" si="20"/>
        <v/>
      </c>
      <c r="E299" s="126"/>
      <c r="F299" s="224"/>
      <c r="G299" s="224"/>
      <c r="H299" s="224"/>
      <c r="I299" s="224"/>
      <c r="J299" s="224"/>
      <c r="K299" s="224"/>
      <c r="L299" s="224"/>
      <c r="M299" s="224"/>
      <c r="N299" s="224"/>
      <c r="O299" s="224"/>
      <c r="P299" s="224"/>
      <c r="Q299" s="224"/>
      <c r="R299" s="224"/>
      <c r="S299" s="224"/>
      <c r="T299" s="224"/>
      <c r="U299" s="224"/>
      <c r="V299" s="224"/>
      <c r="W299" s="224"/>
      <c r="X299" s="224"/>
      <c r="Y299" s="224"/>
      <c r="Z299" s="225"/>
      <c r="AB299" s="251" t="str">
        <f t="shared" si="19"/>
        <v/>
      </c>
      <c r="AD299" s="220"/>
    </row>
    <row r="300" spans="1:30" x14ac:dyDescent="0.2">
      <c r="A300" s="211" t="str">
        <f t="shared" si="21"/>
        <v/>
      </c>
      <c r="B300" s="212" t="str">
        <f t="shared" si="22"/>
        <v/>
      </c>
      <c r="C300" s="88"/>
      <c r="D300" s="240" t="str">
        <f t="shared" si="20"/>
        <v/>
      </c>
      <c r="E300" s="127"/>
      <c r="F300" s="226"/>
      <c r="G300" s="226"/>
      <c r="H300" s="226"/>
      <c r="I300" s="226"/>
      <c r="J300" s="226"/>
      <c r="K300" s="226"/>
      <c r="L300" s="226"/>
      <c r="M300" s="226"/>
      <c r="N300" s="226"/>
      <c r="O300" s="226"/>
      <c r="P300" s="226"/>
      <c r="Q300" s="226"/>
      <c r="R300" s="226"/>
      <c r="S300" s="226"/>
      <c r="T300" s="226"/>
      <c r="U300" s="226"/>
      <c r="V300" s="226"/>
      <c r="W300" s="226"/>
      <c r="X300" s="226"/>
      <c r="Y300" s="226"/>
      <c r="Z300" s="227"/>
      <c r="AB300" s="252" t="str">
        <f t="shared" si="19"/>
        <v/>
      </c>
      <c r="AD300" s="220"/>
    </row>
    <row r="301" spans="1:30" x14ac:dyDescent="0.2">
      <c r="A301" s="213" t="str">
        <f t="shared" si="21"/>
        <v/>
      </c>
      <c r="B301" s="214" t="str">
        <f t="shared" si="22"/>
        <v/>
      </c>
      <c r="C301" s="87"/>
      <c r="D301" s="239" t="str">
        <f t="shared" si="20"/>
        <v/>
      </c>
      <c r="E301" s="128"/>
      <c r="F301" s="228"/>
      <c r="G301" s="228"/>
      <c r="H301" s="228"/>
      <c r="I301" s="228"/>
      <c r="J301" s="228"/>
      <c r="K301" s="228"/>
      <c r="L301" s="228"/>
      <c r="M301" s="228"/>
      <c r="N301" s="228"/>
      <c r="O301" s="228"/>
      <c r="P301" s="228"/>
      <c r="Q301" s="228"/>
      <c r="R301" s="228"/>
      <c r="S301" s="228"/>
      <c r="T301" s="228"/>
      <c r="U301" s="228"/>
      <c r="V301" s="228"/>
      <c r="W301" s="228"/>
      <c r="X301" s="228"/>
      <c r="Y301" s="228"/>
      <c r="Z301" s="229"/>
      <c r="AB301" s="251" t="str">
        <f t="shared" si="19"/>
        <v/>
      </c>
      <c r="AD301" s="220"/>
    </row>
    <row r="302" spans="1:30" x14ac:dyDescent="0.2">
      <c r="A302" s="209" t="str">
        <f t="shared" si="21"/>
        <v/>
      </c>
      <c r="B302" s="210" t="str">
        <f t="shared" si="22"/>
        <v/>
      </c>
      <c r="C302" s="86"/>
      <c r="D302" s="239" t="str">
        <f t="shared" si="20"/>
        <v/>
      </c>
      <c r="E302" s="126"/>
      <c r="F302" s="224"/>
      <c r="G302" s="224"/>
      <c r="H302" s="224"/>
      <c r="I302" s="224"/>
      <c r="J302" s="224"/>
      <c r="K302" s="224"/>
      <c r="L302" s="224"/>
      <c r="M302" s="224"/>
      <c r="N302" s="224"/>
      <c r="O302" s="224"/>
      <c r="P302" s="224"/>
      <c r="Q302" s="224"/>
      <c r="R302" s="224"/>
      <c r="S302" s="224"/>
      <c r="T302" s="224"/>
      <c r="U302" s="224"/>
      <c r="V302" s="224"/>
      <c r="W302" s="224"/>
      <c r="X302" s="224"/>
      <c r="Y302" s="224"/>
      <c r="Z302" s="225"/>
      <c r="AB302" s="251" t="str">
        <f t="shared" si="19"/>
        <v/>
      </c>
      <c r="AD302" s="220"/>
    </row>
    <row r="303" spans="1:30" x14ac:dyDescent="0.2">
      <c r="A303" s="209" t="str">
        <f t="shared" si="21"/>
        <v/>
      </c>
      <c r="B303" s="210" t="str">
        <f t="shared" si="22"/>
        <v/>
      </c>
      <c r="C303" s="86"/>
      <c r="D303" s="239" t="str">
        <f t="shared" si="20"/>
        <v/>
      </c>
      <c r="E303" s="126"/>
      <c r="F303" s="224"/>
      <c r="G303" s="224"/>
      <c r="H303" s="224"/>
      <c r="I303" s="224"/>
      <c r="J303" s="224"/>
      <c r="K303" s="224"/>
      <c r="L303" s="224"/>
      <c r="M303" s="224"/>
      <c r="N303" s="224"/>
      <c r="O303" s="224"/>
      <c r="P303" s="224"/>
      <c r="Q303" s="224"/>
      <c r="R303" s="224"/>
      <c r="S303" s="224"/>
      <c r="T303" s="224"/>
      <c r="U303" s="224"/>
      <c r="V303" s="224"/>
      <c r="W303" s="224"/>
      <c r="X303" s="224"/>
      <c r="Y303" s="224"/>
      <c r="Z303" s="225"/>
      <c r="AB303" s="251" t="str">
        <f t="shared" si="19"/>
        <v/>
      </c>
      <c r="AD303" s="220"/>
    </row>
    <row r="304" spans="1:30" x14ac:dyDescent="0.2">
      <c r="A304" s="211" t="str">
        <f t="shared" si="21"/>
        <v/>
      </c>
      <c r="B304" s="212" t="str">
        <f t="shared" si="22"/>
        <v/>
      </c>
      <c r="C304" s="88"/>
      <c r="D304" s="240" t="str">
        <f t="shared" si="20"/>
        <v/>
      </c>
      <c r="E304" s="127"/>
      <c r="F304" s="226"/>
      <c r="G304" s="226"/>
      <c r="H304" s="226"/>
      <c r="I304" s="226"/>
      <c r="J304" s="226"/>
      <c r="K304" s="226"/>
      <c r="L304" s="226"/>
      <c r="M304" s="226"/>
      <c r="N304" s="226"/>
      <c r="O304" s="226"/>
      <c r="P304" s="226"/>
      <c r="Q304" s="226"/>
      <c r="R304" s="226"/>
      <c r="S304" s="226"/>
      <c r="T304" s="226"/>
      <c r="U304" s="226"/>
      <c r="V304" s="226"/>
      <c r="W304" s="226"/>
      <c r="X304" s="226"/>
      <c r="Y304" s="226"/>
      <c r="Z304" s="227"/>
      <c r="AB304" s="252" t="str">
        <f t="shared" si="19"/>
        <v/>
      </c>
      <c r="AD304" s="220"/>
    </row>
    <row r="305" spans="1:30" x14ac:dyDescent="0.2">
      <c r="A305" s="213" t="str">
        <f t="shared" si="21"/>
        <v/>
      </c>
      <c r="B305" s="214" t="str">
        <f t="shared" si="22"/>
        <v/>
      </c>
      <c r="C305" s="87"/>
      <c r="D305" s="239" t="str">
        <f t="shared" si="20"/>
        <v/>
      </c>
      <c r="E305" s="128"/>
      <c r="F305" s="228"/>
      <c r="G305" s="228"/>
      <c r="H305" s="228"/>
      <c r="I305" s="228"/>
      <c r="J305" s="228"/>
      <c r="K305" s="228"/>
      <c r="L305" s="228"/>
      <c r="M305" s="228"/>
      <c r="N305" s="228"/>
      <c r="O305" s="228"/>
      <c r="P305" s="228"/>
      <c r="Q305" s="228"/>
      <c r="R305" s="228"/>
      <c r="S305" s="228"/>
      <c r="T305" s="228"/>
      <c r="U305" s="228"/>
      <c r="V305" s="228"/>
      <c r="W305" s="228"/>
      <c r="X305" s="228"/>
      <c r="Y305" s="228"/>
      <c r="Z305" s="229"/>
      <c r="AB305" s="251" t="str">
        <f t="shared" si="19"/>
        <v/>
      </c>
      <c r="AD305" s="220"/>
    </row>
    <row r="306" spans="1:30" x14ac:dyDescent="0.2">
      <c r="A306" s="209" t="str">
        <f t="shared" si="21"/>
        <v/>
      </c>
      <c r="B306" s="210" t="str">
        <f t="shared" si="22"/>
        <v/>
      </c>
      <c r="C306" s="86"/>
      <c r="D306" s="239" t="str">
        <f t="shared" si="20"/>
        <v/>
      </c>
      <c r="E306" s="126"/>
      <c r="F306" s="224"/>
      <c r="G306" s="224"/>
      <c r="H306" s="224"/>
      <c r="I306" s="224"/>
      <c r="J306" s="224"/>
      <c r="K306" s="224"/>
      <c r="L306" s="224"/>
      <c r="M306" s="224"/>
      <c r="N306" s="224"/>
      <c r="O306" s="224"/>
      <c r="P306" s="224"/>
      <c r="Q306" s="224"/>
      <c r="R306" s="224"/>
      <c r="S306" s="224"/>
      <c r="T306" s="224"/>
      <c r="U306" s="224"/>
      <c r="V306" s="224"/>
      <c r="W306" s="224"/>
      <c r="X306" s="224"/>
      <c r="Y306" s="224"/>
      <c r="Z306" s="225"/>
      <c r="AB306" s="251" t="str">
        <f t="shared" si="19"/>
        <v/>
      </c>
      <c r="AD306" s="220"/>
    </row>
    <row r="307" spans="1:30" x14ac:dyDescent="0.2">
      <c r="A307" s="209" t="str">
        <f t="shared" si="21"/>
        <v/>
      </c>
      <c r="B307" s="210" t="str">
        <f t="shared" si="22"/>
        <v/>
      </c>
      <c r="C307" s="86"/>
      <c r="D307" s="239" t="str">
        <f t="shared" si="20"/>
        <v/>
      </c>
      <c r="E307" s="126"/>
      <c r="F307" s="224"/>
      <c r="G307" s="224"/>
      <c r="H307" s="224"/>
      <c r="I307" s="224"/>
      <c r="J307" s="224"/>
      <c r="K307" s="224"/>
      <c r="L307" s="224"/>
      <c r="M307" s="224"/>
      <c r="N307" s="224"/>
      <c r="O307" s="224"/>
      <c r="P307" s="224"/>
      <c r="Q307" s="224"/>
      <c r="R307" s="224"/>
      <c r="S307" s="224"/>
      <c r="T307" s="224"/>
      <c r="U307" s="224"/>
      <c r="V307" s="224"/>
      <c r="W307" s="224"/>
      <c r="X307" s="224"/>
      <c r="Y307" s="224"/>
      <c r="Z307" s="225"/>
      <c r="AB307" s="251" t="str">
        <f t="shared" si="19"/>
        <v/>
      </c>
      <c r="AD307" s="220"/>
    </row>
    <row r="308" spans="1:30" x14ac:dyDescent="0.2">
      <c r="A308" s="211" t="str">
        <f t="shared" si="21"/>
        <v/>
      </c>
      <c r="B308" s="212" t="str">
        <f t="shared" si="22"/>
        <v/>
      </c>
      <c r="C308" s="88"/>
      <c r="D308" s="240" t="str">
        <f t="shared" si="20"/>
        <v/>
      </c>
      <c r="E308" s="127"/>
      <c r="F308" s="226"/>
      <c r="G308" s="226"/>
      <c r="H308" s="226"/>
      <c r="I308" s="226"/>
      <c r="J308" s="226"/>
      <c r="K308" s="226"/>
      <c r="L308" s="226"/>
      <c r="M308" s="226"/>
      <c r="N308" s="226"/>
      <c r="O308" s="226"/>
      <c r="P308" s="226"/>
      <c r="Q308" s="226"/>
      <c r="R308" s="226"/>
      <c r="S308" s="226"/>
      <c r="T308" s="226"/>
      <c r="U308" s="226"/>
      <c r="V308" s="226"/>
      <c r="W308" s="226"/>
      <c r="X308" s="226"/>
      <c r="Y308" s="226"/>
      <c r="Z308" s="227"/>
      <c r="AB308" s="252" t="str">
        <f t="shared" si="19"/>
        <v/>
      </c>
      <c r="AD308" s="220"/>
    </row>
    <row r="309" spans="1:30" x14ac:dyDescent="0.2">
      <c r="A309" s="213" t="str">
        <f t="shared" si="21"/>
        <v/>
      </c>
      <c r="B309" s="214" t="str">
        <f t="shared" si="22"/>
        <v/>
      </c>
      <c r="C309" s="87"/>
      <c r="D309" s="239" t="str">
        <f t="shared" si="20"/>
        <v/>
      </c>
      <c r="E309" s="128"/>
      <c r="F309" s="228"/>
      <c r="G309" s="228"/>
      <c r="H309" s="228"/>
      <c r="I309" s="228"/>
      <c r="J309" s="228"/>
      <c r="K309" s="228"/>
      <c r="L309" s="228"/>
      <c r="M309" s="228"/>
      <c r="N309" s="228"/>
      <c r="O309" s="228"/>
      <c r="P309" s="228"/>
      <c r="Q309" s="228"/>
      <c r="R309" s="228"/>
      <c r="S309" s="228"/>
      <c r="T309" s="228"/>
      <c r="U309" s="228"/>
      <c r="V309" s="228"/>
      <c r="W309" s="228"/>
      <c r="X309" s="228"/>
      <c r="Y309" s="228"/>
      <c r="Z309" s="229"/>
      <c r="AB309" s="251" t="str">
        <f t="shared" si="19"/>
        <v/>
      </c>
      <c r="AD309" s="220"/>
    </row>
    <row r="310" spans="1:30" x14ac:dyDescent="0.2">
      <c r="A310" s="209" t="str">
        <f t="shared" si="21"/>
        <v/>
      </c>
      <c r="B310" s="210" t="str">
        <f t="shared" si="22"/>
        <v/>
      </c>
      <c r="C310" s="86"/>
      <c r="D310" s="239" t="str">
        <f t="shared" si="20"/>
        <v/>
      </c>
      <c r="E310" s="126"/>
      <c r="F310" s="224"/>
      <c r="G310" s="224"/>
      <c r="H310" s="224"/>
      <c r="I310" s="224"/>
      <c r="J310" s="224"/>
      <c r="K310" s="224"/>
      <c r="L310" s="224"/>
      <c r="M310" s="224"/>
      <c r="N310" s="224"/>
      <c r="O310" s="224"/>
      <c r="P310" s="224"/>
      <c r="Q310" s="224"/>
      <c r="R310" s="224"/>
      <c r="S310" s="224"/>
      <c r="T310" s="224"/>
      <c r="U310" s="224"/>
      <c r="V310" s="224"/>
      <c r="W310" s="224"/>
      <c r="X310" s="224"/>
      <c r="Y310" s="224"/>
      <c r="Z310" s="225"/>
      <c r="AB310" s="251" t="str">
        <f t="shared" si="19"/>
        <v/>
      </c>
      <c r="AD310" s="220"/>
    </row>
    <row r="311" spans="1:30" x14ac:dyDescent="0.2">
      <c r="A311" s="209" t="str">
        <f t="shared" si="21"/>
        <v/>
      </c>
      <c r="B311" s="210" t="str">
        <f t="shared" si="22"/>
        <v/>
      </c>
      <c r="C311" s="86"/>
      <c r="D311" s="239" t="str">
        <f t="shared" si="20"/>
        <v/>
      </c>
      <c r="E311" s="126"/>
      <c r="F311" s="224"/>
      <c r="G311" s="224"/>
      <c r="H311" s="224"/>
      <c r="I311" s="224"/>
      <c r="J311" s="224"/>
      <c r="K311" s="224"/>
      <c r="L311" s="224"/>
      <c r="M311" s="224"/>
      <c r="N311" s="224"/>
      <c r="O311" s="224"/>
      <c r="P311" s="224"/>
      <c r="Q311" s="224"/>
      <c r="R311" s="224"/>
      <c r="S311" s="224"/>
      <c r="T311" s="224"/>
      <c r="U311" s="224"/>
      <c r="V311" s="224"/>
      <c r="W311" s="224"/>
      <c r="X311" s="224"/>
      <c r="Y311" s="224"/>
      <c r="Z311" s="225"/>
      <c r="AB311" s="251" t="str">
        <f t="shared" si="19"/>
        <v/>
      </c>
      <c r="AD311" s="220"/>
    </row>
    <row r="312" spans="1:30" x14ac:dyDescent="0.2">
      <c r="A312" s="211" t="str">
        <f t="shared" si="21"/>
        <v/>
      </c>
      <c r="B312" s="212" t="str">
        <f t="shared" si="22"/>
        <v/>
      </c>
      <c r="C312" s="88"/>
      <c r="D312" s="240" t="str">
        <f t="shared" si="20"/>
        <v/>
      </c>
      <c r="E312" s="127"/>
      <c r="F312" s="226"/>
      <c r="G312" s="226"/>
      <c r="H312" s="226"/>
      <c r="I312" s="226"/>
      <c r="J312" s="226"/>
      <c r="K312" s="226"/>
      <c r="L312" s="226"/>
      <c r="M312" s="226"/>
      <c r="N312" s="226"/>
      <c r="O312" s="226"/>
      <c r="P312" s="226"/>
      <c r="Q312" s="226"/>
      <c r="R312" s="226"/>
      <c r="S312" s="226"/>
      <c r="T312" s="226"/>
      <c r="U312" s="226"/>
      <c r="V312" s="226"/>
      <c r="W312" s="226"/>
      <c r="X312" s="226"/>
      <c r="Y312" s="226"/>
      <c r="Z312" s="227"/>
      <c r="AB312" s="252" t="str">
        <f t="shared" si="19"/>
        <v/>
      </c>
      <c r="AD312" s="220"/>
    </row>
    <row r="313" spans="1:30" x14ac:dyDescent="0.2">
      <c r="A313" s="213" t="str">
        <f t="shared" si="21"/>
        <v/>
      </c>
      <c r="B313" s="214" t="str">
        <f t="shared" si="22"/>
        <v/>
      </c>
      <c r="C313" s="87"/>
      <c r="D313" s="239" t="str">
        <f t="shared" si="20"/>
        <v/>
      </c>
      <c r="E313" s="128"/>
      <c r="F313" s="228"/>
      <c r="G313" s="228"/>
      <c r="H313" s="228"/>
      <c r="I313" s="228"/>
      <c r="J313" s="228"/>
      <c r="K313" s="228"/>
      <c r="L313" s="228"/>
      <c r="M313" s="228"/>
      <c r="N313" s="228"/>
      <c r="O313" s="228"/>
      <c r="P313" s="228"/>
      <c r="Q313" s="228"/>
      <c r="R313" s="228"/>
      <c r="S313" s="228"/>
      <c r="T313" s="228"/>
      <c r="U313" s="228"/>
      <c r="V313" s="228"/>
      <c r="W313" s="228"/>
      <c r="X313" s="228"/>
      <c r="Y313" s="228"/>
      <c r="Z313" s="229"/>
      <c r="AB313" s="251" t="str">
        <f t="shared" si="19"/>
        <v/>
      </c>
      <c r="AD313" s="220"/>
    </row>
    <row r="314" spans="1:30" x14ac:dyDescent="0.2">
      <c r="A314" s="209" t="str">
        <f t="shared" si="21"/>
        <v/>
      </c>
      <c r="B314" s="210" t="str">
        <f t="shared" si="22"/>
        <v/>
      </c>
      <c r="C314" s="86"/>
      <c r="D314" s="239" t="str">
        <f t="shared" si="20"/>
        <v/>
      </c>
      <c r="E314" s="126"/>
      <c r="F314" s="224"/>
      <c r="G314" s="224"/>
      <c r="H314" s="224"/>
      <c r="I314" s="224"/>
      <c r="J314" s="224"/>
      <c r="K314" s="224"/>
      <c r="L314" s="224"/>
      <c r="M314" s="224"/>
      <c r="N314" s="224"/>
      <c r="O314" s="224"/>
      <c r="P314" s="224"/>
      <c r="Q314" s="224"/>
      <c r="R314" s="224"/>
      <c r="S314" s="224"/>
      <c r="T314" s="224"/>
      <c r="U314" s="224"/>
      <c r="V314" s="224"/>
      <c r="W314" s="224"/>
      <c r="X314" s="224"/>
      <c r="Y314" s="224"/>
      <c r="Z314" s="225"/>
      <c r="AB314" s="251" t="str">
        <f t="shared" si="19"/>
        <v/>
      </c>
      <c r="AD314" s="220"/>
    </row>
    <row r="315" spans="1:30" x14ac:dyDescent="0.2">
      <c r="A315" s="209" t="str">
        <f t="shared" si="21"/>
        <v/>
      </c>
      <c r="B315" s="210" t="str">
        <f t="shared" si="22"/>
        <v/>
      </c>
      <c r="C315" s="86"/>
      <c r="D315" s="239" t="str">
        <f t="shared" si="20"/>
        <v/>
      </c>
      <c r="E315" s="126"/>
      <c r="F315" s="224"/>
      <c r="G315" s="224"/>
      <c r="H315" s="224"/>
      <c r="I315" s="224"/>
      <c r="J315" s="224"/>
      <c r="K315" s="224"/>
      <c r="L315" s="224"/>
      <c r="M315" s="224"/>
      <c r="N315" s="224"/>
      <c r="O315" s="224"/>
      <c r="P315" s="224"/>
      <c r="Q315" s="224"/>
      <c r="R315" s="224"/>
      <c r="S315" s="224"/>
      <c r="T315" s="224"/>
      <c r="U315" s="224"/>
      <c r="V315" s="224"/>
      <c r="W315" s="224"/>
      <c r="X315" s="224"/>
      <c r="Y315" s="224"/>
      <c r="Z315" s="225"/>
      <c r="AB315" s="251" t="str">
        <f t="shared" si="19"/>
        <v/>
      </c>
      <c r="AD315" s="220"/>
    </row>
    <row r="316" spans="1:30" x14ac:dyDescent="0.2">
      <c r="A316" s="211" t="str">
        <f t="shared" si="21"/>
        <v/>
      </c>
      <c r="B316" s="212" t="str">
        <f t="shared" si="22"/>
        <v/>
      </c>
      <c r="C316" s="88"/>
      <c r="D316" s="240" t="str">
        <f t="shared" si="20"/>
        <v/>
      </c>
      <c r="E316" s="127"/>
      <c r="F316" s="226"/>
      <c r="G316" s="226"/>
      <c r="H316" s="226"/>
      <c r="I316" s="226"/>
      <c r="J316" s="226"/>
      <c r="K316" s="226"/>
      <c r="L316" s="226"/>
      <c r="M316" s="226"/>
      <c r="N316" s="226"/>
      <c r="O316" s="226"/>
      <c r="P316" s="226"/>
      <c r="Q316" s="226"/>
      <c r="R316" s="226"/>
      <c r="S316" s="226"/>
      <c r="T316" s="226"/>
      <c r="U316" s="226"/>
      <c r="V316" s="226"/>
      <c r="W316" s="226"/>
      <c r="X316" s="226"/>
      <c r="Y316" s="226"/>
      <c r="Z316" s="227"/>
      <c r="AB316" s="252" t="str">
        <f t="shared" si="19"/>
        <v/>
      </c>
      <c r="AD316" s="220"/>
    </row>
    <row r="317" spans="1:30" x14ac:dyDescent="0.2">
      <c r="A317" s="213" t="str">
        <f t="shared" si="21"/>
        <v/>
      </c>
      <c r="B317" s="214" t="str">
        <f t="shared" si="22"/>
        <v/>
      </c>
      <c r="C317" s="87"/>
      <c r="D317" s="239" t="str">
        <f t="shared" si="20"/>
        <v/>
      </c>
      <c r="E317" s="128"/>
      <c r="F317" s="228"/>
      <c r="G317" s="228"/>
      <c r="H317" s="228"/>
      <c r="I317" s="228"/>
      <c r="J317" s="228"/>
      <c r="K317" s="228"/>
      <c r="L317" s="228"/>
      <c r="M317" s="228"/>
      <c r="N317" s="228"/>
      <c r="O317" s="228"/>
      <c r="P317" s="228"/>
      <c r="Q317" s="228"/>
      <c r="R317" s="228"/>
      <c r="S317" s="228"/>
      <c r="T317" s="228"/>
      <c r="U317" s="228"/>
      <c r="V317" s="228"/>
      <c r="W317" s="228"/>
      <c r="X317" s="228"/>
      <c r="Y317" s="228"/>
      <c r="Z317" s="229"/>
      <c r="AB317" s="251" t="str">
        <f t="shared" si="19"/>
        <v/>
      </c>
      <c r="AD317" s="220"/>
    </row>
    <row r="318" spans="1:30" x14ac:dyDescent="0.2">
      <c r="A318" s="209" t="str">
        <f t="shared" si="21"/>
        <v/>
      </c>
      <c r="B318" s="210" t="str">
        <f t="shared" si="22"/>
        <v/>
      </c>
      <c r="C318" s="86"/>
      <c r="D318" s="239" t="str">
        <f t="shared" si="20"/>
        <v/>
      </c>
      <c r="E318" s="126"/>
      <c r="F318" s="224"/>
      <c r="G318" s="224"/>
      <c r="H318" s="224"/>
      <c r="I318" s="224"/>
      <c r="J318" s="224"/>
      <c r="K318" s="224"/>
      <c r="L318" s="224"/>
      <c r="M318" s="224"/>
      <c r="N318" s="224"/>
      <c r="O318" s="224"/>
      <c r="P318" s="224"/>
      <c r="Q318" s="224"/>
      <c r="R318" s="224"/>
      <c r="S318" s="224"/>
      <c r="T318" s="224"/>
      <c r="U318" s="224"/>
      <c r="V318" s="224"/>
      <c r="W318" s="224"/>
      <c r="X318" s="224"/>
      <c r="Y318" s="224"/>
      <c r="Z318" s="225"/>
      <c r="AB318" s="251" t="str">
        <f t="shared" si="19"/>
        <v/>
      </c>
      <c r="AD318" s="220"/>
    </row>
    <row r="319" spans="1:30" x14ac:dyDescent="0.2">
      <c r="A319" s="209" t="str">
        <f t="shared" si="21"/>
        <v/>
      </c>
      <c r="B319" s="210" t="str">
        <f t="shared" si="22"/>
        <v/>
      </c>
      <c r="C319" s="86"/>
      <c r="D319" s="239" t="str">
        <f t="shared" si="20"/>
        <v/>
      </c>
      <c r="E319" s="126"/>
      <c r="F319" s="224"/>
      <c r="G319" s="224"/>
      <c r="H319" s="224"/>
      <c r="I319" s="224"/>
      <c r="J319" s="224"/>
      <c r="K319" s="224"/>
      <c r="L319" s="224"/>
      <c r="M319" s="224"/>
      <c r="N319" s="224"/>
      <c r="O319" s="224"/>
      <c r="P319" s="224"/>
      <c r="Q319" s="224"/>
      <c r="R319" s="224"/>
      <c r="S319" s="224"/>
      <c r="T319" s="224"/>
      <c r="U319" s="224"/>
      <c r="V319" s="224"/>
      <c r="W319" s="224"/>
      <c r="X319" s="224"/>
      <c r="Y319" s="224"/>
      <c r="Z319" s="225"/>
      <c r="AB319" s="251" t="str">
        <f t="shared" si="19"/>
        <v/>
      </c>
      <c r="AD319" s="220"/>
    </row>
    <row r="320" spans="1:30" x14ac:dyDescent="0.2">
      <c r="A320" s="211" t="str">
        <f t="shared" si="21"/>
        <v/>
      </c>
      <c r="B320" s="212" t="str">
        <f t="shared" si="22"/>
        <v/>
      </c>
      <c r="C320" s="88"/>
      <c r="D320" s="240" t="str">
        <f t="shared" si="20"/>
        <v/>
      </c>
      <c r="E320" s="127"/>
      <c r="F320" s="226"/>
      <c r="G320" s="226"/>
      <c r="H320" s="226"/>
      <c r="I320" s="226"/>
      <c r="J320" s="226"/>
      <c r="K320" s="226"/>
      <c r="L320" s="226"/>
      <c r="M320" s="226"/>
      <c r="N320" s="226"/>
      <c r="O320" s="226"/>
      <c r="P320" s="226"/>
      <c r="Q320" s="226"/>
      <c r="R320" s="226"/>
      <c r="S320" s="226"/>
      <c r="T320" s="226"/>
      <c r="U320" s="226"/>
      <c r="V320" s="226"/>
      <c r="W320" s="226"/>
      <c r="X320" s="226"/>
      <c r="Y320" s="226"/>
      <c r="Z320" s="227"/>
      <c r="AB320" s="252" t="str">
        <f t="shared" si="19"/>
        <v/>
      </c>
      <c r="AD320" s="220"/>
    </row>
    <row r="321" spans="1:30" x14ac:dyDescent="0.2">
      <c r="A321" s="213" t="str">
        <f t="shared" si="21"/>
        <v/>
      </c>
      <c r="B321" s="214" t="str">
        <f t="shared" si="22"/>
        <v/>
      </c>
      <c r="C321" s="87"/>
      <c r="D321" s="239" t="str">
        <f t="shared" si="20"/>
        <v/>
      </c>
      <c r="E321" s="128"/>
      <c r="F321" s="228"/>
      <c r="G321" s="228"/>
      <c r="H321" s="228"/>
      <c r="I321" s="228"/>
      <c r="J321" s="228"/>
      <c r="K321" s="228"/>
      <c r="L321" s="228"/>
      <c r="M321" s="228"/>
      <c r="N321" s="228"/>
      <c r="O321" s="228"/>
      <c r="P321" s="228"/>
      <c r="Q321" s="228"/>
      <c r="R321" s="228"/>
      <c r="S321" s="228"/>
      <c r="T321" s="228"/>
      <c r="U321" s="228"/>
      <c r="V321" s="228"/>
      <c r="W321" s="228"/>
      <c r="X321" s="228"/>
      <c r="Y321" s="228"/>
      <c r="Z321" s="229"/>
      <c r="AB321" s="251" t="str">
        <f t="shared" si="19"/>
        <v/>
      </c>
      <c r="AD321" s="220"/>
    </row>
    <row r="322" spans="1:30" x14ac:dyDescent="0.2">
      <c r="A322" s="209" t="str">
        <f t="shared" si="21"/>
        <v/>
      </c>
      <c r="B322" s="210" t="str">
        <f t="shared" si="22"/>
        <v/>
      </c>
      <c r="C322" s="86"/>
      <c r="D322" s="239" t="str">
        <f t="shared" si="20"/>
        <v/>
      </c>
      <c r="E322" s="126"/>
      <c r="F322" s="224"/>
      <c r="G322" s="224"/>
      <c r="H322" s="224"/>
      <c r="I322" s="224"/>
      <c r="J322" s="224"/>
      <c r="K322" s="224"/>
      <c r="L322" s="224"/>
      <c r="M322" s="224"/>
      <c r="N322" s="224"/>
      <c r="O322" s="224"/>
      <c r="P322" s="224"/>
      <c r="Q322" s="224"/>
      <c r="R322" s="224"/>
      <c r="S322" s="224"/>
      <c r="T322" s="224"/>
      <c r="U322" s="224"/>
      <c r="V322" s="224"/>
      <c r="W322" s="224"/>
      <c r="X322" s="224"/>
      <c r="Y322" s="224"/>
      <c r="Z322" s="225"/>
      <c r="AB322" s="251" t="str">
        <f t="shared" si="19"/>
        <v/>
      </c>
      <c r="AD322" s="220"/>
    </row>
    <row r="323" spans="1:30" x14ac:dyDescent="0.2">
      <c r="A323" s="209" t="str">
        <f t="shared" si="21"/>
        <v/>
      </c>
      <c r="B323" s="210" t="str">
        <f t="shared" si="22"/>
        <v/>
      </c>
      <c r="C323" s="86"/>
      <c r="D323" s="239" t="str">
        <f t="shared" si="20"/>
        <v/>
      </c>
      <c r="E323" s="126"/>
      <c r="F323" s="224"/>
      <c r="G323" s="224"/>
      <c r="H323" s="224"/>
      <c r="I323" s="224"/>
      <c r="J323" s="224"/>
      <c r="K323" s="224"/>
      <c r="L323" s="224"/>
      <c r="M323" s="224"/>
      <c r="N323" s="224"/>
      <c r="O323" s="224"/>
      <c r="P323" s="224"/>
      <c r="Q323" s="224"/>
      <c r="R323" s="224"/>
      <c r="S323" s="224"/>
      <c r="T323" s="224"/>
      <c r="U323" s="224"/>
      <c r="V323" s="224"/>
      <c r="W323" s="224"/>
      <c r="X323" s="224"/>
      <c r="Y323" s="224"/>
      <c r="Z323" s="225"/>
      <c r="AB323" s="251" t="str">
        <f t="shared" si="19"/>
        <v/>
      </c>
      <c r="AD323" s="220"/>
    </row>
    <row r="324" spans="1:30" x14ac:dyDescent="0.2">
      <c r="A324" s="211" t="str">
        <f t="shared" si="21"/>
        <v/>
      </c>
      <c r="B324" s="212" t="str">
        <f t="shared" si="22"/>
        <v/>
      </c>
      <c r="C324" s="88"/>
      <c r="D324" s="240" t="str">
        <f t="shared" si="20"/>
        <v/>
      </c>
      <c r="E324" s="127"/>
      <c r="F324" s="226"/>
      <c r="G324" s="226"/>
      <c r="H324" s="226"/>
      <c r="I324" s="226"/>
      <c r="J324" s="226"/>
      <c r="K324" s="226"/>
      <c r="L324" s="226"/>
      <c r="M324" s="226"/>
      <c r="N324" s="226"/>
      <c r="O324" s="226"/>
      <c r="P324" s="226"/>
      <c r="Q324" s="226"/>
      <c r="R324" s="226"/>
      <c r="S324" s="226"/>
      <c r="T324" s="226"/>
      <c r="U324" s="226"/>
      <c r="V324" s="226"/>
      <c r="W324" s="226"/>
      <c r="X324" s="226"/>
      <c r="Y324" s="226"/>
      <c r="Z324" s="227"/>
      <c r="AB324" s="252" t="str">
        <f t="shared" si="19"/>
        <v/>
      </c>
      <c r="AD324" s="220"/>
    </row>
    <row r="325" spans="1:30" x14ac:dyDescent="0.2">
      <c r="A325" s="213" t="str">
        <f t="shared" si="21"/>
        <v/>
      </c>
      <c r="B325" s="214" t="str">
        <f t="shared" si="22"/>
        <v/>
      </c>
      <c r="C325" s="87"/>
      <c r="D325" s="239" t="str">
        <f t="shared" si="20"/>
        <v/>
      </c>
      <c r="E325" s="128"/>
      <c r="F325" s="228"/>
      <c r="G325" s="228"/>
      <c r="H325" s="228"/>
      <c r="I325" s="228"/>
      <c r="J325" s="228"/>
      <c r="K325" s="228"/>
      <c r="L325" s="228"/>
      <c r="M325" s="228"/>
      <c r="N325" s="228"/>
      <c r="O325" s="228"/>
      <c r="P325" s="228"/>
      <c r="Q325" s="228"/>
      <c r="R325" s="228"/>
      <c r="S325" s="228"/>
      <c r="T325" s="228"/>
      <c r="U325" s="228"/>
      <c r="V325" s="228"/>
      <c r="W325" s="228"/>
      <c r="X325" s="228"/>
      <c r="Y325" s="228"/>
      <c r="Z325" s="229"/>
      <c r="AB325" s="251" t="str">
        <f t="shared" ref="AB325:AB388" si="23">IF(C325=D325,"",1)</f>
        <v/>
      </c>
      <c r="AD325" s="220"/>
    </row>
    <row r="326" spans="1:30" x14ac:dyDescent="0.2">
      <c r="A326" s="209" t="str">
        <f t="shared" si="21"/>
        <v/>
      </c>
      <c r="B326" s="210" t="str">
        <f t="shared" si="22"/>
        <v/>
      </c>
      <c r="C326" s="86"/>
      <c r="D326" s="239" t="str">
        <f t="shared" ref="D326:D389" si="24">IF(AND(A326="",C326="",E326="",F326="",G326="",R326="",S326="",T326="",U326="",V326="",W326="",X326="",Y326="",Z326=""),"",IF(AND(A326="",NOT(ISBLANK(OR(C326,E326:Z326)))),"error in blue box !",IF(AND(A326&gt;0,C326="",E326="",F326="",G326="",R326="",S326="",T326="",U326="",V326="",W326="",X326="",Y326="",Z326=""),"",IF(AND(C326="",NOT(ISBLANK(OR(E326:Z326)))),"fill in species !",IF(NOT(OR(C326=$AH$6,C326=$AH$7,C326=$AH$8,C326=$AH$9,C326=$AH$10,C326=$AH$11,C326=$AH$12,C326=$AH$13,C326=$AH$14,C326=$AH$15,C326=$AH$16,C326=$AH$17,C326=$AH$18,C326=$AH$19,C326=$AH$20,C326=$AH$21,C326=$AH$22,C326=$AH$23,C326=$AH$24,C326=$AH$25,C326=$AH$26,C326=$AH$27,C326=$AH$28,C326=$AH$29,C326=$AH$30,C326=$AH$31,C326=$AH$32,C326=$AH$33,C326=$AH$34,C326=$AH$35)),"abbreviation error !",IF(OR(E326="",F326="",AND(G326="",R326="",S326="",T326="",U326="",V326="",W326="",X326="",Y326="",Z326="")),"fill in other data !",C326))))))</f>
        <v/>
      </c>
      <c r="E326" s="126"/>
      <c r="F326" s="224"/>
      <c r="G326" s="224"/>
      <c r="H326" s="224"/>
      <c r="I326" s="224"/>
      <c r="J326" s="224"/>
      <c r="K326" s="224"/>
      <c r="L326" s="224"/>
      <c r="M326" s="224"/>
      <c r="N326" s="224"/>
      <c r="O326" s="224"/>
      <c r="P326" s="224"/>
      <c r="Q326" s="224"/>
      <c r="R326" s="224"/>
      <c r="S326" s="224"/>
      <c r="T326" s="224"/>
      <c r="U326" s="224"/>
      <c r="V326" s="224"/>
      <c r="W326" s="224"/>
      <c r="X326" s="224"/>
      <c r="Y326" s="224"/>
      <c r="Z326" s="225"/>
      <c r="AB326" s="251" t="str">
        <f t="shared" si="23"/>
        <v/>
      </c>
      <c r="AD326" s="220"/>
    </row>
    <row r="327" spans="1:30" x14ac:dyDescent="0.2">
      <c r="A327" s="209" t="str">
        <f t="shared" si="21"/>
        <v/>
      </c>
      <c r="B327" s="210" t="str">
        <f t="shared" si="22"/>
        <v/>
      </c>
      <c r="C327" s="86"/>
      <c r="D327" s="239" t="str">
        <f t="shared" si="24"/>
        <v/>
      </c>
      <c r="E327" s="126"/>
      <c r="F327" s="224"/>
      <c r="G327" s="224"/>
      <c r="H327" s="224"/>
      <c r="I327" s="224"/>
      <c r="J327" s="224"/>
      <c r="K327" s="224"/>
      <c r="L327" s="224"/>
      <c r="M327" s="224"/>
      <c r="N327" s="224"/>
      <c r="O327" s="224"/>
      <c r="P327" s="224"/>
      <c r="Q327" s="224"/>
      <c r="R327" s="224"/>
      <c r="S327" s="224"/>
      <c r="T327" s="224"/>
      <c r="U327" s="224"/>
      <c r="V327" s="224"/>
      <c r="W327" s="224"/>
      <c r="X327" s="224"/>
      <c r="Y327" s="224"/>
      <c r="Z327" s="225"/>
      <c r="AB327" s="251" t="str">
        <f t="shared" si="23"/>
        <v/>
      </c>
      <c r="AD327" s="220"/>
    </row>
    <row r="328" spans="1:30" x14ac:dyDescent="0.2">
      <c r="A328" s="211" t="str">
        <f t="shared" si="21"/>
        <v/>
      </c>
      <c r="B328" s="212" t="str">
        <f t="shared" si="22"/>
        <v/>
      </c>
      <c r="C328" s="88"/>
      <c r="D328" s="240" t="str">
        <f t="shared" si="24"/>
        <v/>
      </c>
      <c r="E328" s="127"/>
      <c r="F328" s="226"/>
      <c r="G328" s="226"/>
      <c r="H328" s="226"/>
      <c r="I328" s="226"/>
      <c r="J328" s="226"/>
      <c r="K328" s="226"/>
      <c r="L328" s="226"/>
      <c r="M328" s="226"/>
      <c r="N328" s="226"/>
      <c r="O328" s="226"/>
      <c r="P328" s="226"/>
      <c r="Q328" s="226"/>
      <c r="R328" s="226"/>
      <c r="S328" s="226"/>
      <c r="T328" s="226"/>
      <c r="U328" s="226"/>
      <c r="V328" s="226"/>
      <c r="W328" s="226"/>
      <c r="X328" s="226"/>
      <c r="Y328" s="226"/>
      <c r="Z328" s="227"/>
      <c r="AB328" s="252" t="str">
        <f t="shared" si="23"/>
        <v/>
      </c>
      <c r="AD328" s="220"/>
    </row>
    <row r="329" spans="1:30" x14ac:dyDescent="0.2">
      <c r="A329" s="213" t="str">
        <f t="shared" ref="A329:A392" si="25">IF(A325="","",IF(A325+1&gt;$AH$1,"",A325+1))</f>
        <v/>
      </c>
      <c r="B329" s="214" t="str">
        <f t="shared" si="22"/>
        <v/>
      </c>
      <c r="C329" s="87"/>
      <c r="D329" s="239" t="str">
        <f t="shared" si="24"/>
        <v/>
      </c>
      <c r="E329" s="128"/>
      <c r="F329" s="228"/>
      <c r="G329" s="228"/>
      <c r="H329" s="228"/>
      <c r="I329" s="228"/>
      <c r="J329" s="228"/>
      <c r="K329" s="228"/>
      <c r="L329" s="228"/>
      <c r="M329" s="228"/>
      <c r="N329" s="228"/>
      <c r="O329" s="228"/>
      <c r="P329" s="228"/>
      <c r="Q329" s="228"/>
      <c r="R329" s="228"/>
      <c r="S329" s="228"/>
      <c r="T329" s="228"/>
      <c r="U329" s="228"/>
      <c r="V329" s="228"/>
      <c r="W329" s="228"/>
      <c r="X329" s="228"/>
      <c r="Y329" s="228"/>
      <c r="Z329" s="229"/>
      <c r="AB329" s="251" t="str">
        <f t="shared" si="23"/>
        <v/>
      </c>
      <c r="AD329" s="220"/>
    </row>
    <row r="330" spans="1:30" x14ac:dyDescent="0.2">
      <c r="A330" s="209" t="str">
        <f t="shared" si="25"/>
        <v/>
      </c>
      <c r="B330" s="210" t="str">
        <f t="shared" ref="B330:B393" si="26">IF(A330="","",B326)</f>
        <v/>
      </c>
      <c r="C330" s="86"/>
      <c r="D330" s="239" t="str">
        <f t="shared" si="24"/>
        <v/>
      </c>
      <c r="E330" s="126"/>
      <c r="F330" s="224"/>
      <c r="G330" s="224"/>
      <c r="H330" s="224"/>
      <c r="I330" s="224"/>
      <c r="J330" s="224"/>
      <c r="K330" s="224"/>
      <c r="L330" s="224"/>
      <c r="M330" s="224"/>
      <c r="N330" s="224"/>
      <c r="O330" s="224"/>
      <c r="P330" s="224"/>
      <c r="Q330" s="224"/>
      <c r="R330" s="224"/>
      <c r="S330" s="224"/>
      <c r="T330" s="224"/>
      <c r="U330" s="224"/>
      <c r="V330" s="224"/>
      <c r="W330" s="224"/>
      <c r="X330" s="224"/>
      <c r="Y330" s="224"/>
      <c r="Z330" s="225"/>
      <c r="AB330" s="251" t="str">
        <f t="shared" si="23"/>
        <v/>
      </c>
      <c r="AD330" s="220"/>
    </row>
    <row r="331" spans="1:30" x14ac:dyDescent="0.2">
      <c r="A331" s="209" t="str">
        <f t="shared" si="25"/>
        <v/>
      </c>
      <c r="B331" s="210" t="str">
        <f t="shared" si="26"/>
        <v/>
      </c>
      <c r="C331" s="86"/>
      <c r="D331" s="239" t="str">
        <f t="shared" si="24"/>
        <v/>
      </c>
      <c r="E331" s="126"/>
      <c r="F331" s="224"/>
      <c r="G331" s="224"/>
      <c r="H331" s="224"/>
      <c r="I331" s="224"/>
      <c r="J331" s="224"/>
      <c r="K331" s="224"/>
      <c r="L331" s="224"/>
      <c r="M331" s="224"/>
      <c r="N331" s="224"/>
      <c r="O331" s="224"/>
      <c r="P331" s="224"/>
      <c r="Q331" s="224"/>
      <c r="R331" s="224"/>
      <c r="S331" s="224"/>
      <c r="T331" s="224"/>
      <c r="U331" s="224"/>
      <c r="V331" s="224"/>
      <c r="W331" s="224"/>
      <c r="X331" s="224"/>
      <c r="Y331" s="224"/>
      <c r="Z331" s="225"/>
      <c r="AB331" s="251" t="str">
        <f t="shared" si="23"/>
        <v/>
      </c>
      <c r="AD331" s="220"/>
    </row>
    <row r="332" spans="1:30" x14ac:dyDescent="0.2">
      <c r="A332" s="211" t="str">
        <f t="shared" si="25"/>
        <v/>
      </c>
      <c r="B332" s="212" t="str">
        <f t="shared" si="26"/>
        <v/>
      </c>
      <c r="C332" s="88"/>
      <c r="D332" s="240" t="str">
        <f t="shared" si="24"/>
        <v/>
      </c>
      <c r="E332" s="127"/>
      <c r="F332" s="226"/>
      <c r="G332" s="226"/>
      <c r="H332" s="226"/>
      <c r="I332" s="226"/>
      <c r="J332" s="226"/>
      <c r="K332" s="226"/>
      <c r="L332" s="226"/>
      <c r="M332" s="226"/>
      <c r="N332" s="226"/>
      <c r="O332" s="226"/>
      <c r="P332" s="226"/>
      <c r="Q332" s="226"/>
      <c r="R332" s="226"/>
      <c r="S332" s="226"/>
      <c r="T332" s="226"/>
      <c r="U332" s="226"/>
      <c r="V332" s="226"/>
      <c r="W332" s="226"/>
      <c r="X332" s="226"/>
      <c r="Y332" s="226"/>
      <c r="Z332" s="227"/>
      <c r="AB332" s="252" t="str">
        <f t="shared" si="23"/>
        <v/>
      </c>
      <c r="AD332" s="220"/>
    </row>
    <row r="333" spans="1:30" x14ac:dyDescent="0.2">
      <c r="A333" s="213" t="str">
        <f t="shared" si="25"/>
        <v/>
      </c>
      <c r="B333" s="214" t="str">
        <f t="shared" si="26"/>
        <v/>
      </c>
      <c r="C333" s="87"/>
      <c r="D333" s="239" t="str">
        <f t="shared" si="24"/>
        <v/>
      </c>
      <c r="E333" s="128"/>
      <c r="F333" s="228"/>
      <c r="G333" s="228"/>
      <c r="H333" s="228"/>
      <c r="I333" s="228"/>
      <c r="J333" s="228"/>
      <c r="K333" s="228"/>
      <c r="L333" s="228"/>
      <c r="M333" s="228"/>
      <c r="N333" s="228"/>
      <c r="O333" s="228"/>
      <c r="P333" s="228"/>
      <c r="Q333" s="228"/>
      <c r="R333" s="228"/>
      <c r="S333" s="228"/>
      <c r="T333" s="228"/>
      <c r="U333" s="228"/>
      <c r="V333" s="228"/>
      <c r="W333" s="228"/>
      <c r="X333" s="228"/>
      <c r="Y333" s="228"/>
      <c r="Z333" s="229"/>
      <c r="AB333" s="251" t="str">
        <f t="shared" si="23"/>
        <v/>
      </c>
      <c r="AD333" s="220"/>
    </row>
    <row r="334" spans="1:30" x14ac:dyDescent="0.2">
      <c r="A334" s="209" t="str">
        <f t="shared" si="25"/>
        <v/>
      </c>
      <c r="B334" s="210" t="str">
        <f t="shared" si="26"/>
        <v/>
      </c>
      <c r="C334" s="86"/>
      <c r="D334" s="239" t="str">
        <f t="shared" si="24"/>
        <v/>
      </c>
      <c r="E334" s="126"/>
      <c r="F334" s="224"/>
      <c r="G334" s="224"/>
      <c r="H334" s="224"/>
      <c r="I334" s="224"/>
      <c r="J334" s="224"/>
      <c r="K334" s="224"/>
      <c r="L334" s="224"/>
      <c r="M334" s="224"/>
      <c r="N334" s="224"/>
      <c r="O334" s="224"/>
      <c r="P334" s="224"/>
      <c r="Q334" s="224"/>
      <c r="R334" s="224"/>
      <c r="S334" s="224"/>
      <c r="T334" s="224"/>
      <c r="U334" s="224"/>
      <c r="V334" s="224"/>
      <c r="W334" s="224"/>
      <c r="X334" s="224"/>
      <c r="Y334" s="224"/>
      <c r="Z334" s="225"/>
      <c r="AB334" s="251" t="str">
        <f t="shared" si="23"/>
        <v/>
      </c>
      <c r="AD334" s="220"/>
    </row>
    <row r="335" spans="1:30" x14ac:dyDescent="0.2">
      <c r="A335" s="209" t="str">
        <f t="shared" si="25"/>
        <v/>
      </c>
      <c r="B335" s="210" t="str">
        <f t="shared" si="26"/>
        <v/>
      </c>
      <c r="C335" s="86"/>
      <c r="D335" s="239" t="str">
        <f t="shared" si="24"/>
        <v/>
      </c>
      <c r="E335" s="126"/>
      <c r="F335" s="224"/>
      <c r="G335" s="224"/>
      <c r="H335" s="224"/>
      <c r="I335" s="224"/>
      <c r="J335" s="224"/>
      <c r="K335" s="224"/>
      <c r="L335" s="224"/>
      <c r="M335" s="224"/>
      <c r="N335" s="224"/>
      <c r="O335" s="224"/>
      <c r="P335" s="224"/>
      <c r="Q335" s="224"/>
      <c r="R335" s="224"/>
      <c r="S335" s="224"/>
      <c r="T335" s="224"/>
      <c r="U335" s="224"/>
      <c r="V335" s="224"/>
      <c r="W335" s="224"/>
      <c r="X335" s="224"/>
      <c r="Y335" s="224"/>
      <c r="Z335" s="225"/>
      <c r="AB335" s="251" t="str">
        <f t="shared" si="23"/>
        <v/>
      </c>
      <c r="AD335" s="220"/>
    </row>
    <row r="336" spans="1:30" x14ac:dyDescent="0.2">
      <c r="A336" s="211" t="str">
        <f t="shared" si="25"/>
        <v/>
      </c>
      <c r="B336" s="212" t="str">
        <f t="shared" si="26"/>
        <v/>
      </c>
      <c r="C336" s="88"/>
      <c r="D336" s="240" t="str">
        <f t="shared" si="24"/>
        <v/>
      </c>
      <c r="E336" s="127"/>
      <c r="F336" s="226"/>
      <c r="G336" s="226"/>
      <c r="H336" s="226"/>
      <c r="I336" s="226"/>
      <c r="J336" s="226"/>
      <c r="K336" s="226"/>
      <c r="L336" s="226"/>
      <c r="M336" s="226"/>
      <c r="N336" s="226"/>
      <c r="O336" s="226"/>
      <c r="P336" s="226"/>
      <c r="Q336" s="226"/>
      <c r="R336" s="226"/>
      <c r="S336" s="226"/>
      <c r="T336" s="226"/>
      <c r="U336" s="226"/>
      <c r="V336" s="226"/>
      <c r="W336" s="226"/>
      <c r="X336" s="226"/>
      <c r="Y336" s="226"/>
      <c r="Z336" s="227"/>
      <c r="AB336" s="252" t="str">
        <f t="shared" si="23"/>
        <v/>
      </c>
      <c r="AD336" s="220"/>
    </row>
    <row r="337" spans="1:30" x14ac:dyDescent="0.2">
      <c r="A337" s="213" t="str">
        <f t="shared" si="25"/>
        <v/>
      </c>
      <c r="B337" s="214" t="str">
        <f t="shared" si="26"/>
        <v/>
      </c>
      <c r="C337" s="87"/>
      <c r="D337" s="239" t="str">
        <f t="shared" si="24"/>
        <v/>
      </c>
      <c r="E337" s="128"/>
      <c r="F337" s="228"/>
      <c r="G337" s="228"/>
      <c r="H337" s="228"/>
      <c r="I337" s="228"/>
      <c r="J337" s="228"/>
      <c r="K337" s="228"/>
      <c r="L337" s="228"/>
      <c r="M337" s="228"/>
      <c r="N337" s="228"/>
      <c r="O337" s="228"/>
      <c r="P337" s="228"/>
      <c r="Q337" s="228"/>
      <c r="R337" s="228"/>
      <c r="S337" s="228"/>
      <c r="T337" s="228"/>
      <c r="U337" s="228"/>
      <c r="V337" s="228"/>
      <c r="W337" s="228"/>
      <c r="X337" s="228"/>
      <c r="Y337" s="228"/>
      <c r="Z337" s="229"/>
      <c r="AB337" s="251" t="str">
        <f t="shared" si="23"/>
        <v/>
      </c>
      <c r="AD337" s="220"/>
    </row>
    <row r="338" spans="1:30" x14ac:dyDescent="0.2">
      <c r="A338" s="209" t="str">
        <f t="shared" si="25"/>
        <v/>
      </c>
      <c r="B338" s="210" t="str">
        <f t="shared" si="26"/>
        <v/>
      </c>
      <c r="C338" s="86"/>
      <c r="D338" s="239" t="str">
        <f t="shared" si="24"/>
        <v/>
      </c>
      <c r="E338" s="126"/>
      <c r="F338" s="224"/>
      <c r="G338" s="224"/>
      <c r="H338" s="224"/>
      <c r="I338" s="224"/>
      <c r="J338" s="224"/>
      <c r="K338" s="224"/>
      <c r="L338" s="224"/>
      <c r="M338" s="224"/>
      <c r="N338" s="224"/>
      <c r="O338" s="224"/>
      <c r="P338" s="224"/>
      <c r="Q338" s="224"/>
      <c r="R338" s="224"/>
      <c r="S338" s="224"/>
      <c r="T338" s="224"/>
      <c r="U338" s="224"/>
      <c r="V338" s="224"/>
      <c r="W338" s="224"/>
      <c r="X338" s="224"/>
      <c r="Y338" s="224"/>
      <c r="Z338" s="225"/>
      <c r="AB338" s="251" t="str">
        <f t="shared" si="23"/>
        <v/>
      </c>
      <c r="AD338" s="220"/>
    </row>
    <row r="339" spans="1:30" x14ac:dyDescent="0.2">
      <c r="A339" s="209" t="str">
        <f t="shared" si="25"/>
        <v/>
      </c>
      <c r="B339" s="210" t="str">
        <f t="shared" si="26"/>
        <v/>
      </c>
      <c r="C339" s="86"/>
      <c r="D339" s="239" t="str">
        <f t="shared" si="24"/>
        <v/>
      </c>
      <c r="E339" s="126"/>
      <c r="F339" s="224"/>
      <c r="G339" s="224"/>
      <c r="H339" s="224"/>
      <c r="I339" s="224"/>
      <c r="J339" s="224"/>
      <c r="K339" s="224"/>
      <c r="L339" s="224"/>
      <c r="M339" s="224"/>
      <c r="N339" s="224"/>
      <c r="O339" s="224"/>
      <c r="P339" s="224"/>
      <c r="Q339" s="224"/>
      <c r="R339" s="224"/>
      <c r="S339" s="224"/>
      <c r="T339" s="224"/>
      <c r="U339" s="224"/>
      <c r="V339" s="224"/>
      <c r="W339" s="224"/>
      <c r="X339" s="224"/>
      <c r="Y339" s="224"/>
      <c r="Z339" s="225"/>
      <c r="AB339" s="251" t="str">
        <f t="shared" si="23"/>
        <v/>
      </c>
      <c r="AD339" s="220"/>
    </row>
    <row r="340" spans="1:30" x14ac:dyDescent="0.2">
      <c r="A340" s="211" t="str">
        <f t="shared" si="25"/>
        <v/>
      </c>
      <c r="B340" s="212" t="str">
        <f t="shared" si="26"/>
        <v/>
      </c>
      <c r="C340" s="88"/>
      <c r="D340" s="240" t="str">
        <f t="shared" si="24"/>
        <v/>
      </c>
      <c r="E340" s="127"/>
      <c r="F340" s="226"/>
      <c r="G340" s="226"/>
      <c r="H340" s="226"/>
      <c r="I340" s="226"/>
      <c r="J340" s="226"/>
      <c r="K340" s="226"/>
      <c r="L340" s="226"/>
      <c r="M340" s="226"/>
      <c r="N340" s="226"/>
      <c r="O340" s="226"/>
      <c r="P340" s="226"/>
      <c r="Q340" s="226"/>
      <c r="R340" s="226"/>
      <c r="S340" s="226"/>
      <c r="T340" s="226"/>
      <c r="U340" s="226"/>
      <c r="V340" s="226"/>
      <c r="W340" s="226"/>
      <c r="X340" s="226"/>
      <c r="Y340" s="226"/>
      <c r="Z340" s="227"/>
      <c r="AB340" s="252" t="str">
        <f t="shared" si="23"/>
        <v/>
      </c>
      <c r="AD340" s="220"/>
    </row>
    <row r="341" spans="1:30" x14ac:dyDescent="0.2">
      <c r="A341" s="213" t="str">
        <f t="shared" si="25"/>
        <v/>
      </c>
      <c r="B341" s="214" t="str">
        <f t="shared" si="26"/>
        <v/>
      </c>
      <c r="C341" s="87"/>
      <c r="D341" s="239" t="str">
        <f t="shared" si="24"/>
        <v/>
      </c>
      <c r="E341" s="128"/>
      <c r="F341" s="228"/>
      <c r="G341" s="228"/>
      <c r="H341" s="228"/>
      <c r="I341" s="228"/>
      <c r="J341" s="228"/>
      <c r="K341" s="228"/>
      <c r="L341" s="228"/>
      <c r="M341" s="228"/>
      <c r="N341" s="228"/>
      <c r="O341" s="228"/>
      <c r="P341" s="228"/>
      <c r="Q341" s="228"/>
      <c r="R341" s="228"/>
      <c r="S341" s="228"/>
      <c r="T341" s="228"/>
      <c r="U341" s="228"/>
      <c r="V341" s="228"/>
      <c r="W341" s="228"/>
      <c r="X341" s="228"/>
      <c r="Y341" s="228"/>
      <c r="Z341" s="229"/>
      <c r="AB341" s="251" t="str">
        <f t="shared" si="23"/>
        <v/>
      </c>
      <c r="AD341" s="220"/>
    </row>
    <row r="342" spans="1:30" x14ac:dyDescent="0.2">
      <c r="A342" s="209" t="str">
        <f t="shared" si="25"/>
        <v/>
      </c>
      <c r="B342" s="210" t="str">
        <f t="shared" si="26"/>
        <v/>
      </c>
      <c r="C342" s="86"/>
      <c r="D342" s="239" t="str">
        <f t="shared" si="24"/>
        <v/>
      </c>
      <c r="E342" s="126"/>
      <c r="F342" s="224"/>
      <c r="G342" s="224"/>
      <c r="H342" s="224"/>
      <c r="I342" s="224"/>
      <c r="J342" s="224"/>
      <c r="K342" s="224"/>
      <c r="L342" s="224"/>
      <c r="M342" s="224"/>
      <c r="N342" s="224"/>
      <c r="O342" s="224"/>
      <c r="P342" s="224"/>
      <c r="Q342" s="224"/>
      <c r="R342" s="224"/>
      <c r="S342" s="224"/>
      <c r="T342" s="224"/>
      <c r="U342" s="224"/>
      <c r="V342" s="224"/>
      <c r="W342" s="224"/>
      <c r="X342" s="224"/>
      <c r="Y342" s="224"/>
      <c r="Z342" s="225"/>
      <c r="AB342" s="251" t="str">
        <f t="shared" si="23"/>
        <v/>
      </c>
      <c r="AD342" s="220"/>
    </row>
    <row r="343" spans="1:30" x14ac:dyDescent="0.2">
      <c r="A343" s="209" t="str">
        <f t="shared" si="25"/>
        <v/>
      </c>
      <c r="B343" s="210" t="str">
        <f t="shared" si="26"/>
        <v/>
      </c>
      <c r="C343" s="86"/>
      <c r="D343" s="239" t="str">
        <f t="shared" si="24"/>
        <v/>
      </c>
      <c r="E343" s="126"/>
      <c r="F343" s="224"/>
      <c r="G343" s="224"/>
      <c r="H343" s="224"/>
      <c r="I343" s="224"/>
      <c r="J343" s="224"/>
      <c r="K343" s="224"/>
      <c r="L343" s="224"/>
      <c r="M343" s="224"/>
      <c r="N343" s="224"/>
      <c r="O343" s="224"/>
      <c r="P343" s="224"/>
      <c r="Q343" s="224"/>
      <c r="R343" s="224"/>
      <c r="S343" s="224"/>
      <c r="T343" s="224"/>
      <c r="U343" s="224"/>
      <c r="V343" s="224"/>
      <c r="W343" s="224"/>
      <c r="X343" s="224"/>
      <c r="Y343" s="224"/>
      <c r="Z343" s="225"/>
      <c r="AB343" s="251" t="str">
        <f t="shared" si="23"/>
        <v/>
      </c>
      <c r="AD343" s="220"/>
    </row>
    <row r="344" spans="1:30" x14ac:dyDescent="0.2">
      <c r="A344" s="211" t="str">
        <f t="shared" si="25"/>
        <v/>
      </c>
      <c r="B344" s="212" t="str">
        <f t="shared" si="26"/>
        <v/>
      </c>
      <c r="C344" s="88"/>
      <c r="D344" s="240" t="str">
        <f t="shared" si="24"/>
        <v/>
      </c>
      <c r="E344" s="127"/>
      <c r="F344" s="226"/>
      <c r="G344" s="226"/>
      <c r="H344" s="226"/>
      <c r="I344" s="226"/>
      <c r="J344" s="226"/>
      <c r="K344" s="226"/>
      <c r="L344" s="226"/>
      <c r="M344" s="226"/>
      <c r="N344" s="226"/>
      <c r="O344" s="226"/>
      <c r="P344" s="226"/>
      <c r="Q344" s="226"/>
      <c r="R344" s="226"/>
      <c r="S344" s="226"/>
      <c r="T344" s="226"/>
      <c r="U344" s="226"/>
      <c r="V344" s="226"/>
      <c r="W344" s="226"/>
      <c r="X344" s="226"/>
      <c r="Y344" s="226"/>
      <c r="Z344" s="227"/>
      <c r="AB344" s="252" t="str">
        <f t="shared" si="23"/>
        <v/>
      </c>
      <c r="AD344" s="220"/>
    </row>
    <row r="345" spans="1:30" x14ac:dyDescent="0.2">
      <c r="A345" s="213" t="str">
        <f t="shared" si="25"/>
        <v/>
      </c>
      <c r="B345" s="214" t="str">
        <f t="shared" si="26"/>
        <v/>
      </c>
      <c r="C345" s="87"/>
      <c r="D345" s="239" t="str">
        <f t="shared" si="24"/>
        <v/>
      </c>
      <c r="E345" s="128"/>
      <c r="F345" s="228"/>
      <c r="G345" s="228"/>
      <c r="H345" s="228"/>
      <c r="I345" s="228"/>
      <c r="J345" s="228"/>
      <c r="K345" s="228"/>
      <c r="L345" s="228"/>
      <c r="M345" s="228"/>
      <c r="N345" s="228"/>
      <c r="O345" s="228"/>
      <c r="P345" s="228"/>
      <c r="Q345" s="228"/>
      <c r="R345" s="228"/>
      <c r="S345" s="228"/>
      <c r="T345" s="228"/>
      <c r="U345" s="228"/>
      <c r="V345" s="228"/>
      <c r="W345" s="228"/>
      <c r="X345" s="228"/>
      <c r="Y345" s="228"/>
      <c r="Z345" s="229"/>
      <c r="AB345" s="251" t="str">
        <f t="shared" si="23"/>
        <v/>
      </c>
      <c r="AD345" s="220"/>
    </row>
    <row r="346" spans="1:30" x14ac:dyDescent="0.2">
      <c r="A346" s="209" t="str">
        <f t="shared" si="25"/>
        <v/>
      </c>
      <c r="B346" s="210" t="str">
        <f t="shared" si="26"/>
        <v/>
      </c>
      <c r="C346" s="86"/>
      <c r="D346" s="239" t="str">
        <f t="shared" si="24"/>
        <v/>
      </c>
      <c r="E346" s="126"/>
      <c r="F346" s="224"/>
      <c r="G346" s="224"/>
      <c r="H346" s="224"/>
      <c r="I346" s="224"/>
      <c r="J346" s="224"/>
      <c r="K346" s="224"/>
      <c r="L346" s="224"/>
      <c r="M346" s="224"/>
      <c r="N346" s="224"/>
      <c r="O346" s="224"/>
      <c r="P346" s="224"/>
      <c r="Q346" s="224"/>
      <c r="R346" s="224"/>
      <c r="S346" s="224"/>
      <c r="T346" s="224"/>
      <c r="U346" s="224"/>
      <c r="V346" s="224"/>
      <c r="W346" s="224"/>
      <c r="X346" s="224"/>
      <c r="Y346" s="224"/>
      <c r="Z346" s="225"/>
      <c r="AB346" s="251" t="str">
        <f t="shared" si="23"/>
        <v/>
      </c>
      <c r="AD346" s="220"/>
    </row>
    <row r="347" spans="1:30" x14ac:dyDescent="0.2">
      <c r="A347" s="209" t="str">
        <f t="shared" si="25"/>
        <v/>
      </c>
      <c r="B347" s="210" t="str">
        <f t="shared" si="26"/>
        <v/>
      </c>
      <c r="C347" s="86"/>
      <c r="D347" s="239" t="str">
        <f t="shared" si="24"/>
        <v/>
      </c>
      <c r="E347" s="126"/>
      <c r="F347" s="224"/>
      <c r="G347" s="224"/>
      <c r="H347" s="224"/>
      <c r="I347" s="224"/>
      <c r="J347" s="224"/>
      <c r="K347" s="224"/>
      <c r="L347" s="224"/>
      <c r="M347" s="224"/>
      <c r="N347" s="224"/>
      <c r="O347" s="224"/>
      <c r="P347" s="224"/>
      <c r="Q347" s="224"/>
      <c r="R347" s="224"/>
      <c r="S347" s="224"/>
      <c r="T347" s="224"/>
      <c r="U347" s="224"/>
      <c r="V347" s="224"/>
      <c r="W347" s="224"/>
      <c r="X347" s="224"/>
      <c r="Y347" s="224"/>
      <c r="Z347" s="225"/>
      <c r="AB347" s="251" t="str">
        <f t="shared" si="23"/>
        <v/>
      </c>
      <c r="AD347" s="220"/>
    </row>
    <row r="348" spans="1:30" x14ac:dyDescent="0.2">
      <c r="A348" s="211" t="str">
        <f t="shared" si="25"/>
        <v/>
      </c>
      <c r="B348" s="212" t="str">
        <f t="shared" si="26"/>
        <v/>
      </c>
      <c r="C348" s="88"/>
      <c r="D348" s="240" t="str">
        <f t="shared" si="24"/>
        <v/>
      </c>
      <c r="E348" s="127"/>
      <c r="F348" s="226"/>
      <c r="G348" s="226"/>
      <c r="H348" s="226"/>
      <c r="I348" s="226"/>
      <c r="J348" s="226"/>
      <c r="K348" s="226"/>
      <c r="L348" s="226"/>
      <c r="M348" s="226"/>
      <c r="N348" s="226"/>
      <c r="O348" s="226"/>
      <c r="P348" s="226"/>
      <c r="Q348" s="226"/>
      <c r="R348" s="226"/>
      <c r="S348" s="226"/>
      <c r="T348" s="226"/>
      <c r="U348" s="226"/>
      <c r="V348" s="226"/>
      <c r="W348" s="226"/>
      <c r="X348" s="226"/>
      <c r="Y348" s="226"/>
      <c r="Z348" s="227"/>
      <c r="AB348" s="252" t="str">
        <f t="shared" si="23"/>
        <v/>
      </c>
      <c r="AD348" s="220"/>
    </row>
    <row r="349" spans="1:30" x14ac:dyDescent="0.2">
      <c r="A349" s="213" t="str">
        <f t="shared" si="25"/>
        <v/>
      </c>
      <c r="B349" s="214" t="str">
        <f t="shared" si="26"/>
        <v/>
      </c>
      <c r="C349" s="87"/>
      <c r="D349" s="239" t="str">
        <f t="shared" si="24"/>
        <v/>
      </c>
      <c r="E349" s="128"/>
      <c r="F349" s="228"/>
      <c r="G349" s="228"/>
      <c r="H349" s="228"/>
      <c r="I349" s="228"/>
      <c r="J349" s="228"/>
      <c r="K349" s="228"/>
      <c r="L349" s="228"/>
      <c r="M349" s="228"/>
      <c r="N349" s="228"/>
      <c r="O349" s="228"/>
      <c r="P349" s="228"/>
      <c r="Q349" s="228"/>
      <c r="R349" s="228"/>
      <c r="S349" s="228"/>
      <c r="T349" s="228"/>
      <c r="U349" s="228"/>
      <c r="V349" s="228"/>
      <c r="W349" s="228"/>
      <c r="X349" s="228"/>
      <c r="Y349" s="228"/>
      <c r="Z349" s="229"/>
      <c r="AB349" s="251" t="str">
        <f t="shared" si="23"/>
        <v/>
      </c>
      <c r="AD349" s="220"/>
    </row>
    <row r="350" spans="1:30" x14ac:dyDescent="0.2">
      <c r="A350" s="209" t="str">
        <f t="shared" si="25"/>
        <v/>
      </c>
      <c r="B350" s="210" t="str">
        <f t="shared" si="26"/>
        <v/>
      </c>
      <c r="C350" s="86"/>
      <c r="D350" s="239" t="str">
        <f t="shared" si="24"/>
        <v/>
      </c>
      <c r="E350" s="126"/>
      <c r="F350" s="224"/>
      <c r="G350" s="224"/>
      <c r="H350" s="224"/>
      <c r="I350" s="224"/>
      <c r="J350" s="224"/>
      <c r="K350" s="224"/>
      <c r="L350" s="224"/>
      <c r="M350" s="224"/>
      <c r="N350" s="224"/>
      <c r="O350" s="224"/>
      <c r="P350" s="224"/>
      <c r="Q350" s="224"/>
      <c r="R350" s="224"/>
      <c r="S350" s="224"/>
      <c r="T350" s="224"/>
      <c r="U350" s="224"/>
      <c r="V350" s="224"/>
      <c r="W350" s="224"/>
      <c r="X350" s="224"/>
      <c r="Y350" s="224"/>
      <c r="Z350" s="225"/>
      <c r="AB350" s="251" t="str">
        <f t="shared" si="23"/>
        <v/>
      </c>
      <c r="AD350" s="220"/>
    </row>
    <row r="351" spans="1:30" x14ac:dyDescent="0.2">
      <c r="A351" s="209" t="str">
        <f t="shared" si="25"/>
        <v/>
      </c>
      <c r="B351" s="210" t="str">
        <f t="shared" si="26"/>
        <v/>
      </c>
      <c r="C351" s="86"/>
      <c r="D351" s="239" t="str">
        <f t="shared" si="24"/>
        <v/>
      </c>
      <c r="E351" s="126"/>
      <c r="F351" s="224"/>
      <c r="G351" s="224"/>
      <c r="H351" s="224"/>
      <c r="I351" s="224"/>
      <c r="J351" s="224"/>
      <c r="K351" s="224"/>
      <c r="L351" s="224"/>
      <c r="M351" s="224"/>
      <c r="N351" s="224"/>
      <c r="O351" s="224"/>
      <c r="P351" s="224"/>
      <c r="Q351" s="224"/>
      <c r="R351" s="224"/>
      <c r="S351" s="224"/>
      <c r="T351" s="224"/>
      <c r="U351" s="224"/>
      <c r="V351" s="224"/>
      <c r="W351" s="224"/>
      <c r="X351" s="224"/>
      <c r="Y351" s="224"/>
      <c r="Z351" s="225"/>
      <c r="AB351" s="251" t="str">
        <f t="shared" si="23"/>
        <v/>
      </c>
      <c r="AD351" s="220"/>
    </row>
    <row r="352" spans="1:30" x14ac:dyDescent="0.2">
      <c r="A352" s="211" t="str">
        <f t="shared" si="25"/>
        <v/>
      </c>
      <c r="B352" s="212" t="str">
        <f t="shared" si="26"/>
        <v/>
      </c>
      <c r="C352" s="88"/>
      <c r="D352" s="240" t="str">
        <f t="shared" si="24"/>
        <v/>
      </c>
      <c r="E352" s="127"/>
      <c r="F352" s="226"/>
      <c r="G352" s="226"/>
      <c r="H352" s="226"/>
      <c r="I352" s="226"/>
      <c r="J352" s="226"/>
      <c r="K352" s="226"/>
      <c r="L352" s="226"/>
      <c r="M352" s="226"/>
      <c r="N352" s="226"/>
      <c r="O352" s="226"/>
      <c r="P352" s="226"/>
      <c r="Q352" s="226"/>
      <c r="R352" s="226"/>
      <c r="S352" s="226"/>
      <c r="T352" s="226"/>
      <c r="U352" s="226"/>
      <c r="V352" s="226"/>
      <c r="W352" s="226"/>
      <c r="X352" s="226"/>
      <c r="Y352" s="226"/>
      <c r="Z352" s="227"/>
      <c r="AB352" s="252" t="str">
        <f t="shared" si="23"/>
        <v/>
      </c>
      <c r="AD352" s="220"/>
    </row>
    <row r="353" spans="1:30" x14ac:dyDescent="0.2">
      <c r="A353" s="213" t="str">
        <f t="shared" si="25"/>
        <v/>
      </c>
      <c r="B353" s="214" t="str">
        <f t="shared" si="26"/>
        <v/>
      </c>
      <c r="C353" s="87"/>
      <c r="D353" s="239" t="str">
        <f t="shared" si="24"/>
        <v/>
      </c>
      <c r="E353" s="128"/>
      <c r="F353" s="228"/>
      <c r="G353" s="228"/>
      <c r="H353" s="228"/>
      <c r="I353" s="228"/>
      <c r="J353" s="228"/>
      <c r="K353" s="228"/>
      <c r="L353" s="228"/>
      <c r="M353" s="228"/>
      <c r="N353" s="228"/>
      <c r="O353" s="228"/>
      <c r="P353" s="228"/>
      <c r="Q353" s="228"/>
      <c r="R353" s="228"/>
      <c r="S353" s="228"/>
      <c r="T353" s="228"/>
      <c r="U353" s="228"/>
      <c r="V353" s="228"/>
      <c r="W353" s="228"/>
      <c r="X353" s="228"/>
      <c r="Y353" s="228"/>
      <c r="Z353" s="229"/>
      <c r="AB353" s="251" t="str">
        <f t="shared" si="23"/>
        <v/>
      </c>
      <c r="AD353" s="220"/>
    </row>
    <row r="354" spans="1:30" x14ac:dyDescent="0.2">
      <c r="A354" s="209" t="str">
        <f t="shared" si="25"/>
        <v/>
      </c>
      <c r="B354" s="210" t="str">
        <f t="shared" si="26"/>
        <v/>
      </c>
      <c r="C354" s="86"/>
      <c r="D354" s="239" t="str">
        <f t="shared" si="24"/>
        <v/>
      </c>
      <c r="E354" s="126"/>
      <c r="F354" s="224"/>
      <c r="G354" s="224"/>
      <c r="H354" s="224"/>
      <c r="I354" s="224"/>
      <c r="J354" s="224"/>
      <c r="K354" s="224"/>
      <c r="L354" s="224"/>
      <c r="M354" s="224"/>
      <c r="N354" s="224"/>
      <c r="O354" s="224"/>
      <c r="P354" s="224"/>
      <c r="Q354" s="224"/>
      <c r="R354" s="224"/>
      <c r="S354" s="224"/>
      <c r="T354" s="224"/>
      <c r="U354" s="224"/>
      <c r="V354" s="224"/>
      <c r="W354" s="224"/>
      <c r="X354" s="224"/>
      <c r="Y354" s="224"/>
      <c r="Z354" s="225"/>
      <c r="AB354" s="251" t="str">
        <f t="shared" si="23"/>
        <v/>
      </c>
      <c r="AD354" s="220"/>
    </row>
    <row r="355" spans="1:30" x14ac:dyDescent="0.2">
      <c r="A355" s="209" t="str">
        <f t="shared" si="25"/>
        <v/>
      </c>
      <c r="B355" s="210" t="str">
        <f t="shared" si="26"/>
        <v/>
      </c>
      <c r="C355" s="86"/>
      <c r="D355" s="239" t="str">
        <f t="shared" si="24"/>
        <v/>
      </c>
      <c r="E355" s="126"/>
      <c r="F355" s="224"/>
      <c r="G355" s="224"/>
      <c r="H355" s="224"/>
      <c r="I355" s="224"/>
      <c r="J355" s="224"/>
      <c r="K355" s="224"/>
      <c r="L355" s="224"/>
      <c r="M355" s="224"/>
      <c r="N355" s="224"/>
      <c r="O355" s="224"/>
      <c r="P355" s="224"/>
      <c r="Q355" s="224"/>
      <c r="R355" s="224"/>
      <c r="S355" s="224"/>
      <c r="T355" s="224"/>
      <c r="U355" s="224"/>
      <c r="V355" s="224"/>
      <c r="W355" s="224"/>
      <c r="X355" s="224"/>
      <c r="Y355" s="224"/>
      <c r="Z355" s="225"/>
      <c r="AB355" s="251" t="str">
        <f t="shared" si="23"/>
        <v/>
      </c>
      <c r="AD355" s="220"/>
    </row>
    <row r="356" spans="1:30" x14ac:dyDescent="0.2">
      <c r="A356" s="211" t="str">
        <f t="shared" si="25"/>
        <v/>
      </c>
      <c r="B356" s="212" t="str">
        <f t="shared" si="26"/>
        <v/>
      </c>
      <c r="C356" s="88"/>
      <c r="D356" s="240" t="str">
        <f t="shared" si="24"/>
        <v/>
      </c>
      <c r="E356" s="127"/>
      <c r="F356" s="226"/>
      <c r="G356" s="226"/>
      <c r="H356" s="226"/>
      <c r="I356" s="226"/>
      <c r="J356" s="226"/>
      <c r="K356" s="226"/>
      <c r="L356" s="226"/>
      <c r="M356" s="226"/>
      <c r="N356" s="226"/>
      <c r="O356" s="226"/>
      <c r="P356" s="226"/>
      <c r="Q356" s="226"/>
      <c r="R356" s="226"/>
      <c r="S356" s="226"/>
      <c r="T356" s="226"/>
      <c r="U356" s="226"/>
      <c r="V356" s="226"/>
      <c r="W356" s="226"/>
      <c r="X356" s="226"/>
      <c r="Y356" s="226"/>
      <c r="Z356" s="227"/>
      <c r="AB356" s="252" t="str">
        <f t="shared" si="23"/>
        <v/>
      </c>
      <c r="AD356" s="220"/>
    </row>
    <row r="357" spans="1:30" x14ac:dyDescent="0.2">
      <c r="A357" s="213" t="str">
        <f t="shared" si="25"/>
        <v/>
      </c>
      <c r="B357" s="214" t="str">
        <f t="shared" si="26"/>
        <v/>
      </c>
      <c r="C357" s="87"/>
      <c r="D357" s="239" t="str">
        <f t="shared" si="24"/>
        <v/>
      </c>
      <c r="E357" s="128"/>
      <c r="F357" s="228"/>
      <c r="G357" s="228"/>
      <c r="H357" s="228"/>
      <c r="I357" s="228"/>
      <c r="J357" s="228"/>
      <c r="K357" s="228"/>
      <c r="L357" s="228"/>
      <c r="M357" s="228"/>
      <c r="N357" s="228"/>
      <c r="O357" s="228"/>
      <c r="P357" s="228"/>
      <c r="Q357" s="228"/>
      <c r="R357" s="228"/>
      <c r="S357" s="228"/>
      <c r="T357" s="228"/>
      <c r="U357" s="228"/>
      <c r="V357" s="228"/>
      <c r="W357" s="228"/>
      <c r="X357" s="228"/>
      <c r="Y357" s="228"/>
      <c r="Z357" s="229"/>
      <c r="AB357" s="251" t="str">
        <f t="shared" si="23"/>
        <v/>
      </c>
      <c r="AD357" s="220"/>
    </row>
    <row r="358" spans="1:30" x14ac:dyDescent="0.2">
      <c r="A358" s="209" t="str">
        <f t="shared" si="25"/>
        <v/>
      </c>
      <c r="B358" s="210" t="str">
        <f t="shared" si="26"/>
        <v/>
      </c>
      <c r="C358" s="86"/>
      <c r="D358" s="239" t="str">
        <f t="shared" si="24"/>
        <v/>
      </c>
      <c r="E358" s="126"/>
      <c r="F358" s="224"/>
      <c r="G358" s="224"/>
      <c r="H358" s="224"/>
      <c r="I358" s="224"/>
      <c r="J358" s="224"/>
      <c r="K358" s="224"/>
      <c r="L358" s="224"/>
      <c r="M358" s="224"/>
      <c r="N358" s="224"/>
      <c r="O358" s="224"/>
      <c r="P358" s="224"/>
      <c r="Q358" s="224"/>
      <c r="R358" s="224"/>
      <c r="S358" s="224"/>
      <c r="T358" s="224"/>
      <c r="U358" s="224"/>
      <c r="V358" s="224"/>
      <c r="W358" s="224"/>
      <c r="X358" s="224"/>
      <c r="Y358" s="224"/>
      <c r="Z358" s="225"/>
      <c r="AB358" s="251" t="str">
        <f t="shared" si="23"/>
        <v/>
      </c>
      <c r="AD358" s="220"/>
    </row>
    <row r="359" spans="1:30" x14ac:dyDescent="0.2">
      <c r="A359" s="209" t="str">
        <f t="shared" si="25"/>
        <v/>
      </c>
      <c r="B359" s="210" t="str">
        <f t="shared" si="26"/>
        <v/>
      </c>
      <c r="C359" s="86"/>
      <c r="D359" s="239" t="str">
        <f t="shared" si="24"/>
        <v/>
      </c>
      <c r="E359" s="126"/>
      <c r="F359" s="224"/>
      <c r="G359" s="224"/>
      <c r="H359" s="224"/>
      <c r="I359" s="224"/>
      <c r="J359" s="224"/>
      <c r="K359" s="224"/>
      <c r="L359" s="224"/>
      <c r="M359" s="224"/>
      <c r="N359" s="224"/>
      <c r="O359" s="224"/>
      <c r="P359" s="224"/>
      <c r="Q359" s="224"/>
      <c r="R359" s="224"/>
      <c r="S359" s="224"/>
      <c r="T359" s="224"/>
      <c r="U359" s="224"/>
      <c r="V359" s="224"/>
      <c r="W359" s="224"/>
      <c r="X359" s="224"/>
      <c r="Y359" s="224"/>
      <c r="Z359" s="225"/>
      <c r="AB359" s="251" t="str">
        <f t="shared" si="23"/>
        <v/>
      </c>
      <c r="AD359" s="220"/>
    </row>
    <row r="360" spans="1:30" x14ac:dyDescent="0.2">
      <c r="A360" s="211" t="str">
        <f t="shared" si="25"/>
        <v/>
      </c>
      <c r="B360" s="212" t="str">
        <f t="shared" si="26"/>
        <v/>
      </c>
      <c r="C360" s="88"/>
      <c r="D360" s="240" t="str">
        <f t="shared" si="24"/>
        <v/>
      </c>
      <c r="E360" s="127"/>
      <c r="F360" s="226"/>
      <c r="G360" s="226"/>
      <c r="H360" s="226"/>
      <c r="I360" s="226"/>
      <c r="J360" s="226"/>
      <c r="K360" s="226"/>
      <c r="L360" s="226"/>
      <c r="M360" s="226"/>
      <c r="N360" s="226"/>
      <c r="O360" s="226"/>
      <c r="P360" s="226"/>
      <c r="Q360" s="226"/>
      <c r="R360" s="226"/>
      <c r="S360" s="226"/>
      <c r="T360" s="226"/>
      <c r="U360" s="226"/>
      <c r="V360" s="226"/>
      <c r="W360" s="226"/>
      <c r="X360" s="226"/>
      <c r="Y360" s="226"/>
      <c r="Z360" s="227"/>
      <c r="AB360" s="252" t="str">
        <f t="shared" si="23"/>
        <v/>
      </c>
      <c r="AD360" s="220"/>
    </row>
    <row r="361" spans="1:30" x14ac:dyDescent="0.2">
      <c r="A361" s="213" t="str">
        <f t="shared" si="25"/>
        <v/>
      </c>
      <c r="B361" s="214" t="str">
        <f t="shared" si="26"/>
        <v/>
      </c>
      <c r="C361" s="87"/>
      <c r="D361" s="239" t="str">
        <f t="shared" si="24"/>
        <v/>
      </c>
      <c r="E361" s="128"/>
      <c r="F361" s="228"/>
      <c r="G361" s="228"/>
      <c r="H361" s="228"/>
      <c r="I361" s="228"/>
      <c r="J361" s="228"/>
      <c r="K361" s="228"/>
      <c r="L361" s="228"/>
      <c r="M361" s="228"/>
      <c r="N361" s="228"/>
      <c r="O361" s="228"/>
      <c r="P361" s="228"/>
      <c r="Q361" s="228"/>
      <c r="R361" s="228"/>
      <c r="S361" s="228"/>
      <c r="T361" s="228"/>
      <c r="U361" s="228"/>
      <c r="V361" s="228"/>
      <c r="W361" s="228"/>
      <c r="X361" s="228"/>
      <c r="Y361" s="228"/>
      <c r="Z361" s="229"/>
      <c r="AB361" s="251" t="str">
        <f t="shared" si="23"/>
        <v/>
      </c>
      <c r="AD361" s="220"/>
    </row>
    <row r="362" spans="1:30" x14ac:dyDescent="0.2">
      <c r="A362" s="209" t="str">
        <f t="shared" si="25"/>
        <v/>
      </c>
      <c r="B362" s="210" t="str">
        <f t="shared" si="26"/>
        <v/>
      </c>
      <c r="C362" s="86"/>
      <c r="D362" s="239" t="str">
        <f t="shared" si="24"/>
        <v/>
      </c>
      <c r="E362" s="126"/>
      <c r="F362" s="224"/>
      <c r="G362" s="224"/>
      <c r="H362" s="224"/>
      <c r="I362" s="224"/>
      <c r="J362" s="224"/>
      <c r="K362" s="224"/>
      <c r="L362" s="224"/>
      <c r="M362" s="224"/>
      <c r="N362" s="224"/>
      <c r="O362" s="224"/>
      <c r="P362" s="224"/>
      <c r="Q362" s="224"/>
      <c r="R362" s="224"/>
      <c r="S362" s="224"/>
      <c r="T362" s="224"/>
      <c r="U362" s="224"/>
      <c r="V362" s="224"/>
      <c r="W362" s="224"/>
      <c r="X362" s="224"/>
      <c r="Y362" s="224"/>
      <c r="Z362" s="225"/>
      <c r="AB362" s="251" t="str">
        <f t="shared" si="23"/>
        <v/>
      </c>
      <c r="AD362" s="220"/>
    </row>
    <row r="363" spans="1:30" x14ac:dyDescent="0.2">
      <c r="A363" s="209" t="str">
        <f t="shared" si="25"/>
        <v/>
      </c>
      <c r="B363" s="210" t="str">
        <f t="shared" si="26"/>
        <v/>
      </c>
      <c r="C363" s="86"/>
      <c r="D363" s="239" t="str">
        <f t="shared" si="24"/>
        <v/>
      </c>
      <c r="E363" s="126"/>
      <c r="F363" s="224"/>
      <c r="G363" s="224"/>
      <c r="H363" s="224"/>
      <c r="I363" s="224"/>
      <c r="J363" s="224"/>
      <c r="K363" s="224"/>
      <c r="L363" s="224"/>
      <c r="M363" s="224"/>
      <c r="N363" s="224"/>
      <c r="O363" s="224"/>
      <c r="P363" s="224"/>
      <c r="Q363" s="224"/>
      <c r="R363" s="224"/>
      <c r="S363" s="224"/>
      <c r="T363" s="224"/>
      <c r="U363" s="224"/>
      <c r="V363" s="224"/>
      <c r="W363" s="224"/>
      <c r="X363" s="224"/>
      <c r="Y363" s="224"/>
      <c r="Z363" s="225"/>
      <c r="AB363" s="251" t="str">
        <f t="shared" si="23"/>
        <v/>
      </c>
      <c r="AD363" s="220"/>
    </row>
    <row r="364" spans="1:30" x14ac:dyDescent="0.2">
      <c r="A364" s="211" t="str">
        <f t="shared" si="25"/>
        <v/>
      </c>
      <c r="B364" s="212" t="str">
        <f t="shared" si="26"/>
        <v/>
      </c>
      <c r="C364" s="88"/>
      <c r="D364" s="240" t="str">
        <f t="shared" si="24"/>
        <v/>
      </c>
      <c r="E364" s="127"/>
      <c r="F364" s="226"/>
      <c r="G364" s="226"/>
      <c r="H364" s="226"/>
      <c r="I364" s="226"/>
      <c r="J364" s="226"/>
      <c r="K364" s="226"/>
      <c r="L364" s="226"/>
      <c r="M364" s="226"/>
      <c r="N364" s="226"/>
      <c r="O364" s="226"/>
      <c r="P364" s="226"/>
      <c r="Q364" s="226"/>
      <c r="R364" s="226"/>
      <c r="S364" s="226"/>
      <c r="T364" s="226"/>
      <c r="U364" s="226"/>
      <c r="V364" s="226"/>
      <c r="W364" s="226"/>
      <c r="X364" s="226"/>
      <c r="Y364" s="226"/>
      <c r="Z364" s="227"/>
      <c r="AB364" s="252" t="str">
        <f t="shared" si="23"/>
        <v/>
      </c>
      <c r="AD364" s="220"/>
    </row>
    <row r="365" spans="1:30" x14ac:dyDescent="0.2">
      <c r="A365" s="213" t="str">
        <f t="shared" si="25"/>
        <v/>
      </c>
      <c r="B365" s="214" t="str">
        <f t="shared" si="26"/>
        <v/>
      </c>
      <c r="C365" s="87"/>
      <c r="D365" s="239" t="str">
        <f t="shared" si="24"/>
        <v/>
      </c>
      <c r="E365" s="128"/>
      <c r="F365" s="228"/>
      <c r="G365" s="228"/>
      <c r="H365" s="228"/>
      <c r="I365" s="228"/>
      <c r="J365" s="228"/>
      <c r="K365" s="228"/>
      <c r="L365" s="228"/>
      <c r="M365" s="228"/>
      <c r="N365" s="228"/>
      <c r="O365" s="228"/>
      <c r="P365" s="228"/>
      <c r="Q365" s="228"/>
      <c r="R365" s="228"/>
      <c r="S365" s="228"/>
      <c r="T365" s="228"/>
      <c r="U365" s="228"/>
      <c r="V365" s="228"/>
      <c r="W365" s="228"/>
      <c r="X365" s="228"/>
      <c r="Y365" s="228"/>
      <c r="Z365" s="229"/>
      <c r="AB365" s="251" t="str">
        <f t="shared" si="23"/>
        <v/>
      </c>
      <c r="AD365" s="220"/>
    </row>
    <row r="366" spans="1:30" x14ac:dyDescent="0.2">
      <c r="A366" s="209" t="str">
        <f t="shared" si="25"/>
        <v/>
      </c>
      <c r="B366" s="210" t="str">
        <f t="shared" si="26"/>
        <v/>
      </c>
      <c r="C366" s="86"/>
      <c r="D366" s="239" t="str">
        <f t="shared" si="24"/>
        <v/>
      </c>
      <c r="E366" s="126"/>
      <c r="F366" s="224"/>
      <c r="G366" s="224"/>
      <c r="H366" s="224"/>
      <c r="I366" s="224"/>
      <c r="J366" s="224"/>
      <c r="K366" s="224"/>
      <c r="L366" s="224"/>
      <c r="M366" s="224"/>
      <c r="N366" s="224"/>
      <c r="O366" s="224"/>
      <c r="P366" s="224"/>
      <c r="Q366" s="224"/>
      <c r="R366" s="224"/>
      <c r="S366" s="224"/>
      <c r="T366" s="224"/>
      <c r="U366" s="224"/>
      <c r="V366" s="224"/>
      <c r="W366" s="224"/>
      <c r="X366" s="224"/>
      <c r="Y366" s="224"/>
      <c r="Z366" s="225"/>
      <c r="AB366" s="251" t="str">
        <f t="shared" si="23"/>
        <v/>
      </c>
      <c r="AD366" s="220"/>
    </row>
    <row r="367" spans="1:30" x14ac:dyDescent="0.2">
      <c r="A367" s="209" t="str">
        <f t="shared" si="25"/>
        <v/>
      </c>
      <c r="B367" s="210" t="str">
        <f t="shared" si="26"/>
        <v/>
      </c>
      <c r="C367" s="86"/>
      <c r="D367" s="239" t="str">
        <f t="shared" si="24"/>
        <v/>
      </c>
      <c r="E367" s="126"/>
      <c r="F367" s="224"/>
      <c r="G367" s="224"/>
      <c r="H367" s="224"/>
      <c r="I367" s="224"/>
      <c r="J367" s="224"/>
      <c r="K367" s="224"/>
      <c r="L367" s="224"/>
      <c r="M367" s="224"/>
      <c r="N367" s="224"/>
      <c r="O367" s="224"/>
      <c r="P367" s="224"/>
      <c r="Q367" s="224"/>
      <c r="R367" s="224"/>
      <c r="S367" s="224"/>
      <c r="T367" s="224"/>
      <c r="U367" s="224"/>
      <c r="V367" s="224"/>
      <c r="W367" s="224"/>
      <c r="X367" s="224"/>
      <c r="Y367" s="224"/>
      <c r="Z367" s="225"/>
      <c r="AB367" s="251" t="str">
        <f t="shared" si="23"/>
        <v/>
      </c>
      <c r="AD367" s="220"/>
    </row>
    <row r="368" spans="1:30" x14ac:dyDescent="0.2">
      <c r="A368" s="211" t="str">
        <f t="shared" si="25"/>
        <v/>
      </c>
      <c r="B368" s="212" t="str">
        <f t="shared" si="26"/>
        <v/>
      </c>
      <c r="C368" s="88"/>
      <c r="D368" s="240" t="str">
        <f t="shared" si="24"/>
        <v/>
      </c>
      <c r="E368" s="127"/>
      <c r="F368" s="226"/>
      <c r="G368" s="226"/>
      <c r="H368" s="226"/>
      <c r="I368" s="226"/>
      <c r="J368" s="226"/>
      <c r="K368" s="226"/>
      <c r="L368" s="226"/>
      <c r="M368" s="226"/>
      <c r="N368" s="226"/>
      <c r="O368" s="226"/>
      <c r="P368" s="226"/>
      <c r="Q368" s="226"/>
      <c r="R368" s="226"/>
      <c r="S368" s="226"/>
      <c r="T368" s="226"/>
      <c r="U368" s="226"/>
      <c r="V368" s="226"/>
      <c r="W368" s="226"/>
      <c r="X368" s="226"/>
      <c r="Y368" s="226"/>
      <c r="Z368" s="227"/>
      <c r="AB368" s="252" t="str">
        <f t="shared" si="23"/>
        <v/>
      </c>
      <c r="AD368" s="220"/>
    </row>
    <row r="369" spans="1:30" x14ac:dyDescent="0.2">
      <c r="A369" s="213" t="str">
        <f t="shared" si="25"/>
        <v/>
      </c>
      <c r="B369" s="214" t="str">
        <f t="shared" si="26"/>
        <v/>
      </c>
      <c r="C369" s="87"/>
      <c r="D369" s="239" t="str">
        <f t="shared" si="24"/>
        <v/>
      </c>
      <c r="E369" s="128"/>
      <c r="F369" s="228"/>
      <c r="G369" s="228"/>
      <c r="H369" s="228"/>
      <c r="I369" s="228"/>
      <c r="J369" s="228"/>
      <c r="K369" s="228"/>
      <c r="L369" s="228"/>
      <c r="M369" s="228"/>
      <c r="N369" s="228"/>
      <c r="O369" s="228"/>
      <c r="P369" s="228"/>
      <c r="Q369" s="228"/>
      <c r="R369" s="228"/>
      <c r="S369" s="228"/>
      <c r="T369" s="228"/>
      <c r="U369" s="228"/>
      <c r="V369" s="228"/>
      <c r="W369" s="228"/>
      <c r="X369" s="228"/>
      <c r="Y369" s="228"/>
      <c r="Z369" s="229"/>
      <c r="AB369" s="251" t="str">
        <f t="shared" si="23"/>
        <v/>
      </c>
      <c r="AD369" s="220"/>
    </row>
    <row r="370" spans="1:30" x14ac:dyDescent="0.2">
      <c r="A370" s="209" t="str">
        <f t="shared" si="25"/>
        <v/>
      </c>
      <c r="B370" s="210" t="str">
        <f t="shared" si="26"/>
        <v/>
      </c>
      <c r="C370" s="86"/>
      <c r="D370" s="239" t="str">
        <f t="shared" si="24"/>
        <v/>
      </c>
      <c r="E370" s="126"/>
      <c r="F370" s="224"/>
      <c r="G370" s="224"/>
      <c r="H370" s="224"/>
      <c r="I370" s="224"/>
      <c r="J370" s="224"/>
      <c r="K370" s="224"/>
      <c r="L370" s="224"/>
      <c r="M370" s="224"/>
      <c r="N370" s="224"/>
      <c r="O370" s="224"/>
      <c r="P370" s="224"/>
      <c r="Q370" s="224"/>
      <c r="R370" s="224"/>
      <c r="S370" s="224"/>
      <c r="T370" s="224"/>
      <c r="U370" s="224"/>
      <c r="V370" s="224"/>
      <c r="W370" s="224"/>
      <c r="X370" s="224"/>
      <c r="Y370" s="224"/>
      <c r="Z370" s="225"/>
      <c r="AB370" s="251" t="str">
        <f t="shared" si="23"/>
        <v/>
      </c>
      <c r="AD370" s="220"/>
    </row>
    <row r="371" spans="1:30" x14ac:dyDescent="0.2">
      <c r="A371" s="209" t="str">
        <f t="shared" si="25"/>
        <v/>
      </c>
      <c r="B371" s="210" t="str">
        <f t="shared" si="26"/>
        <v/>
      </c>
      <c r="C371" s="86"/>
      <c r="D371" s="239" t="str">
        <f t="shared" si="24"/>
        <v/>
      </c>
      <c r="E371" s="126"/>
      <c r="F371" s="224"/>
      <c r="G371" s="224"/>
      <c r="H371" s="224"/>
      <c r="I371" s="224"/>
      <c r="J371" s="224"/>
      <c r="K371" s="224"/>
      <c r="L371" s="224"/>
      <c r="M371" s="224"/>
      <c r="N371" s="224"/>
      <c r="O371" s="224"/>
      <c r="P371" s="224"/>
      <c r="Q371" s="224"/>
      <c r="R371" s="224"/>
      <c r="S371" s="224"/>
      <c r="T371" s="224"/>
      <c r="U371" s="224"/>
      <c r="V371" s="224"/>
      <c r="W371" s="224"/>
      <c r="X371" s="224"/>
      <c r="Y371" s="224"/>
      <c r="Z371" s="225"/>
      <c r="AB371" s="251" t="str">
        <f t="shared" si="23"/>
        <v/>
      </c>
      <c r="AD371" s="220"/>
    </row>
    <row r="372" spans="1:30" x14ac:dyDescent="0.2">
      <c r="A372" s="211" t="str">
        <f t="shared" si="25"/>
        <v/>
      </c>
      <c r="B372" s="212" t="str">
        <f t="shared" si="26"/>
        <v/>
      </c>
      <c r="C372" s="88"/>
      <c r="D372" s="240" t="str">
        <f t="shared" si="24"/>
        <v/>
      </c>
      <c r="E372" s="127"/>
      <c r="F372" s="226"/>
      <c r="G372" s="226"/>
      <c r="H372" s="226"/>
      <c r="I372" s="226"/>
      <c r="J372" s="226"/>
      <c r="K372" s="226"/>
      <c r="L372" s="226"/>
      <c r="M372" s="226"/>
      <c r="N372" s="226"/>
      <c r="O372" s="226"/>
      <c r="P372" s="226"/>
      <c r="Q372" s="226"/>
      <c r="R372" s="226"/>
      <c r="S372" s="226"/>
      <c r="T372" s="226"/>
      <c r="U372" s="226"/>
      <c r="V372" s="226"/>
      <c r="W372" s="226"/>
      <c r="X372" s="226"/>
      <c r="Y372" s="226"/>
      <c r="Z372" s="227"/>
      <c r="AB372" s="252" t="str">
        <f t="shared" si="23"/>
        <v/>
      </c>
      <c r="AD372" s="220"/>
    </row>
    <row r="373" spans="1:30" x14ac:dyDescent="0.2">
      <c r="A373" s="213" t="str">
        <f t="shared" si="25"/>
        <v/>
      </c>
      <c r="B373" s="214" t="str">
        <f t="shared" si="26"/>
        <v/>
      </c>
      <c r="C373" s="87"/>
      <c r="D373" s="239" t="str">
        <f t="shared" si="24"/>
        <v/>
      </c>
      <c r="E373" s="128"/>
      <c r="F373" s="228"/>
      <c r="G373" s="228"/>
      <c r="H373" s="228"/>
      <c r="I373" s="228"/>
      <c r="J373" s="228"/>
      <c r="K373" s="228"/>
      <c r="L373" s="228"/>
      <c r="M373" s="228"/>
      <c r="N373" s="228"/>
      <c r="O373" s="228"/>
      <c r="P373" s="228"/>
      <c r="Q373" s="228"/>
      <c r="R373" s="228"/>
      <c r="S373" s="228"/>
      <c r="T373" s="228"/>
      <c r="U373" s="228"/>
      <c r="V373" s="228"/>
      <c r="W373" s="228"/>
      <c r="X373" s="228"/>
      <c r="Y373" s="228"/>
      <c r="Z373" s="229"/>
      <c r="AB373" s="251" t="str">
        <f t="shared" si="23"/>
        <v/>
      </c>
      <c r="AD373" s="220"/>
    </row>
    <row r="374" spans="1:30" x14ac:dyDescent="0.2">
      <c r="A374" s="209" t="str">
        <f t="shared" si="25"/>
        <v/>
      </c>
      <c r="B374" s="210" t="str">
        <f t="shared" si="26"/>
        <v/>
      </c>
      <c r="C374" s="86"/>
      <c r="D374" s="239" t="str">
        <f t="shared" si="24"/>
        <v/>
      </c>
      <c r="E374" s="126"/>
      <c r="F374" s="224"/>
      <c r="G374" s="224"/>
      <c r="H374" s="224"/>
      <c r="I374" s="224"/>
      <c r="J374" s="224"/>
      <c r="K374" s="224"/>
      <c r="L374" s="224"/>
      <c r="M374" s="224"/>
      <c r="N374" s="224"/>
      <c r="O374" s="224"/>
      <c r="P374" s="224"/>
      <c r="Q374" s="224"/>
      <c r="R374" s="224"/>
      <c r="S374" s="224"/>
      <c r="T374" s="224"/>
      <c r="U374" s="224"/>
      <c r="V374" s="224"/>
      <c r="W374" s="224"/>
      <c r="X374" s="224"/>
      <c r="Y374" s="224"/>
      <c r="Z374" s="225"/>
      <c r="AB374" s="251" t="str">
        <f t="shared" si="23"/>
        <v/>
      </c>
      <c r="AD374" s="220"/>
    </row>
    <row r="375" spans="1:30" x14ac:dyDescent="0.2">
      <c r="A375" s="209" t="str">
        <f t="shared" si="25"/>
        <v/>
      </c>
      <c r="B375" s="210" t="str">
        <f t="shared" si="26"/>
        <v/>
      </c>
      <c r="C375" s="86"/>
      <c r="D375" s="239" t="str">
        <f t="shared" si="24"/>
        <v/>
      </c>
      <c r="E375" s="126"/>
      <c r="F375" s="224"/>
      <c r="G375" s="224"/>
      <c r="H375" s="224"/>
      <c r="I375" s="224"/>
      <c r="J375" s="224"/>
      <c r="K375" s="224"/>
      <c r="L375" s="224"/>
      <c r="M375" s="224"/>
      <c r="N375" s="224"/>
      <c r="O375" s="224"/>
      <c r="P375" s="224"/>
      <c r="Q375" s="224"/>
      <c r="R375" s="224"/>
      <c r="S375" s="224"/>
      <c r="T375" s="224"/>
      <c r="U375" s="224"/>
      <c r="V375" s="224"/>
      <c r="W375" s="224"/>
      <c r="X375" s="224"/>
      <c r="Y375" s="224"/>
      <c r="Z375" s="225"/>
      <c r="AB375" s="251" t="str">
        <f t="shared" si="23"/>
        <v/>
      </c>
      <c r="AD375" s="220"/>
    </row>
    <row r="376" spans="1:30" x14ac:dyDescent="0.2">
      <c r="A376" s="211" t="str">
        <f t="shared" si="25"/>
        <v/>
      </c>
      <c r="B376" s="212" t="str">
        <f t="shared" si="26"/>
        <v/>
      </c>
      <c r="C376" s="88"/>
      <c r="D376" s="240" t="str">
        <f t="shared" si="24"/>
        <v/>
      </c>
      <c r="E376" s="127"/>
      <c r="F376" s="226"/>
      <c r="G376" s="226"/>
      <c r="H376" s="226"/>
      <c r="I376" s="226"/>
      <c r="J376" s="226"/>
      <c r="K376" s="226"/>
      <c r="L376" s="226"/>
      <c r="M376" s="226"/>
      <c r="N376" s="226"/>
      <c r="O376" s="226"/>
      <c r="P376" s="226"/>
      <c r="Q376" s="226"/>
      <c r="R376" s="226"/>
      <c r="S376" s="226"/>
      <c r="T376" s="226"/>
      <c r="U376" s="226"/>
      <c r="V376" s="226"/>
      <c r="W376" s="226"/>
      <c r="X376" s="226"/>
      <c r="Y376" s="226"/>
      <c r="Z376" s="227"/>
      <c r="AB376" s="252" t="str">
        <f t="shared" si="23"/>
        <v/>
      </c>
      <c r="AD376" s="220"/>
    </row>
    <row r="377" spans="1:30" x14ac:dyDescent="0.2">
      <c r="A377" s="213" t="str">
        <f t="shared" si="25"/>
        <v/>
      </c>
      <c r="B377" s="214" t="str">
        <f t="shared" si="26"/>
        <v/>
      </c>
      <c r="C377" s="87"/>
      <c r="D377" s="239" t="str">
        <f t="shared" si="24"/>
        <v/>
      </c>
      <c r="E377" s="128"/>
      <c r="F377" s="228"/>
      <c r="G377" s="228"/>
      <c r="H377" s="228"/>
      <c r="I377" s="228"/>
      <c r="J377" s="228"/>
      <c r="K377" s="228"/>
      <c r="L377" s="228"/>
      <c r="M377" s="228"/>
      <c r="N377" s="228"/>
      <c r="O377" s="228"/>
      <c r="P377" s="228"/>
      <c r="Q377" s="228"/>
      <c r="R377" s="228"/>
      <c r="S377" s="228"/>
      <c r="T377" s="228"/>
      <c r="U377" s="228"/>
      <c r="V377" s="228"/>
      <c r="W377" s="228"/>
      <c r="X377" s="228"/>
      <c r="Y377" s="228"/>
      <c r="Z377" s="229"/>
      <c r="AB377" s="251" t="str">
        <f t="shared" si="23"/>
        <v/>
      </c>
    </row>
    <row r="378" spans="1:30" x14ac:dyDescent="0.2">
      <c r="A378" s="209" t="str">
        <f t="shared" si="25"/>
        <v/>
      </c>
      <c r="B378" s="210" t="str">
        <f t="shared" si="26"/>
        <v/>
      </c>
      <c r="C378" s="86"/>
      <c r="D378" s="239" t="str">
        <f t="shared" si="24"/>
        <v/>
      </c>
      <c r="E378" s="126"/>
      <c r="F378" s="224"/>
      <c r="G378" s="224"/>
      <c r="H378" s="224"/>
      <c r="I378" s="224"/>
      <c r="J378" s="224"/>
      <c r="K378" s="224"/>
      <c r="L378" s="224"/>
      <c r="M378" s="224"/>
      <c r="N378" s="224"/>
      <c r="O378" s="224"/>
      <c r="P378" s="224"/>
      <c r="Q378" s="224"/>
      <c r="R378" s="224"/>
      <c r="S378" s="224"/>
      <c r="T378" s="224"/>
      <c r="U378" s="224"/>
      <c r="V378" s="224"/>
      <c r="W378" s="224"/>
      <c r="X378" s="224"/>
      <c r="Y378" s="224"/>
      <c r="Z378" s="225"/>
      <c r="AB378" s="251" t="str">
        <f t="shared" si="23"/>
        <v/>
      </c>
    </row>
    <row r="379" spans="1:30" x14ac:dyDescent="0.2">
      <c r="A379" s="209" t="str">
        <f t="shared" si="25"/>
        <v/>
      </c>
      <c r="B379" s="210" t="str">
        <f t="shared" si="26"/>
        <v/>
      </c>
      <c r="C379" s="86"/>
      <c r="D379" s="239" t="str">
        <f t="shared" si="24"/>
        <v/>
      </c>
      <c r="E379" s="126"/>
      <c r="F379" s="224"/>
      <c r="G379" s="224"/>
      <c r="H379" s="224"/>
      <c r="I379" s="224"/>
      <c r="J379" s="224"/>
      <c r="K379" s="224"/>
      <c r="L379" s="224"/>
      <c r="M379" s="224"/>
      <c r="N379" s="224"/>
      <c r="O379" s="224"/>
      <c r="P379" s="224"/>
      <c r="Q379" s="224"/>
      <c r="R379" s="224"/>
      <c r="S379" s="224"/>
      <c r="T379" s="224"/>
      <c r="U379" s="224"/>
      <c r="V379" s="224"/>
      <c r="W379" s="224"/>
      <c r="X379" s="224"/>
      <c r="Y379" s="224"/>
      <c r="Z379" s="225"/>
      <c r="AB379" s="251" t="str">
        <f t="shared" si="23"/>
        <v/>
      </c>
    </row>
    <row r="380" spans="1:30" x14ac:dyDescent="0.2">
      <c r="A380" s="211" t="str">
        <f t="shared" si="25"/>
        <v/>
      </c>
      <c r="B380" s="212" t="str">
        <f t="shared" si="26"/>
        <v/>
      </c>
      <c r="C380" s="88"/>
      <c r="D380" s="240" t="str">
        <f t="shared" si="24"/>
        <v/>
      </c>
      <c r="E380" s="127"/>
      <c r="F380" s="226"/>
      <c r="G380" s="226"/>
      <c r="H380" s="226"/>
      <c r="I380" s="226"/>
      <c r="J380" s="226"/>
      <c r="K380" s="226"/>
      <c r="L380" s="226"/>
      <c r="M380" s="226"/>
      <c r="N380" s="226"/>
      <c r="O380" s="226"/>
      <c r="P380" s="226"/>
      <c r="Q380" s="226"/>
      <c r="R380" s="226"/>
      <c r="S380" s="226"/>
      <c r="T380" s="226"/>
      <c r="U380" s="226"/>
      <c r="V380" s="226"/>
      <c r="W380" s="226"/>
      <c r="X380" s="226"/>
      <c r="Y380" s="226"/>
      <c r="Z380" s="227"/>
      <c r="AB380" s="252" t="str">
        <f t="shared" si="23"/>
        <v/>
      </c>
    </row>
    <row r="381" spans="1:30" x14ac:dyDescent="0.2">
      <c r="A381" s="213" t="str">
        <f t="shared" si="25"/>
        <v/>
      </c>
      <c r="B381" s="214" t="str">
        <f t="shared" si="26"/>
        <v/>
      </c>
      <c r="C381" s="87"/>
      <c r="D381" s="239" t="str">
        <f t="shared" si="24"/>
        <v/>
      </c>
      <c r="E381" s="128"/>
      <c r="F381" s="228"/>
      <c r="G381" s="228"/>
      <c r="H381" s="228"/>
      <c r="I381" s="228"/>
      <c r="J381" s="228"/>
      <c r="K381" s="228"/>
      <c r="L381" s="228"/>
      <c r="M381" s="228"/>
      <c r="N381" s="228"/>
      <c r="O381" s="228"/>
      <c r="P381" s="228"/>
      <c r="Q381" s="228"/>
      <c r="R381" s="228"/>
      <c r="S381" s="228"/>
      <c r="T381" s="228"/>
      <c r="U381" s="228"/>
      <c r="V381" s="228"/>
      <c r="W381" s="228"/>
      <c r="X381" s="228"/>
      <c r="Y381" s="228"/>
      <c r="Z381" s="229"/>
      <c r="AB381" s="251" t="str">
        <f t="shared" si="23"/>
        <v/>
      </c>
    </row>
    <row r="382" spans="1:30" x14ac:dyDescent="0.2">
      <c r="A382" s="209" t="str">
        <f t="shared" si="25"/>
        <v/>
      </c>
      <c r="B382" s="210" t="str">
        <f t="shared" si="26"/>
        <v/>
      </c>
      <c r="C382" s="86"/>
      <c r="D382" s="239" t="str">
        <f t="shared" si="24"/>
        <v/>
      </c>
      <c r="E382" s="126"/>
      <c r="F382" s="224"/>
      <c r="G382" s="224"/>
      <c r="H382" s="224"/>
      <c r="I382" s="224"/>
      <c r="J382" s="224"/>
      <c r="K382" s="224"/>
      <c r="L382" s="224"/>
      <c r="M382" s="224"/>
      <c r="N382" s="224"/>
      <c r="O382" s="224"/>
      <c r="P382" s="224"/>
      <c r="Q382" s="224"/>
      <c r="R382" s="224"/>
      <c r="S382" s="224"/>
      <c r="T382" s="224"/>
      <c r="U382" s="224"/>
      <c r="V382" s="224"/>
      <c r="W382" s="224"/>
      <c r="X382" s="224"/>
      <c r="Y382" s="224"/>
      <c r="Z382" s="225"/>
      <c r="AB382" s="251" t="str">
        <f t="shared" si="23"/>
        <v/>
      </c>
    </row>
    <row r="383" spans="1:30" x14ac:dyDescent="0.2">
      <c r="A383" s="209" t="str">
        <f t="shared" si="25"/>
        <v/>
      </c>
      <c r="B383" s="210" t="str">
        <f t="shared" si="26"/>
        <v/>
      </c>
      <c r="C383" s="86"/>
      <c r="D383" s="239" t="str">
        <f t="shared" si="24"/>
        <v/>
      </c>
      <c r="E383" s="126"/>
      <c r="F383" s="224"/>
      <c r="G383" s="224"/>
      <c r="H383" s="224"/>
      <c r="I383" s="224"/>
      <c r="J383" s="224"/>
      <c r="K383" s="224"/>
      <c r="L383" s="224"/>
      <c r="M383" s="224"/>
      <c r="N383" s="224"/>
      <c r="O383" s="224"/>
      <c r="P383" s="224"/>
      <c r="Q383" s="224"/>
      <c r="R383" s="224"/>
      <c r="S383" s="224"/>
      <c r="T383" s="224"/>
      <c r="U383" s="224"/>
      <c r="V383" s="224"/>
      <c r="W383" s="224"/>
      <c r="X383" s="224"/>
      <c r="Y383" s="224"/>
      <c r="Z383" s="225"/>
      <c r="AB383" s="251" t="str">
        <f t="shared" si="23"/>
        <v/>
      </c>
    </row>
    <row r="384" spans="1:30" x14ac:dyDescent="0.2">
      <c r="A384" s="211" t="str">
        <f t="shared" si="25"/>
        <v/>
      </c>
      <c r="B384" s="212" t="str">
        <f t="shared" si="26"/>
        <v/>
      </c>
      <c r="C384" s="88"/>
      <c r="D384" s="240" t="str">
        <f t="shared" si="24"/>
        <v/>
      </c>
      <c r="E384" s="127"/>
      <c r="F384" s="226"/>
      <c r="G384" s="226"/>
      <c r="H384" s="226"/>
      <c r="I384" s="226"/>
      <c r="J384" s="226"/>
      <c r="K384" s="226"/>
      <c r="L384" s="226"/>
      <c r="M384" s="226"/>
      <c r="N384" s="226"/>
      <c r="O384" s="226"/>
      <c r="P384" s="226"/>
      <c r="Q384" s="226"/>
      <c r="R384" s="226"/>
      <c r="S384" s="226"/>
      <c r="T384" s="226"/>
      <c r="U384" s="226"/>
      <c r="V384" s="226"/>
      <c r="W384" s="226"/>
      <c r="X384" s="226"/>
      <c r="Y384" s="226"/>
      <c r="Z384" s="227"/>
      <c r="AB384" s="252" t="str">
        <f t="shared" si="23"/>
        <v/>
      </c>
    </row>
    <row r="385" spans="1:28" x14ac:dyDescent="0.2">
      <c r="A385" s="213" t="str">
        <f t="shared" si="25"/>
        <v/>
      </c>
      <c r="B385" s="214" t="str">
        <f t="shared" si="26"/>
        <v/>
      </c>
      <c r="C385" s="87"/>
      <c r="D385" s="239" t="str">
        <f t="shared" si="24"/>
        <v/>
      </c>
      <c r="E385" s="128"/>
      <c r="F385" s="228"/>
      <c r="G385" s="228"/>
      <c r="H385" s="228"/>
      <c r="I385" s="228"/>
      <c r="J385" s="228"/>
      <c r="K385" s="228"/>
      <c r="L385" s="228"/>
      <c r="M385" s="228"/>
      <c r="N385" s="228"/>
      <c r="O385" s="228"/>
      <c r="P385" s="228"/>
      <c r="Q385" s="228"/>
      <c r="R385" s="228"/>
      <c r="S385" s="228"/>
      <c r="T385" s="228"/>
      <c r="U385" s="228"/>
      <c r="V385" s="228"/>
      <c r="W385" s="228"/>
      <c r="X385" s="228"/>
      <c r="Y385" s="228"/>
      <c r="Z385" s="229"/>
      <c r="AB385" s="251" t="str">
        <f t="shared" si="23"/>
        <v/>
      </c>
    </row>
    <row r="386" spans="1:28" x14ac:dyDescent="0.2">
      <c r="A386" s="209" t="str">
        <f t="shared" si="25"/>
        <v/>
      </c>
      <c r="B386" s="210" t="str">
        <f t="shared" si="26"/>
        <v/>
      </c>
      <c r="C386" s="86"/>
      <c r="D386" s="239" t="str">
        <f t="shared" si="24"/>
        <v/>
      </c>
      <c r="E386" s="126"/>
      <c r="F386" s="224"/>
      <c r="G386" s="224"/>
      <c r="H386" s="224"/>
      <c r="I386" s="224"/>
      <c r="J386" s="224"/>
      <c r="K386" s="224"/>
      <c r="L386" s="224"/>
      <c r="M386" s="224"/>
      <c r="N386" s="224"/>
      <c r="O386" s="224"/>
      <c r="P386" s="224"/>
      <c r="Q386" s="224"/>
      <c r="R386" s="224"/>
      <c r="S386" s="224"/>
      <c r="T386" s="224"/>
      <c r="U386" s="224"/>
      <c r="V386" s="224"/>
      <c r="W386" s="224"/>
      <c r="X386" s="224"/>
      <c r="Y386" s="224"/>
      <c r="Z386" s="225"/>
      <c r="AB386" s="251" t="str">
        <f t="shared" si="23"/>
        <v/>
      </c>
    </row>
    <row r="387" spans="1:28" x14ac:dyDescent="0.2">
      <c r="A387" s="209" t="str">
        <f t="shared" si="25"/>
        <v/>
      </c>
      <c r="B387" s="210" t="str">
        <f t="shared" si="26"/>
        <v/>
      </c>
      <c r="C387" s="86"/>
      <c r="D387" s="239" t="str">
        <f t="shared" si="24"/>
        <v/>
      </c>
      <c r="E387" s="126"/>
      <c r="F387" s="224"/>
      <c r="G387" s="224"/>
      <c r="H387" s="224"/>
      <c r="I387" s="224"/>
      <c r="J387" s="224"/>
      <c r="K387" s="224"/>
      <c r="L387" s="224"/>
      <c r="M387" s="224"/>
      <c r="N387" s="224"/>
      <c r="O387" s="224"/>
      <c r="P387" s="224"/>
      <c r="Q387" s="224"/>
      <c r="R387" s="224"/>
      <c r="S387" s="224"/>
      <c r="T387" s="224"/>
      <c r="U387" s="224"/>
      <c r="V387" s="224"/>
      <c r="W387" s="224"/>
      <c r="X387" s="224"/>
      <c r="Y387" s="224"/>
      <c r="Z387" s="225"/>
      <c r="AB387" s="251" t="str">
        <f t="shared" si="23"/>
        <v/>
      </c>
    </row>
    <row r="388" spans="1:28" x14ac:dyDescent="0.2">
      <c r="A388" s="211" t="str">
        <f t="shared" si="25"/>
        <v/>
      </c>
      <c r="B388" s="212" t="str">
        <f t="shared" si="26"/>
        <v/>
      </c>
      <c r="C388" s="88"/>
      <c r="D388" s="240" t="str">
        <f t="shared" si="24"/>
        <v/>
      </c>
      <c r="E388" s="127"/>
      <c r="F388" s="226"/>
      <c r="G388" s="226"/>
      <c r="H388" s="226"/>
      <c r="I388" s="226"/>
      <c r="J388" s="226"/>
      <c r="K388" s="226"/>
      <c r="L388" s="226"/>
      <c r="M388" s="226"/>
      <c r="N388" s="226"/>
      <c r="O388" s="226"/>
      <c r="P388" s="226"/>
      <c r="Q388" s="226"/>
      <c r="R388" s="226"/>
      <c r="S388" s="226"/>
      <c r="T388" s="226"/>
      <c r="U388" s="226"/>
      <c r="V388" s="226"/>
      <c r="W388" s="226"/>
      <c r="X388" s="226"/>
      <c r="Y388" s="226"/>
      <c r="Z388" s="227"/>
      <c r="AB388" s="252" t="str">
        <f t="shared" si="23"/>
        <v/>
      </c>
    </row>
    <row r="389" spans="1:28" x14ac:dyDescent="0.2">
      <c r="A389" s="213" t="str">
        <f t="shared" si="25"/>
        <v/>
      </c>
      <c r="B389" s="214" t="str">
        <f t="shared" si="26"/>
        <v/>
      </c>
      <c r="C389" s="87"/>
      <c r="D389" s="239" t="str">
        <f t="shared" si="24"/>
        <v/>
      </c>
      <c r="E389" s="128"/>
      <c r="F389" s="228"/>
      <c r="G389" s="228"/>
      <c r="H389" s="228"/>
      <c r="I389" s="228"/>
      <c r="J389" s="228"/>
      <c r="K389" s="228"/>
      <c r="L389" s="228"/>
      <c r="M389" s="228"/>
      <c r="N389" s="228"/>
      <c r="O389" s="228"/>
      <c r="P389" s="228"/>
      <c r="Q389" s="228"/>
      <c r="R389" s="228"/>
      <c r="S389" s="228"/>
      <c r="T389" s="228"/>
      <c r="U389" s="228"/>
      <c r="V389" s="228"/>
      <c r="W389" s="228"/>
      <c r="X389" s="228"/>
      <c r="Y389" s="228"/>
      <c r="Z389" s="229"/>
      <c r="AB389" s="251" t="str">
        <f t="shared" ref="AB389:AB404" si="27">IF(C389=D389,"",1)</f>
        <v/>
      </c>
    </row>
    <row r="390" spans="1:28" x14ac:dyDescent="0.2">
      <c r="A390" s="209" t="str">
        <f t="shared" si="25"/>
        <v/>
      </c>
      <c r="B390" s="210" t="str">
        <f t="shared" si="26"/>
        <v/>
      </c>
      <c r="C390" s="86"/>
      <c r="D390" s="239" t="str">
        <f t="shared" ref="D390:D404" si="28">IF(AND(A390="",C390="",E390="",F390="",G390="",R390="",S390="",T390="",U390="",V390="",W390="",X390="",Y390="",Z390=""),"",IF(AND(A390="",NOT(ISBLANK(OR(C390,E390:Z390)))),"error in blue box !",IF(AND(A390&gt;0,C390="",E390="",F390="",G390="",R390="",S390="",T390="",U390="",V390="",W390="",X390="",Y390="",Z390=""),"",IF(AND(C390="",NOT(ISBLANK(OR(E390:Z390)))),"fill in species !",IF(NOT(OR(C390=$AH$6,C390=$AH$7,C390=$AH$8,C390=$AH$9,C390=$AH$10,C390=$AH$11,C390=$AH$12,C390=$AH$13,C390=$AH$14,C390=$AH$15,C390=$AH$16,C390=$AH$17,C390=$AH$18,C390=$AH$19,C390=$AH$20,C390=$AH$21,C390=$AH$22,C390=$AH$23,C390=$AH$24,C390=$AH$25,C390=$AH$26,C390=$AH$27,C390=$AH$28,C390=$AH$29,C390=$AH$30,C390=$AH$31,C390=$AH$32,C390=$AH$33,C390=$AH$34,C390=$AH$35)),"abbreviation error !",IF(OR(E390="",F390="",AND(G390="",R390="",S390="",T390="",U390="",V390="",W390="",X390="",Y390="",Z390="")),"fill in other data !",C390))))))</f>
        <v/>
      </c>
      <c r="E390" s="126"/>
      <c r="F390" s="224"/>
      <c r="G390" s="224"/>
      <c r="H390" s="224"/>
      <c r="I390" s="224"/>
      <c r="J390" s="224"/>
      <c r="K390" s="224"/>
      <c r="L390" s="224"/>
      <c r="M390" s="224"/>
      <c r="N390" s="224"/>
      <c r="O390" s="224"/>
      <c r="P390" s="224"/>
      <c r="Q390" s="224"/>
      <c r="R390" s="224"/>
      <c r="S390" s="224"/>
      <c r="T390" s="224"/>
      <c r="U390" s="224"/>
      <c r="V390" s="224"/>
      <c r="W390" s="224"/>
      <c r="X390" s="224"/>
      <c r="Y390" s="224"/>
      <c r="Z390" s="225"/>
      <c r="AB390" s="251" t="str">
        <f t="shared" si="27"/>
        <v/>
      </c>
    </row>
    <row r="391" spans="1:28" x14ac:dyDescent="0.2">
      <c r="A391" s="209" t="str">
        <f t="shared" si="25"/>
        <v/>
      </c>
      <c r="B391" s="210" t="str">
        <f t="shared" si="26"/>
        <v/>
      </c>
      <c r="C391" s="86"/>
      <c r="D391" s="239" t="str">
        <f t="shared" si="28"/>
        <v/>
      </c>
      <c r="E391" s="126"/>
      <c r="F391" s="224"/>
      <c r="G391" s="224"/>
      <c r="H391" s="224"/>
      <c r="I391" s="224"/>
      <c r="J391" s="224"/>
      <c r="K391" s="224"/>
      <c r="L391" s="224"/>
      <c r="M391" s="224"/>
      <c r="N391" s="224"/>
      <c r="O391" s="224"/>
      <c r="P391" s="224"/>
      <c r="Q391" s="224"/>
      <c r="R391" s="224"/>
      <c r="S391" s="224"/>
      <c r="T391" s="224"/>
      <c r="U391" s="224"/>
      <c r="V391" s="224"/>
      <c r="W391" s="224"/>
      <c r="X391" s="224"/>
      <c r="Y391" s="224"/>
      <c r="Z391" s="225"/>
      <c r="AB391" s="251" t="str">
        <f t="shared" si="27"/>
        <v/>
      </c>
    </row>
    <row r="392" spans="1:28" x14ac:dyDescent="0.2">
      <c r="A392" s="211" t="str">
        <f t="shared" si="25"/>
        <v/>
      </c>
      <c r="B392" s="212" t="str">
        <f t="shared" si="26"/>
        <v/>
      </c>
      <c r="C392" s="88"/>
      <c r="D392" s="240" t="str">
        <f t="shared" si="28"/>
        <v/>
      </c>
      <c r="E392" s="127"/>
      <c r="F392" s="226"/>
      <c r="G392" s="226"/>
      <c r="H392" s="226"/>
      <c r="I392" s="226"/>
      <c r="J392" s="226"/>
      <c r="K392" s="226"/>
      <c r="L392" s="226"/>
      <c r="M392" s="226"/>
      <c r="N392" s="226"/>
      <c r="O392" s="226"/>
      <c r="P392" s="226"/>
      <c r="Q392" s="226"/>
      <c r="R392" s="226"/>
      <c r="S392" s="226"/>
      <c r="T392" s="226"/>
      <c r="U392" s="226"/>
      <c r="V392" s="226"/>
      <c r="W392" s="226"/>
      <c r="X392" s="226"/>
      <c r="Y392" s="226"/>
      <c r="Z392" s="227"/>
      <c r="AB392" s="252" t="str">
        <f t="shared" si="27"/>
        <v/>
      </c>
    </row>
    <row r="393" spans="1:28" x14ac:dyDescent="0.2">
      <c r="A393" s="213" t="str">
        <f t="shared" ref="A393:A404" si="29">IF(A389="","",IF(A389+1&gt;$AH$1,"",A389+1))</f>
        <v/>
      </c>
      <c r="B393" s="214" t="str">
        <f t="shared" si="26"/>
        <v/>
      </c>
      <c r="C393" s="87"/>
      <c r="D393" s="239" t="str">
        <f t="shared" si="28"/>
        <v/>
      </c>
      <c r="E393" s="128"/>
      <c r="F393" s="228"/>
      <c r="G393" s="228"/>
      <c r="H393" s="228"/>
      <c r="I393" s="228"/>
      <c r="J393" s="228"/>
      <c r="K393" s="228"/>
      <c r="L393" s="228"/>
      <c r="M393" s="228"/>
      <c r="N393" s="228"/>
      <c r="O393" s="228"/>
      <c r="P393" s="228"/>
      <c r="Q393" s="228"/>
      <c r="R393" s="228"/>
      <c r="S393" s="228"/>
      <c r="T393" s="228"/>
      <c r="U393" s="228"/>
      <c r="V393" s="228"/>
      <c r="W393" s="228"/>
      <c r="X393" s="228"/>
      <c r="Y393" s="228"/>
      <c r="Z393" s="229"/>
      <c r="AB393" s="251" t="str">
        <f t="shared" si="27"/>
        <v/>
      </c>
    </row>
    <row r="394" spans="1:28" x14ac:dyDescent="0.2">
      <c r="A394" s="209" t="str">
        <f t="shared" si="29"/>
        <v/>
      </c>
      <c r="B394" s="210" t="str">
        <f t="shared" ref="B394:B404" si="30">IF(A394="","",B390)</f>
        <v/>
      </c>
      <c r="C394" s="86"/>
      <c r="D394" s="239" t="str">
        <f t="shared" si="28"/>
        <v/>
      </c>
      <c r="E394" s="126"/>
      <c r="F394" s="224"/>
      <c r="G394" s="224"/>
      <c r="H394" s="224"/>
      <c r="I394" s="224"/>
      <c r="J394" s="224"/>
      <c r="K394" s="224"/>
      <c r="L394" s="224"/>
      <c r="M394" s="224"/>
      <c r="N394" s="224"/>
      <c r="O394" s="224"/>
      <c r="P394" s="224"/>
      <c r="Q394" s="224"/>
      <c r="R394" s="224"/>
      <c r="S394" s="224"/>
      <c r="T394" s="224"/>
      <c r="U394" s="224"/>
      <c r="V394" s="224"/>
      <c r="W394" s="224"/>
      <c r="X394" s="224"/>
      <c r="Y394" s="224"/>
      <c r="Z394" s="225"/>
      <c r="AB394" s="251" t="str">
        <f t="shared" si="27"/>
        <v/>
      </c>
    </row>
    <row r="395" spans="1:28" x14ac:dyDescent="0.2">
      <c r="A395" s="209" t="str">
        <f t="shared" si="29"/>
        <v/>
      </c>
      <c r="B395" s="210" t="str">
        <f t="shared" si="30"/>
        <v/>
      </c>
      <c r="C395" s="86"/>
      <c r="D395" s="239" t="str">
        <f t="shared" si="28"/>
        <v/>
      </c>
      <c r="E395" s="126"/>
      <c r="F395" s="224"/>
      <c r="G395" s="224"/>
      <c r="H395" s="224"/>
      <c r="I395" s="224"/>
      <c r="J395" s="224"/>
      <c r="K395" s="224"/>
      <c r="L395" s="224"/>
      <c r="M395" s="224"/>
      <c r="N395" s="224"/>
      <c r="O395" s="224"/>
      <c r="P395" s="224"/>
      <c r="Q395" s="224"/>
      <c r="R395" s="224"/>
      <c r="S395" s="224"/>
      <c r="T395" s="224"/>
      <c r="U395" s="224"/>
      <c r="V395" s="224"/>
      <c r="W395" s="224"/>
      <c r="X395" s="224"/>
      <c r="Y395" s="224"/>
      <c r="Z395" s="225"/>
      <c r="AB395" s="251" t="str">
        <f t="shared" si="27"/>
        <v/>
      </c>
    </row>
    <row r="396" spans="1:28" x14ac:dyDescent="0.2">
      <c r="A396" s="211" t="str">
        <f t="shared" si="29"/>
        <v/>
      </c>
      <c r="B396" s="212" t="str">
        <f t="shared" si="30"/>
        <v/>
      </c>
      <c r="C396" s="88"/>
      <c r="D396" s="240" t="str">
        <f t="shared" si="28"/>
        <v/>
      </c>
      <c r="E396" s="127"/>
      <c r="F396" s="226"/>
      <c r="G396" s="226"/>
      <c r="H396" s="226"/>
      <c r="I396" s="226"/>
      <c r="J396" s="226"/>
      <c r="K396" s="226"/>
      <c r="L396" s="226"/>
      <c r="M396" s="226"/>
      <c r="N396" s="226"/>
      <c r="O396" s="226"/>
      <c r="P396" s="226"/>
      <c r="Q396" s="226"/>
      <c r="R396" s="226"/>
      <c r="S396" s="226"/>
      <c r="T396" s="226"/>
      <c r="U396" s="226"/>
      <c r="V396" s="226"/>
      <c r="W396" s="226"/>
      <c r="X396" s="226"/>
      <c r="Y396" s="226"/>
      <c r="Z396" s="227"/>
      <c r="AB396" s="252" t="str">
        <f t="shared" si="27"/>
        <v/>
      </c>
    </row>
    <row r="397" spans="1:28" x14ac:dyDescent="0.2">
      <c r="A397" s="213" t="str">
        <f t="shared" si="29"/>
        <v/>
      </c>
      <c r="B397" s="214" t="str">
        <f t="shared" si="30"/>
        <v/>
      </c>
      <c r="C397" s="87"/>
      <c r="D397" s="239" t="str">
        <f t="shared" si="28"/>
        <v/>
      </c>
      <c r="E397" s="128"/>
      <c r="F397" s="228"/>
      <c r="G397" s="228"/>
      <c r="H397" s="228"/>
      <c r="I397" s="228"/>
      <c r="J397" s="228"/>
      <c r="K397" s="228"/>
      <c r="L397" s="228"/>
      <c r="M397" s="228"/>
      <c r="N397" s="228"/>
      <c r="O397" s="228"/>
      <c r="P397" s="228"/>
      <c r="Q397" s="228"/>
      <c r="R397" s="228"/>
      <c r="S397" s="228"/>
      <c r="T397" s="228"/>
      <c r="U397" s="228"/>
      <c r="V397" s="228"/>
      <c r="W397" s="228"/>
      <c r="X397" s="228"/>
      <c r="Y397" s="228"/>
      <c r="Z397" s="229"/>
      <c r="AB397" s="251" t="str">
        <f t="shared" si="27"/>
        <v/>
      </c>
    </row>
    <row r="398" spans="1:28" x14ac:dyDescent="0.2">
      <c r="A398" s="209" t="str">
        <f t="shared" si="29"/>
        <v/>
      </c>
      <c r="B398" s="210" t="str">
        <f t="shared" si="30"/>
        <v/>
      </c>
      <c r="C398" s="86"/>
      <c r="D398" s="239" t="str">
        <f t="shared" si="28"/>
        <v/>
      </c>
      <c r="E398" s="126"/>
      <c r="F398" s="224"/>
      <c r="G398" s="224"/>
      <c r="H398" s="224"/>
      <c r="I398" s="224"/>
      <c r="J398" s="224"/>
      <c r="K398" s="224"/>
      <c r="L398" s="224"/>
      <c r="M398" s="224"/>
      <c r="N398" s="224"/>
      <c r="O398" s="224"/>
      <c r="P398" s="224"/>
      <c r="Q398" s="224"/>
      <c r="R398" s="224"/>
      <c r="S398" s="224"/>
      <c r="T398" s="224"/>
      <c r="U398" s="224"/>
      <c r="V398" s="224"/>
      <c r="W398" s="224"/>
      <c r="X398" s="224"/>
      <c r="Y398" s="224"/>
      <c r="Z398" s="225"/>
      <c r="AB398" s="251" t="str">
        <f t="shared" si="27"/>
        <v/>
      </c>
    </row>
    <row r="399" spans="1:28" x14ac:dyDescent="0.2">
      <c r="A399" s="209" t="str">
        <f t="shared" si="29"/>
        <v/>
      </c>
      <c r="B399" s="210" t="str">
        <f t="shared" si="30"/>
        <v/>
      </c>
      <c r="C399" s="86"/>
      <c r="D399" s="239" t="str">
        <f t="shared" si="28"/>
        <v/>
      </c>
      <c r="E399" s="126"/>
      <c r="F399" s="224"/>
      <c r="G399" s="224"/>
      <c r="H399" s="224"/>
      <c r="I399" s="224"/>
      <c r="J399" s="224"/>
      <c r="K399" s="224"/>
      <c r="L399" s="224"/>
      <c r="M399" s="224"/>
      <c r="N399" s="224"/>
      <c r="O399" s="224"/>
      <c r="P399" s="224"/>
      <c r="Q399" s="224"/>
      <c r="R399" s="224"/>
      <c r="S399" s="224"/>
      <c r="T399" s="224"/>
      <c r="U399" s="224"/>
      <c r="V399" s="224"/>
      <c r="W399" s="224"/>
      <c r="X399" s="224"/>
      <c r="Y399" s="224"/>
      <c r="Z399" s="225"/>
      <c r="AB399" s="251" t="str">
        <f t="shared" si="27"/>
        <v/>
      </c>
    </row>
    <row r="400" spans="1:28" x14ac:dyDescent="0.2">
      <c r="A400" s="211" t="str">
        <f t="shared" si="29"/>
        <v/>
      </c>
      <c r="B400" s="212" t="str">
        <f t="shared" si="30"/>
        <v/>
      </c>
      <c r="C400" s="88"/>
      <c r="D400" s="240" t="str">
        <f t="shared" si="28"/>
        <v/>
      </c>
      <c r="E400" s="127"/>
      <c r="F400" s="226"/>
      <c r="G400" s="226"/>
      <c r="H400" s="226"/>
      <c r="I400" s="226"/>
      <c r="J400" s="226"/>
      <c r="K400" s="226"/>
      <c r="L400" s="226"/>
      <c r="M400" s="226"/>
      <c r="N400" s="226"/>
      <c r="O400" s="226"/>
      <c r="P400" s="226"/>
      <c r="Q400" s="226"/>
      <c r="R400" s="226"/>
      <c r="S400" s="226"/>
      <c r="T400" s="226"/>
      <c r="U400" s="226"/>
      <c r="V400" s="226"/>
      <c r="W400" s="226"/>
      <c r="X400" s="226"/>
      <c r="Y400" s="226"/>
      <c r="Z400" s="227"/>
      <c r="AB400" s="252" t="str">
        <f t="shared" si="27"/>
        <v/>
      </c>
    </row>
    <row r="401" spans="1:28" x14ac:dyDescent="0.2">
      <c r="A401" s="213" t="str">
        <f t="shared" si="29"/>
        <v/>
      </c>
      <c r="B401" s="214" t="str">
        <f t="shared" si="30"/>
        <v/>
      </c>
      <c r="C401" s="87"/>
      <c r="D401" s="239" t="str">
        <f t="shared" si="28"/>
        <v/>
      </c>
      <c r="E401" s="128"/>
      <c r="F401" s="228"/>
      <c r="G401" s="228"/>
      <c r="H401" s="228"/>
      <c r="I401" s="228"/>
      <c r="J401" s="228"/>
      <c r="K401" s="228"/>
      <c r="L401" s="228"/>
      <c r="M401" s="228"/>
      <c r="N401" s="228"/>
      <c r="O401" s="228"/>
      <c r="P401" s="228"/>
      <c r="Q401" s="228"/>
      <c r="R401" s="228"/>
      <c r="S401" s="228"/>
      <c r="T401" s="228"/>
      <c r="U401" s="228"/>
      <c r="V401" s="228"/>
      <c r="W401" s="228"/>
      <c r="X401" s="228"/>
      <c r="Y401" s="228"/>
      <c r="Z401" s="229"/>
      <c r="AB401" s="251" t="str">
        <f t="shared" si="27"/>
        <v/>
      </c>
    </row>
    <row r="402" spans="1:28" x14ac:dyDescent="0.2">
      <c r="A402" s="209" t="str">
        <f t="shared" si="29"/>
        <v/>
      </c>
      <c r="B402" s="210" t="str">
        <f t="shared" si="30"/>
        <v/>
      </c>
      <c r="C402" s="86"/>
      <c r="D402" s="239" t="str">
        <f t="shared" si="28"/>
        <v/>
      </c>
      <c r="E402" s="126"/>
      <c r="F402" s="224"/>
      <c r="G402" s="224"/>
      <c r="H402" s="224"/>
      <c r="I402" s="224"/>
      <c r="J402" s="224"/>
      <c r="K402" s="224"/>
      <c r="L402" s="224"/>
      <c r="M402" s="224"/>
      <c r="N402" s="224"/>
      <c r="O402" s="224"/>
      <c r="P402" s="224"/>
      <c r="Q402" s="224"/>
      <c r="R402" s="224"/>
      <c r="S402" s="224"/>
      <c r="T402" s="224"/>
      <c r="U402" s="224"/>
      <c r="V402" s="224"/>
      <c r="W402" s="224"/>
      <c r="X402" s="224"/>
      <c r="Y402" s="224"/>
      <c r="Z402" s="225"/>
      <c r="AB402" s="251" t="str">
        <f t="shared" si="27"/>
        <v/>
      </c>
    </row>
    <row r="403" spans="1:28" x14ac:dyDescent="0.2">
      <c r="A403" s="209" t="str">
        <f t="shared" si="29"/>
        <v/>
      </c>
      <c r="B403" s="210" t="str">
        <f t="shared" si="30"/>
        <v/>
      </c>
      <c r="C403" s="86"/>
      <c r="D403" s="239" t="str">
        <f t="shared" si="28"/>
        <v/>
      </c>
      <c r="E403" s="126"/>
      <c r="F403" s="224"/>
      <c r="G403" s="224"/>
      <c r="H403" s="224"/>
      <c r="I403" s="224"/>
      <c r="J403" s="224"/>
      <c r="K403" s="224"/>
      <c r="L403" s="224"/>
      <c r="M403" s="224"/>
      <c r="N403" s="224"/>
      <c r="O403" s="224"/>
      <c r="P403" s="224"/>
      <c r="Q403" s="224"/>
      <c r="R403" s="224"/>
      <c r="S403" s="224"/>
      <c r="T403" s="224"/>
      <c r="U403" s="224"/>
      <c r="V403" s="224"/>
      <c r="W403" s="224"/>
      <c r="X403" s="224"/>
      <c r="Y403" s="224"/>
      <c r="Z403" s="225"/>
      <c r="AB403" s="251" t="str">
        <f t="shared" si="27"/>
        <v/>
      </c>
    </row>
    <row r="404" spans="1:28" ht="13.5" thickBot="1" x14ac:dyDescent="0.25">
      <c r="A404" s="215" t="str">
        <f t="shared" si="29"/>
        <v/>
      </c>
      <c r="B404" s="216" t="str">
        <f t="shared" si="30"/>
        <v/>
      </c>
      <c r="C404" s="97"/>
      <c r="D404" s="241" t="str">
        <f t="shared" si="28"/>
        <v/>
      </c>
      <c r="E404" s="129"/>
      <c r="F404" s="230"/>
      <c r="G404" s="230"/>
      <c r="H404" s="230"/>
      <c r="I404" s="230"/>
      <c r="J404" s="230"/>
      <c r="K404" s="230"/>
      <c r="L404" s="230"/>
      <c r="M404" s="230"/>
      <c r="N404" s="230"/>
      <c r="O404" s="230"/>
      <c r="P404" s="230"/>
      <c r="Q404" s="230"/>
      <c r="R404" s="230"/>
      <c r="S404" s="230"/>
      <c r="T404" s="230"/>
      <c r="U404" s="230"/>
      <c r="V404" s="230"/>
      <c r="W404" s="230"/>
      <c r="X404" s="230"/>
      <c r="Y404" s="230"/>
      <c r="Z404" s="231"/>
      <c r="AB404" s="253" t="str">
        <f t="shared" si="27"/>
        <v/>
      </c>
    </row>
  </sheetData>
  <sheetProtection password="A450" sheet="1" objects="1" scenarios="1"/>
  <mergeCells count="5">
    <mergeCell ref="G1:Z1"/>
    <mergeCell ref="G2:Z2"/>
    <mergeCell ref="AD1:AG1"/>
    <mergeCell ref="AD2:AG2"/>
    <mergeCell ref="AD3:AG3"/>
  </mergeCells>
  <phoneticPr fontId="0" type="noConversion"/>
  <pageMargins left="0.75" right="0.75" top="1" bottom="1" header="0.5" footer="0.5"/>
  <pageSetup paperSize="9" orientation="landscape" horizont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9"/>
  <sheetViews>
    <sheetView topLeftCell="A10" zoomScale="110" zoomScaleNormal="110" workbookViewId="0">
      <selection activeCell="E17" sqref="E17"/>
    </sheetView>
  </sheetViews>
  <sheetFormatPr defaultRowHeight="12.75" x14ac:dyDescent="0.2"/>
  <cols>
    <col min="1" max="1" width="3.85546875" style="132" customWidth="1"/>
    <col min="2" max="2" width="33" style="132" customWidth="1"/>
    <col min="3" max="3" width="9.5703125" style="132" customWidth="1"/>
    <col min="4" max="4" width="8.42578125" style="132" customWidth="1"/>
    <col min="5" max="5" width="9" style="132" customWidth="1"/>
    <col min="6" max="9" width="5.5703125" style="132" customWidth="1"/>
    <col min="10" max="10" width="10.7109375" style="132" customWidth="1"/>
    <col min="11" max="16384" width="9.140625" style="132"/>
  </cols>
  <sheetData>
    <row r="1" spans="1:10" ht="18.75" x14ac:dyDescent="0.3">
      <c r="A1" s="322" t="s">
        <v>36</v>
      </c>
      <c r="B1" s="322"/>
      <c r="C1" s="322"/>
      <c r="D1" s="322"/>
      <c r="E1" s="322"/>
      <c r="F1" s="322"/>
      <c r="G1" s="322"/>
      <c r="H1" s="322"/>
      <c r="I1" s="322"/>
      <c r="J1" s="322"/>
    </row>
    <row r="2" spans="1:10" ht="15.75" x14ac:dyDescent="0.25">
      <c r="A2" s="323" t="s">
        <v>161</v>
      </c>
      <c r="B2" s="324"/>
      <c r="C2" s="324"/>
      <c r="D2" s="324"/>
      <c r="E2" s="324"/>
      <c r="F2" s="324"/>
      <c r="G2" s="324"/>
      <c r="H2" s="324"/>
      <c r="I2" s="324"/>
      <c r="J2" s="324"/>
    </row>
    <row r="3" spans="1:10" x14ac:dyDescent="0.2">
      <c r="A3" s="135"/>
      <c r="B3" s="135"/>
      <c r="C3" s="135"/>
      <c r="D3" s="135"/>
      <c r="E3" s="135"/>
      <c r="F3" s="135"/>
      <c r="G3" s="135"/>
      <c r="H3" s="135"/>
      <c r="I3" s="135"/>
      <c r="J3" s="135"/>
    </row>
    <row r="4" spans="1:10" ht="15.75" x14ac:dyDescent="0.25">
      <c r="A4" s="325" t="s">
        <v>56</v>
      </c>
      <c r="B4" s="325"/>
      <c r="C4" s="325"/>
      <c r="D4" s="325"/>
      <c r="E4" s="325"/>
      <c r="F4" s="325"/>
      <c r="G4" s="325"/>
      <c r="H4" s="325"/>
      <c r="I4" s="325"/>
      <c r="J4" s="325"/>
    </row>
    <row r="5" spans="1:10" ht="13.5" thickBot="1" x14ac:dyDescent="0.25">
      <c r="A5" s="135"/>
      <c r="B5" s="135"/>
      <c r="C5" s="135"/>
      <c r="D5" s="135"/>
      <c r="E5" s="135"/>
      <c r="F5" s="135"/>
      <c r="G5" s="135"/>
      <c r="H5" s="135"/>
      <c r="I5" s="135"/>
      <c r="J5" s="135"/>
    </row>
    <row r="6" spans="1:10" ht="15.75" x14ac:dyDescent="0.25">
      <c r="A6" s="136" t="s">
        <v>57</v>
      </c>
      <c r="B6" s="137" t="s">
        <v>38</v>
      </c>
      <c r="C6" s="138"/>
      <c r="D6" s="138"/>
      <c r="E6" s="139">
        <f>'Raw INPUT data'!AH1</f>
        <v>20</v>
      </c>
      <c r="F6" s="140"/>
      <c r="G6" s="138"/>
      <c r="H6" s="138"/>
      <c r="I6" s="138"/>
      <c r="J6" s="141"/>
    </row>
    <row r="7" spans="1:10" ht="15.75" x14ac:dyDescent="0.25">
      <c r="A7" s="142" t="s">
        <v>57</v>
      </c>
      <c r="B7" s="143" t="s">
        <v>42</v>
      </c>
      <c r="C7" s="144"/>
      <c r="D7" s="144"/>
      <c r="E7" s="145">
        <f>Calculations!A405</f>
        <v>80</v>
      </c>
      <c r="F7" s="148"/>
      <c r="G7" s="144"/>
      <c r="H7" s="144"/>
      <c r="I7" s="144"/>
      <c r="J7" s="149"/>
    </row>
    <row r="8" spans="1:10" ht="15.75" x14ac:dyDescent="0.25">
      <c r="A8" s="142" t="s">
        <v>57</v>
      </c>
      <c r="B8" s="143" t="s">
        <v>43</v>
      </c>
      <c r="C8" s="144"/>
      <c r="D8" s="144"/>
      <c r="E8" s="145">
        <f>Calculations!A407</f>
        <v>14</v>
      </c>
      <c r="F8" s="148"/>
      <c r="G8" s="144"/>
      <c r="H8" s="144"/>
      <c r="I8" s="144"/>
      <c r="J8" s="149"/>
    </row>
    <row r="9" spans="1:10" ht="15.75" x14ac:dyDescent="0.25">
      <c r="A9" s="142" t="s">
        <v>57</v>
      </c>
      <c r="B9" s="143" t="s">
        <v>39</v>
      </c>
      <c r="C9" s="144"/>
      <c r="D9" s="144"/>
      <c r="E9" s="145">
        <f>'Raw INPUT data'!AH2</f>
        <v>4</v>
      </c>
      <c r="F9" s="148"/>
      <c r="G9" s="144"/>
      <c r="H9" s="144"/>
      <c r="I9" s="144"/>
      <c r="J9" s="149"/>
    </row>
    <row r="10" spans="1:10" ht="15.75" x14ac:dyDescent="0.25">
      <c r="A10" s="142" t="s">
        <v>57</v>
      </c>
      <c r="B10" s="143" t="s">
        <v>155</v>
      </c>
      <c r="C10" s="144"/>
      <c r="D10" s="144"/>
      <c r="E10" s="299" t="str">
        <f>IF('Raw INPUT data'!AH3=1,"FIRST nearest tree in each quadrant",IF('Raw INPUT data'!AH3=2,"SECOND nearest tree in each quadrant","THIRD nearest tree in each quadrant"))</f>
        <v>FIRST nearest tree in each quadrant</v>
      </c>
      <c r="F10" s="148"/>
      <c r="G10" s="144"/>
      <c r="H10" s="144"/>
      <c r="I10" s="144"/>
      <c r="J10" s="149"/>
    </row>
    <row r="11" spans="1:10" ht="15.75" x14ac:dyDescent="0.25">
      <c r="A11" s="142" t="s">
        <v>57</v>
      </c>
      <c r="B11" s="143" t="s">
        <v>46</v>
      </c>
      <c r="C11" s="144"/>
      <c r="D11" s="144"/>
      <c r="E11" s="300">
        <f>IF(ISERROR(Calculations!I405),NA(),Calculations!I405)</f>
        <v>0</v>
      </c>
      <c r="F11" s="148" t="s">
        <v>7</v>
      </c>
      <c r="G11" s="144"/>
      <c r="H11" s="144"/>
      <c r="I11" s="144"/>
      <c r="J11" s="149"/>
    </row>
    <row r="12" spans="1:10" ht="15.75" x14ac:dyDescent="0.25">
      <c r="A12" s="142" t="s">
        <v>57</v>
      </c>
      <c r="B12" s="143" t="s">
        <v>47</v>
      </c>
      <c r="C12" s="144"/>
      <c r="D12" s="144"/>
      <c r="E12" s="301" t="e">
        <f>IF(ISERROR(Calculations!I406),NA(),Calculations!I406)</f>
        <v>#N/A</v>
      </c>
      <c r="F12" s="148" t="s">
        <v>157</v>
      </c>
      <c r="G12" s="144"/>
      <c r="H12" s="144"/>
      <c r="I12" s="144"/>
      <c r="J12" s="149"/>
    </row>
    <row r="13" spans="1:10" ht="15.75" x14ac:dyDescent="0.25">
      <c r="A13" s="142" t="s">
        <v>57</v>
      </c>
      <c r="B13" s="143" t="s">
        <v>48</v>
      </c>
      <c r="C13" s="144"/>
      <c r="D13" s="144"/>
      <c r="E13" s="301">
        <f>IF(ISERROR(Calculations!J405),NA(),Calculations!J405)</f>
        <v>12.181818181818182</v>
      </c>
      <c r="F13" s="148" t="s">
        <v>5</v>
      </c>
      <c r="G13" s="144"/>
      <c r="H13" s="144"/>
      <c r="I13" s="144"/>
      <c r="J13" s="149"/>
    </row>
    <row r="14" spans="1:10" ht="18.75" x14ac:dyDescent="0.25">
      <c r="A14" s="142" t="s">
        <v>57</v>
      </c>
      <c r="B14" s="143" t="s">
        <v>40</v>
      </c>
      <c r="C14" s="144"/>
      <c r="D14" s="144"/>
      <c r="E14" s="302">
        <f>IF(ISERROR(Calculations!D406),NA(),Calculations!D406)</f>
        <v>0.13128729419400167</v>
      </c>
      <c r="F14" s="150" t="s">
        <v>108</v>
      </c>
      <c r="G14" s="144"/>
      <c r="H14" s="144"/>
      <c r="I14" s="144"/>
      <c r="J14" s="149"/>
    </row>
    <row r="15" spans="1:10" ht="18.75" x14ac:dyDescent="0.25">
      <c r="A15" s="142" t="s">
        <v>57</v>
      </c>
      <c r="B15" s="143" t="s">
        <v>45</v>
      </c>
      <c r="C15" s="144"/>
      <c r="D15" s="144"/>
      <c r="E15" s="302">
        <f>IF(ISERROR(Calculations!D407),NA(),Calculations!D407)</f>
        <v>0.10831201771005138</v>
      </c>
      <c r="F15" s="150" t="s">
        <v>108</v>
      </c>
      <c r="G15" s="144"/>
      <c r="H15" s="144"/>
      <c r="I15" s="144"/>
      <c r="J15" s="149"/>
    </row>
    <row r="16" spans="1:10" ht="15.75" x14ac:dyDescent="0.25">
      <c r="A16" s="142" t="s">
        <v>57</v>
      </c>
      <c r="B16" s="143" t="s">
        <v>40</v>
      </c>
      <c r="C16" s="144"/>
      <c r="D16" s="144"/>
      <c r="E16" s="301">
        <f>IF(ISERROR(Calculations!D442),NA(),Calculations!D442)</f>
        <v>131.28729419400167</v>
      </c>
      <c r="F16" s="151" t="s">
        <v>44</v>
      </c>
      <c r="G16" s="144"/>
      <c r="H16" s="144"/>
      <c r="I16" s="144"/>
      <c r="J16" s="149"/>
    </row>
    <row r="17" spans="1:10" ht="18.75" x14ac:dyDescent="0.25">
      <c r="A17" s="142" t="s">
        <v>57</v>
      </c>
      <c r="B17" s="143" t="s">
        <v>41</v>
      </c>
      <c r="C17" s="144"/>
      <c r="D17" s="144"/>
      <c r="E17" s="303">
        <f>IF(ISERROR(Calculations!I442),NA(),Calculations!I442)</f>
        <v>81.182570535971678</v>
      </c>
      <c r="F17" s="148" t="s">
        <v>109</v>
      </c>
      <c r="G17" s="144"/>
      <c r="H17" s="144"/>
      <c r="I17" s="144"/>
      <c r="J17" s="149"/>
    </row>
    <row r="18" spans="1:10" ht="15.75" x14ac:dyDescent="0.25">
      <c r="A18" s="142" t="s">
        <v>57</v>
      </c>
      <c r="B18" s="143" t="s">
        <v>52</v>
      </c>
      <c r="C18" s="144"/>
      <c r="D18" s="144"/>
      <c r="E18" s="301">
        <f>IF(ISERROR(Calculations!N442),NA(),Calculations!N442)</f>
        <v>175</v>
      </c>
      <c r="F18" s="148" t="s">
        <v>7</v>
      </c>
      <c r="G18" s="144"/>
      <c r="H18" s="144"/>
      <c r="I18" s="144"/>
      <c r="J18" s="149"/>
    </row>
    <row r="19" spans="1:10" ht="15.75" x14ac:dyDescent="0.25">
      <c r="A19" s="142" t="s">
        <v>57</v>
      </c>
      <c r="B19" s="276" t="s">
        <v>136</v>
      </c>
      <c r="C19" s="277"/>
      <c r="D19" s="277"/>
      <c r="E19" s="304">
        <f>IF(ISERROR(Calculations!T405),NA(),Calculations!T405)</f>
        <v>519.34696831458484</v>
      </c>
      <c r="F19" s="278"/>
      <c r="G19" s="277"/>
      <c r="H19" s="277"/>
      <c r="I19" s="277"/>
      <c r="J19" s="279"/>
    </row>
    <row r="20" spans="1:10" ht="15.75" x14ac:dyDescent="0.25">
      <c r="A20" s="142" t="s">
        <v>57</v>
      </c>
      <c r="B20" s="276" t="s">
        <v>137</v>
      </c>
      <c r="C20" s="277"/>
      <c r="D20" s="277"/>
      <c r="E20" s="304">
        <f>IF(ISERROR(Calculations!T406),NA(),Calculations!T406)</f>
        <v>639.49440128288427</v>
      </c>
      <c r="F20" s="278"/>
      <c r="G20" s="277"/>
      <c r="H20" s="277"/>
      <c r="I20" s="277"/>
      <c r="J20" s="279"/>
    </row>
    <row r="21" spans="1:10" ht="16.5" thickBot="1" x14ac:dyDescent="0.3">
      <c r="A21" s="152" t="s">
        <v>57</v>
      </c>
      <c r="B21" s="153" t="s">
        <v>138</v>
      </c>
      <c r="C21" s="154"/>
      <c r="D21" s="154"/>
      <c r="E21" s="155">
        <f>IF(ISERROR(Calculations!T407),NA(),Calculations!T407)</f>
        <v>852.65920171051255</v>
      </c>
      <c r="F21" s="156"/>
      <c r="G21" s="154"/>
      <c r="H21" s="154"/>
      <c r="I21" s="154"/>
      <c r="J21" s="157"/>
    </row>
    <row r="22" spans="1:10" x14ac:dyDescent="0.2">
      <c r="A22" s="135"/>
      <c r="B22" s="135"/>
      <c r="C22" s="135"/>
      <c r="D22" s="135"/>
      <c r="E22" s="135"/>
      <c r="F22" s="135"/>
      <c r="G22" s="135"/>
      <c r="H22" s="135"/>
      <c r="I22" s="135"/>
      <c r="J22" s="135"/>
    </row>
    <row r="23" spans="1:10" ht="15.75" x14ac:dyDescent="0.25">
      <c r="A23" s="325" t="s">
        <v>50</v>
      </c>
      <c r="B23" s="325"/>
      <c r="C23" s="325"/>
      <c r="D23" s="325"/>
      <c r="E23" s="325"/>
      <c r="F23" s="325"/>
      <c r="G23" s="325"/>
      <c r="H23" s="325"/>
      <c r="I23" s="325"/>
      <c r="J23" s="325"/>
    </row>
    <row r="24" spans="1:10" ht="13.5" thickBot="1" x14ac:dyDescent="0.25">
      <c r="A24" s="158"/>
      <c r="B24" s="135"/>
      <c r="C24" s="135"/>
      <c r="D24" s="135"/>
      <c r="E24" s="135"/>
      <c r="F24" s="135"/>
      <c r="G24" s="135"/>
      <c r="H24" s="135"/>
      <c r="I24" s="135"/>
      <c r="J24" s="135"/>
    </row>
    <row r="25" spans="1:10" ht="14.25" x14ac:dyDescent="0.25">
      <c r="A25" s="159"/>
      <c r="B25" s="160" t="s">
        <v>55</v>
      </c>
      <c r="C25" s="161" t="s">
        <v>49</v>
      </c>
      <c r="D25" s="161" t="s">
        <v>24</v>
      </c>
      <c r="E25" s="161" t="s">
        <v>10</v>
      </c>
      <c r="F25" s="161" t="s">
        <v>121</v>
      </c>
      <c r="G25" s="161" t="s">
        <v>122</v>
      </c>
      <c r="H25" s="161" t="s">
        <v>123</v>
      </c>
      <c r="I25" s="161" t="s">
        <v>34</v>
      </c>
      <c r="J25" s="162" t="s">
        <v>54</v>
      </c>
    </row>
    <row r="26" spans="1:10" ht="13.5" thickBot="1" x14ac:dyDescent="0.25">
      <c r="A26" s="163"/>
      <c r="B26" s="164"/>
      <c r="C26" s="165" t="s">
        <v>51</v>
      </c>
      <c r="D26" s="165" t="s">
        <v>110</v>
      </c>
      <c r="E26" s="165"/>
      <c r="F26" s="165" t="s">
        <v>53</v>
      </c>
      <c r="G26" s="165" t="s">
        <v>53</v>
      </c>
      <c r="H26" s="165" t="s">
        <v>53</v>
      </c>
      <c r="I26" s="166"/>
      <c r="J26" s="167"/>
    </row>
    <row r="27" spans="1:10" s="133" customFormat="1" x14ac:dyDescent="0.2">
      <c r="A27" s="168">
        <f>IF('Raw INPUT data'!AH2=0,"",1)</f>
        <v>1</v>
      </c>
      <c r="B27" s="175" t="str">
        <f>IF(OR('Raw INPUT data'!AE6="",'Raw INPUT data'!AF6=""),"",CONCATENATE('Raw INPUT data'!AF6," ",'Raw INPUT data'!AG6))</f>
        <v>Ceriops sp.</v>
      </c>
      <c r="C27" s="178">
        <f>IF(B27="","",IF(ISERROR(Calculations!D412),NA(),Calculations!D412))</f>
        <v>1.9892014271818437</v>
      </c>
      <c r="D27" s="179">
        <f>IF(B27="","",IF(ISERROR(Calculations!I412),NA(),Calculations!I412))</f>
        <v>1.4246605797364953E-2</v>
      </c>
      <c r="E27" s="178">
        <f>IF(B27="","",IF(ISERROR(Calculations!N412),NA(),Calculations!N412))</f>
        <v>5</v>
      </c>
      <c r="F27" s="178">
        <f>IF(B27="","",IF(ISERROR(Calculations!E412),NA(),Calculations!E412))</f>
        <v>1.5151515151515151</v>
      </c>
      <c r="G27" s="178">
        <f>IF(B27="","",IF(ISERROR(Calculations!J412),NA(),Calculations!J412))</f>
        <v>1.754884786636848E-2</v>
      </c>
      <c r="H27" s="178">
        <f>IF(B27="","",IF(ISERROR(Calculations!O412),NA(),Calculations!O412))</f>
        <v>2.8571428571428572</v>
      </c>
      <c r="I27" s="178">
        <f>IF(B27="","",IF(ISERROR(Calculations!R412),NA(),Calculations!R412))</f>
        <v>4.3898432201607411</v>
      </c>
      <c r="J27" s="169">
        <f>IF(B27="","",IF(ISERROR(Calculations!S412),NA(),Calculations!S412))</f>
        <v>4</v>
      </c>
    </row>
    <row r="28" spans="1:10" s="133" customFormat="1" x14ac:dyDescent="0.2">
      <c r="A28" s="170">
        <f>IF(A27="","",IF(A27+1&gt;'Raw INPUT data'!$AH$2,"",A27+1))</f>
        <v>2</v>
      </c>
      <c r="B28" s="176" t="str">
        <f>IF(OR('Raw INPUT data'!AE7="",'Raw INPUT data'!AF7=""),"",CONCATENATE('Raw INPUT data'!AF7," ",'Raw INPUT data'!AG7))</f>
        <v>Nypa fruticans</v>
      </c>
      <c r="C28" s="178">
        <f>IF(B28="","",IF(ISERROR(Calculations!D413),NA(),Calculations!D413))</f>
        <v>41.773229970818711</v>
      </c>
      <c r="D28" s="179">
        <f>IF(B28="","",IF(ISERROR(Calculations!I413),NA(),Calculations!I413))</f>
        <v>50.010482273981033</v>
      </c>
      <c r="E28" s="178">
        <f>IF(B28="","",IF(ISERROR(Calculations!N413),NA(),Calculations!N413))</f>
        <v>50</v>
      </c>
      <c r="F28" s="178">
        <f>IF(B28="","",IF(ISERROR(Calculations!E413),NA(),Calculations!E413))</f>
        <v>31.818181818181817</v>
      </c>
      <c r="G28" s="178">
        <f>IF(B28="","",IF(ISERROR(Calculations!J413),NA(),Calculations!J413))</f>
        <v>61.602486770016213</v>
      </c>
      <c r="H28" s="178">
        <f>IF(B28="","",IF(ISERROR(Calculations!O413),NA(),Calculations!O413))</f>
        <v>28.571428571428573</v>
      </c>
      <c r="I28" s="178">
        <f>IF(B28="","",IF(ISERROR(Calculations!R413),NA(),Calculations!R413))</f>
        <v>121.9920971596266</v>
      </c>
      <c r="J28" s="169">
        <f>IF(B28="","",IF(ISERROR(Calculations!S413),NA(),Calculations!S413))</f>
        <v>2</v>
      </c>
    </row>
    <row r="29" spans="1:10" s="133" customFormat="1" x14ac:dyDescent="0.2">
      <c r="A29" s="170">
        <f>IF(A28="","",IF(A28+1&gt;'Raw INPUT data'!$AH$2,"",A28+1))</f>
        <v>3</v>
      </c>
      <c r="B29" s="176" t="str">
        <f>IF(OR('Raw INPUT data'!AE8="",'Raw INPUT data'!AF8=""),"",CONCATENATE('Raw INPUT data'!AF8," ",'Raw INPUT data'!AG8))</f>
        <v>Rhizophora apiculata</v>
      </c>
      <c r="C29" s="178">
        <f>IF(B29="","",IF(ISERROR(Calculations!D414),NA(),Calculations!D414))</f>
        <v>73.60045280572821</v>
      </c>
      <c r="D29" s="179">
        <f>IF(B29="","",IF(ISERROR(Calculations!I414),NA(),Calculations!I414))</f>
        <v>30.564287060109489</v>
      </c>
      <c r="E29" s="178">
        <f>IF(B29="","",IF(ISERROR(Calculations!N414),NA(),Calculations!N414))</f>
        <v>90</v>
      </c>
      <c r="F29" s="178">
        <f>IF(B29="","",IF(ISERROR(Calculations!E414),NA(),Calculations!E414))</f>
        <v>56.060606060606062</v>
      </c>
      <c r="G29" s="178">
        <f>IF(B29="","",IF(ISERROR(Calculations!J414),NA(),Calculations!J414))</f>
        <v>37.648828878320103</v>
      </c>
      <c r="H29" s="178">
        <f>IF(B29="","",IF(ISERROR(Calculations!O414),NA(),Calculations!O414))</f>
        <v>51.428571428571431</v>
      </c>
      <c r="I29" s="178">
        <f>IF(B29="","",IF(ISERROR(Calculations!R414),NA(),Calculations!R414))</f>
        <v>145.13800636749761</v>
      </c>
      <c r="J29" s="169">
        <f>IF(B29="","",IF(ISERROR(Calculations!S414),NA(),Calculations!S414))</f>
        <v>1</v>
      </c>
    </row>
    <row r="30" spans="1:10" s="133" customFormat="1" x14ac:dyDescent="0.2">
      <c r="A30" s="170">
        <f>IF(A29="","",IF(A29+1&gt;'Raw INPUT data'!$AH$2,"",A29+1))</f>
        <v>4</v>
      </c>
      <c r="B30" s="176" t="str">
        <f>IF(OR('Raw INPUT data'!AE9="",'Raw INPUT data'!AF9=""),"",CONCATENATE('Raw INPUT data'!AF9," ",'Raw INPUT data'!AG9))</f>
        <v>Xylocarpus granatum</v>
      </c>
      <c r="C30" s="178">
        <f>IF(B30="","",IF(ISERROR(Calculations!D415),NA(),Calculations!D415))</f>
        <v>13.924409990272906</v>
      </c>
      <c r="D30" s="179">
        <f>IF(B30="","",IF(ISERROR(Calculations!I415),NA(),Calculations!I415))</f>
        <v>0.59355459608379624</v>
      </c>
      <c r="E30" s="178">
        <f>IF(B30="","",IF(ISERROR(Calculations!N415),NA(),Calculations!N415))</f>
        <v>30</v>
      </c>
      <c r="F30" s="178">
        <f>IF(B30="","",IF(ISERROR(Calculations!E415),NA(),Calculations!E415))</f>
        <v>10.606060606060607</v>
      </c>
      <c r="G30" s="178">
        <f>IF(B30="","",IF(ISERROR(Calculations!J415),NA(),Calculations!J415))</f>
        <v>0.73113550379732628</v>
      </c>
      <c r="H30" s="178">
        <f>IF(B30="","",IF(ISERROR(Calculations!O415),NA(),Calculations!O415))</f>
        <v>17.142857142857142</v>
      </c>
      <c r="I30" s="178">
        <f>IF(B30="","",IF(ISERROR(Calculations!R415),NA(),Calculations!R415))</f>
        <v>28.480053252715074</v>
      </c>
      <c r="J30" s="169">
        <f>IF(B30="","",IF(ISERROR(Calculations!S415),NA(),Calculations!S415))</f>
        <v>3</v>
      </c>
    </row>
    <row r="31" spans="1:10" s="133" customFormat="1" x14ac:dyDescent="0.2">
      <c r="A31" s="170" t="str">
        <f>IF(A30="","",IF(A30+1&gt;'Raw INPUT data'!$AH$2,"",A30+1))</f>
        <v/>
      </c>
      <c r="B31" s="176" t="str">
        <f>IF(OR('Raw INPUT data'!AE10="",'Raw INPUT data'!AF10=""),"",CONCATENATE('Raw INPUT data'!AF10," ",'Raw INPUT data'!AG10))</f>
        <v/>
      </c>
      <c r="C31" s="178" t="str">
        <f>IF(B31="","",IF(ISERROR(Calculations!D416),NA(),Calculations!D416))</f>
        <v/>
      </c>
      <c r="D31" s="179" t="str">
        <f>IF(B31="","",IF(ISERROR(Calculations!I416),NA(),Calculations!I416))</f>
        <v/>
      </c>
      <c r="E31" s="178" t="str">
        <f>IF(B31="","",IF(ISERROR(Calculations!N416),NA(),Calculations!N416))</f>
        <v/>
      </c>
      <c r="F31" s="178" t="str">
        <f>IF(B31="","",IF(ISERROR(Calculations!E416),NA(),Calculations!E416))</f>
        <v/>
      </c>
      <c r="G31" s="178" t="str">
        <f>IF(B31="","",IF(ISERROR(Calculations!J416),NA(),Calculations!J416))</f>
        <v/>
      </c>
      <c r="H31" s="178" t="str">
        <f>IF(B31="","",IF(ISERROR(Calculations!O416),NA(),Calculations!O416))</f>
        <v/>
      </c>
      <c r="I31" s="178" t="str">
        <f>IF(B31="","",IF(ISERROR(Calculations!R416),NA(),Calculations!R416))</f>
        <v/>
      </c>
      <c r="J31" s="169" t="str">
        <f>IF(B31="","",IF(ISERROR(Calculations!S416),NA(),Calculations!S416))</f>
        <v/>
      </c>
    </row>
    <row r="32" spans="1:10" s="133" customFormat="1" x14ac:dyDescent="0.2">
      <c r="A32" s="170" t="str">
        <f>IF(A31="","",IF(A31+1&gt;'Raw INPUT data'!$AH$2,"",A31+1))</f>
        <v/>
      </c>
      <c r="B32" s="176" t="str">
        <f>IF(OR('Raw INPUT data'!AE11="",'Raw INPUT data'!AF11=""),"",CONCATENATE('Raw INPUT data'!AF11," ",'Raw INPUT data'!AG11))</f>
        <v/>
      </c>
      <c r="C32" s="178" t="str">
        <f>IF(B32="","",IF(ISERROR(Calculations!D417),NA(),Calculations!D417))</f>
        <v/>
      </c>
      <c r="D32" s="179" t="str">
        <f>IF(B32="","",IF(ISERROR(Calculations!I417),NA(),Calculations!I417))</f>
        <v/>
      </c>
      <c r="E32" s="178" t="str">
        <f>IF(B32="","",IF(ISERROR(Calculations!N417),NA(),Calculations!N417))</f>
        <v/>
      </c>
      <c r="F32" s="178" t="str">
        <f>IF(B32="","",IF(ISERROR(Calculations!E417),NA(),Calculations!E417))</f>
        <v/>
      </c>
      <c r="G32" s="178" t="str">
        <f>IF(B32="","",IF(ISERROR(Calculations!J417),NA(),Calculations!J417))</f>
        <v/>
      </c>
      <c r="H32" s="178" t="str">
        <f>IF(B32="","",IF(ISERROR(Calculations!O417),NA(),Calculations!O417))</f>
        <v/>
      </c>
      <c r="I32" s="178" t="str">
        <f>IF(B32="","",IF(ISERROR(Calculations!R417),NA(),Calculations!R417))</f>
        <v/>
      </c>
      <c r="J32" s="169" t="str">
        <f>IF(B32="","",IF(ISERROR(Calculations!S417),NA(),Calculations!S417))</f>
        <v/>
      </c>
    </row>
    <row r="33" spans="1:10" s="133" customFormat="1" x14ac:dyDescent="0.2">
      <c r="A33" s="170" t="str">
        <f>IF(A32="","",IF(A32+1&gt;'Raw INPUT data'!$AH$2,"",A32+1))</f>
        <v/>
      </c>
      <c r="B33" s="176" t="str">
        <f>IF(OR('Raw INPUT data'!AE12="",'Raw INPUT data'!AF12=""),"",CONCATENATE('Raw INPUT data'!AF12," ",'Raw INPUT data'!AG12))</f>
        <v/>
      </c>
      <c r="C33" s="178" t="str">
        <f>IF(B33="","",IF(ISERROR(Calculations!D418),NA(),Calculations!D418))</f>
        <v/>
      </c>
      <c r="D33" s="179" t="str">
        <f>IF(B33="","",IF(ISERROR(Calculations!I418),NA(),Calculations!I418))</f>
        <v/>
      </c>
      <c r="E33" s="178" t="str">
        <f>IF(B33="","",IF(ISERROR(Calculations!N418),NA(),Calculations!N418))</f>
        <v/>
      </c>
      <c r="F33" s="178" t="str">
        <f>IF(B33="","",IF(ISERROR(Calculations!E418),NA(),Calculations!E418))</f>
        <v/>
      </c>
      <c r="G33" s="178" t="str">
        <f>IF(B33="","",IF(ISERROR(Calculations!J418),NA(),Calculations!J418))</f>
        <v/>
      </c>
      <c r="H33" s="178" t="str">
        <f>IF(B33="","",IF(ISERROR(Calculations!O418),NA(),Calculations!O418))</f>
        <v/>
      </c>
      <c r="I33" s="178" t="str">
        <f>IF(B33="","",IF(ISERROR(Calculations!R418),NA(),Calculations!R418))</f>
        <v/>
      </c>
      <c r="J33" s="169" t="str">
        <f>IF(B33="","",IF(ISERROR(Calculations!S418),NA(),Calculations!S418))</f>
        <v/>
      </c>
    </row>
    <row r="34" spans="1:10" s="133" customFormat="1" x14ac:dyDescent="0.2">
      <c r="A34" s="170" t="str">
        <f>IF(A33="","",IF(A33+1&gt;'Raw INPUT data'!$AH$2,"",A33+1))</f>
        <v/>
      </c>
      <c r="B34" s="176" t="str">
        <f>IF(OR('Raw INPUT data'!AE13="",'Raw INPUT data'!AF13=""),"",CONCATENATE('Raw INPUT data'!AF13," ",'Raw INPUT data'!AG13))</f>
        <v/>
      </c>
      <c r="C34" s="178" t="str">
        <f>IF(B34="","",IF(ISERROR(Calculations!D419),NA(),Calculations!D419))</f>
        <v/>
      </c>
      <c r="D34" s="179" t="str">
        <f>IF(B34="","",IF(ISERROR(Calculations!I419),NA(),Calculations!I419))</f>
        <v/>
      </c>
      <c r="E34" s="178" t="str">
        <f>IF(B34="","",IF(ISERROR(Calculations!N419),NA(),Calculations!N419))</f>
        <v/>
      </c>
      <c r="F34" s="178" t="str">
        <f>IF(B34="","",IF(ISERROR(Calculations!E419),NA(),Calculations!E419))</f>
        <v/>
      </c>
      <c r="G34" s="178" t="str">
        <f>IF(B34="","",IF(ISERROR(Calculations!J419),NA(),Calculations!J419))</f>
        <v/>
      </c>
      <c r="H34" s="178" t="str">
        <f>IF(B34="","",IF(ISERROR(Calculations!O419),NA(),Calculations!O419))</f>
        <v/>
      </c>
      <c r="I34" s="178" t="str">
        <f>IF(B34="","",IF(ISERROR(Calculations!R419),NA(),Calculations!R419))</f>
        <v/>
      </c>
      <c r="J34" s="169" t="str">
        <f>IF(B34="","",IF(ISERROR(Calculations!S419),NA(),Calculations!S419))</f>
        <v/>
      </c>
    </row>
    <row r="35" spans="1:10" s="133" customFormat="1" x14ac:dyDescent="0.2">
      <c r="A35" s="170" t="str">
        <f>IF(A34="","",IF(A34+1&gt;'Raw INPUT data'!$AH$2,"",A34+1))</f>
        <v/>
      </c>
      <c r="B35" s="176" t="str">
        <f>IF(OR('Raw INPUT data'!AE14="",'Raw INPUT data'!AF14=""),"",CONCATENATE('Raw INPUT data'!AF14," ",'Raw INPUT data'!AG14))</f>
        <v/>
      </c>
      <c r="C35" s="178" t="str">
        <f>IF(B35="","",IF(ISERROR(Calculations!D420),NA(),Calculations!D420))</f>
        <v/>
      </c>
      <c r="D35" s="179" t="str">
        <f>IF(B35="","",IF(ISERROR(Calculations!I420),NA(),Calculations!I420))</f>
        <v/>
      </c>
      <c r="E35" s="178" t="str">
        <f>IF(B35="","",IF(ISERROR(Calculations!N420),NA(),Calculations!N420))</f>
        <v/>
      </c>
      <c r="F35" s="178" t="str">
        <f>IF(B35="","",IF(ISERROR(Calculations!E420),NA(),Calculations!E420))</f>
        <v/>
      </c>
      <c r="G35" s="178" t="str">
        <f>IF(B35="","",IF(ISERROR(Calculations!J420),NA(),Calculations!J420))</f>
        <v/>
      </c>
      <c r="H35" s="178" t="str">
        <f>IF(B35="","",IF(ISERROR(Calculations!O420),NA(),Calculations!O420))</f>
        <v/>
      </c>
      <c r="I35" s="178" t="str">
        <f>IF(B35="","",IF(ISERROR(Calculations!R420),NA(),Calculations!R420))</f>
        <v/>
      </c>
      <c r="J35" s="169" t="str">
        <f>IF(B35="","",IF(ISERROR(Calculations!S420),NA(),Calculations!S420))</f>
        <v/>
      </c>
    </row>
    <row r="36" spans="1:10" s="133" customFormat="1" x14ac:dyDescent="0.2">
      <c r="A36" s="170" t="str">
        <f>IF(A35="","",IF(A35+1&gt;'Raw INPUT data'!$AH$2,"",A35+1))</f>
        <v/>
      </c>
      <c r="B36" s="176" t="str">
        <f>IF(OR('Raw INPUT data'!AE15="",'Raw INPUT data'!AF15=""),"",CONCATENATE('Raw INPUT data'!AF15," ",'Raw INPUT data'!AG15))</f>
        <v/>
      </c>
      <c r="C36" s="178" t="str">
        <f>IF(B36="","",IF(ISERROR(Calculations!D421),NA(),Calculations!D421))</f>
        <v/>
      </c>
      <c r="D36" s="179" t="str">
        <f>IF(B36="","",IF(ISERROR(Calculations!I421),NA(),Calculations!I421))</f>
        <v/>
      </c>
      <c r="E36" s="178" t="str">
        <f>IF(B36="","",IF(ISERROR(Calculations!N421),NA(),Calculations!N421))</f>
        <v/>
      </c>
      <c r="F36" s="178" t="str">
        <f>IF(B36="","",IF(ISERROR(Calculations!E421),NA(),Calculations!E421))</f>
        <v/>
      </c>
      <c r="G36" s="178" t="str">
        <f>IF(B36="","",IF(ISERROR(Calculations!J421),NA(),Calculations!J421))</f>
        <v/>
      </c>
      <c r="H36" s="178" t="str">
        <f>IF(B36="","",IF(ISERROR(Calculations!O421),NA(),Calculations!O421))</f>
        <v/>
      </c>
      <c r="I36" s="178" t="str">
        <f>IF(B36="","",IF(ISERROR(Calculations!R421),NA(),Calculations!R421))</f>
        <v/>
      </c>
      <c r="J36" s="169" t="str">
        <f>IF(B36="","",IF(ISERROR(Calculations!S421),NA(),Calculations!S421))</f>
        <v/>
      </c>
    </row>
    <row r="37" spans="1:10" s="133" customFormat="1" x14ac:dyDescent="0.2">
      <c r="A37" s="170" t="str">
        <f>IF(A36="","",IF(A36+1&gt;'Raw INPUT data'!$AH$2,"",A36+1))</f>
        <v/>
      </c>
      <c r="B37" s="176" t="str">
        <f>IF(OR('Raw INPUT data'!AE16="",'Raw INPUT data'!AF16=""),"",CONCATENATE('Raw INPUT data'!AF16," ",'Raw INPUT data'!AG16))</f>
        <v/>
      </c>
      <c r="C37" s="178" t="str">
        <f>IF(B37="","",IF(ISERROR(Calculations!D422),NA(),Calculations!D422))</f>
        <v/>
      </c>
      <c r="D37" s="179" t="str">
        <f>IF(B37="","",IF(ISERROR(Calculations!I422),NA(),Calculations!I422))</f>
        <v/>
      </c>
      <c r="E37" s="178" t="str">
        <f>IF(B37="","",IF(ISERROR(Calculations!N422),NA(),Calculations!N422))</f>
        <v/>
      </c>
      <c r="F37" s="178" t="str">
        <f>IF(B37="","",IF(ISERROR(Calculations!E422),NA(),Calculations!E422))</f>
        <v/>
      </c>
      <c r="G37" s="178" t="str">
        <f>IF(B37="","",IF(ISERROR(Calculations!J422),NA(),Calculations!J422))</f>
        <v/>
      </c>
      <c r="H37" s="178" t="str">
        <f>IF(B37="","",IF(ISERROR(Calculations!O422),NA(),Calculations!O422))</f>
        <v/>
      </c>
      <c r="I37" s="178" t="str">
        <f>IF(B37="","",IF(ISERROR(Calculations!R422),NA(),Calculations!R422))</f>
        <v/>
      </c>
      <c r="J37" s="169" t="str">
        <f>IF(B37="","",IF(ISERROR(Calculations!S422),NA(),Calculations!S422))</f>
        <v/>
      </c>
    </row>
    <row r="38" spans="1:10" s="133" customFormat="1" x14ac:dyDescent="0.2">
      <c r="A38" s="170" t="str">
        <f>IF(A37="","",IF(A37+1&gt;'Raw INPUT data'!$AH$2,"",A37+1))</f>
        <v/>
      </c>
      <c r="B38" s="176" t="str">
        <f>IF(OR('Raw INPUT data'!AE17="",'Raw INPUT data'!AF17=""),"",CONCATENATE('Raw INPUT data'!AF17," ",'Raw INPUT data'!AG17))</f>
        <v/>
      </c>
      <c r="C38" s="178" t="str">
        <f>IF(B38="","",IF(ISERROR(Calculations!D423),NA(),Calculations!D423))</f>
        <v/>
      </c>
      <c r="D38" s="179" t="str">
        <f>IF(B38="","",IF(ISERROR(Calculations!I423),NA(),Calculations!I423))</f>
        <v/>
      </c>
      <c r="E38" s="178" t="str">
        <f>IF(B38="","",IF(ISERROR(Calculations!N423),NA(),Calculations!N423))</f>
        <v/>
      </c>
      <c r="F38" s="178" t="str">
        <f>IF(B38="","",IF(ISERROR(Calculations!E423),NA(),Calculations!E423))</f>
        <v/>
      </c>
      <c r="G38" s="178" t="str">
        <f>IF(B38="","",IF(ISERROR(Calculations!J423),NA(),Calculations!J423))</f>
        <v/>
      </c>
      <c r="H38" s="178" t="str">
        <f>IF(B38="","",IF(ISERROR(Calculations!O423),NA(),Calculations!O423))</f>
        <v/>
      </c>
      <c r="I38" s="178" t="str">
        <f>IF(B38="","",IF(ISERROR(Calculations!R423),NA(),Calculations!R423))</f>
        <v/>
      </c>
      <c r="J38" s="169" t="str">
        <f>IF(B38="","",IF(ISERROR(Calculations!S423),NA(),Calculations!S423))</f>
        <v/>
      </c>
    </row>
    <row r="39" spans="1:10" s="133" customFormat="1" x14ac:dyDescent="0.2">
      <c r="A39" s="170" t="str">
        <f>IF(A38="","",IF(A38+1&gt;'Raw INPUT data'!$AH$2,"",A38+1))</f>
        <v/>
      </c>
      <c r="B39" s="176" t="str">
        <f>IF(OR('Raw INPUT data'!AE18="",'Raw INPUT data'!AF18=""),"",CONCATENATE('Raw INPUT data'!AF18," ",'Raw INPUT data'!AG18))</f>
        <v/>
      </c>
      <c r="C39" s="178" t="str">
        <f>IF(B39="","",IF(ISERROR(Calculations!D424),NA(),Calculations!D424))</f>
        <v/>
      </c>
      <c r="D39" s="179" t="str">
        <f>IF(B39="","",IF(ISERROR(Calculations!I424),NA(),Calculations!I424))</f>
        <v/>
      </c>
      <c r="E39" s="178" t="str">
        <f>IF(B39="","",IF(ISERROR(Calculations!N424),NA(),Calculations!N424))</f>
        <v/>
      </c>
      <c r="F39" s="178" t="str">
        <f>IF(B39="","",IF(ISERROR(Calculations!E424),NA(),Calculations!E424))</f>
        <v/>
      </c>
      <c r="G39" s="178" t="str">
        <f>IF(B39="","",IF(ISERROR(Calculations!J424),NA(),Calculations!J424))</f>
        <v/>
      </c>
      <c r="H39" s="178" t="str">
        <f>IF(B39="","",IF(ISERROR(Calculations!O424),NA(),Calculations!O424))</f>
        <v/>
      </c>
      <c r="I39" s="178" t="str">
        <f>IF(B39="","",IF(ISERROR(Calculations!R424),NA(),Calculations!R424))</f>
        <v/>
      </c>
      <c r="J39" s="169" t="str">
        <f>IF(B39="","",IF(ISERROR(Calculations!S424),NA(),Calculations!S424))</f>
        <v/>
      </c>
    </row>
    <row r="40" spans="1:10" s="133" customFormat="1" x14ac:dyDescent="0.2">
      <c r="A40" s="170" t="str">
        <f>IF(A39="","",IF(A39+1&gt;'Raw INPUT data'!$AH$2,"",A39+1))</f>
        <v/>
      </c>
      <c r="B40" s="176" t="str">
        <f>IF(OR('Raw INPUT data'!AE19="",'Raw INPUT data'!AF19=""),"",CONCATENATE('Raw INPUT data'!AF19," ",'Raw INPUT data'!AG19))</f>
        <v/>
      </c>
      <c r="C40" s="178" t="str">
        <f>IF(B40="","",IF(ISERROR(Calculations!D425),NA(),Calculations!D425))</f>
        <v/>
      </c>
      <c r="D40" s="179" t="str">
        <f>IF(B40="","",IF(ISERROR(Calculations!I425),NA(),Calculations!I425))</f>
        <v/>
      </c>
      <c r="E40" s="178" t="str">
        <f>IF(B40="","",IF(ISERROR(Calculations!N425),NA(),Calculations!N425))</f>
        <v/>
      </c>
      <c r="F40" s="178" t="str">
        <f>IF(B40="","",IF(ISERROR(Calculations!E425),NA(),Calculations!E425))</f>
        <v/>
      </c>
      <c r="G40" s="178" t="str">
        <f>IF(B40="","",IF(ISERROR(Calculations!J425),NA(),Calculations!J425))</f>
        <v/>
      </c>
      <c r="H40" s="178" t="str">
        <f>IF(B40="","",IF(ISERROR(Calculations!O425),NA(),Calculations!O425))</f>
        <v/>
      </c>
      <c r="I40" s="178" t="str">
        <f>IF(B40="","",IF(ISERROR(Calculations!R425),NA(),Calculations!R425))</f>
        <v/>
      </c>
      <c r="J40" s="169" t="str">
        <f>IF(B40="","",IF(ISERROR(Calculations!S425),NA(),Calculations!S425))</f>
        <v/>
      </c>
    </row>
    <row r="41" spans="1:10" s="133" customFormat="1" x14ac:dyDescent="0.2">
      <c r="A41" s="170" t="str">
        <f>IF(A40="","",IF(A40+1&gt;'Raw INPUT data'!$AH$2,"",A40+1))</f>
        <v/>
      </c>
      <c r="B41" s="176" t="str">
        <f>IF(OR('Raw INPUT data'!AE20="",'Raw INPUT data'!AF20=""),"",CONCATENATE('Raw INPUT data'!AF20," ",'Raw INPUT data'!AG20))</f>
        <v/>
      </c>
      <c r="C41" s="178" t="str">
        <f>IF(B41="","",IF(ISERROR(Calculations!D426),NA(),Calculations!D426))</f>
        <v/>
      </c>
      <c r="D41" s="179" t="str">
        <f>IF(B41="","",IF(ISERROR(Calculations!I426),NA(),Calculations!I426))</f>
        <v/>
      </c>
      <c r="E41" s="178" t="str">
        <f>IF(B41="","",IF(ISERROR(Calculations!N426),NA(),Calculations!N426))</f>
        <v/>
      </c>
      <c r="F41" s="178" t="str">
        <f>IF(B41="","",IF(ISERROR(Calculations!E426),NA(),Calculations!E426))</f>
        <v/>
      </c>
      <c r="G41" s="178" t="str">
        <f>IF(B41="","",IF(ISERROR(Calculations!J426),NA(),Calculations!J426))</f>
        <v/>
      </c>
      <c r="H41" s="178" t="str">
        <f>IF(B41="","",IF(ISERROR(Calculations!O426),NA(),Calculations!O426))</f>
        <v/>
      </c>
      <c r="I41" s="178" t="str">
        <f>IF(B41="","",IF(ISERROR(Calculations!R426),NA(),Calculations!R426))</f>
        <v/>
      </c>
      <c r="J41" s="169" t="str">
        <f>IF(B41="","",IF(ISERROR(Calculations!S426),NA(),Calculations!S426))</f>
        <v/>
      </c>
    </row>
    <row r="42" spans="1:10" s="133" customFormat="1" x14ac:dyDescent="0.2">
      <c r="A42" s="170" t="str">
        <f>IF(A41="","",IF(A41+1&gt;'Raw INPUT data'!$AH$2,"",A41+1))</f>
        <v/>
      </c>
      <c r="B42" s="176" t="str">
        <f>IF(OR('Raw INPUT data'!AE21="",'Raw INPUT data'!AF21=""),"",CONCATENATE('Raw INPUT data'!AF21," ",'Raw INPUT data'!AG21))</f>
        <v/>
      </c>
      <c r="C42" s="178" t="str">
        <f>IF(B42="","",IF(ISERROR(Calculations!D427),NA(),Calculations!D427))</f>
        <v/>
      </c>
      <c r="D42" s="179" t="str">
        <f>IF(B42="","",IF(ISERROR(Calculations!I427),NA(),Calculations!I427))</f>
        <v/>
      </c>
      <c r="E42" s="178" t="str">
        <f>IF(B42="","",IF(ISERROR(Calculations!N427),NA(),Calculations!N427))</f>
        <v/>
      </c>
      <c r="F42" s="178" t="str">
        <f>IF(B42="","",IF(ISERROR(Calculations!E427),NA(),Calculations!E427))</f>
        <v/>
      </c>
      <c r="G42" s="178" t="str">
        <f>IF(B42="","",IF(ISERROR(Calculations!J427),NA(),Calculations!J427))</f>
        <v/>
      </c>
      <c r="H42" s="178" t="str">
        <f>IF(B42="","",IF(ISERROR(Calculations!O427),NA(),Calculations!O427))</f>
        <v/>
      </c>
      <c r="I42" s="178" t="str">
        <f>IF(B42="","",IF(ISERROR(Calculations!R427),NA(),Calculations!R427))</f>
        <v/>
      </c>
      <c r="J42" s="169" t="str">
        <f>IF(B42="","",IF(ISERROR(Calculations!S427),NA(),Calculations!S427))</f>
        <v/>
      </c>
    </row>
    <row r="43" spans="1:10" s="133" customFormat="1" x14ac:dyDescent="0.2">
      <c r="A43" s="170" t="str">
        <f>IF(A42="","",IF(A42+1&gt;'Raw INPUT data'!$AH$2,"",A42+1))</f>
        <v/>
      </c>
      <c r="B43" s="176" t="str">
        <f>IF(OR('Raw INPUT data'!AE22="",'Raw INPUT data'!AF22=""),"",CONCATENATE('Raw INPUT data'!AF22," ",'Raw INPUT data'!AG22))</f>
        <v/>
      </c>
      <c r="C43" s="178" t="str">
        <f>IF(B43="","",IF(ISERROR(Calculations!D428),NA(),Calculations!D428))</f>
        <v/>
      </c>
      <c r="D43" s="179" t="str">
        <f>IF(B43="","",IF(ISERROR(Calculations!I428),NA(),Calculations!I428))</f>
        <v/>
      </c>
      <c r="E43" s="178" t="str">
        <f>IF(B43="","",IF(ISERROR(Calculations!N428),NA(),Calculations!N428))</f>
        <v/>
      </c>
      <c r="F43" s="178" t="str">
        <f>IF(B43="","",IF(ISERROR(Calculations!E428),NA(),Calculations!E428))</f>
        <v/>
      </c>
      <c r="G43" s="178" t="str">
        <f>IF(B43="","",IF(ISERROR(Calculations!J428),NA(),Calculations!J428))</f>
        <v/>
      </c>
      <c r="H43" s="178" t="str">
        <f>IF(B43="","",IF(ISERROR(Calculations!O428),NA(),Calculations!O428))</f>
        <v/>
      </c>
      <c r="I43" s="178" t="str">
        <f>IF(B43="","",IF(ISERROR(Calculations!R428),NA(),Calculations!R428))</f>
        <v/>
      </c>
      <c r="J43" s="169" t="str">
        <f>IF(B43="","",IF(ISERROR(Calculations!S428),NA(),Calculations!S428))</f>
        <v/>
      </c>
    </row>
    <row r="44" spans="1:10" s="133" customFormat="1" x14ac:dyDescent="0.2">
      <c r="A44" s="170" t="str">
        <f>IF(A43="","",IF(A43+1&gt;'Raw INPUT data'!$AH$2,"",A43+1))</f>
        <v/>
      </c>
      <c r="B44" s="176" t="str">
        <f>IF(OR('Raw INPUT data'!AE23="",'Raw INPUT data'!AF23=""),"",CONCATENATE('Raw INPUT data'!AF23," ",'Raw INPUT data'!AG23))</f>
        <v/>
      </c>
      <c r="C44" s="178" t="str">
        <f>IF(B44="","",IF(ISERROR(Calculations!D429),NA(),Calculations!D429))</f>
        <v/>
      </c>
      <c r="D44" s="179" t="str">
        <f>IF(B44="","",IF(ISERROR(Calculations!I429),NA(),Calculations!I429))</f>
        <v/>
      </c>
      <c r="E44" s="178" t="str">
        <f>IF(B44="","",IF(ISERROR(Calculations!N429),NA(),Calculations!N429))</f>
        <v/>
      </c>
      <c r="F44" s="178" t="str">
        <f>IF(B44="","",IF(ISERROR(Calculations!E429),NA(),Calculations!E429))</f>
        <v/>
      </c>
      <c r="G44" s="178" t="str">
        <f>IF(B44="","",IF(ISERROR(Calculations!J429),NA(),Calculations!J429))</f>
        <v/>
      </c>
      <c r="H44" s="178" t="str">
        <f>IF(B44="","",IF(ISERROR(Calculations!O429),NA(),Calculations!O429))</f>
        <v/>
      </c>
      <c r="I44" s="178" t="str">
        <f>IF(B44="","",IF(ISERROR(Calculations!R429),NA(),Calculations!R429))</f>
        <v/>
      </c>
      <c r="J44" s="169" t="str">
        <f>IF(B44="","",IF(ISERROR(Calculations!S429),NA(),Calculations!S429))</f>
        <v/>
      </c>
    </row>
    <row r="45" spans="1:10" s="133" customFormat="1" x14ac:dyDescent="0.2">
      <c r="A45" s="170" t="str">
        <f>IF(A44="","",IF(A44+1&gt;'Raw INPUT data'!$AH$2,"",A44+1))</f>
        <v/>
      </c>
      <c r="B45" s="176" t="str">
        <f>IF(OR('Raw INPUT data'!AE24="",'Raw INPUT data'!AF24=""),"",CONCATENATE('Raw INPUT data'!AF24," ",'Raw INPUT data'!AG24))</f>
        <v/>
      </c>
      <c r="C45" s="178" t="str">
        <f>IF(B45="","",IF(ISERROR(Calculations!D430),NA(),Calculations!D430))</f>
        <v/>
      </c>
      <c r="D45" s="179" t="str">
        <f>IF(B45="","",IF(ISERROR(Calculations!I430),NA(),Calculations!I430))</f>
        <v/>
      </c>
      <c r="E45" s="178" t="str">
        <f>IF(B45="","",IF(ISERROR(Calculations!N430),NA(),Calculations!N430))</f>
        <v/>
      </c>
      <c r="F45" s="178" t="str">
        <f>IF(B45="","",IF(ISERROR(Calculations!E430),NA(),Calculations!E430))</f>
        <v/>
      </c>
      <c r="G45" s="178" t="str">
        <f>IF(B45="","",IF(ISERROR(Calculations!J430),NA(),Calculations!J430))</f>
        <v/>
      </c>
      <c r="H45" s="178" t="str">
        <f>IF(B45="","",IF(ISERROR(Calculations!O430),NA(),Calculations!O430))</f>
        <v/>
      </c>
      <c r="I45" s="178" t="str">
        <f>IF(B45="","",IF(ISERROR(Calculations!R430),NA(),Calculations!R430))</f>
        <v/>
      </c>
      <c r="J45" s="169" t="str">
        <f>IF(B45="","",IF(ISERROR(Calculations!S430),NA(),Calculations!S430))</f>
        <v/>
      </c>
    </row>
    <row r="46" spans="1:10" s="133" customFormat="1" x14ac:dyDescent="0.2">
      <c r="A46" s="170" t="str">
        <f>IF(A45="","",IF(A45+1&gt;'Raw INPUT data'!$AH$2,"",A45+1))</f>
        <v/>
      </c>
      <c r="B46" s="176" t="str">
        <f>IF(OR('Raw INPUT data'!AE25="",'Raw INPUT data'!AF25=""),"",CONCATENATE('Raw INPUT data'!AF25," ",'Raw INPUT data'!AG25))</f>
        <v/>
      </c>
      <c r="C46" s="178" t="str">
        <f>IF(B46="","",IF(ISERROR(Calculations!D431),NA(),Calculations!D431))</f>
        <v/>
      </c>
      <c r="D46" s="179" t="str">
        <f>IF(B46="","",IF(ISERROR(Calculations!I431),NA(),Calculations!I431))</f>
        <v/>
      </c>
      <c r="E46" s="178" t="str">
        <f>IF(B46="","",IF(ISERROR(Calculations!N431),NA(),Calculations!N431))</f>
        <v/>
      </c>
      <c r="F46" s="178" t="str">
        <f>IF(B46="","",IF(ISERROR(Calculations!E431),NA(),Calculations!E431))</f>
        <v/>
      </c>
      <c r="G46" s="178" t="str">
        <f>IF(B46="","",IF(ISERROR(Calculations!J431),NA(),Calculations!J431))</f>
        <v/>
      </c>
      <c r="H46" s="178" t="str">
        <f>IF(B46="","",IF(ISERROR(Calculations!O431),NA(),Calculations!O431))</f>
        <v/>
      </c>
      <c r="I46" s="178" t="str">
        <f>IF(B46="","",IF(ISERROR(Calculations!R431),NA(),Calculations!R431))</f>
        <v/>
      </c>
      <c r="J46" s="169" t="str">
        <f>IF(B46="","",IF(ISERROR(Calculations!S431),NA(),Calculations!S431))</f>
        <v/>
      </c>
    </row>
    <row r="47" spans="1:10" s="133" customFormat="1" x14ac:dyDescent="0.2">
      <c r="A47" s="170" t="str">
        <f>IF(A46="","",IF(A46+1&gt;'Raw INPUT data'!$AH$2,"",A46+1))</f>
        <v/>
      </c>
      <c r="B47" s="176" t="str">
        <f>IF(OR('Raw INPUT data'!AE26="",'Raw INPUT data'!AF26=""),"",CONCATENATE('Raw INPUT data'!AF26," ",'Raw INPUT data'!AG26))</f>
        <v/>
      </c>
      <c r="C47" s="178" t="str">
        <f>IF(B47="","",IF(ISERROR(Calculations!D432),NA(),Calculations!D432))</f>
        <v/>
      </c>
      <c r="D47" s="179" t="str">
        <f>IF(B47="","",IF(ISERROR(Calculations!I432),NA(),Calculations!I432))</f>
        <v/>
      </c>
      <c r="E47" s="178" t="str">
        <f>IF(B47="","",IF(ISERROR(Calculations!N432),NA(),Calculations!N432))</f>
        <v/>
      </c>
      <c r="F47" s="178" t="str">
        <f>IF(B47="","",IF(ISERROR(Calculations!E432),NA(),Calculations!E432))</f>
        <v/>
      </c>
      <c r="G47" s="178" t="str">
        <f>IF(B47="","",IF(ISERROR(Calculations!J432),NA(),Calculations!J432))</f>
        <v/>
      </c>
      <c r="H47" s="178" t="str">
        <f>IF(B47="","",IF(ISERROR(Calculations!O432),NA(),Calculations!O432))</f>
        <v/>
      </c>
      <c r="I47" s="178" t="str">
        <f>IF(B47="","",IF(ISERROR(Calculations!R432),NA(),Calculations!R432))</f>
        <v/>
      </c>
      <c r="J47" s="169" t="str">
        <f>IF(B47="","",IF(ISERROR(Calculations!S432),NA(),Calculations!S432))</f>
        <v/>
      </c>
    </row>
    <row r="48" spans="1:10" s="133" customFormat="1" x14ac:dyDescent="0.2">
      <c r="A48" s="170" t="str">
        <f>IF(A47="","",IF(A47+1&gt;'Raw INPUT data'!$AH$2,"",A47+1))</f>
        <v/>
      </c>
      <c r="B48" s="176" t="str">
        <f>IF(OR('Raw INPUT data'!AE27="",'Raw INPUT data'!AF27=""),"",CONCATENATE('Raw INPUT data'!AF27," ",'Raw INPUT data'!AG27))</f>
        <v/>
      </c>
      <c r="C48" s="178" t="str">
        <f>IF(B48="","",IF(ISERROR(Calculations!D433),NA(),Calculations!D433))</f>
        <v/>
      </c>
      <c r="D48" s="179" t="str">
        <f>IF(B48="","",IF(ISERROR(Calculations!I433),NA(),Calculations!I433))</f>
        <v/>
      </c>
      <c r="E48" s="178" t="str">
        <f>IF(B48="","",IF(ISERROR(Calculations!N433),NA(),Calculations!N433))</f>
        <v/>
      </c>
      <c r="F48" s="178" t="str">
        <f>IF(B48="","",IF(ISERROR(Calculations!E433),NA(),Calculations!E433))</f>
        <v/>
      </c>
      <c r="G48" s="178" t="str">
        <f>IF(B48="","",IF(ISERROR(Calculations!J433),NA(),Calculations!J433))</f>
        <v/>
      </c>
      <c r="H48" s="178" t="str">
        <f>IF(B48="","",IF(ISERROR(Calculations!O433),NA(),Calculations!O433))</f>
        <v/>
      </c>
      <c r="I48" s="178" t="str">
        <f>IF(B48="","",IF(ISERROR(Calculations!R433),NA(),Calculations!R433))</f>
        <v/>
      </c>
      <c r="J48" s="169" t="str">
        <f>IF(B48="","",IF(ISERROR(Calculations!S433),NA(),Calculations!S433))</f>
        <v/>
      </c>
    </row>
    <row r="49" spans="1:10" s="133" customFormat="1" x14ac:dyDescent="0.2">
      <c r="A49" s="170" t="str">
        <f>IF(A48="","",IF(A48+1&gt;'Raw INPUT data'!$AH$2,"",A48+1))</f>
        <v/>
      </c>
      <c r="B49" s="176" t="str">
        <f>IF(OR('Raw INPUT data'!AE28="",'Raw INPUT data'!AF28=""),"",CONCATENATE('Raw INPUT data'!AF28," ",'Raw INPUT data'!AG28))</f>
        <v/>
      </c>
      <c r="C49" s="178" t="str">
        <f>IF(B49="","",IF(ISERROR(Calculations!D434),NA(),Calculations!D434))</f>
        <v/>
      </c>
      <c r="D49" s="179" t="str">
        <f>IF(B49="","",IF(ISERROR(Calculations!I434),NA(),Calculations!I434))</f>
        <v/>
      </c>
      <c r="E49" s="178" t="str">
        <f>IF(B49="","",IF(ISERROR(Calculations!N434),NA(),Calculations!N434))</f>
        <v/>
      </c>
      <c r="F49" s="178" t="str">
        <f>IF(B49="","",IF(ISERROR(Calculations!E434),NA(),Calculations!E434))</f>
        <v/>
      </c>
      <c r="G49" s="178" t="str">
        <f>IF(B49="","",IF(ISERROR(Calculations!J434),NA(),Calculations!J434))</f>
        <v/>
      </c>
      <c r="H49" s="178" t="str">
        <f>IF(B49="","",IF(ISERROR(Calculations!O434),NA(),Calculations!O434))</f>
        <v/>
      </c>
      <c r="I49" s="178" t="str">
        <f>IF(B49="","",IF(ISERROR(Calculations!R434),NA(),Calculations!R434))</f>
        <v/>
      </c>
      <c r="J49" s="169" t="str">
        <f>IF(B49="","",IF(ISERROR(Calculations!S434),NA(),Calculations!S434))</f>
        <v/>
      </c>
    </row>
    <row r="50" spans="1:10" s="133" customFormat="1" x14ac:dyDescent="0.2">
      <c r="A50" s="170" t="str">
        <f>IF(A49="","",IF(A49+1&gt;'Raw INPUT data'!$AH$2,"",A49+1))</f>
        <v/>
      </c>
      <c r="B50" s="176" t="str">
        <f>IF(OR('Raw INPUT data'!AE29="",'Raw INPUT data'!AF29=""),"",CONCATENATE('Raw INPUT data'!AF29," ",'Raw INPUT data'!AG29))</f>
        <v/>
      </c>
      <c r="C50" s="178" t="str">
        <f>IF(B50="","",IF(ISERROR(Calculations!D435),NA(),Calculations!D435))</f>
        <v/>
      </c>
      <c r="D50" s="179" t="str">
        <f>IF(B50="","",IF(ISERROR(Calculations!I435),NA(),Calculations!I435))</f>
        <v/>
      </c>
      <c r="E50" s="178" t="str">
        <f>IF(B50="","",IF(ISERROR(Calculations!N435),NA(),Calculations!N435))</f>
        <v/>
      </c>
      <c r="F50" s="178" t="str">
        <f>IF(B50="","",IF(ISERROR(Calculations!E435),NA(),Calculations!E435))</f>
        <v/>
      </c>
      <c r="G50" s="178" t="str">
        <f>IF(B50="","",IF(ISERROR(Calculations!J435),NA(),Calculations!J435))</f>
        <v/>
      </c>
      <c r="H50" s="178" t="str">
        <f>IF(B50="","",IF(ISERROR(Calculations!O435),NA(),Calculations!O435))</f>
        <v/>
      </c>
      <c r="I50" s="178" t="str">
        <f>IF(B50="","",IF(ISERROR(Calculations!R435),NA(),Calculations!R435))</f>
        <v/>
      </c>
      <c r="J50" s="169" t="str">
        <f>IF(B50="","",IF(ISERROR(Calculations!S435),NA(),Calculations!S435))</f>
        <v/>
      </c>
    </row>
    <row r="51" spans="1:10" s="133" customFormat="1" x14ac:dyDescent="0.2">
      <c r="A51" s="170" t="str">
        <f>IF(A50="","",IF(A50+1&gt;'Raw INPUT data'!$AH$2,"",A50+1))</f>
        <v/>
      </c>
      <c r="B51" s="176" t="str">
        <f>IF(OR('Raw INPUT data'!AE30="",'Raw INPUT data'!AF30=""),"",CONCATENATE('Raw INPUT data'!AF30," ",'Raw INPUT data'!AG30))</f>
        <v/>
      </c>
      <c r="C51" s="178" t="str">
        <f>IF(B51="","",IF(ISERROR(Calculations!D436),NA(),Calculations!D436))</f>
        <v/>
      </c>
      <c r="D51" s="179" t="str">
        <f>IF(B51="","",IF(ISERROR(Calculations!I436),NA(),Calculations!I436))</f>
        <v/>
      </c>
      <c r="E51" s="178" t="str">
        <f>IF(B51="","",IF(ISERROR(Calculations!N436),NA(),Calculations!N436))</f>
        <v/>
      </c>
      <c r="F51" s="178" t="str">
        <f>IF(B51="","",IF(ISERROR(Calculations!E436),NA(),Calculations!E436))</f>
        <v/>
      </c>
      <c r="G51" s="178" t="str">
        <f>IF(B51="","",IF(ISERROR(Calculations!J436),NA(),Calculations!J436))</f>
        <v/>
      </c>
      <c r="H51" s="178" t="str">
        <f>IF(B51="","",IF(ISERROR(Calculations!O436),NA(),Calculations!O436))</f>
        <v/>
      </c>
      <c r="I51" s="178" t="str">
        <f>IF(B51="","",IF(ISERROR(Calculations!R436),NA(),Calculations!R436))</f>
        <v/>
      </c>
      <c r="J51" s="169" t="str">
        <f>IF(B51="","",IF(ISERROR(Calculations!S436),NA(),Calculations!S436))</f>
        <v/>
      </c>
    </row>
    <row r="52" spans="1:10" s="133" customFormat="1" x14ac:dyDescent="0.2">
      <c r="A52" s="170" t="str">
        <f>IF(A51="","",IF(A51+1&gt;'Raw INPUT data'!$AH$2,"",A51+1))</f>
        <v/>
      </c>
      <c r="B52" s="176" t="str">
        <f>IF(OR('Raw INPUT data'!AE31="",'Raw INPUT data'!AF31=""),"",CONCATENATE('Raw INPUT data'!AF31," ",'Raw INPUT data'!AG31))</f>
        <v/>
      </c>
      <c r="C52" s="178" t="str">
        <f>IF(B52="","",IF(ISERROR(Calculations!D437),NA(),Calculations!D437))</f>
        <v/>
      </c>
      <c r="D52" s="179" t="str">
        <f>IF(B52="","",IF(ISERROR(Calculations!I437),NA(),Calculations!I437))</f>
        <v/>
      </c>
      <c r="E52" s="178" t="str">
        <f>IF(B52="","",IF(ISERROR(Calculations!N437),NA(),Calculations!N437))</f>
        <v/>
      </c>
      <c r="F52" s="178" t="str">
        <f>IF(B52="","",IF(ISERROR(Calculations!E437),NA(),Calculations!E437))</f>
        <v/>
      </c>
      <c r="G52" s="178" t="str">
        <f>IF(B52="","",IF(ISERROR(Calculations!J437),NA(),Calculations!J437))</f>
        <v/>
      </c>
      <c r="H52" s="178" t="str">
        <f>IF(B52="","",IF(ISERROR(Calculations!O437),NA(),Calculations!O437))</f>
        <v/>
      </c>
      <c r="I52" s="178" t="str">
        <f>IF(B52="","",IF(ISERROR(Calculations!R437),NA(),Calculations!R437))</f>
        <v/>
      </c>
      <c r="J52" s="169" t="str">
        <f>IF(B52="","",IF(ISERROR(Calculations!S437),NA(),Calculations!S437))</f>
        <v/>
      </c>
    </row>
    <row r="53" spans="1:10" s="133" customFormat="1" x14ac:dyDescent="0.2">
      <c r="A53" s="170" t="str">
        <f>IF(A52="","",IF(A52+1&gt;'Raw INPUT data'!$AH$2,"",A52+1))</f>
        <v/>
      </c>
      <c r="B53" s="176" t="str">
        <f>IF(OR('Raw INPUT data'!AE32="",'Raw INPUT data'!AF32=""),"",CONCATENATE('Raw INPUT data'!AF32," ",'Raw INPUT data'!AG32))</f>
        <v/>
      </c>
      <c r="C53" s="178" t="str">
        <f>IF(B53="","",IF(ISERROR(Calculations!D438),NA(),Calculations!D438))</f>
        <v/>
      </c>
      <c r="D53" s="179" t="str">
        <f>IF(B53="","",IF(ISERROR(Calculations!I438),NA(),Calculations!I438))</f>
        <v/>
      </c>
      <c r="E53" s="178" t="str">
        <f>IF(B53="","",IF(ISERROR(Calculations!N438),NA(),Calculations!N438))</f>
        <v/>
      </c>
      <c r="F53" s="178" t="str">
        <f>IF(B53="","",IF(ISERROR(Calculations!E438),NA(),Calculations!E438))</f>
        <v/>
      </c>
      <c r="G53" s="178" t="str">
        <f>IF(B53="","",IF(ISERROR(Calculations!J438),NA(),Calculations!J438))</f>
        <v/>
      </c>
      <c r="H53" s="178" t="str">
        <f>IF(B53="","",IF(ISERROR(Calculations!O438),NA(),Calculations!O438))</f>
        <v/>
      </c>
      <c r="I53" s="178" t="str">
        <f>IF(B53="","",IF(ISERROR(Calculations!R438),NA(),Calculations!R438))</f>
        <v/>
      </c>
      <c r="J53" s="169" t="str">
        <f>IF(B53="","",IF(ISERROR(Calculations!S438),NA(),Calculations!S438))</f>
        <v/>
      </c>
    </row>
    <row r="54" spans="1:10" s="133" customFormat="1" x14ac:dyDescent="0.2">
      <c r="A54" s="170" t="str">
        <f>IF(A53="","",IF(A53+1&gt;'Raw INPUT data'!$AH$2,"",A53+1))</f>
        <v/>
      </c>
      <c r="B54" s="176" t="str">
        <f>IF(OR('Raw INPUT data'!AE33="",'Raw INPUT data'!AF33=""),"",CONCATENATE('Raw INPUT data'!AF33," ",'Raw INPUT data'!AG33))</f>
        <v/>
      </c>
      <c r="C54" s="178" t="str">
        <f>IF(B54="","",IF(ISERROR(Calculations!D439),NA(),Calculations!D439))</f>
        <v/>
      </c>
      <c r="D54" s="179" t="str">
        <f>IF(B54="","",IF(ISERROR(Calculations!I439),NA(),Calculations!I439))</f>
        <v/>
      </c>
      <c r="E54" s="178" t="str">
        <f>IF(B54="","",IF(ISERROR(Calculations!N439),NA(),Calculations!N439))</f>
        <v/>
      </c>
      <c r="F54" s="178" t="str">
        <f>IF(B54="","",IF(ISERROR(Calculations!E439),NA(),Calculations!E439))</f>
        <v/>
      </c>
      <c r="G54" s="178" t="str">
        <f>IF(B54="","",IF(ISERROR(Calculations!J439),NA(),Calculations!J439))</f>
        <v/>
      </c>
      <c r="H54" s="178" t="str">
        <f>IF(B54="","",IF(ISERROR(Calculations!O439),NA(),Calculations!O439))</f>
        <v/>
      </c>
      <c r="I54" s="178" t="str">
        <f>IF(B54="","",IF(ISERROR(Calculations!R439),NA(),Calculations!R439))</f>
        <v/>
      </c>
      <c r="J54" s="169" t="str">
        <f>IF(B54="","",IF(ISERROR(Calculations!S439),NA(),Calculations!S439))</f>
        <v/>
      </c>
    </row>
    <row r="55" spans="1:10" s="133" customFormat="1" x14ac:dyDescent="0.2">
      <c r="A55" s="170" t="str">
        <f>IF(A54="","",IF(A54+1&gt;'Raw INPUT data'!$AH$2,"",A54+1))</f>
        <v/>
      </c>
      <c r="B55" s="176" t="str">
        <f>IF(OR('Raw INPUT data'!AE34="",'Raw INPUT data'!AF34=""),"",CONCATENATE('Raw INPUT data'!AF34," ",'Raw INPUT data'!AG34))</f>
        <v/>
      </c>
      <c r="C55" s="178" t="str">
        <f>IF(B55="","",IF(ISERROR(Calculations!D440),NA(),Calculations!D440))</f>
        <v/>
      </c>
      <c r="D55" s="179" t="str">
        <f>IF(B55="","",IF(ISERROR(Calculations!I440),NA(),Calculations!I440))</f>
        <v/>
      </c>
      <c r="E55" s="178" t="str">
        <f>IF(B55="","",IF(ISERROR(Calculations!N440),NA(),Calculations!N440))</f>
        <v/>
      </c>
      <c r="F55" s="178" t="str">
        <f>IF(B55="","",IF(ISERROR(Calculations!E440),NA(),Calculations!E440))</f>
        <v/>
      </c>
      <c r="G55" s="178" t="str">
        <f>IF(B55="","",IF(ISERROR(Calculations!J440),NA(),Calculations!J440))</f>
        <v/>
      </c>
      <c r="H55" s="178" t="str">
        <f>IF(B55="","",IF(ISERROR(Calculations!O440),NA(),Calculations!O440))</f>
        <v/>
      </c>
      <c r="I55" s="178" t="str">
        <f>IF(B55="","",IF(ISERROR(Calculations!R440),NA(),Calculations!R440))</f>
        <v/>
      </c>
      <c r="J55" s="169" t="str">
        <f>IF(B55="","",IF(ISERROR(Calculations!S440),NA(),Calculations!S440))</f>
        <v/>
      </c>
    </row>
    <row r="56" spans="1:10" s="133" customFormat="1" ht="13.5" thickBot="1" x14ac:dyDescent="0.25">
      <c r="A56" s="171" t="str">
        <f>IF(A55="","",IF(A55+1&gt;'Raw INPUT data'!$AH$2,"",A55+1))</f>
        <v/>
      </c>
      <c r="B56" s="177" t="str">
        <f>IF(OR('Raw INPUT data'!AE35="",'Raw INPUT data'!AF35=""),"",CONCATENATE('Raw INPUT data'!AF35," ",'Raw INPUT data'!AG35))</f>
        <v/>
      </c>
      <c r="C56" s="180" t="str">
        <f>IF(B56="","",IF(ISERROR(Calculations!D441),NA(),Calculations!D441))</f>
        <v/>
      </c>
      <c r="D56" s="181" t="str">
        <f>IF(B56="","",IF(ISERROR(Calculations!I441),NA(),Calculations!I441))</f>
        <v/>
      </c>
      <c r="E56" s="180" t="str">
        <f>IF(B56="","",IF(ISERROR(Calculations!N441),NA(),Calculations!N441))</f>
        <v/>
      </c>
      <c r="F56" s="180" t="str">
        <f>IF(B56="","",IF(ISERROR(Calculations!E441),NA(),Calculations!E441))</f>
        <v/>
      </c>
      <c r="G56" s="180" t="str">
        <f>IF(B56="","",IF(ISERROR(Calculations!J441),NA(),Calculations!J441))</f>
        <v/>
      </c>
      <c r="H56" s="180" t="str">
        <f>IF(B56="","",IF(ISERROR(Calculations!O441),NA(),Calculations!O441))</f>
        <v/>
      </c>
      <c r="I56" s="180" t="str">
        <f>IF(B56="","",IF(ISERROR(Calculations!R441),NA(),Calculations!R441))</f>
        <v/>
      </c>
      <c r="J56" s="172" t="str">
        <f>IF(B56="","",IF(ISERROR(Calculations!S441),NA(),Calculations!S441))</f>
        <v/>
      </c>
    </row>
    <row r="57" spans="1:10" ht="4.5" customHeight="1" x14ac:dyDescent="0.2">
      <c r="A57" s="173"/>
      <c r="B57" s="173"/>
      <c r="C57" s="173"/>
      <c r="D57" s="173"/>
      <c r="E57" s="173"/>
      <c r="F57" s="173"/>
      <c r="G57" s="173"/>
      <c r="H57" s="173"/>
      <c r="I57" s="173"/>
      <c r="J57" s="173"/>
    </row>
    <row r="58" spans="1:10" ht="24.75" customHeight="1" x14ac:dyDescent="0.2">
      <c r="A58" s="321" t="str">
        <f>IF('Raw INPUT data'!AB2=0,"",CONCATENATE("Number of input records with errors that may have influenced your results = ",'Raw INPUT data'!AB2))</f>
        <v/>
      </c>
      <c r="B58" s="321"/>
      <c r="C58" s="321"/>
      <c r="D58" s="321"/>
      <c r="E58" s="321"/>
      <c r="F58" s="321"/>
      <c r="G58" s="321"/>
      <c r="H58" s="321"/>
      <c r="I58" s="321"/>
      <c r="J58" s="321"/>
    </row>
    <row r="59" spans="1:10" x14ac:dyDescent="0.2">
      <c r="A59" s="173"/>
      <c r="B59" s="173"/>
      <c r="C59" s="173"/>
      <c r="D59" s="173"/>
      <c r="E59" s="173"/>
      <c r="F59" s="173"/>
      <c r="G59" s="173"/>
      <c r="H59" s="173"/>
      <c r="I59" s="173"/>
      <c r="J59" s="173"/>
    </row>
  </sheetData>
  <sheetProtection password="A450" sheet="1" objects="1" scenarios="1"/>
  <mergeCells count="5">
    <mergeCell ref="A58:J58"/>
    <mergeCell ref="A1:J1"/>
    <mergeCell ref="A2:J2"/>
    <mergeCell ref="A23:J23"/>
    <mergeCell ref="A4:J4"/>
  </mergeCells>
  <phoneticPr fontId="0" type="noConversion"/>
  <printOptions horizontalCentered="1" verticalCentered="1"/>
  <pageMargins left="0.59055118110236227" right="0.59055118110236227" top="0.59055118110236227" bottom="0.59055118110236227" header="0.51181102362204722" footer="0.51181102362204722"/>
  <pageSetup paperSize="9" orientation="portrait" r:id="rId1"/>
  <headerFooter alignWithMargins="0">
    <oddFooter>&amp;C&amp;8Calculations &amp;"Arial,Italic"sensu&amp;"Arial,Regular" Dahdouh-Guebas, F. and N. Koedam ©.  Empirical estimate of the reliability of the use of the Point-Centred Quarter Method (PCQM) ... description of the PCQM+ protocol.</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N529"/>
  <sheetViews>
    <sheetView zoomScale="75" workbookViewId="0">
      <pane ySplit="1005" activePane="bottomLeft"/>
      <selection activeCell="H1" sqref="H1"/>
      <selection pane="bottomLeft" activeCell="H1" sqref="H1"/>
    </sheetView>
  </sheetViews>
  <sheetFormatPr defaultRowHeight="12.75" x14ac:dyDescent="0.2"/>
  <cols>
    <col min="1" max="1" width="10.42578125" style="10" customWidth="1"/>
    <col min="2" max="2" width="10" style="9" customWidth="1"/>
    <col min="3" max="3" width="12.28515625" style="10" customWidth="1"/>
    <col min="4" max="4" width="18" style="10" customWidth="1"/>
    <col min="5" max="5" width="13.42578125" style="10" bestFit="1" customWidth="1"/>
    <col min="6" max="6" width="9.140625" style="10"/>
    <col min="7" max="7" width="12.28515625" style="10" bestFit="1" customWidth="1"/>
    <col min="8" max="8" width="15.85546875" style="10" customWidth="1"/>
    <col min="9" max="9" width="21" style="10" customWidth="1"/>
    <col min="10" max="12" width="9.140625" style="10"/>
    <col min="13" max="13" width="15.7109375" style="10" customWidth="1"/>
    <col min="14" max="18" width="9.140625" style="10"/>
    <col min="19" max="19" width="13.7109375" style="10" customWidth="1"/>
    <col min="20" max="16384" width="9.140625" style="10"/>
  </cols>
  <sheetData>
    <row r="1" spans="1:40" x14ac:dyDescent="0.2">
      <c r="A1" s="66"/>
      <c r="B1" s="60" t="s">
        <v>0</v>
      </c>
      <c r="C1" s="62" t="s">
        <v>85</v>
      </c>
      <c r="D1" s="60" t="s">
        <v>21</v>
      </c>
      <c r="E1" s="60" t="s">
        <v>21</v>
      </c>
      <c r="F1" s="60" t="s">
        <v>22</v>
      </c>
      <c r="G1" s="60" t="s">
        <v>23</v>
      </c>
      <c r="H1" s="60" t="s">
        <v>9</v>
      </c>
      <c r="I1" s="60" t="s">
        <v>16</v>
      </c>
      <c r="J1" s="63" t="s">
        <v>11</v>
      </c>
      <c r="K1" s="64" t="s">
        <v>87</v>
      </c>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70"/>
    </row>
    <row r="2" spans="1:40" ht="16.5" x14ac:dyDescent="0.25">
      <c r="A2" s="67"/>
      <c r="B2" s="1"/>
      <c r="C2" s="12"/>
      <c r="D2" s="13" t="s">
        <v>2</v>
      </c>
      <c r="E2" s="13" t="s">
        <v>154</v>
      </c>
      <c r="F2" s="254" t="s">
        <v>112</v>
      </c>
      <c r="G2" s="14" t="s">
        <v>113</v>
      </c>
      <c r="H2" s="1" t="s">
        <v>24</v>
      </c>
      <c r="I2" s="2"/>
      <c r="J2" s="2" t="s">
        <v>3</v>
      </c>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71"/>
    </row>
    <row r="3" spans="1:40" ht="14.25" x14ac:dyDescent="0.2">
      <c r="A3" s="67"/>
      <c r="B3" s="1"/>
      <c r="C3" s="12"/>
      <c r="D3" s="15" t="s">
        <v>3</v>
      </c>
      <c r="E3" s="15"/>
      <c r="F3" s="16" t="s">
        <v>4</v>
      </c>
      <c r="G3" s="16" t="s">
        <v>4</v>
      </c>
      <c r="H3" s="2" t="s">
        <v>114</v>
      </c>
      <c r="I3" s="2"/>
      <c r="J3" s="2" t="s">
        <v>3</v>
      </c>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71"/>
    </row>
    <row r="4" spans="1:40" ht="13.5" thickBot="1" x14ac:dyDescent="0.25">
      <c r="A4" s="93"/>
      <c r="B4" s="1"/>
      <c r="C4" s="12" t="s">
        <v>1</v>
      </c>
      <c r="D4" s="89"/>
      <c r="E4" s="89"/>
      <c r="F4" s="90"/>
      <c r="G4" s="90"/>
      <c r="H4" s="91" t="s">
        <v>9</v>
      </c>
      <c r="I4" s="91" t="s">
        <v>28</v>
      </c>
      <c r="J4" s="92"/>
      <c r="K4" s="94" t="str">
        <f>'Raw INPUT data'!AH6</f>
        <v>C.sp.</v>
      </c>
      <c r="L4" s="94" t="str">
        <f>'Raw INPUT data'!AH7</f>
        <v>N.fru</v>
      </c>
      <c r="M4" s="94" t="str">
        <f>'Raw INPUT data'!AH8</f>
        <v>R.api</v>
      </c>
      <c r="N4" s="94" t="str">
        <f>'Raw INPUT data'!AH9</f>
        <v>X.gra</v>
      </c>
      <c r="O4" s="94" t="str">
        <f>'Raw INPUT data'!AH10</f>
        <v/>
      </c>
      <c r="P4" s="94" t="str">
        <f>'Raw INPUT data'!AH11</f>
        <v/>
      </c>
      <c r="Q4" s="94" t="str">
        <f>'Raw INPUT data'!AH12</f>
        <v/>
      </c>
      <c r="R4" s="94" t="str">
        <f>'Raw INPUT data'!AH13</f>
        <v/>
      </c>
      <c r="S4" s="94" t="str">
        <f>'Raw INPUT data'!AH14</f>
        <v/>
      </c>
      <c r="T4" s="94" t="str">
        <f>'Raw INPUT data'!AH15</f>
        <v/>
      </c>
      <c r="U4" s="94" t="str">
        <f>'Raw INPUT data'!AH16</f>
        <v/>
      </c>
      <c r="V4" s="94" t="str">
        <f>'Raw INPUT data'!AH17</f>
        <v/>
      </c>
      <c r="W4" s="94" t="str">
        <f>'Raw INPUT data'!AH18</f>
        <v/>
      </c>
      <c r="X4" s="94" t="str">
        <f>'Raw INPUT data'!AH19</f>
        <v/>
      </c>
      <c r="Y4" s="94" t="str">
        <f>'Raw INPUT data'!AH20</f>
        <v/>
      </c>
      <c r="Z4" s="94" t="str">
        <f>'Raw INPUT data'!AH21</f>
        <v/>
      </c>
      <c r="AA4" s="94" t="str">
        <f>'Raw INPUT data'!AH22</f>
        <v/>
      </c>
      <c r="AB4" s="94" t="str">
        <f>'Raw INPUT data'!AH23</f>
        <v/>
      </c>
      <c r="AC4" s="94" t="str">
        <f>'Raw INPUT data'!AH24</f>
        <v/>
      </c>
      <c r="AD4" s="94" t="str">
        <f>'Raw INPUT data'!AH25</f>
        <v/>
      </c>
      <c r="AE4" s="94" t="str">
        <f>'Raw INPUT data'!AH26</f>
        <v/>
      </c>
      <c r="AF4" s="94" t="str">
        <f>'Raw INPUT data'!AH27</f>
        <v/>
      </c>
      <c r="AG4" s="94" t="str">
        <f>'Raw INPUT data'!AH28</f>
        <v/>
      </c>
      <c r="AH4" s="94" t="str">
        <f>'Raw INPUT data'!AH29</f>
        <v/>
      </c>
      <c r="AI4" s="94" t="str">
        <f>'Raw INPUT data'!AH30</f>
        <v/>
      </c>
      <c r="AJ4" s="94" t="str">
        <f>'Raw INPUT data'!AH31</f>
        <v/>
      </c>
      <c r="AK4" s="94" t="str">
        <f>'Raw INPUT data'!AH32</f>
        <v/>
      </c>
      <c r="AL4" s="94" t="str">
        <f>'Raw INPUT data'!AH33</f>
        <v/>
      </c>
      <c r="AM4" s="94" t="str">
        <f>'Raw INPUT data'!AH34</f>
        <v/>
      </c>
      <c r="AN4" s="95" t="str">
        <f>'Raw INPUT data'!AH35</f>
        <v/>
      </c>
    </row>
    <row r="5" spans="1:40" x14ac:dyDescent="0.2">
      <c r="A5" s="68">
        <f t="shared" ref="A5:A68" si="0">IF(B5="","",IF(C5="",0,1))</f>
        <v>1</v>
      </c>
      <c r="B5" s="60" t="str">
        <f>CONCATENATE('Raw INPUT data'!A5,'Raw INPUT data'!B5)</f>
        <v>1a</v>
      </c>
      <c r="C5" s="61" t="str">
        <f>'Raw INPUT data'!D5</f>
        <v>R.api</v>
      </c>
      <c r="D5" s="20">
        <f>IF(C5="","",IF(I5&gt;1,'Raw INPUT data'!E5,SUM('Raw INPUT data'!E5,(G5/100)/2)))</f>
        <v>3.2350718509467296</v>
      </c>
      <c r="E5" s="20">
        <f>IF(D5="","",POWER(D5,2))</f>
        <v>10.465689880787899</v>
      </c>
      <c r="F5" s="16">
        <f>IF(C5="","",IF(I5&gt;1,"MST",'Raw INPUT data'!G5))</f>
        <v>147.69999999999999</v>
      </c>
      <c r="G5" s="16">
        <f>IF(C5="","",IF(F5="MST","MST",PRODUCT(F5,1/PI())))</f>
        <v>47.014370189345883</v>
      </c>
      <c r="H5" s="25">
        <f>IF(C5="","",IF(I5=1,PI()*POWER(G5/2,2)/10000,SUM(PI()*POWER(PRODUCT('Raw INPUT data'!G5,1/PI())/2,2)/10000,PI()*POWER(PRODUCT('Raw INPUT data'!H5,1/PI())/2,2)/10000,PI()*POWER(PRODUCT('Raw INPUT data'!I5,1/PI())/2,2)/10000,PI()*POWER(PRODUCT('Raw INPUT data'!J5,1/PI())/2,2)/10000,PI()*POWER(PRODUCT('Raw INPUT data'!K5,1/PI())/2,2)/10000,PI()*POWER(PRODUCT('Raw INPUT data'!L5,1/PI())/2,2)/10000,PI()*POWER(PRODUCT('Raw INPUT data'!M5,1/PI())/2,2)/10000,PI()*POWER(PRODUCT('Raw INPUT data'!N5,1/PI())/2,2)/10000,PI()*POWER(PRODUCT('Raw INPUT data'!O5,1/PI())/2,2)/10000,PI()*POWER(PRODUCT('Raw INPUT data'!P5,1/PI())/2,2)/10000,PI()*POWER(PRODUCT('Raw INPUT data'!Q5,1/PI())/2,2)/10000,PI()*POWER(PRODUCT('Raw INPUT data'!R5,1/PI())/2,2)/10000,PI()*POWER(PRODUCT('Raw INPUT data'!S5,1/PI())/2,2)/10000,PI()*POWER(PRODUCT('Raw INPUT data'!T5,1/PI())/2,2)/10000,PI()*POWER(PRODUCT('Raw INPUT data'!U5,1/PI())/2,2)/10000,PI()*POWER(PRODUCT('Raw INPUT data'!V5,1/PI())/2,2)/10000,PI()*POWER(PRODUCT('Raw INPUT data'!W5,1/PI())/2,2)/10000,PI()*POWER(PRODUCT('Raw INPUT data'!X5,1/PI())/2,2)/10000,PI()*POWER(PRODUCT('Raw INPUT data'!Y5,1/PI())/2,2)/10000,PI()*POWER(PRODUCT('Raw INPUT data'!Z5,1/PI())/2,2)/10000)))</f>
        <v>0.17360056192415965</v>
      </c>
      <c r="I5" s="26">
        <f>IF(C5="","",COUNT('Raw INPUT data'!G5:Z5))</f>
        <v>1</v>
      </c>
      <c r="J5" s="3">
        <f>IF(C5="","",'Raw INPUT data'!F5)</f>
        <v>14</v>
      </c>
      <c r="K5" s="43">
        <f>IF(B5="","",IF($K$4="","",IF(OR(C5=$K$4,C6=$K$4,C7=$K$4,C8=$K$4),1,0)))</f>
        <v>0</v>
      </c>
      <c r="L5" s="43">
        <f>IF(B5="","",IF($L$4="","",IF(OR(C5=$L$4,C6=$L$4,C7=$L$4,C8=$L$4),1,0)))</f>
        <v>1</v>
      </c>
      <c r="M5" s="43">
        <f>IF(B5="","",IF($M$4="","",IF(OR(C5=$M$4,C6=$M$4,C7=$M$4,C8=$M$4),1,0)))</f>
        <v>1</v>
      </c>
      <c r="N5" s="43">
        <f>IF(B5="","",IF($N$4="","",IF(OR(C5=$N$4,C6=$N$4,C7=$N$4,C8=$N$4),1,0)))</f>
        <v>0</v>
      </c>
      <c r="O5" s="43" t="str">
        <f>IF(B5="","",IF($O$4="","",IF(OR(C5=$O$4,C6=$O$4,C7=$O$4,C8=$O$4),1,0)))</f>
        <v/>
      </c>
      <c r="P5" s="43" t="str">
        <f>IF(B5="","",IF($P$4="","",IF(OR(C5=$P$4,C6=$P$4,C7=$P$4,C8=$P$4),1,0)))</f>
        <v/>
      </c>
      <c r="Q5" s="43" t="str">
        <f>IF(B5="","",IF($Q$4="","",IF(OR(C5=$Q$4,C6=$Q$4,C7=$Q$4,C8=$Q$4),1,0)))</f>
        <v/>
      </c>
      <c r="R5" s="43" t="str">
        <f>IF(B5="","",IF($R$4="","",IF(OR(C5=$R$4,C6=$R$4,C7=$R$4,C8=$R$4),1,0)))</f>
        <v/>
      </c>
      <c r="S5" s="43" t="str">
        <f>IF(B5="","",IF($S$4="","",IF(OR(C5=$S$4,C6=$S$4,C7=$S$4,C8=$S$4),1,0)))</f>
        <v/>
      </c>
      <c r="T5" s="43" t="str">
        <f>IF(B5="","",IF($T$4="","",IF(OR(C5=$T$4,C6=$T$4,C7=$T$4,C8=$T$4),1,0)))</f>
        <v/>
      </c>
      <c r="U5" s="43" t="str">
        <f>IF(B5="","",IF($U$4="","",IF(OR(C5=$U$4,C6=$U$4,C7=$U$4,C8=$U$4),1,0)))</f>
        <v/>
      </c>
      <c r="V5" s="43" t="str">
        <f>IF(B5="","",IF($V$4="","",IF(OR(C5=$V$4,C6=$V$4,C7=$V$4,C8=$V$4),1,0)))</f>
        <v/>
      </c>
      <c r="W5" s="43" t="str">
        <f>IF(B5="","",IF($W$4="","",IF(OR(C5=$W$4,C6=$W$4,C7=$W$4,C8=$W$4),1,0)))</f>
        <v/>
      </c>
      <c r="X5" s="43" t="str">
        <f>IF(B5="","",IF($X$4="","",IF(OR(C5=$X$4,C6=$X$4,C7=$X$4,C8=$X$4),1,0)))</f>
        <v/>
      </c>
      <c r="Y5" s="43" t="str">
        <f>IF(B5="","",IF($Y$4="","",IF(OR(C5=$Y$4,C6=$Y$4,C7=$Y$4,C8=$Y$4),1,0)))</f>
        <v/>
      </c>
      <c r="Z5" s="43" t="str">
        <f>IF(B5="","",IF($Z$4="","",IF(OR(C5=$Z$4,C6=$Z$4,C7=$Z$4,C8=$Z$4),1,0)))</f>
        <v/>
      </c>
      <c r="AA5" s="43" t="str">
        <f>IF(B5="","",IF($AA$4="","",IF(OR(C5=$AA$4,C6=$AA$4,C7=$AA$4,C8=$AA$4),1,0)))</f>
        <v/>
      </c>
      <c r="AB5" s="43" t="str">
        <f>IF(B5="","",IF($AB$4="","",IF(OR(C5=$AB$4,C6=$AB$4,C7=$AB$4,C8=$AB$4),1,0)))</f>
        <v/>
      </c>
      <c r="AC5" s="43" t="str">
        <f>IF(B5="","",IF($AC$4="","",IF(OR(C5=$AC$4,C6=$AC$4,C7=$AC$4,C8=$AC$4),1,0)))</f>
        <v/>
      </c>
      <c r="AD5" s="43" t="str">
        <f>IF(B5="","",IF($AD$4="","",IF(OR(C5=$AD$4,C6=$AD$4,C7=$AD$4,C8=$AD$4),1,0)))</f>
        <v/>
      </c>
      <c r="AE5" s="43" t="str">
        <f>IF(B5="","",IF($AE$4="","",IF(OR(C5=$AE$4,C6=$AE$4,C7=$AE$4,C8=$AE$4),1,0)))</f>
        <v/>
      </c>
      <c r="AF5" s="43" t="str">
        <f>IF(B5="","",IF($AF$4="","",IF(OR(C5=$AF$4,C6=$AF$4,C7=$AF$4,C8=$AF$4),1,0)))</f>
        <v/>
      </c>
      <c r="AG5" s="43" t="str">
        <f>IF(B5="","",IF($AG$4="","",IF(OR(C5=$AG$4,C6=$AG$4,C7=$AG$4,C8=$AG$4),1,0)))</f>
        <v/>
      </c>
      <c r="AH5" s="43" t="str">
        <f>IF(B5="","",IF($AH$4="","",IF(OR(C5=$AH$4,C6=$AH$4,C7=$AH$4,C8=$AH$4),1,0)))</f>
        <v/>
      </c>
      <c r="AI5" s="43" t="str">
        <f>IF(B5="","",IF($AI$4="","",IF(OR(C5=$AI$4,C6=$AI$4,C7=$AI$4,C8=$AI$4),1,0)))</f>
        <v/>
      </c>
      <c r="AJ5" s="43" t="str">
        <f>IF(B5="","",IF($AJ$4="","",IF(OR(C5=$AJ$4,C6=$AJ$4,C7=$AJ$4,C8=$AJ$4),1,0)))</f>
        <v/>
      </c>
      <c r="AK5" s="43" t="str">
        <f>IF(B5="","",IF($AK$4="","",IF(OR(C5=$AK$4,C6=$AK$4,C7=$AK$4,C8=$AK$4),1,0)))</f>
        <v/>
      </c>
      <c r="AL5" s="43" t="str">
        <f>IF(B5="","",IF($AL$4="","",IF(OR(C5=$AL$4,C6=$AL$4,C7=$AL$4,C8=$AL$4),1,0)))</f>
        <v/>
      </c>
      <c r="AM5" s="43" t="str">
        <f>IF(B5="","",IF($AM$4="","",IF(OR(C5=$AM$4,C6=$AM$4,C7=$AM$4,C8=$AM$4),1,0)))</f>
        <v/>
      </c>
      <c r="AN5" s="72" t="str">
        <f>IF(B5="","",IF($AN$4="","",IF(OR(C5=$AN$4,C6=$AN$4,C7=$AN$4,C8=$AN$4),1,0)))</f>
        <v/>
      </c>
    </row>
    <row r="6" spans="1:40" x14ac:dyDescent="0.2">
      <c r="A6" s="68">
        <f t="shared" si="0"/>
        <v>1</v>
      </c>
      <c r="B6" s="1" t="str">
        <f>CONCATENATE('Raw INPUT data'!A6,'Raw INPUT data'!B6)</f>
        <v>1b</v>
      </c>
      <c r="C6" s="12" t="str">
        <f>'Raw INPUT data'!D6</f>
        <v>N.fru</v>
      </c>
      <c r="D6" s="20">
        <f>IF(C6="","",IF(I6&gt;1,'Raw INPUT data'!E6,SUM('Raw INPUT data'!E6,(G6/100)/2)))</f>
        <v>4.7504803878730222</v>
      </c>
      <c r="E6" s="20">
        <f>IF(D6="","",POWER(D6,2))</f>
        <v>22.567063915566219</v>
      </c>
      <c r="F6" s="16">
        <f>IF(C6="","",IF(I6&gt;1,"MST",'Raw INPUT data'!G6))</f>
        <v>785.7</v>
      </c>
      <c r="G6" s="16">
        <f t="shared" ref="G6:G9" si="1">IF(C6="","",IF(F6="MST","MST",PRODUCT(F6,1/PI())))</f>
        <v>250.09607757460435</v>
      </c>
      <c r="H6" s="25">
        <f>IF(C6="","",IF(I6=1,PI()*POWER(G6/2,2)/10000,SUM(PI()*POWER(PRODUCT('Raw INPUT data'!G6,1/PI())/2,2)/10000,PI()*POWER(PRODUCT('Raw INPUT data'!H6,1/PI())/2,2)/10000,PI()*POWER(PRODUCT('Raw INPUT data'!I6,1/PI())/2,2)/10000,PI()*POWER(PRODUCT('Raw INPUT data'!J6,1/PI())/2,2)/10000,PI()*POWER(PRODUCT('Raw INPUT data'!K6,1/PI())/2,2)/10000,PI()*POWER(PRODUCT('Raw INPUT data'!L6,1/PI())/2,2)/10000,PI()*POWER(PRODUCT('Raw INPUT data'!M6,1/PI())/2,2)/10000,PI()*POWER(PRODUCT('Raw INPUT data'!N6,1/PI())/2,2)/10000,PI()*POWER(PRODUCT('Raw INPUT data'!O6,1/PI())/2,2)/10000,PI()*POWER(PRODUCT('Raw INPUT data'!P6,1/PI())/2,2)/10000,PI()*POWER(PRODUCT('Raw INPUT data'!Q6,1/PI())/2,2)/10000,PI()*POWER(PRODUCT('Raw INPUT data'!R6,1/PI())/2,2)/10000,PI()*POWER(PRODUCT('Raw INPUT data'!S6,1/PI())/2,2)/10000,PI()*POWER(PRODUCT('Raw INPUT data'!T6,1/PI())/2,2)/10000,PI()*POWER(PRODUCT('Raw INPUT data'!U6,1/PI())/2,2)/10000,PI()*POWER(PRODUCT('Raw INPUT data'!V6,1/PI())/2,2)/10000,PI()*POWER(PRODUCT('Raw INPUT data'!W6,1/PI())/2,2)/10000,PI()*POWER(PRODUCT('Raw INPUT data'!X6,1/PI())/2,2)/10000,PI()*POWER(PRODUCT('Raw INPUT data'!Y6,1/PI())/2,2)/10000,PI()*POWER(PRODUCT('Raw INPUT data'!Z6,1/PI())/2,2)/10000)))</f>
        <v>4.9125122037591664</v>
      </c>
      <c r="I6" s="26">
        <f>IF(C6="","",COUNT('Raw INPUT data'!G6:Z6))</f>
        <v>1</v>
      </c>
      <c r="J6" s="3">
        <f>IF(C6="","",'Raw INPUT data'!F6)</f>
        <v>7</v>
      </c>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72"/>
    </row>
    <row r="7" spans="1:40" x14ac:dyDescent="0.2">
      <c r="A7" s="68">
        <f t="shared" si="0"/>
        <v>1</v>
      </c>
      <c r="B7" s="1" t="str">
        <f>CONCATENATE('Raw INPUT data'!A7,'Raw INPUT data'!B7)</f>
        <v>1c</v>
      </c>
      <c r="C7" s="12" t="str">
        <f>'Raw INPUT data'!D7</f>
        <v>N.fru</v>
      </c>
      <c r="D7" s="20">
        <f>IF(C7="","",IF(I7&gt;1,'Raw INPUT data'!E7,SUM('Raw INPUT data'!E7,(G7/100)/2)))</f>
        <v>2.1001155269330249</v>
      </c>
      <c r="E7" s="20">
        <f>IF(D7="","",POWER(D7,2))</f>
        <v>4.4104852264651768</v>
      </c>
      <c r="F7" s="16">
        <f>IF(C7="","",IF(I7&gt;1,"MST",'Raw INPUT data'!G7))</f>
        <v>251.4</v>
      </c>
      <c r="G7" s="16">
        <f t="shared" si="1"/>
        <v>80.023105386604982</v>
      </c>
      <c r="H7" s="25">
        <f>IF(C7="","",IF(I7=1,PI()*POWER(G7/2,2)/10000,SUM(PI()*POWER(PRODUCT('Raw INPUT data'!G7,1/PI())/2,2)/10000,PI()*POWER(PRODUCT('Raw INPUT data'!H7,1/PI())/2,2)/10000,PI()*POWER(PRODUCT('Raw INPUT data'!I7,1/PI())/2,2)/10000,PI()*POWER(PRODUCT('Raw INPUT data'!J7,1/PI())/2,2)/10000,PI()*POWER(PRODUCT('Raw INPUT data'!K7,1/PI())/2,2)/10000,PI()*POWER(PRODUCT('Raw INPUT data'!L7,1/PI())/2,2)/10000,PI()*POWER(PRODUCT('Raw INPUT data'!M7,1/PI())/2,2)/10000,PI()*POWER(PRODUCT('Raw INPUT data'!N7,1/PI())/2,2)/10000,PI()*POWER(PRODUCT('Raw INPUT data'!O7,1/PI())/2,2)/10000,PI()*POWER(PRODUCT('Raw INPUT data'!P7,1/PI())/2,2)/10000,PI()*POWER(PRODUCT('Raw INPUT data'!Q7,1/PI())/2,2)/10000,PI()*POWER(PRODUCT('Raw INPUT data'!R7,1/PI())/2,2)/10000,PI()*POWER(PRODUCT('Raw INPUT data'!S7,1/PI())/2,2)/10000,PI()*POWER(PRODUCT('Raw INPUT data'!T7,1/PI())/2,2)/10000,PI()*POWER(PRODUCT('Raw INPUT data'!U7,1/PI())/2,2)/10000,PI()*POWER(PRODUCT('Raw INPUT data'!V7,1/PI())/2,2)/10000,PI()*POWER(PRODUCT('Raw INPUT data'!W7,1/PI())/2,2)/10000,PI()*POWER(PRODUCT('Raw INPUT data'!X7,1/PI())/2,2)/10000,PI()*POWER(PRODUCT('Raw INPUT data'!Y7,1/PI())/2,2)/10000,PI()*POWER(PRODUCT('Raw INPUT data'!Z7,1/PI())/2,2)/10000)))</f>
        <v>0.50294521735481235</v>
      </c>
      <c r="I7" s="26">
        <f>IF(C7="","",COUNT('Raw INPUT data'!G7:Z7))</f>
        <v>1</v>
      </c>
      <c r="J7" s="3">
        <f>IF(C7="","",'Raw INPUT data'!F7)</f>
        <v>7.5</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72"/>
    </row>
    <row r="8" spans="1:40" x14ac:dyDescent="0.2">
      <c r="A8" s="69">
        <f t="shared" si="0"/>
        <v>1</v>
      </c>
      <c r="B8" s="4" t="str">
        <f>CONCATENATE('Raw INPUT data'!A8,'Raw INPUT data'!B8)</f>
        <v>1d</v>
      </c>
      <c r="C8" s="17" t="str">
        <f>'Raw INPUT data'!D8</f>
        <v>N.fru</v>
      </c>
      <c r="D8" s="21">
        <f>IF(C8="","",IF(I8&gt;1,'Raw INPUT data'!E8,SUM('Raw INPUT data'!E8,(G8/100)/2)))</f>
        <v>2.5501408748021701</v>
      </c>
      <c r="E8" s="21">
        <f>IF(D8="","",POWER(D8,2))</f>
        <v>6.503218481336777</v>
      </c>
      <c r="F8" s="18">
        <f>IF(C8="","",IF(I8&gt;1,"MST",'Raw INPUT data'!G8))</f>
        <v>220</v>
      </c>
      <c r="G8" s="18">
        <f t="shared" si="1"/>
        <v>70.028174960433958</v>
      </c>
      <c r="H8" s="27">
        <f>IF(C8="","",IF(I8=1,PI()*POWER(G8/2,2)/10000,SUM(PI()*POWER(PRODUCT('Raw INPUT data'!G8,1/PI())/2,2)/10000,PI()*POWER(PRODUCT('Raw INPUT data'!H8,1/PI())/2,2)/10000,PI()*POWER(PRODUCT('Raw INPUT data'!I8,1/PI())/2,2)/10000,PI()*POWER(PRODUCT('Raw INPUT data'!J8,1/PI())/2,2)/10000,PI()*POWER(PRODUCT('Raw INPUT data'!K8,1/PI())/2,2)/10000,PI()*POWER(PRODUCT('Raw INPUT data'!L8,1/PI())/2,2)/10000,PI()*POWER(PRODUCT('Raw INPUT data'!M8,1/PI())/2,2)/10000,PI()*POWER(PRODUCT('Raw INPUT data'!N8,1/PI())/2,2)/10000,PI()*POWER(PRODUCT('Raw INPUT data'!O8,1/PI())/2,2)/10000,PI()*POWER(PRODUCT('Raw INPUT data'!P8,1/PI())/2,2)/10000,PI()*POWER(PRODUCT('Raw INPUT data'!Q8,1/PI())/2,2)/10000,PI()*POWER(PRODUCT('Raw INPUT data'!R8,1/PI())/2,2)/10000,PI()*POWER(PRODUCT('Raw INPUT data'!S8,1/PI())/2,2)/10000,PI()*POWER(PRODUCT('Raw INPUT data'!T8,1/PI())/2,2)/10000,PI()*POWER(PRODUCT('Raw INPUT data'!U8,1/PI())/2,2)/10000,PI()*POWER(PRODUCT('Raw INPUT data'!V8,1/PI())/2,2)/10000,PI()*POWER(PRODUCT('Raw INPUT data'!W8,1/PI())/2,2)/10000,PI()*POWER(PRODUCT('Raw INPUT data'!X8,1/PI())/2,2)/10000,PI()*POWER(PRODUCT('Raw INPUT data'!Y8,1/PI())/2,2)/10000,PI()*POWER(PRODUCT('Raw INPUT data'!Z8,1/PI())/2,2)/10000)))</f>
        <v>0.38515496228238677</v>
      </c>
      <c r="I8" s="28">
        <f>IF(C8="","",COUNT('Raw INPUT data'!G8:Z8))</f>
        <v>1</v>
      </c>
      <c r="J8" s="5">
        <f>IF(C8="","",'Raw INPUT data'!F8)</f>
        <v>8</v>
      </c>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73"/>
    </row>
    <row r="9" spans="1:40" x14ac:dyDescent="0.2">
      <c r="A9" s="68">
        <f t="shared" si="0"/>
        <v>0</v>
      </c>
      <c r="B9" s="1" t="str">
        <f>CONCATENATE('Raw INPUT data'!A9,'Raw INPUT data'!B9)</f>
        <v>2a</v>
      </c>
      <c r="C9" s="12" t="str">
        <f>'Raw INPUT data'!D9</f>
        <v/>
      </c>
      <c r="D9" s="20" t="str">
        <f>IF(C9="","",IF(I9&gt;1,'Raw INPUT data'!E9,SUM('Raw INPUT data'!E9,(G9/100)/2)))</f>
        <v/>
      </c>
      <c r="E9" s="20" t="str">
        <f t="shared" ref="E9:E72" si="2">IF(D9="","",POWER(D9,2))</f>
        <v/>
      </c>
      <c r="F9" s="16" t="str">
        <f>IF(C9="","",IF(I9&gt;1,"MST",'Raw INPUT data'!G9))</f>
        <v/>
      </c>
      <c r="G9" s="16" t="str">
        <f t="shared" si="1"/>
        <v/>
      </c>
      <c r="H9" s="25" t="str">
        <f>IF(C9="","",IF(I9=1,PI()*POWER(G9/2,2)/10000,SUM(PI()*POWER(PRODUCT('Raw INPUT data'!G9,1/PI())/2,2)/10000,PI()*POWER(PRODUCT('Raw INPUT data'!H9,1/PI())/2,2)/10000,PI()*POWER(PRODUCT('Raw INPUT data'!I9,1/PI())/2,2)/10000,PI()*POWER(PRODUCT('Raw INPUT data'!J9,1/PI())/2,2)/10000,PI()*POWER(PRODUCT('Raw INPUT data'!K9,1/PI())/2,2)/10000,PI()*POWER(PRODUCT('Raw INPUT data'!L9,1/PI())/2,2)/10000,PI()*POWER(PRODUCT('Raw INPUT data'!M9,1/PI())/2,2)/10000,PI()*POWER(PRODUCT('Raw INPUT data'!N9,1/PI())/2,2)/10000,PI()*POWER(PRODUCT('Raw INPUT data'!O9,1/PI())/2,2)/10000,PI()*POWER(PRODUCT('Raw INPUT data'!P9,1/PI())/2,2)/10000,PI()*POWER(PRODUCT('Raw INPUT data'!Q9,1/PI())/2,2)/10000,PI()*POWER(PRODUCT('Raw INPUT data'!R9,1/PI())/2,2)/10000,PI()*POWER(PRODUCT('Raw INPUT data'!S9,1/PI())/2,2)/10000,PI()*POWER(PRODUCT('Raw INPUT data'!T9,1/PI())/2,2)/10000,PI()*POWER(PRODUCT('Raw INPUT data'!U9,1/PI())/2,2)/10000,PI()*POWER(PRODUCT('Raw INPUT data'!V9,1/PI())/2,2)/10000,PI()*POWER(PRODUCT('Raw INPUT data'!W9,1/PI())/2,2)/10000,PI()*POWER(PRODUCT('Raw INPUT data'!X9,1/PI())/2,2)/10000,PI()*POWER(PRODUCT('Raw INPUT data'!Y9,1/PI())/2,2)/10000,PI()*POWER(PRODUCT('Raw INPUT data'!Z9,1/PI())/2,2)/10000)))</f>
        <v/>
      </c>
      <c r="I9" s="26" t="str">
        <f>IF(C9="","",COUNT('Raw INPUT data'!G9:Z9))</f>
        <v/>
      </c>
      <c r="J9" s="3" t="str">
        <f>IF(C9="","",'Raw INPUT data'!F9)</f>
        <v/>
      </c>
      <c r="K9" s="43">
        <f>IF(B9="","",IF($K$4="","",IF(OR(C9=$K$4,C10=$K$4,C11=$K$4,C12=$K$4),1,0)))</f>
        <v>0</v>
      </c>
      <c r="L9" s="43">
        <f>IF(B9="","",IF($L$4="","",IF(OR(C9=$L$4,C10=$L$4,C11=$L$4,C12=$L$4),1,0)))</f>
        <v>1</v>
      </c>
      <c r="M9" s="43">
        <f>IF(B9="","",IF($M$4="","",IF(OR(C9=$M$4,C10=$M$4,C11=$M$4,C12=$M$4),1,0)))</f>
        <v>0</v>
      </c>
      <c r="N9" s="43">
        <f>IF(B9="","",IF($N$4="","",IF(OR(C9=$N$4,C10=$N$4,C11=$N$4,C12=$N$4),1,0)))</f>
        <v>0</v>
      </c>
      <c r="O9" s="43" t="str">
        <f>IF(B9="","",IF($O$4="","",IF(OR(C9=$O$4,C10=$O$4,C11=$O$4,C12=$O$4),1,0)))</f>
        <v/>
      </c>
      <c r="P9" s="43" t="str">
        <f>IF(B9="","",IF($P$4="","",IF(OR(C9=$P$4,C10=$P$4,C11=$P$4,C12=$P$4),1,0)))</f>
        <v/>
      </c>
      <c r="Q9" s="43" t="str">
        <f>IF(B9="","",IF($Q$4="","",IF(OR(C9=$Q$4,C10=$Q$4,C11=$Q$4,C12=$Q$4),1,0)))</f>
        <v/>
      </c>
      <c r="R9" s="43" t="str">
        <f>IF(B9="","",IF($R$4="","",IF(OR(C9=$R$4,C10=$R$4,C11=$R$4,C12=$R$4),1,0)))</f>
        <v/>
      </c>
      <c r="S9" s="43" t="str">
        <f>IF(B9="","",IF($S$4="","",IF(OR(C9=$S$4,C10=$S$4,C11=$S$4,C12=$S$4),1,0)))</f>
        <v/>
      </c>
      <c r="T9" s="43" t="str">
        <f>IF(B9="","",IF($T$4="","",IF(OR(C9=$T$4,C10=$T$4,C11=$T$4,C12=$T$4),1,0)))</f>
        <v/>
      </c>
      <c r="U9" s="43" t="str">
        <f>IF(B9="","",IF($U$4="","",IF(OR(C9=$U$4,C10=$U$4,C11=$U$4,C12=$U$4),1,0)))</f>
        <v/>
      </c>
      <c r="V9" s="43" t="str">
        <f>IF(B9="","",IF($V$4="","",IF(OR(C9=$V$4,C10=$V$4,C11=$V$4,C12=$V$4),1,0)))</f>
        <v/>
      </c>
      <c r="W9" s="43" t="str">
        <f>IF(B9="","",IF($W$4="","",IF(OR(C9=$W$4,C10=$W$4,C11=$W$4,C12=$W$4),1,0)))</f>
        <v/>
      </c>
      <c r="X9" s="43" t="str">
        <f>IF(B9="","",IF($X$4="","",IF(OR(C9=$X$4,C10=$X$4,C11=$X$4,C12=$X$4),1,0)))</f>
        <v/>
      </c>
      <c r="Y9" s="43" t="str">
        <f>IF(B9="","",IF($Y$4="","",IF(OR(C9=$Y$4,C10=$Y$4,C11=$Y$4,C12=$Y$4),1,0)))</f>
        <v/>
      </c>
      <c r="Z9" s="43" t="str">
        <f>IF(B9="","",IF($Z$4="","",IF(OR(C9=$Z$4,C10=$Z$4,C11=$Z$4,C12=$Z$4),1,0)))</f>
        <v/>
      </c>
      <c r="AA9" s="43" t="str">
        <f>IF(B9="","",IF($AA$4="","",IF(OR(C9=$AA$4,C10=$AA$4,C11=$AA$4,C12=$AA$4),1,0)))</f>
        <v/>
      </c>
      <c r="AB9" s="43" t="str">
        <f>IF(B9="","",IF($AB$4="","",IF(OR(C9=$AB$4,C10=$AB$4,C11=$AB$4,C12=$AB$4),1,0)))</f>
        <v/>
      </c>
      <c r="AC9" s="43" t="str">
        <f>IF(B9="","",IF($AC$4="","",IF(OR(C9=$AC$4,C10=$AC$4,C11=$AC$4,C12=$AC$4),1,0)))</f>
        <v/>
      </c>
      <c r="AD9" s="43" t="str">
        <f>IF(B9="","",IF($AD$4="","",IF(OR(C9=$AD$4,C10=$AD$4,C11=$AD$4,C12=$AD$4),1,0)))</f>
        <v/>
      </c>
      <c r="AE9" s="43" t="str">
        <f>IF(B9="","",IF($AE$4="","",IF(OR(C9=$AE$4,C10=$AE$4,C11=$AE$4,C12=$AE$4),1,0)))</f>
        <v/>
      </c>
      <c r="AF9" s="43" t="str">
        <f>IF(B9="","",IF($AF$4="","",IF(OR(C9=$AF$4,C10=$AF$4,C11=$AF$4,C12=$AF$4),1,0)))</f>
        <v/>
      </c>
      <c r="AG9" s="43" t="str">
        <f>IF(B9="","",IF($AG$4="","",IF(OR(C9=$AG$4,C10=$AG$4,C11=$AG$4,C12=$AG$4),1,0)))</f>
        <v/>
      </c>
      <c r="AH9" s="43" t="str">
        <f>IF(B9="","",IF($AH$4="","",IF(OR(C9=$AH$4,C10=$AH$4,C11=$AH$4,C12=$AH$4),1,0)))</f>
        <v/>
      </c>
      <c r="AI9" s="43" t="str">
        <f>IF(B9="","",IF($AI$4="","",IF(OR(C9=$AI$4,C10=$AI$4,C11=$AI$4,C12=$AI$4),1,0)))</f>
        <v/>
      </c>
      <c r="AJ9" s="43" t="str">
        <f>IF(B9="","",IF($AJ$4="","",IF(OR(C9=$AJ$4,C10=$AJ$4,C11=$AJ$4,C12=$AJ$4),1,0)))</f>
        <v/>
      </c>
      <c r="AK9" s="43" t="str">
        <f>IF(B9="","",IF($AK$4="","",IF(OR(C9=$AK$4,C10=$AK$4,C11=$AK$4,C12=$AK$4),1,0)))</f>
        <v/>
      </c>
      <c r="AL9" s="43" t="str">
        <f>IF(B9="","",IF($AL$4="","",IF(OR(C9=$AL$4,C10=$AL$4,C11=$AL$4,C12=$AL$4),1,0)))</f>
        <v/>
      </c>
      <c r="AM9" s="43" t="str">
        <f>IF(B9="","",IF($AM$4="","",IF(OR(C9=$AM$4,C10=$AM$4,C11=$AM$4,C12=$AM$4),1,0)))</f>
        <v/>
      </c>
      <c r="AN9" s="72" t="str">
        <f>IF(B9="","",IF($AN$4="","",IF(OR(C9=$AN$4,C10=$AN$4,C11=$AN$4,C12=$AN$4),1,0)))</f>
        <v/>
      </c>
    </row>
    <row r="10" spans="1:40" x14ac:dyDescent="0.2">
      <c r="A10" s="68">
        <f t="shared" si="0"/>
        <v>1</v>
      </c>
      <c r="B10" s="1" t="str">
        <f>CONCATENATE('Raw INPUT data'!A10,'Raw INPUT data'!B10)</f>
        <v>2b</v>
      </c>
      <c r="C10" s="12" t="str">
        <f>'Raw INPUT data'!D10</f>
        <v>N.fru</v>
      </c>
      <c r="D10" s="20">
        <f>IF(C10="","",IF(I10&gt;1,'Raw INPUT data'!E10,SUM('Raw INPUT data'!E10,(G10/100)/2)))</f>
        <v>1.7000577634665124</v>
      </c>
      <c r="E10" s="20">
        <f t="shared" si="2"/>
        <v>2.8901963991227602</v>
      </c>
      <c r="F10" s="16">
        <f>IF(C10="","",IF(I10&gt;1,"MST",'Raw INPUT data'!G10))</f>
        <v>125.7</v>
      </c>
      <c r="G10" s="16">
        <f t="shared" ref="G10:G73" si="3">IF(C10="","",IF(F10="MST","MST",PRODUCT(F10,1/PI())))</f>
        <v>40.011552693302491</v>
      </c>
      <c r="H10" s="25">
        <f>IF(C10="","",IF(I10=1,PI()*POWER(G10/2,2)/10000,SUM(PI()*POWER(PRODUCT('Raw INPUT data'!G10,1/PI())/2,2)/10000,PI()*POWER(PRODUCT('Raw INPUT data'!H10,1/PI())/2,2)/10000,PI()*POWER(PRODUCT('Raw INPUT data'!I10,1/PI())/2,2)/10000,PI()*POWER(PRODUCT('Raw INPUT data'!J10,1/PI())/2,2)/10000,PI()*POWER(PRODUCT('Raw INPUT data'!K10,1/PI())/2,2)/10000,PI()*POWER(PRODUCT('Raw INPUT data'!L10,1/PI())/2,2)/10000,PI()*POWER(PRODUCT('Raw INPUT data'!M10,1/PI())/2,2)/10000,PI()*POWER(PRODUCT('Raw INPUT data'!N10,1/PI())/2,2)/10000,PI()*POWER(PRODUCT('Raw INPUT data'!O10,1/PI())/2,2)/10000,PI()*POWER(PRODUCT('Raw INPUT data'!P10,1/PI())/2,2)/10000,PI()*POWER(PRODUCT('Raw INPUT data'!Q10,1/PI())/2,2)/10000,PI()*POWER(PRODUCT('Raw INPUT data'!R10,1/PI())/2,2)/10000,PI()*POWER(PRODUCT('Raw INPUT data'!S10,1/PI())/2,2)/10000,PI()*POWER(PRODUCT('Raw INPUT data'!T10,1/PI())/2,2)/10000,PI()*POWER(PRODUCT('Raw INPUT data'!U10,1/PI())/2,2)/10000,PI()*POWER(PRODUCT('Raw INPUT data'!V10,1/PI())/2,2)/10000,PI()*POWER(PRODUCT('Raw INPUT data'!W10,1/PI())/2,2)/10000,PI()*POWER(PRODUCT('Raw INPUT data'!X10,1/PI())/2,2)/10000,PI()*POWER(PRODUCT('Raw INPUT data'!Y10,1/PI())/2,2)/10000,PI()*POWER(PRODUCT('Raw INPUT data'!Z10,1/PI())/2,2)/10000)))</f>
        <v>0.12573630433870309</v>
      </c>
      <c r="I10" s="26">
        <f>IF(C10="","",COUNT('Raw INPUT data'!G10:Z10))</f>
        <v>1</v>
      </c>
      <c r="J10" s="3">
        <f>IF(C10="","",'Raw INPUT data'!F10)</f>
        <v>7</v>
      </c>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72"/>
    </row>
    <row r="11" spans="1:40" x14ac:dyDescent="0.2">
      <c r="A11" s="68">
        <f t="shared" si="0"/>
        <v>1</v>
      </c>
      <c r="B11" s="1" t="str">
        <f>CONCATENATE('Raw INPUT data'!A11,'Raw INPUT data'!B11)</f>
        <v>2c</v>
      </c>
      <c r="C11" s="12" t="str">
        <f>'Raw INPUT data'!D11</f>
        <v>N.fru</v>
      </c>
      <c r="D11" s="20">
        <f>IF(C11="","",IF(I11&gt;1,'Raw INPUT data'!E11,SUM('Raw INPUT data'!E11,(G11/100)/2)))</f>
        <v>1.8501408748021697</v>
      </c>
      <c r="E11" s="20">
        <f t="shared" si="2"/>
        <v>3.4230212566137377</v>
      </c>
      <c r="F11" s="16">
        <f>IF(C11="","",IF(I11&gt;1,"MST",'Raw INPUT data'!G11))</f>
        <v>220</v>
      </c>
      <c r="G11" s="16">
        <f t="shared" si="3"/>
        <v>70.028174960433958</v>
      </c>
      <c r="H11" s="25">
        <f>IF(C11="","",IF(I11=1,PI()*POWER(G11/2,2)/10000,SUM(PI()*POWER(PRODUCT('Raw INPUT data'!G11,1/PI())/2,2)/10000,PI()*POWER(PRODUCT('Raw INPUT data'!H11,1/PI())/2,2)/10000,PI()*POWER(PRODUCT('Raw INPUT data'!I11,1/PI())/2,2)/10000,PI()*POWER(PRODUCT('Raw INPUT data'!J11,1/PI())/2,2)/10000,PI()*POWER(PRODUCT('Raw INPUT data'!K11,1/PI())/2,2)/10000,PI()*POWER(PRODUCT('Raw INPUT data'!L11,1/PI())/2,2)/10000,PI()*POWER(PRODUCT('Raw INPUT data'!M11,1/PI())/2,2)/10000,PI()*POWER(PRODUCT('Raw INPUT data'!N11,1/PI())/2,2)/10000,PI()*POWER(PRODUCT('Raw INPUT data'!O11,1/PI())/2,2)/10000,PI()*POWER(PRODUCT('Raw INPUT data'!P11,1/PI())/2,2)/10000,PI()*POWER(PRODUCT('Raw INPUT data'!Q11,1/PI())/2,2)/10000,PI()*POWER(PRODUCT('Raw INPUT data'!R11,1/PI())/2,2)/10000,PI()*POWER(PRODUCT('Raw INPUT data'!S11,1/PI())/2,2)/10000,PI()*POWER(PRODUCT('Raw INPUT data'!T11,1/PI())/2,2)/10000,PI()*POWER(PRODUCT('Raw INPUT data'!U11,1/PI())/2,2)/10000,PI()*POWER(PRODUCT('Raw INPUT data'!V11,1/PI())/2,2)/10000,PI()*POWER(PRODUCT('Raw INPUT data'!W11,1/PI())/2,2)/10000,PI()*POWER(PRODUCT('Raw INPUT data'!X11,1/PI())/2,2)/10000,PI()*POWER(PRODUCT('Raw INPUT data'!Y11,1/PI())/2,2)/10000,PI()*POWER(PRODUCT('Raw INPUT data'!Z11,1/PI())/2,2)/10000)))</f>
        <v>0.38515496228238677</v>
      </c>
      <c r="I11" s="26">
        <f>IF(C11="","",COUNT('Raw INPUT data'!G11:Z11))</f>
        <v>1</v>
      </c>
      <c r="J11" s="3">
        <f>IF(C11="","",'Raw INPUT data'!F11)</f>
        <v>7.5</v>
      </c>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72"/>
    </row>
    <row r="12" spans="1:40" x14ac:dyDescent="0.2">
      <c r="A12" s="69">
        <f t="shared" si="0"/>
        <v>1</v>
      </c>
      <c r="B12" s="4" t="str">
        <f>CONCATENATE('Raw INPUT data'!A12,'Raw INPUT data'!B12)</f>
        <v>2d</v>
      </c>
      <c r="C12" s="17" t="str">
        <f>'Raw INPUT data'!D12</f>
        <v>N.fru</v>
      </c>
      <c r="D12" s="21">
        <f>IF(C12="","",IF(I12&gt;1,'Raw INPUT data'!E12,SUM('Raw INPUT data'!E12,(G12/100)/2)))</f>
        <v>2.8500324155973678</v>
      </c>
      <c r="E12" s="21">
        <f t="shared" si="2"/>
        <v>8.1226847699557663</v>
      </c>
      <c r="F12" s="18">
        <f>IF(C12="","",IF(I12&gt;1,"MST",'Raw INPUT data'!G12))</f>
        <v>157.1</v>
      </c>
      <c r="G12" s="18">
        <f t="shared" si="3"/>
        <v>50.006483119473515</v>
      </c>
      <c r="H12" s="27">
        <f>IF(C12="","",IF(I12=1,PI()*POWER(G12/2,2)/10000,SUM(PI()*POWER(PRODUCT('Raw INPUT data'!G12,1/PI())/2,2)/10000,PI()*POWER(PRODUCT('Raw INPUT data'!H12,1/PI())/2,2)/10000,PI()*POWER(PRODUCT('Raw INPUT data'!I12,1/PI())/2,2)/10000,PI()*POWER(PRODUCT('Raw INPUT data'!J12,1/PI())/2,2)/10000,PI()*POWER(PRODUCT('Raw INPUT data'!K12,1/PI())/2,2)/10000,PI()*POWER(PRODUCT('Raw INPUT data'!L12,1/PI())/2,2)/10000,PI()*POWER(PRODUCT('Raw INPUT data'!M12,1/PI())/2,2)/10000,PI()*POWER(PRODUCT('Raw INPUT data'!N12,1/PI())/2,2)/10000,PI()*POWER(PRODUCT('Raw INPUT data'!O12,1/PI())/2,2)/10000,PI()*POWER(PRODUCT('Raw INPUT data'!P12,1/PI())/2,2)/10000,PI()*POWER(PRODUCT('Raw INPUT data'!Q12,1/PI())/2,2)/10000,PI()*POWER(PRODUCT('Raw INPUT data'!R12,1/PI())/2,2)/10000,PI()*POWER(PRODUCT('Raw INPUT data'!S12,1/PI())/2,2)/10000,PI()*POWER(PRODUCT('Raw INPUT data'!T12,1/PI())/2,2)/10000,PI()*POWER(PRODUCT('Raw INPUT data'!U12,1/PI())/2,2)/10000,PI()*POWER(PRODUCT('Raw INPUT data'!V12,1/PI())/2,2)/10000,PI()*POWER(PRODUCT('Raw INPUT data'!W12,1/PI())/2,2)/10000,PI()*POWER(PRODUCT('Raw INPUT data'!X12,1/PI())/2,2)/10000,PI()*POWER(PRODUCT('Raw INPUT data'!Y12,1/PI())/2,2)/10000,PI()*POWER(PRODUCT('Raw INPUT data'!Z12,1/PI())/2,2)/10000)))</f>
        <v>0.19640046245173223</v>
      </c>
      <c r="I12" s="28">
        <f>IF(C12="","",COUNT('Raw INPUT data'!G12:Z12))</f>
        <v>1</v>
      </c>
      <c r="J12" s="5">
        <f>IF(C12="","",'Raw INPUT data'!F12)</f>
        <v>7</v>
      </c>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73"/>
    </row>
    <row r="13" spans="1:40" x14ac:dyDescent="0.2">
      <c r="A13" s="68">
        <f t="shared" si="0"/>
        <v>0</v>
      </c>
      <c r="B13" s="1" t="str">
        <f>CONCATENATE('Raw INPUT data'!A13,'Raw INPUT data'!B13)</f>
        <v>3a</v>
      </c>
      <c r="C13" s="12" t="str">
        <f>'Raw INPUT data'!D13</f>
        <v/>
      </c>
      <c r="D13" s="20" t="str">
        <f>IF(C13="","",IF(I13&gt;1,'Raw INPUT data'!E13,SUM('Raw INPUT data'!E13,(G13/100)/2)))</f>
        <v/>
      </c>
      <c r="E13" s="20" t="str">
        <f t="shared" si="2"/>
        <v/>
      </c>
      <c r="F13" s="16" t="str">
        <f>IF(C13="","",IF(I13&gt;1,"MST",'Raw INPUT data'!G13))</f>
        <v/>
      </c>
      <c r="G13" s="16" t="str">
        <f t="shared" si="3"/>
        <v/>
      </c>
      <c r="H13" s="25" t="str">
        <f>IF(C13="","",IF(I13=1,PI()*POWER(G13/2,2)/10000,SUM(PI()*POWER(PRODUCT('Raw INPUT data'!G13,1/PI())/2,2)/10000,PI()*POWER(PRODUCT('Raw INPUT data'!H13,1/PI())/2,2)/10000,PI()*POWER(PRODUCT('Raw INPUT data'!I13,1/PI())/2,2)/10000,PI()*POWER(PRODUCT('Raw INPUT data'!J13,1/PI())/2,2)/10000,PI()*POWER(PRODUCT('Raw INPUT data'!K13,1/PI())/2,2)/10000,PI()*POWER(PRODUCT('Raw INPUT data'!L13,1/PI())/2,2)/10000,PI()*POWER(PRODUCT('Raw INPUT data'!M13,1/PI())/2,2)/10000,PI()*POWER(PRODUCT('Raw INPUT data'!N13,1/PI())/2,2)/10000,PI()*POWER(PRODUCT('Raw INPUT data'!O13,1/PI())/2,2)/10000,PI()*POWER(PRODUCT('Raw INPUT data'!P13,1/PI())/2,2)/10000,PI()*POWER(PRODUCT('Raw INPUT data'!Q13,1/PI())/2,2)/10000,PI()*POWER(PRODUCT('Raw INPUT data'!R13,1/PI())/2,2)/10000,PI()*POWER(PRODUCT('Raw INPUT data'!S13,1/PI())/2,2)/10000,PI()*POWER(PRODUCT('Raw INPUT data'!T13,1/PI())/2,2)/10000,PI()*POWER(PRODUCT('Raw INPUT data'!U13,1/PI())/2,2)/10000,PI()*POWER(PRODUCT('Raw INPUT data'!V13,1/PI())/2,2)/10000,PI()*POWER(PRODUCT('Raw INPUT data'!W13,1/PI())/2,2)/10000,PI()*POWER(PRODUCT('Raw INPUT data'!X13,1/PI())/2,2)/10000,PI()*POWER(PRODUCT('Raw INPUT data'!Y13,1/PI())/2,2)/10000,PI()*POWER(PRODUCT('Raw INPUT data'!Z13,1/PI())/2,2)/10000)))</f>
        <v/>
      </c>
      <c r="I13" s="26" t="str">
        <f>IF(C13="","",COUNT('Raw INPUT data'!G13:Z13))</f>
        <v/>
      </c>
      <c r="J13" s="3" t="str">
        <f>IF(C13="","",'Raw INPUT data'!F13)</f>
        <v/>
      </c>
      <c r="K13" s="43">
        <f>IF(B13="","",IF($K$4="","",IF(OR(C13=$K$4,C14=$K$4,C15=$K$4,C16=$K$4),1,0)))</f>
        <v>0</v>
      </c>
      <c r="L13" s="43">
        <f>IF(B13="","",IF($L$4="","",IF(OR(C13=$L$4,C14=$L$4,C15=$L$4,C16=$L$4),1,0)))</f>
        <v>1</v>
      </c>
      <c r="M13" s="43">
        <f>IF(B13="","",IF($M$4="","",IF(OR(C13=$M$4,C14=$M$4,C15=$M$4,C16=$M$4),1,0)))</f>
        <v>1</v>
      </c>
      <c r="N13" s="43">
        <f>IF(B13="","",IF($N$4="","",IF(OR(C13=$N$4,C14=$N$4,C15=$N$4,C16=$N$4),1,0)))</f>
        <v>0</v>
      </c>
      <c r="O13" s="43" t="str">
        <f>IF(B13="","",IF($O$4="","",IF(OR(C13=$O$4,C14=$O$4,C15=$O$4,C16=$O$4),1,0)))</f>
        <v/>
      </c>
      <c r="P13" s="43" t="str">
        <f>IF(B13="","",IF($P$4="","",IF(OR(C13=$P$4,C14=$P$4,C15=$P$4,C16=$P$4),1,0)))</f>
        <v/>
      </c>
      <c r="Q13" s="43" t="str">
        <f>IF(B13="","",IF($Q$4="","",IF(OR(C13=$Q$4,C14=$Q$4,C15=$Q$4,C16=$Q$4),1,0)))</f>
        <v/>
      </c>
      <c r="R13" s="43" t="str">
        <f>IF(B13="","",IF($R$4="","",IF(OR(C13=$R$4,C14=$R$4,C15=$R$4,C16=$R$4),1,0)))</f>
        <v/>
      </c>
      <c r="S13" s="43" t="str">
        <f>IF(B13="","",IF($S$4="","",IF(OR(C13=$S$4,C14=$S$4,C15=$S$4,C16=$S$4),1,0)))</f>
        <v/>
      </c>
      <c r="T13" s="43" t="str">
        <f>IF(B13="","",IF($T$4="","",IF(OR(C13=$T$4,C14=$T$4,C15=$T$4,C16=$T$4),1,0)))</f>
        <v/>
      </c>
      <c r="U13" s="43" t="str">
        <f>IF(B13="","",IF($U$4="","",IF(OR(C13=$U$4,C14=$U$4,C15=$U$4,C16=$U$4),1,0)))</f>
        <v/>
      </c>
      <c r="V13" s="43" t="str">
        <f>IF(B13="","",IF($V$4="","",IF(OR(C13=$V$4,C14=$V$4,C15=$V$4,C16=$V$4),1,0)))</f>
        <v/>
      </c>
      <c r="W13" s="43" t="str">
        <f>IF(B13="","",IF($W$4="","",IF(OR(C13=$W$4,C14=$W$4,C15=$W$4,C16=$W$4),1,0)))</f>
        <v/>
      </c>
      <c r="X13" s="43" t="str">
        <f>IF(B13="","",IF($X$4="","",IF(OR(C13=$X$4,C14=$X$4,C15=$X$4,C16=$X$4),1,0)))</f>
        <v/>
      </c>
      <c r="Y13" s="43" t="str">
        <f>IF(B13="","",IF($Y$4="","",IF(OR(C13=$Y$4,C14=$Y$4,C15=$Y$4,C16=$Y$4),1,0)))</f>
        <v/>
      </c>
      <c r="Z13" s="43" t="str">
        <f>IF(B13="","",IF($Z$4="","",IF(OR(C13=$Z$4,C14=$Z$4,C15=$Z$4,C16=$Z$4),1,0)))</f>
        <v/>
      </c>
      <c r="AA13" s="43" t="str">
        <f>IF(B13="","",IF($AA$4="","",IF(OR(C13=$AA$4,C14=$AA$4,C15=$AA$4,C16=$AA$4),1,0)))</f>
        <v/>
      </c>
      <c r="AB13" s="43" t="str">
        <f>IF(B13="","",IF($AB$4="","",IF(OR(C13=$AB$4,C14=$AB$4,C15=$AB$4,C16=$AB$4),1,0)))</f>
        <v/>
      </c>
      <c r="AC13" s="43" t="str">
        <f>IF(B13="","",IF($AC$4="","",IF(OR(C13=$AC$4,C14=$AC$4,C15=$AC$4,C16=$AC$4),1,0)))</f>
        <v/>
      </c>
      <c r="AD13" s="43" t="str">
        <f>IF(B13="","",IF($AD$4="","",IF(OR(C13=$AD$4,C14=$AD$4,C15=$AD$4,C16=$AD$4),1,0)))</f>
        <v/>
      </c>
      <c r="AE13" s="43" t="str">
        <f>IF(B13="","",IF($AE$4="","",IF(OR(C13=$AE$4,C14=$AE$4,C15=$AE$4,C16=$AE$4),1,0)))</f>
        <v/>
      </c>
      <c r="AF13" s="43" t="str">
        <f>IF(B13="","",IF($AF$4="","",IF(OR(C13=$AF$4,C14=$AF$4,C15=$AF$4,C16=$AF$4),1,0)))</f>
        <v/>
      </c>
      <c r="AG13" s="43" t="str">
        <f>IF(B13="","",IF($AG$4="","",IF(OR(C13=$AG$4,C14=$AG$4,C15=$AG$4,C16=$AG$4),1,0)))</f>
        <v/>
      </c>
      <c r="AH13" s="43" t="str">
        <f>IF(B13="","",IF($AH$4="","",IF(OR(C13=$AH$4,C14=$AH$4,C15=$AH$4,C16=$AH$4),1,0)))</f>
        <v/>
      </c>
      <c r="AI13" s="43" t="str">
        <f>IF(B13="","",IF($AI$4="","",IF(OR(C13=$AI$4,C14=$AI$4,C15=$AI$4,C16=$AI$4),1,0)))</f>
        <v/>
      </c>
      <c r="AJ13" s="43" t="str">
        <f>IF(B13="","",IF($AJ$4="","",IF(OR(C13=$AJ$4,C14=$AJ$4,C15=$AJ$4,C16=$AJ$4),1,0)))</f>
        <v/>
      </c>
      <c r="AK13" s="43" t="str">
        <f>IF(B13="","",IF($AK$4="","",IF(OR(C13=$AK$4,C14=$AK$4,C15=$AK$4,C16=$AK$4),1,0)))</f>
        <v/>
      </c>
      <c r="AL13" s="43" t="str">
        <f>IF(B13="","",IF($AL$4="","",IF(OR(C13=$AL$4,C14=$AL$4,C15=$AL$4,C16=$AL$4),1,0)))</f>
        <v/>
      </c>
      <c r="AM13" s="43" t="str">
        <f>IF(B13="","",IF($AM$4="","",IF(OR(C13=$AM$4,C14=$AM$4,C15=$AM$4,C16=$AM$4),1,0)))</f>
        <v/>
      </c>
      <c r="AN13" s="72" t="str">
        <f>IF(B13="","",IF($AN$4="","",IF(OR(C13=$AN$4,C14=$AN$4,C15=$AN$4,C16=$AN$4),1,0)))</f>
        <v/>
      </c>
    </row>
    <row r="14" spans="1:40" x14ac:dyDescent="0.2">
      <c r="A14" s="68">
        <f t="shared" si="0"/>
        <v>1</v>
      </c>
      <c r="B14" s="1" t="str">
        <f>CONCATENATE('Raw INPUT data'!A14,'Raw INPUT data'!B14)</f>
        <v>3b</v>
      </c>
      <c r="C14" s="12" t="str">
        <f>'Raw INPUT data'!D14</f>
        <v>R.api</v>
      </c>
      <c r="D14" s="20">
        <f>IF(C14="","",IF(I14&gt;1,'Raw INPUT data'!E14,SUM('Raw INPUT data'!E14,(G14/100)/2)))</f>
        <v>5.2001732903995368</v>
      </c>
      <c r="E14" s="20">
        <f t="shared" si="2"/>
        <v>27.041802250184745</v>
      </c>
      <c r="F14" s="16">
        <f>IF(C14="","",IF(I14&gt;1,"MST",'Raw INPUT data'!G14))</f>
        <v>377.1</v>
      </c>
      <c r="G14" s="16">
        <f t="shared" si="3"/>
        <v>120.03465807990747</v>
      </c>
      <c r="H14" s="25">
        <f>IF(C14="","",IF(I14=1,PI()*POWER(G14/2,2)/10000,SUM(PI()*POWER(PRODUCT('Raw INPUT data'!G14,1/PI())/2,2)/10000,PI()*POWER(PRODUCT('Raw INPUT data'!H14,1/PI())/2,2)/10000,PI()*POWER(PRODUCT('Raw INPUT data'!I14,1/PI())/2,2)/10000,PI()*POWER(PRODUCT('Raw INPUT data'!J14,1/PI())/2,2)/10000,PI()*POWER(PRODUCT('Raw INPUT data'!K14,1/PI())/2,2)/10000,PI()*POWER(PRODUCT('Raw INPUT data'!L14,1/PI())/2,2)/10000,PI()*POWER(PRODUCT('Raw INPUT data'!M14,1/PI())/2,2)/10000,PI()*POWER(PRODUCT('Raw INPUT data'!N14,1/PI())/2,2)/10000,PI()*POWER(PRODUCT('Raw INPUT data'!O14,1/PI())/2,2)/10000,PI()*POWER(PRODUCT('Raw INPUT data'!P14,1/PI())/2,2)/10000,PI()*POWER(PRODUCT('Raw INPUT data'!Q14,1/PI())/2,2)/10000,PI()*POWER(PRODUCT('Raw INPUT data'!R14,1/PI())/2,2)/10000,PI()*POWER(PRODUCT('Raw INPUT data'!S14,1/PI())/2,2)/10000,PI()*POWER(PRODUCT('Raw INPUT data'!T14,1/PI())/2,2)/10000,PI()*POWER(PRODUCT('Raw INPUT data'!U14,1/PI())/2,2)/10000,PI()*POWER(PRODUCT('Raw INPUT data'!V14,1/PI())/2,2)/10000,PI()*POWER(PRODUCT('Raw INPUT data'!W14,1/PI())/2,2)/10000,PI()*POWER(PRODUCT('Raw INPUT data'!X14,1/PI())/2,2)/10000,PI()*POWER(PRODUCT('Raw INPUT data'!Y14,1/PI())/2,2)/10000,PI()*POWER(PRODUCT('Raw INPUT data'!Z14,1/PI())/2,2)/10000)))</f>
        <v>1.1316267390483277</v>
      </c>
      <c r="I14" s="26">
        <f>IF(C14="","",COUNT('Raw INPUT data'!G14:Z14))</f>
        <v>1</v>
      </c>
      <c r="J14" s="3">
        <f>IF(C14="","",'Raw INPUT data'!F14)</f>
        <v>18</v>
      </c>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72"/>
    </row>
    <row r="15" spans="1:40" x14ac:dyDescent="0.2">
      <c r="A15" s="68">
        <f t="shared" si="0"/>
        <v>1</v>
      </c>
      <c r="B15" s="1" t="str">
        <f>CONCATENATE('Raw INPUT data'!A15,'Raw INPUT data'!B15)</f>
        <v>3c</v>
      </c>
      <c r="C15" s="12" t="str">
        <f>'Raw INPUT data'!D15</f>
        <v>R.api</v>
      </c>
      <c r="D15" s="20">
        <f>IF(C15="","",IF(I15&gt;1,'Raw INPUT data'!E15,SUM('Raw INPUT data'!E15,(G15/100)/2)))</f>
        <v>4.0002239861378275</v>
      </c>
      <c r="E15" s="20">
        <f t="shared" si="2"/>
        <v>16.001791939272408</v>
      </c>
      <c r="F15" s="16">
        <f>IF(C15="","",IF(I15&gt;1,"MST",'Raw INPUT data'!G15))</f>
        <v>314.3</v>
      </c>
      <c r="G15" s="16">
        <f t="shared" si="3"/>
        <v>100.04479722756541</v>
      </c>
      <c r="H15" s="25">
        <f>IF(C15="","",IF(I15=1,PI()*POWER(G15/2,2)/10000,SUM(PI()*POWER(PRODUCT('Raw INPUT data'!G15,1/PI())/2,2)/10000,PI()*POWER(PRODUCT('Raw INPUT data'!H15,1/PI())/2,2)/10000,PI()*POWER(PRODUCT('Raw INPUT data'!I15,1/PI())/2,2)/10000,PI()*POWER(PRODUCT('Raw INPUT data'!J15,1/PI())/2,2)/10000,PI()*POWER(PRODUCT('Raw INPUT data'!K15,1/PI())/2,2)/10000,PI()*POWER(PRODUCT('Raw INPUT data'!L15,1/PI())/2,2)/10000,PI()*POWER(PRODUCT('Raw INPUT data'!M15,1/PI())/2,2)/10000,PI()*POWER(PRODUCT('Raw INPUT data'!N15,1/PI())/2,2)/10000,PI()*POWER(PRODUCT('Raw INPUT data'!O15,1/PI())/2,2)/10000,PI()*POWER(PRODUCT('Raw INPUT data'!P15,1/PI())/2,2)/10000,PI()*POWER(PRODUCT('Raw INPUT data'!Q15,1/PI())/2,2)/10000,PI()*POWER(PRODUCT('Raw INPUT data'!R15,1/PI())/2,2)/10000,PI()*POWER(PRODUCT('Raw INPUT data'!S15,1/PI())/2,2)/10000,PI()*POWER(PRODUCT('Raw INPUT data'!T15,1/PI())/2,2)/10000,PI()*POWER(PRODUCT('Raw INPUT data'!U15,1/PI())/2,2)/10000,PI()*POWER(PRODUCT('Raw INPUT data'!V15,1/PI())/2,2)/10000,PI()*POWER(PRODUCT('Raw INPUT data'!W15,1/PI())/2,2)/10000,PI()*POWER(PRODUCT('Raw INPUT data'!X15,1/PI())/2,2)/10000,PI()*POWER(PRODUCT('Raw INPUT data'!Y15,1/PI())/2,2)/10000,PI()*POWER(PRODUCT('Raw INPUT data'!Z15,1/PI())/2,2)/10000)))</f>
        <v>0.78610199421559523</v>
      </c>
      <c r="I15" s="26">
        <f>IF(C15="","",COUNT('Raw INPUT data'!G15:Z15))</f>
        <v>1</v>
      </c>
      <c r="J15" s="3">
        <f>IF(C15="","",'Raw INPUT data'!F15)</f>
        <v>17</v>
      </c>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72"/>
    </row>
    <row r="16" spans="1:40" x14ac:dyDescent="0.2">
      <c r="A16" s="69">
        <f t="shared" si="0"/>
        <v>1</v>
      </c>
      <c r="B16" s="4" t="str">
        <f>CONCATENATE('Raw INPUT data'!A16,'Raw INPUT data'!B16)</f>
        <v>3d</v>
      </c>
      <c r="C16" s="17" t="str">
        <f>'Raw INPUT data'!D16</f>
        <v>N.fru</v>
      </c>
      <c r="D16" s="21">
        <f>IF(C16="","",IF(I16&gt;1,'Raw INPUT data'!E16,SUM('Raw INPUT data'!E16,(G16/100)/2)))</f>
        <v>3.1751859643341098</v>
      </c>
      <c r="E16" s="21">
        <f t="shared" si="2"/>
        <v>10.081805908104331</v>
      </c>
      <c r="F16" s="18">
        <f>IF(C16="","",IF(I16&gt;1,"MST",'Raw INPUT data'!G16))</f>
        <v>361.4</v>
      </c>
      <c r="G16" s="18">
        <f t="shared" si="3"/>
        <v>115.03719286682195</v>
      </c>
      <c r="H16" s="27">
        <f>IF(C16="","",IF(I16=1,PI()*POWER(G16/2,2)/10000,SUM(PI()*POWER(PRODUCT('Raw INPUT data'!G16,1/PI())/2,2)/10000,PI()*POWER(PRODUCT('Raw INPUT data'!H16,1/PI())/2,2)/10000,PI()*POWER(PRODUCT('Raw INPUT data'!I16,1/PI())/2,2)/10000,PI()*POWER(PRODUCT('Raw INPUT data'!J16,1/PI())/2,2)/10000,PI()*POWER(PRODUCT('Raw INPUT data'!K16,1/PI())/2,2)/10000,PI()*POWER(PRODUCT('Raw INPUT data'!L16,1/PI())/2,2)/10000,PI()*POWER(PRODUCT('Raw INPUT data'!M16,1/PI())/2,2)/10000,PI()*POWER(PRODUCT('Raw INPUT data'!N16,1/PI())/2,2)/10000,PI()*POWER(PRODUCT('Raw INPUT data'!O16,1/PI())/2,2)/10000,PI()*POWER(PRODUCT('Raw INPUT data'!P16,1/PI())/2,2)/10000,PI()*POWER(PRODUCT('Raw INPUT data'!Q16,1/PI())/2,2)/10000,PI()*POWER(PRODUCT('Raw INPUT data'!R16,1/PI())/2,2)/10000,PI()*POWER(PRODUCT('Raw INPUT data'!S16,1/PI())/2,2)/10000,PI()*POWER(PRODUCT('Raw INPUT data'!T16,1/PI())/2,2)/10000,PI()*POWER(PRODUCT('Raw INPUT data'!U16,1/PI())/2,2)/10000,PI()*POWER(PRODUCT('Raw INPUT data'!V16,1/PI())/2,2)/10000,PI()*POWER(PRODUCT('Raw INPUT data'!W16,1/PI())/2,2)/10000,PI()*POWER(PRODUCT('Raw INPUT data'!X16,1/PI())/2,2)/10000,PI()*POWER(PRODUCT('Raw INPUT data'!Y16,1/PI())/2,2)/10000,PI()*POWER(PRODUCT('Raw INPUT data'!Z16,1/PI())/2,2)/10000)))</f>
        <v>1.0393610375517364</v>
      </c>
      <c r="I16" s="28">
        <f>IF(C16="","",COUNT('Raw INPUT data'!G16:Z16))</f>
        <v>1</v>
      </c>
      <c r="J16" s="5">
        <f>IF(C16="","",'Raw INPUT data'!F16)</f>
        <v>8</v>
      </c>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73"/>
    </row>
    <row r="17" spans="1:40" x14ac:dyDescent="0.2">
      <c r="A17" s="68">
        <f t="shared" si="0"/>
        <v>0</v>
      </c>
      <c r="B17" s="1" t="str">
        <f>CONCATENATE('Raw INPUT data'!A17,'Raw INPUT data'!B17)</f>
        <v>4a</v>
      </c>
      <c r="C17" s="12" t="str">
        <f>'Raw INPUT data'!D17</f>
        <v/>
      </c>
      <c r="D17" s="20" t="str">
        <f>IF(C17="","",IF(I17&gt;1,'Raw INPUT data'!E17,SUM('Raw INPUT data'!E17,(G17/100)/2)))</f>
        <v/>
      </c>
      <c r="E17" s="20" t="str">
        <f t="shared" si="2"/>
        <v/>
      </c>
      <c r="F17" s="16" t="str">
        <f>IF(C17="","",IF(I17&gt;1,"MST",'Raw INPUT data'!G17))</f>
        <v/>
      </c>
      <c r="G17" s="16" t="str">
        <f t="shared" si="3"/>
        <v/>
      </c>
      <c r="H17" s="25" t="str">
        <f>IF(C17="","",IF(I17=1,PI()*POWER(G17/2,2)/10000,SUM(PI()*POWER(PRODUCT('Raw INPUT data'!G17,1/PI())/2,2)/10000,PI()*POWER(PRODUCT('Raw INPUT data'!H17,1/PI())/2,2)/10000,PI()*POWER(PRODUCT('Raw INPUT data'!I17,1/PI())/2,2)/10000,PI()*POWER(PRODUCT('Raw INPUT data'!J17,1/PI())/2,2)/10000,PI()*POWER(PRODUCT('Raw INPUT data'!K17,1/PI())/2,2)/10000,PI()*POWER(PRODUCT('Raw INPUT data'!L17,1/PI())/2,2)/10000,PI()*POWER(PRODUCT('Raw INPUT data'!M17,1/PI())/2,2)/10000,PI()*POWER(PRODUCT('Raw INPUT data'!N17,1/PI())/2,2)/10000,PI()*POWER(PRODUCT('Raw INPUT data'!O17,1/PI())/2,2)/10000,PI()*POWER(PRODUCT('Raw INPUT data'!P17,1/PI())/2,2)/10000,PI()*POWER(PRODUCT('Raw INPUT data'!Q17,1/PI())/2,2)/10000,PI()*POWER(PRODUCT('Raw INPUT data'!R17,1/PI())/2,2)/10000,PI()*POWER(PRODUCT('Raw INPUT data'!S17,1/PI())/2,2)/10000,PI()*POWER(PRODUCT('Raw INPUT data'!T17,1/PI())/2,2)/10000,PI()*POWER(PRODUCT('Raw INPUT data'!U17,1/PI())/2,2)/10000,PI()*POWER(PRODUCT('Raw INPUT data'!V17,1/PI())/2,2)/10000,PI()*POWER(PRODUCT('Raw INPUT data'!W17,1/PI())/2,2)/10000,PI()*POWER(PRODUCT('Raw INPUT data'!X17,1/PI())/2,2)/10000,PI()*POWER(PRODUCT('Raw INPUT data'!Y17,1/PI())/2,2)/10000,PI()*POWER(PRODUCT('Raw INPUT data'!Z17,1/PI())/2,2)/10000)))</f>
        <v/>
      </c>
      <c r="I17" s="26" t="str">
        <f>IF(C17="","",COUNT('Raw INPUT data'!G17:Z17))</f>
        <v/>
      </c>
      <c r="J17" s="3" t="str">
        <f>IF(C17="","",'Raw INPUT data'!F17)</f>
        <v/>
      </c>
      <c r="K17" s="43">
        <f>IF(B17="","",IF($K$4="","",IF(OR(C17=$K$4,C18=$K$4,C19=$K$4,C20=$K$4),1,0)))</f>
        <v>0</v>
      </c>
      <c r="L17" s="43">
        <f>IF(B17="","",IF($L$4="","",IF(OR(C17=$L$4,C18=$L$4,C19=$L$4,C20=$L$4),1,0)))</f>
        <v>1</v>
      </c>
      <c r="M17" s="43">
        <f>IF(B17="","",IF($M$4="","",IF(OR(C17=$M$4,C18=$M$4,C19=$M$4,C20=$M$4),1,0)))</f>
        <v>0</v>
      </c>
      <c r="N17" s="43">
        <f>IF(B17="","",IF($N$4="","",IF(OR(C17=$N$4,C18=$N$4,C19=$N$4,C20=$N$4),1,0)))</f>
        <v>0</v>
      </c>
      <c r="O17" s="43" t="str">
        <f>IF(B17="","",IF($O$4="","",IF(OR(C17=$O$4,C18=$O$4,C19=$O$4,C20=$O$4),1,0)))</f>
        <v/>
      </c>
      <c r="P17" s="43" t="str">
        <f>IF(B17="","",IF($P$4="","",IF(OR(C17=$P$4,C18=$P$4,C19=$P$4,C20=$P$4),1,0)))</f>
        <v/>
      </c>
      <c r="Q17" s="43" t="str">
        <f>IF(B17="","",IF($Q$4="","",IF(OR(C17=$Q$4,C18=$Q$4,C19=$Q$4,C20=$Q$4),1,0)))</f>
        <v/>
      </c>
      <c r="R17" s="43" t="str">
        <f>IF(B17="","",IF($R$4="","",IF(OR(C17=$R$4,C18=$R$4,C19=$R$4,C20=$R$4),1,0)))</f>
        <v/>
      </c>
      <c r="S17" s="43" t="str">
        <f>IF(B17="","",IF($S$4="","",IF(OR(C17=$S$4,C18=$S$4,C19=$S$4,C20=$S$4),1,0)))</f>
        <v/>
      </c>
      <c r="T17" s="43" t="str">
        <f>IF(B17="","",IF($T$4="","",IF(OR(C17=$T$4,C18=$T$4,C19=$T$4,C20=$T$4),1,0)))</f>
        <v/>
      </c>
      <c r="U17" s="43" t="str">
        <f>IF(B17="","",IF($U$4="","",IF(OR(C17=$U$4,C18=$U$4,C19=$U$4,C20=$U$4),1,0)))</f>
        <v/>
      </c>
      <c r="V17" s="43" t="str">
        <f>IF(B17="","",IF($V$4="","",IF(OR(C17=$V$4,C18=$V$4,C19=$V$4,C20=$V$4),1,0)))</f>
        <v/>
      </c>
      <c r="W17" s="43" t="str">
        <f>IF(B17="","",IF($W$4="","",IF(OR(C17=$W$4,C18=$W$4,C19=$W$4,C20=$W$4),1,0)))</f>
        <v/>
      </c>
      <c r="X17" s="43" t="str">
        <f>IF(B17="","",IF($X$4="","",IF(OR(C17=$X$4,C18=$X$4,C19=$X$4,C20=$X$4),1,0)))</f>
        <v/>
      </c>
      <c r="Y17" s="43" t="str">
        <f>IF(B17="","",IF($Y$4="","",IF(OR(C17=$Y$4,C18=$Y$4,C19=$Y$4,C20=$Y$4),1,0)))</f>
        <v/>
      </c>
      <c r="Z17" s="43" t="str">
        <f>IF(B17="","",IF($Z$4="","",IF(OR(C17=$Z$4,C18=$Z$4,C19=$Z$4,C20=$Z$4),1,0)))</f>
        <v/>
      </c>
      <c r="AA17" s="43" t="str">
        <f>IF(B17="","",IF($AA$4="","",IF(OR(C17=$AA$4,C18=$AA$4,C19=$AA$4,C20=$AA$4),1,0)))</f>
        <v/>
      </c>
      <c r="AB17" s="43" t="str">
        <f>IF(B17="","",IF($AB$4="","",IF(OR(C17=$AB$4,C18=$AB$4,C19=$AB$4,C20=$AB$4),1,0)))</f>
        <v/>
      </c>
      <c r="AC17" s="43" t="str">
        <f>IF(B17="","",IF($AC$4="","",IF(OR(C17=$AC$4,C18=$AC$4,C19=$AC$4,C20=$AC$4),1,0)))</f>
        <v/>
      </c>
      <c r="AD17" s="43" t="str">
        <f>IF(B17="","",IF($AD$4="","",IF(OR(C17=$AD$4,C18=$AD$4,C19=$AD$4,C20=$AD$4),1,0)))</f>
        <v/>
      </c>
      <c r="AE17" s="43" t="str">
        <f>IF(B17="","",IF($AE$4="","",IF(OR(C17=$AE$4,C18=$AE$4,C19=$AE$4,C20=$AE$4),1,0)))</f>
        <v/>
      </c>
      <c r="AF17" s="43" t="str">
        <f>IF(B17="","",IF($AF$4="","",IF(OR(C17=$AF$4,C18=$AF$4,C19=$AF$4,C20=$AF$4),1,0)))</f>
        <v/>
      </c>
      <c r="AG17" s="43" t="str">
        <f>IF(B17="","",IF($AG$4="","",IF(OR(C17=$AG$4,C18=$AG$4,C19=$AG$4,C20=$AG$4),1,0)))</f>
        <v/>
      </c>
      <c r="AH17" s="43" t="str">
        <f>IF(B17="","",IF($AH$4="","",IF(OR(C17=$AH$4,C18=$AH$4,C19=$AH$4,C20=$AH$4),1,0)))</f>
        <v/>
      </c>
      <c r="AI17" s="43" t="str">
        <f>IF(B17="","",IF($AI$4="","",IF(OR(C17=$AI$4,C18=$AI$4,C19=$AI$4,C20=$AI$4),1,0)))</f>
        <v/>
      </c>
      <c r="AJ17" s="43" t="str">
        <f>IF(B17="","",IF($AJ$4="","",IF(OR(C17=$AJ$4,C18=$AJ$4,C19=$AJ$4,C20=$AJ$4),1,0)))</f>
        <v/>
      </c>
      <c r="AK17" s="43" t="str">
        <f>IF(B17="","",IF($AK$4="","",IF(OR(C17=$AK$4,C18=$AK$4,C19=$AK$4,C20=$AK$4),1,0)))</f>
        <v/>
      </c>
      <c r="AL17" s="43" t="str">
        <f>IF(B17="","",IF($AL$4="","",IF(OR(C17=$AL$4,C18=$AL$4,C19=$AL$4,C20=$AL$4),1,0)))</f>
        <v/>
      </c>
      <c r="AM17" s="43" t="str">
        <f>IF(B17="","",IF($AM$4="","",IF(OR(C17=$AM$4,C18=$AM$4,C19=$AM$4,C20=$AM$4),1,0)))</f>
        <v/>
      </c>
      <c r="AN17" s="72" t="str">
        <f>IF(B17="","",IF($AN$4="","",IF(OR(C17=$AN$4,C18=$AN$4,C19=$AN$4,C20=$AN$4),1,0)))</f>
        <v/>
      </c>
    </row>
    <row r="18" spans="1:40" x14ac:dyDescent="0.2">
      <c r="A18" s="68">
        <f t="shared" si="0"/>
        <v>1</v>
      </c>
      <c r="B18" s="1" t="str">
        <f>CONCATENATE('Raw INPUT data'!A18,'Raw INPUT data'!B18)</f>
        <v>4b</v>
      </c>
      <c r="C18" s="12" t="str">
        <f>'Raw INPUT data'!D18</f>
        <v>N.fru</v>
      </c>
      <c r="D18" s="20">
        <f>IF(C18="","",IF(I18&gt;1,'Raw INPUT data'!E18,SUM('Raw INPUT data'!E18,(G18/100)/2)))</f>
        <v>2.3001662226713147</v>
      </c>
      <c r="E18" s="20">
        <f t="shared" si="2"/>
        <v>5.2907646519180238</v>
      </c>
      <c r="F18" s="16">
        <f>IF(C18="","",IF(I18&gt;1,"MST",'Raw INPUT data'!G18))</f>
        <v>188.6</v>
      </c>
      <c r="G18" s="16">
        <f t="shared" si="3"/>
        <v>60.03324453426292</v>
      </c>
      <c r="H18" s="25">
        <f>IF(C18="","",IF(I18=1,PI()*POWER(G18/2,2)/10000,SUM(PI()*POWER(PRODUCT('Raw INPUT data'!G18,1/PI())/2,2)/10000,PI()*POWER(PRODUCT('Raw INPUT data'!H18,1/PI())/2,2)/10000,PI()*POWER(PRODUCT('Raw INPUT data'!I18,1/PI())/2,2)/10000,PI()*POWER(PRODUCT('Raw INPUT data'!J18,1/PI())/2,2)/10000,PI()*POWER(PRODUCT('Raw INPUT data'!K18,1/PI())/2,2)/10000,PI()*POWER(PRODUCT('Raw INPUT data'!L18,1/PI())/2,2)/10000,PI()*POWER(PRODUCT('Raw INPUT data'!M18,1/PI())/2,2)/10000,PI()*POWER(PRODUCT('Raw INPUT data'!N18,1/PI())/2,2)/10000,PI()*POWER(PRODUCT('Raw INPUT data'!O18,1/PI())/2,2)/10000,PI()*POWER(PRODUCT('Raw INPUT data'!P18,1/PI())/2,2)/10000,PI()*POWER(PRODUCT('Raw INPUT data'!Q18,1/PI())/2,2)/10000,PI()*POWER(PRODUCT('Raw INPUT data'!R18,1/PI())/2,2)/10000,PI()*POWER(PRODUCT('Raw INPUT data'!S18,1/PI())/2,2)/10000,PI()*POWER(PRODUCT('Raw INPUT data'!T18,1/PI())/2,2)/10000,PI()*POWER(PRODUCT('Raw INPUT data'!U18,1/PI())/2,2)/10000,PI()*POWER(PRODUCT('Raw INPUT data'!V18,1/PI())/2,2)/10000,PI()*POWER(PRODUCT('Raw INPUT data'!W18,1/PI())/2,2)/10000,PI()*POWER(PRODUCT('Raw INPUT data'!X18,1/PI())/2,2)/10000,PI()*POWER(PRODUCT('Raw INPUT data'!Y18,1/PI())/2,2)/10000,PI()*POWER(PRODUCT('Raw INPUT data'!Z18,1/PI())/2,2)/10000)))</f>
        <v>0.28305674797904967</v>
      </c>
      <c r="I18" s="26">
        <f>IF(C18="","",COUNT('Raw INPUT data'!G18:Z18))</f>
        <v>1</v>
      </c>
      <c r="J18" s="3">
        <f>IF(C18="","",'Raw INPUT data'!F18)</f>
        <v>10</v>
      </c>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72"/>
    </row>
    <row r="19" spans="1:40" x14ac:dyDescent="0.2">
      <c r="A19" s="68">
        <f t="shared" si="0"/>
        <v>0</v>
      </c>
      <c r="B19" s="1" t="str">
        <f>CONCATENATE('Raw INPUT data'!A19,'Raw INPUT data'!B19)</f>
        <v>4c</v>
      </c>
      <c r="C19" s="12" t="str">
        <f>'Raw INPUT data'!D19</f>
        <v/>
      </c>
      <c r="D19" s="20" t="str">
        <f>IF(C19="","",IF(I19&gt;1,'Raw INPUT data'!E19,SUM('Raw INPUT data'!E19,(G19/100)/2)))</f>
        <v/>
      </c>
      <c r="E19" s="20" t="str">
        <f t="shared" si="2"/>
        <v/>
      </c>
      <c r="F19" s="16" t="str">
        <f>IF(C19="","",IF(I19&gt;1,"MST",'Raw INPUT data'!G19))</f>
        <v/>
      </c>
      <c r="G19" s="16" t="str">
        <f t="shared" si="3"/>
        <v/>
      </c>
      <c r="H19" s="25" t="str">
        <f>IF(C19="","",IF(I19=1,PI()*POWER(G19/2,2)/10000,SUM(PI()*POWER(PRODUCT('Raw INPUT data'!G19,1/PI())/2,2)/10000,PI()*POWER(PRODUCT('Raw INPUT data'!H19,1/PI())/2,2)/10000,PI()*POWER(PRODUCT('Raw INPUT data'!I19,1/PI())/2,2)/10000,PI()*POWER(PRODUCT('Raw INPUT data'!J19,1/PI())/2,2)/10000,PI()*POWER(PRODUCT('Raw INPUT data'!K19,1/PI())/2,2)/10000,PI()*POWER(PRODUCT('Raw INPUT data'!L19,1/PI())/2,2)/10000,PI()*POWER(PRODUCT('Raw INPUT data'!M19,1/PI())/2,2)/10000,PI()*POWER(PRODUCT('Raw INPUT data'!N19,1/PI())/2,2)/10000,PI()*POWER(PRODUCT('Raw INPUT data'!O19,1/PI())/2,2)/10000,PI()*POWER(PRODUCT('Raw INPUT data'!P19,1/PI())/2,2)/10000,PI()*POWER(PRODUCT('Raw INPUT data'!Q19,1/PI())/2,2)/10000,PI()*POWER(PRODUCT('Raw INPUT data'!R19,1/PI())/2,2)/10000,PI()*POWER(PRODUCT('Raw INPUT data'!S19,1/PI())/2,2)/10000,PI()*POWER(PRODUCT('Raw INPUT data'!T19,1/PI())/2,2)/10000,PI()*POWER(PRODUCT('Raw INPUT data'!U19,1/PI())/2,2)/10000,PI()*POWER(PRODUCT('Raw INPUT data'!V19,1/PI())/2,2)/10000,PI()*POWER(PRODUCT('Raw INPUT data'!W19,1/PI())/2,2)/10000,PI()*POWER(PRODUCT('Raw INPUT data'!X19,1/PI())/2,2)/10000,PI()*POWER(PRODUCT('Raw INPUT data'!Y19,1/PI())/2,2)/10000,PI()*POWER(PRODUCT('Raw INPUT data'!Z19,1/PI())/2,2)/10000)))</f>
        <v/>
      </c>
      <c r="I19" s="26" t="str">
        <f>IF(C19="","",COUNT('Raw INPUT data'!G19:Z19))</f>
        <v/>
      </c>
      <c r="J19" s="3" t="str">
        <f>IF(C19="","",'Raw INPUT data'!F19)</f>
        <v/>
      </c>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72"/>
    </row>
    <row r="20" spans="1:40" x14ac:dyDescent="0.2">
      <c r="A20" s="69">
        <f t="shared" si="0"/>
        <v>1</v>
      </c>
      <c r="B20" s="4" t="str">
        <f>CONCATENATE('Raw INPUT data'!A20,'Raw INPUT data'!B20)</f>
        <v>4d</v>
      </c>
      <c r="C20" s="17" t="str">
        <f>'Raw INPUT data'!D20</f>
        <v>N.fru</v>
      </c>
      <c r="D20" s="21">
        <f>IF(C20="","",IF(I20&gt;1,'Raw INPUT data'!E20,SUM('Raw INPUT data'!E20,(G20/100)/2)))</f>
        <v>1.6501408748021698</v>
      </c>
      <c r="E20" s="21">
        <f t="shared" si="2"/>
        <v>2.7229649066928703</v>
      </c>
      <c r="F20" s="18">
        <f>IF(C20="","",IF(I20&gt;1,"MST",'Raw INPUT data'!G20))</f>
        <v>220</v>
      </c>
      <c r="G20" s="18">
        <f t="shared" si="3"/>
        <v>70.028174960433958</v>
      </c>
      <c r="H20" s="27">
        <f>IF(C20="","",IF(I20=1,PI()*POWER(G20/2,2)/10000,SUM(PI()*POWER(PRODUCT('Raw INPUT data'!G20,1/PI())/2,2)/10000,PI()*POWER(PRODUCT('Raw INPUT data'!H20,1/PI())/2,2)/10000,PI()*POWER(PRODUCT('Raw INPUT data'!I20,1/PI())/2,2)/10000,PI()*POWER(PRODUCT('Raw INPUT data'!J20,1/PI())/2,2)/10000,PI()*POWER(PRODUCT('Raw INPUT data'!K20,1/PI())/2,2)/10000,PI()*POWER(PRODUCT('Raw INPUT data'!L20,1/PI())/2,2)/10000,PI()*POWER(PRODUCT('Raw INPUT data'!M20,1/PI())/2,2)/10000,PI()*POWER(PRODUCT('Raw INPUT data'!N20,1/PI())/2,2)/10000,PI()*POWER(PRODUCT('Raw INPUT data'!O20,1/PI())/2,2)/10000,PI()*POWER(PRODUCT('Raw INPUT data'!P20,1/PI())/2,2)/10000,PI()*POWER(PRODUCT('Raw INPUT data'!Q20,1/PI())/2,2)/10000,PI()*POWER(PRODUCT('Raw INPUT data'!R20,1/PI())/2,2)/10000,PI()*POWER(PRODUCT('Raw INPUT data'!S20,1/PI())/2,2)/10000,PI()*POWER(PRODUCT('Raw INPUT data'!T20,1/PI())/2,2)/10000,PI()*POWER(PRODUCT('Raw INPUT data'!U20,1/PI())/2,2)/10000,PI()*POWER(PRODUCT('Raw INPUT data'!V20,1/PI())/2,2)/10000,PI()*POWER(PRODUCT('Raw INPUT data'!W20,1/PI())/2,2)/10000,PI()*POWER(PRODUCT('Raw INPUT data'!X20,1/PI())/2,2)/10000,PI()*POWER(PRODUCT('Raw INPUT data'!Y20,1/PI())/2,2)/10000,PI()*POWER(PRODUCT('Raw INPUT data'!Z20,1/PI())/2,2)/10000)))</f>
        <v>0.38515496228238677</v>
      </c>
      <c r="I20" s="28">
        <f>IF(C20="","",COUNT('Raw INPUT data'!G20:Z20))</f>
        <v>1</v>
      </c>
      <c r="J20" s="5">
        <f>IF(C20="","",'Raw INPUT data'!F20)</f>
        <v>9</v>
      </c>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73"/>
    </row>
    <row r="21" spans="1:40" x14ac:dyDescent="0.2">
      <c r="A21" s="68">
        <f t="shared" si="0"/>
        <v>1</v>
      </c>
      <c r="B21" s="1" t="str">
        <f>CONCATENATE('Raw INPUT data'!A21,'Raw INPUT data'!B21)</f>
        <v>5a</v>
      </c>
      <c r="C21" s="12" t="str">
        <f>'Raw INPUT data'!D21</f>
        <v>R.api</v>
      </c>
      <c r="D21" s="20">
        <f>IF(C21="","",IF(I21&gt;1,'Raw INPUT data'!E21,SUM('Raw INPUT data'!E21,(G21/100)/2)))</f>
        <v>3.0001155269330249</v>
      </c>
      <c r="E21" s="20">
        <f t="shared" si="2"/>
        <v>9.0006931749446206</v>
      </c>
      <c r="F21" s="16">
        <f>IF(C21="","",IF(I21&gt;1,"MST",'Raw INPUT data'!G21))</f>
        <v>251.4</v>
      </c>
      <c r="G21" s="16">
        <f t="shared" si="3"/>
        <v>80.023105386604982</v>
      </c>
      <c r="H21" s="25">
        <f>IF(C21="","",IF(I21=1,PI()*POWER(G21/2,2)/10000,SUM(PI()*POWER(PRODUCT('Raw INPUT data'!G21,1/PI())/2,2)/10000,PI()*POWER(PRODUCT('Raw INPUT data'!H21,1/PI())/2,2)/10000,PI()*POWER(PRODUCT('Raw INPUT data'!I21,1/PI())/2,2)/10000,PI()*POWER(PRODUCT('Raw INPUT data'!J21,1/PI())/2,2)/10000,PI()*POWER(PRODUCT('Raw INPUT data'!K21,1/PI())/2,2)/10000,PI()*POWER(PRODUCT('Raw INPUT data'!L21,1/PI())/2,2)/10000,PI()*POWER(PRODUCT('Raw INPUT data'!M21,1/PI())/2,2)/10000,PI()*POWER(PRODUCT('Raw INPUT data'!N21,1/PI())/2,2)/10000,PI()*POWER(PRODUCT('Raw INPUT data'!O21,1/PI())/2,2)/10000,PI()*POWER(PRODUCT('Raw INPUT data'!P21,1/PI())/2,2)/10000,PI()*POWER(PRODUCT('Raw INPUT data'!Q21,1/PI())/2,2)/10000,PI()*POWER(PRODUCT('Raw INPUT data'!R21,1/PI())/2,2)/10000,PI()*POWER(PRODUCT('Raw INPUT data'!S21,1/PI())/2,2)/10000,PI()*POWER(PRODUCT('Raw INPUT data'!T21,1/PI())/2,2)/10000,PI()*POWER(PRODUCT('Raw INPUT data'!U21,1/PI())/2,2)/10000,PI()*POWER(PRODUCT('Raw INPUT data'!V21,1/PI())/2,2)/10000,PI()*POWER(PRODUCT('Raw INPUT data'!W21,1/PI())/2,2)/10000,PI()*POWER(PRODUCT('Raw INPUT data'!X21,1/PI())/2,2)/10000,PI()*POWER(PRODUCT('Raw INPUT data'!Y21,1/PI())/2,2)/10000,PI()*POWER(PRODUCT('Raw INPUT data'!Z21,1/PI())/2,2)/10000)))</f>
        <v>0.50294521735481235</v>
      </c>
      <c r="I21" s="26">
        <f>IF(C21="","",COUNT('Raw INPUT data'!G21:Z21))</f>
        <v>1</v>
      </c>
      <c r="J21" s="3">
        <f>IF(C21="","",'Raw INPUT data'!F21)</f>
        <v>18</v>
      </c>
      <c r="K21" s="43">
        <f>IF(B21="","",IF($K$4="","",IF(OR(C21=$K$4,C22=$K$4,C23=$K$4,C24=$K$4),1,0)))</f>
        <v>0</v>
      </c>
      <c r="L21" s="43">
        <f>IF(B21="","",IF($L$4="","",IF(OR(C21=$L$4,C22=$L$4,C23=$L$4,C24=$L$4),1,0)))</f>
        <v>1</v>
      </c>
      <c r="M21" s="43">
        <f>IF(B21="","",IF($M$4="","",IF(OR(C21=$M$4,C22=$M$4,C23=$M$4,C24=$M$4),1,0)))</f>
        <v>1</v>
      </c>
      <c r="N21" s="43">
        <f>IF(B21="","",IF($N$4="","",IF(OR(C21=$N$4,C22=$N$4,C23=$N$4,C24=$N$4),1,0)))</f>
        <v>0</v>
      </c>
      <c r="O21" s="43" t="str">
        <f>IF(B21="","",IF($O$4="","",IF(OR(C21=$O$4,C22=$O$4,C23=$O$4,C24=$O$4),1,0)))</f>
        <v/>
      </c>
      <c r="P21" s="43" t="str">
        <f>IF(B21="","",IF($P$4="","",IF(OR(C21=$P$4,C22=$P$4,C23=$P$4,C24=$P$4),1,0)))</f>
        <v/>
      </c>
      <c r="Q21" s="43" t="str">
        <f>IF(B21="","",IF($Q$4="","",IF(OR(C21=$Q$4,C22=$Q$4,C23=$Q$4,C24=$Q$4),1,0)))</f>
        <v/>
      </c>
      <c r="R21" s="43" t="str">
        <f>IF(B21="","",IF($R$4="","",IF(OR(C21=$R$4,C22=$R$4,C23=$R$4,C24=$R$4),1,0)))</f>
        <v/>
      </c>
      <c r="S21" s="43" t="str">
        <f>IF(B21="","",IF($S$4="","",IF(OR(C21=$S$4,C22=$S$4,C23=$S$4,C24=$S$4),1,0)))</f>
        <v/>
      </c>
      <c r="T21" s="43" t="str">
        <f>IF(B21="","",IF($T$4="","",IF(OR(C21=$T$4,C22=$T$4,C23=$T$4,C24=$T$4),1,0)))</f>
        <v/>
      </c>
      <c r="U21" s="43" t="str">
        <f>IF(B21="","",IF($U$4="","",IF(OR(C21=$U$4,C22=$U$4,C23=$U$4,C24=$U$4),1,0)))</f>
        <v/>
      </c>
      <c r="V21" s="43" t="str">
        <f>IF(B21="","",IF($V$4="","",IF(OR(C21=$V$4,C22=$V$4,C23=$V$4,C24=$V$4),1,0)))</f>
        <v/>
      </c>
      <c r="W21" s="43" t="str">
        <f>IF(B21="","",IF($W$4="","",IF(OR(C21=$W$4,C22=$W$4,C23=$W$4,C24=$W$4),1,0)))</f>
        <v/>
      </c>
      <c r="X21" s="43" t="str">
        <f>IF(B21="","",IF($X$4="","",IF(OR(C21=$X$4,C22=$X$4,C23=$X$4,C24=$X$4),1,0)))</f>
        <v/>
      </c>
      <c r="Y21" s="43" t="str">
        <f>IF(B21="","",IF($Y$4="","",IF(OR(C21=$Y$4,C22=$Y$4,C23=$Y$4,C24=$Y$4),1,0)))</f>
        <v/>
      </c>
      <c r="Z21" s="43" t="str">
        <f>IF(B21="","",IF($Z$4="","",IF(OR(C21=$Z$4,C22=$Z$4,C23=$Z$4,C24=$Z$4),1,0)))</f>
        <v/>
      </c>
      <c r="AA21" s="43" t="str">
        <f>IF(B21="","",IF($AA$4="","",IF(OR(C21=$AA$4,C22=$AA$4,C23=$AA$4,C24=$AA$4),1,0)))</f>
        <v/>
      </c>
      <c r="AB21" s="43" t="str">
        <f>IF(B21="","",IF($AB$4="","",IF(OR(C21=$AB$4,C22=$AB$4,C23=$AB$4,C24=$AB$4),1,0)))</f>
        <v/>
      </c>
      <c r="AC21" s="43" t="str">
        <f>IF(B21="","",IF($AC$4="","",IF(OR(C21=$AC$4,C22=$AC$4,C23=$AC$4,C24=$AC$4),1,0)))</f>
        <v/>
      </c>
      <c r="AD21" s="43" t="str">
        <f>IF(B21="","",IF($AD$4="","",IF(OR(C21=$AD$4,C22=$AD$4,C23=$AD$4,C24=$AD$4),1,0)))</f>
        <v/>
      </c>
      <c r="AE21" s="43" t="str">
        <f>IF(B21="","",IF($AE$4="","",IF(OR(C21=$AE$4,C22=$AE$4,C23=$AE$4,C24=$AE$4),1,0)))</f>
        <v/>
      </c>
      <c r="AF21" s="43" t="str">
        <f>IF(B21="","",IF($AF$4="","",IF(OR(C21=$AF$4,C22=$AF$4,C23=$AF$4,C24=$AF$4),1,0)))</f>
        <v/>
      </c>
      <c r="AG21" s="43" t="str">
        <f>IF(B21="","",IF($AG$4="","",IF(OR(C21=$AG$4,C22=$AG$4,C23=$AG$4,C24=$AG$4),1,0)))</f>
        <v/>
      </c>
      <c r="AH21" s="43" t="str">
        <f>IF(B21="","",IF($AH$4="","",IF(OR(C21=$AH$4,C22=$AH$4,C23=$AH$4,C24=$AH$4),1,0)))</f>
        <v/>
      </c>
      <c r="AI21" s="43" t="str">
        <f>IF(B21="","",IF($AI$4="","",IF(OR(C21=$AI$4,C22=$AI$4,C23=$AI$4,C24=$AI$4),1,0)))</f>
        <v/>
      </c>
      <c r="AJ21" s="43" t="str">
        <f>IF(B21="","",IF($AJ$4="","",IF(OR(C21=$AJ$4,C22=$AJ$4,C23=$AJ$4,C24=$AJ$4),1,0)))</f>
        <v/>
      </c>
      <c r="AK21" s="43" t="str">
        <f>IF(B21="","",IF($AK$4="","",IF(OR(C21=$AK$4,C22=$AK$4,C23=$AK$4,C24=$AK$4),1,0)))</f>
        <v/>
      </c>
      <c r="AL21" s="43" t="str">
        <f>IF(B21="","",IF($AL$4="","",IF(OR(C21=$AL$4,C22=$AL$4,C23=$AL$4,C24=$AL$4),1,0)))</f>
        <v/>
      </c>
      <c r="AM21" s="43" t="str">
        <f>IF(B21="","",IF($AM$4="","",IF(OR(C21=$AM$4,C22=$AM$4,C23=$AM$4,C24=$AM$4),1,0)))</f>
        <v/>
      </c>
      <c r="AN21" s="72" t="str">
        <f>IF(B21="","",IF($AN$4="","",IF(OR(C21=$AN$4,C22=$AN$4,C23=$AN$4,C24=$AN$4),1,0)))</f>
        <v/>
      </c>
    </row>
    <row r="22" spans="1:40" x14ac:dyDescent="0.2">
      <c r="A22" s="68">
        <f t="shared" si="0"/>
        <v>1</v>
      </c>
      <c r="B22" s="1" t="str">
        <f>CONCATENATE('Raw INPUT data'!A22,'Raw INPUT data'!B22)</f>
        <v>5b</v>
      </c>
      <c r="C22" s="12" t="str">
        <f>'Raw INPUT data'!D22</f>
        <v>N.fru</v>
      </c>
      <c r="D22" s="20">
        <f>IF(C22="","",IF(I22&gt;1,'Raw INPUT data'!E22,SUM('Raw INPUT data'!E22,(G22/100)/2)))</f>
        <v>3.2002817496043394</v>
      </c>
      <c r="E22" s="20">
        <f t="shared" si="2"/>
        <v>10.241803276850613</v>
      </c>
      <c r="F22" s="16">
        <f>IF(C22="","",IF(I22&gt;1,"MST",'Raw INPUT data'!G22))</f>
        <v>440</v>
      </c>
      <c r="G22" s="16">
        <f t="shared" si="3"/>
        <v>140.05634992086792</v>
      </c>
      <c r="H22" s="25">
        <f>IF(C22="","",IF(I22=1,PI()*POWER(G22/2,2)/10000,SUM(PI()*POWER(PRODUCT('Raw INPUT data'!G22,1/PI())/2,2)/10000,PI()*POWER(PRODUCT('Raw INPUT data'!H22,1/PI())/2,2)/10000,PI()*POWER(PRODUCT('Raw INPUT data'!I22,1/PI())/2,2)/10000,PI()*POWER(PRODUCT('Raw INPUT data'!J22,1/PI())/2,2)/10000,PI()*POWER(PRODUCT('Raw INPUT data'!K22,1/PI())/2,2)/10000,PI()*POWER(PRODUCT('Raw INPUT data'!L22,1/PI())/2,2)/10000,PI()*POWER(PRODUCT('Raw INPUT data'!M22,1/PI())/2,2)/10000,PI()*POWER(PRODUCT('Raw INPUT data'!N22,1/PI())/2,2)/10000,PI()*POWER(PRODUCT('Raw INPUT data'!O22,1/PI())/2,2)/10000,PI()*POWER(PRODUCT('Raw INPUT data'!P22,1/PI())/2,2)/10000,PI()*POWER(PRODUCT('Raw INPUT data'!Q22,1/PI())/2,2)/10000,PI()*POWER(PRODUCT('Raw INPUT data'!R22,1/PI())/2,2)/10000,PI()*POWER(PRODUCT('Raw INPUT data'!S22,1/PI())/2,2)/10000,PI()*POWER(PRODUCT('Raw INPUT data'!T22,1/PI())/2,2)/10000,PI()*POWER(PRODUCT('Raw INPUT data'!U22,1/PI())/2,2)/10000,PI()*POWER(PRODUCT('Raw INPUT data'!V22,1/PI())/2,2)/10000,PI()*POWER(PRODUCT('Raw INPUT data'!W22,1/PI())/2,2)/10000,PI()*POWER(PRODUCT('Raw INPUT data'!X22,1/PI())/2,2)/10000,PI()*POWER(PRODUCT('Raw INPUT data'!Y22,1/PI())/2,2)/10000,PI()*POWER(PRODUCT('Raw INPUT data'!Z22,1/PI())/2,2)/10000)))</f>
        <v>1.5406198491295471</v>
      </c>
      <c r="I22" s="26">
        <f>IF(C22="","",COUNT('Raw INPUT data'!G22:Z22))</f>
        <v>1</v>
      </c>
      <c r="J22" s="3">
        <f>IF(C22="","",'Raw INPUT data'!F22)</f>
        <v>9</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72"/>
    </row>
    <row r="23" spans="1:40" x14ac:dyDescent="0.2">
      <c r="A23" s="68">
        <f t="shared" si="0"/>
        <v>1</v>
      </c>
      <c r="B23" s="1" t="str">
        <f>CONCATENATE('Raw INPUT data'!A23,'Raw INPUT data'!B23)</f>
        <v>5c</v>
      </c>
      <c r="C23" s="12" t="str">
        <f>'Raw INPUT data'!D23</f>
        <v>N.fru</v>
      </c>
      <c r="D23" s="20">
        <f>IF(C23="","",IF(I23&gt;1,'Raw INPUT data'!E23,SUM('Raw INPUT data'!E23,(G23/100)/2)))</f>
        <v>1.9002239861378269</v>
      </c>
      <c r="E23" s="20">
        <f t="shared" si="2"/>
        <v>3.6108511974935324</v>
      </c>
      <c r="F23" s="16">
        <f>IF(C23="","",IF(I23&gt;1,"MST",'Raw INPUT data'!G23))</f>
        <v>314.3</v>
      </c>
      <c r="G23" s="16">
        <f t="shared" si="3"/>
        <v>100.04479722756541</v>
      </c>
      <c r="H23" s="25">
        <f>IF(C23="","",IF(I23=1,PI()*POWER(G23/2,2)/10000,SUM(PI()*POWER(PRODUCT('Raw INPUT data'!G23,1/PI())/2,2)/10000,PI()*POWER(PRODUCT('Raw INPUT data'!H23,1/PI())/2,2)/10000,PI()*POWER(PRODUCT('Raw INPUT data'!I23,1/PI())/2,2)/10000,PI()*POWER(PRODUCT('Raw INPUT data'!J23,1/PI())/2,2)/10000,PI()*POWER(PRODUCT('Raw INPUT data'!K23,1/PI())/2,2)/10000,PI()*POWER(PRODUCT('Raw INPUT data'!L23,1/PI())/2,2)/10000,PI()*POWER(PRODUCT('Raw INPUT data'!M23,1/PI())/2,2)/10000,PI()*POWER(PRODUCT('Raw INPUT data'!N23,1/PI())/2,2)/10000,PI()*POWER(PRODUCT('Raw INPUT data'!O23,1/PI())/2,2)/10000,PI()*POWER(PRODUCT('Raw INPUT data'!P23,1/PI())/2,2)/10000,PI()*POWER(PRODUCT('Raw INPUT data'!Q23,1/PI())/2,2)/10000,PI()*POWER(PRODUCT('Raw INPUT data'!R23,1/PI())/2,2)/10000,PI()*POWER(PRODUCT('Raw INPUT data'!S23,1/PI())/2,2)/10000,PI()*POWER(PRODUCT('Raw INPUT data'!T23,1/PI())/2,2)/10000,PI()*POWER(PRODUCT('Raw INPUT data'!U23,1/PI())/2,2)/10000,PI()*POWER(PRODUCT('Raw INPUT data'!V23,1/PI())/2,2)/10000,PI()*POWER(PRODUCT('Raw INPUT data'!W23,1/PI())/2,2)/10000,PI()*POWER(PRODUCT('Raw INPUT data'!X23,1/PI())/2,2)/10000,PI()*POWER(PRODUCT('Raw INPUT data'!Y23,1/PI())/2,2)/10000,PI()*POWER(PRODUCT('Raw INPUT data'!Z23,1/PI())/2,2)/10000)))</f>
        <v>0.78610199421559523</v>
      </c>
      <c r="I23" s="26">
        <f>IF(C23="","",COUNT('Raw INPUT data'!G23:Z23))</f>
        <v>1</v>
      </c>
      <c r="J23" s="3">
        <f>IF(C23="","",'Raw INPUT data'!F23)</f>
        <v>10</v>
      </c>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72"/>
    </row>
    <row r="24" spans="1:40" x14ac:dyDescent="0.2">
      <c r="A24" s="69">
        <f t="shared" si="0"/>
        <v>1</v>
      </c>
      <c r="B24" s="4" t="str">
        <f>CONCATENATE('Raw INPUT data'!A24,'Raw INPUT data'!B24)</f>
        <v>5d</v>
      </c>
      <c r="C24" s="17" t="str">
        <f>'Raw INPUT data'!D24</f>
        <v>N.fru</v>
      </c>
      <c r="D24" s="21">
        <f>IF(C24="","",IF(I24&gt;1,'Raw INPUT data'!E24,SUM('Raw INPUT data'!E24,(G24/100)/2)))</f>
        <v>3.1002817496043393</v>
      </c>
      <c r="E24" s="21">
        <f t="shared" si="2"/>
        <v>9.6117469269297438</v>
      </c>
      <c r="F24" s="18">
        <f>IF(C24="","",IF(I24&gt;1,"MST",'Raw INPUT data'!G24))</f>
        <v>440</v>
      </c>
      <c r="G24" s="18">
        <f t="shared" si="3"/>
        <v>140.05634992086792</v>
      </c>
      <c r="H24" s="27">
        <f>IF(C24="","",IF(I24=1,PI()*POWER(G24/2,2)/10000,SUM(PI()*POWER(PRODUCT('Raw INPUT data'!G24,1/PI())/2,2)/10000,PI()*POWER(PRODUCT('Raw INPUT data'!H24,1/PI())/2,2)/10000,PI()*POWER(PRODUCT('Raw INPUT data'!I24,1/PI())/2,2)/10000,PI()*POWER(PRODUCT('Raw INPUT data'!J24,1/PI())/2,2)/10000,PI()*POWER(PRODUCT('Raw INPUT data'!K24,1/PI())/2,2)/10000,PI()*POWER(PRODUCT('Raw INPUT data'!L24,1/PI())/2,2)/10000,PI()*POWER(PRODUCT('Raw INPUT data'!M24,1/PI())/2,2)/10000,PI()*POWER(PRODUCT('Raw INPUT data'!N24,1/PI())/2,2)/10000,PI()*POWER(PRODUCT('Raw INPUT data'!O24,1/PI())/2,2)/10000,PI()*POWER(PRODUCT('Raw INPUT data'!P24,1/PI())/2,2)/10000,PI()*POWER(PRODUCT('Raw INPUT data'!Q24,1/PI())/2,2)/10000,PI()*POWER(PRODUCT('Raw INPUT data'!R24,1/PI())/2,2)/10000,PI()*POWER(PRODUCT('Raw INPUT data'!S24,1/PI())/2,2)/10000,PI()*POWER(PRODUCT('Raw INPUT data'!T24,1/PI())/2,2)/10000,PI()*POWER(PRODUCT('Raw INPUT data'!U24,1/PI())/2,2)/10000,PI()*POWER(PRODUCT('Raw INPUT data'!V24,1/PI())/2,2)/10000,PI()*POWER(PRODUCT('Raw INPUT data'!W24,1/PI())/2,2)/10000,PI()*POWER(PRODUCT('Raw INPUT data'!X24,1/PI())/2,2)/10000,PI()*POWER(PRODUCT('Raw INPUT data'!Y24,1/PI())/2,2)/10000,PI()*POWER(PRODUCT('Raw INPUT data'!Z24,1/PI())/2,2)/10000)))</f>
        <v>1.5406198491295471</v>
      </c>
      <c r="I24" s="28">
        <f>IF(C24="","",COUNT('Raw INPUT data'!G24:Z24))</f>
        <v>1</v>
      </c>
      <c r="J24" s="5">
        <f>IF(C24="","",'Raw INPUT data'!F24)</f>
        <v>9</v>
      </c>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73"/>
    </row>
    <row r="25" spans="1:40" x14ac:dyDescent="0.2">
      <c r="A25" s="68">
        <f t="shared" si="0"/>
        <v>0</v>
      </c>
      <c r="B25" s="1" t="str">
        <f>CONCATENATE('Raw INPUT data'!A25,'Raw INPUT data'!B25)</f>
        <v>6a</v>
      </c>
      <c r="C25" s="12" t="str">
        <f>'Raw INPUT data'!D25</f>
        <v/>
      </c>
      <c r="D25" s="20" t="str">
        <f>IF(C25="","",IF(I25&gt;1,'Raw INPUT data'!E25,SUM('Raw INPUT data'!E25,(G25/100)/2)))</f>
        <v/>
      </c>
      <c r="E25" s="20" t="str">
        <f t="shared" si="2"/>
        <v/>
      </c>
      <c r="F25" s="16" t="str">
        <f>IF(C25="","",IF(I25&gt;1,"MST",'Raw INPUT data'!G25))</f>
        <v/>
      </c>
      <c r="G25" s="16" t="str">
        <f t="shared" si="3"/>
        <v/>
      </c>
      <c r="H25" s="25" t="str">
        <f>IF(C25="","",IF(I25=1,PI()*POWER(G25/2,2)/10000,SUM(PI()*POWER(PRODUCT('Raw INPUT data'!G25,1/PI())/2,2)/10000,PI()*POWER(PRODUCT('Raw INPUT data'!H25,1/PI())/2,2)/10000,PI()*POWER(PRODUCT('Raw INPUT data'!I25,1/PI())/2,2)/10000,PI()*POWER(PRODUCT('Raw INPUT data'!J25,1/PI())/2,2)/10000,PI()*POWER(PRODUCT('Raw INPUT data'!K25,1/PI())/2,2)/10000,PI()*POWER(PRODUCT('Raw INPUT data'!L25,1/PI())/2,2)/10000,PI()*POWER(PRODUCT('Raw INPUT data'!M25,1/PI())/2,2)/10000,PI()*POWER(PRODUCT('Raw INPUT data'!N25,1/PI())/2,2)/10000,PI()*POWER(PRODUCT('Raw INPUT data'!O25,1/PI())/2,2)/10000,PI()*POWER(PRODUCT('Raw INPUT data'!P25,1/PI())/2,2)/10000,PI()*POWER(PRODUCT('Raw INPUT data'!Q25,1/PI())/2,2)/10000,PI()*POWER(PRODUCT('Raw INPUT data'!R25,1/PI())/2,2)/10000,PI()*POWER(PRODUCT('Raw INPUT data'!S25,1/PI())/2,2)/10000,PI()*POWER(PRODUCT('Raw INPUT data'!T25,1/PI())/2,2)/10000,PI()*POWER(PRODUCT('Raw INPUT data'!U25,1/PI())/2,2)/10000,PI()*POWER(PRODUCT('Raw INPUT data'!V25,1/PI())/2,2)/10000,PI()*POWER(PRODUCT('Raw INPUT data'!W25,1/PI())/2,2)/10000,PI()*POWER(PRODUCT('Raw INPUT data'!X25,1/PI())/2,2)/10000,PI()*POWER(PRODUCT('Raw INPUT data'!Y25,1/PI())/2,2)/10000,PI()*POWER(PRODUCT('Raw INPUT data'!Z25,1/PI())/2,2)/10000)))</f>
        <v/>
      </c>
      <c r="I25" s="26" t="str">
        <f>IF(C25="","",COUNT('Raw INPUT data'!G25:Z25))</f>
        <v/>
      </c>
      <c r="J25" s="3" t="str">
        <f>IF(C25="","",'Raw INPUT data'!F25)</f>
        <v/>
      </c>
      <c r="K25" s="43">
        <f>IF(B25="","",IF($K$4="","",IF(OR(C25=$K$4,C26=$K$4,C27=$K$4,C28=$K$4),1,0)))</f>
        <v>0</v>
      </c>
      <c r="L25" s="43">
        <f>IF(B25="","",IF($L$4="","",IF(OR(C25=$L$4,C26=$L$4,C27=$L$4,C28=$L$4),1,0)))</f>
        <v>1</v>
      </c>
      <c r="M25" s="43">
        <f>IF(B25="","",IF($M$4="","",IF(OR(C25=$M$4,C26=$M$4,C27=$M$4,C28=$M$4),1,0)))</f>
        <v>1</v>
      </c>
      <c r="N25" s="43">
        <f>IF(B25="","",IF($N$4="","",IF(OR(C25=$N$4,C26=$N$4,C27=$N$4,C28=$N$4),1,0)))</f>
        <v>0</v>
      </c>
      <c r="O25" s="43" t="str">
        <f>IF(B25="","",IF($O$4="","",IF(OR(C25=$O$4,C26=$O$4,C27=$O$4,C28=$O$4),1,0)))</f>
        <v/>
      </c>
      <c r="P25" s="43" t="str">
        <f>IF(B25="","",IF($P$4="","",IF(OR(C25=$P$4,C26=$P$4,C27=$P$4,C28=$P$4),1,0)))</f>
        <v/>
      </c>
      <c r="Q25" s="43" t="str">
        <f>IF(B25="","",IF($Q$4="","",IF(OR(C25=$Q$4,C26=$Q$4,C27=$Q$4,C28=$Q$4),1,0)))</f>
        <v/>
      </c>
      <c r="R25" s="43" t="str">
        <f>IF(B25="","",IF($R$4="","",IF(OR(C25=$R$4,C26=$R$4,C27=$R$4,C28=$R$4),1,0)))</f>
        <v/>
      </c>
      <c r="S25" s="43" t="str">
        <f>IF(B25="","",IF($S$4="","",IF(OR(C25=$S$4,C26=$S$4,C27=$S$4,C28=$S$4),1,0)))</f>
        <v/>
      </c>
      <c r="T25" s="43" t="str">
        <f>IF(B25="","",IF($T$4="","",IF(OR(C25=$T$4,C26=$T$4,C27=$T$4,C28=$T$4),1,0)))</f>
        <v/>
      </c>
      <c r="U25" s="43" t="str">
        <f>IF(B25="","",IF($U$4="","",IF(OR(C25=$U$4,C26=$U$4,C27=$U$4,C28=$U$4),1,0)))</f>
        <v/>
      </c>
      <c r="V25" s="43" t="str">
        <f>IF(B25="","",IF($V$4="","",IF(OR(C25=$V$4,C26=$V$4,C27=$V$4,C28=$V$4),1,0)))</f>
        <v/>
      </c>
      <c r="W25" s="43" t="str">
        <f>IF(B25="","",IF($W$4="","",IF(OR(C25=$W$4,C26=$W$4,C27=$W$4,C28=$W$4),1,0)))</f>
        <v/>
      </c>
      <c r="X25" s="43" t="str">
        <f>IF(B25="","",IF($X$4="","",IF(OR(C25=$X$4,C26=$X$4,C27=$X$4,C28=$X$4),1,0)))</f>
        <v/>
      </c>
      <c r="Y25" s="43" t="str">
        <f>IF(B25="","",IF($Y$4="","",IF(OR(C25=$Y$4,C26=$Y$4,C27=$Y$4,C28=$Y$4),1,0)))</f>
        <v/>
      </c>
      <c r="Z25" s="43" t="str">
        <f>IF(B25="","",IF($Z$4="","",IF(OR(C25=$Z$4,C26=$Z$4,C27=$Z$4,C28=$Z$4),1,0)))</f>
        <v/>
      </c>
      <c r="AA25" s="43" t="str">
        <f>IF(B25="","",IF($AA$4="","",IF(OR(C25=$AA$4,C26=$AA$4,C27=$AA$4,C28=$AA$4),1,0)))</f>
        <v/>
      </c>
      <c r="AB25" s="43" t="str">
        <f>IF(B25="","",IF($AB$4="","",IF(OR(C25=$AB$4,C26=$AB$4,C27=$AB$4,C28=$AB$4),1,0)))</f>
        <v/>
      </c>
      <c r="AC25" s="43" t="str">
        <f>IF(B25="","",IF($AC$4="","",IF(OR(C25=$AC$4,C26=$AC$4,C27=$AC$4,C28=$AC$4),1,0)))</f>
        <v/>
      </c>
      <c r="AD25" s="43" t="str">
        <f>IF(B25="","",IF($AD$4="","",IF(OR(C25=$AD$4,C26=$AD$4,C27=$AD$4,C28=$AD$4),1,0)))</f>
        <v/>
      </c>
      <c r="AE25" s="43" t="str">
        <f>IF(B25="","",IF($AE$4="","",IF(OR(C25=$AE$4,C26=$AE$4,C27=$AE$4,C28=$AE$4),1,0)))</f>
        <v/>
      </c>
      <c r="AF25" s="43" t="str">
        <f>IF(B25="","",IF($AF$4="","",IF(OR(C25=$AF$4,C26=$AF$4,C27=$AF$4,C28=$AF$4),1,0)))</f>
        <v/>
      </c>
      <c r="AG25" s="43" t="str">
        <f>IF(B25="","",IF($AG$4="","",IF(OR(C25=$AG$4,C26=$AG$4,C27=$AG$4,C28=$AG$4),1,0)))</f>
        <v/>
      </c>
      <c r="AH25" s="43" t="str">
        <f>IF(B25="","",IF($AH$4="","",IF(OR(C25=$AH$4,C26=$AH$4,C27=$AH$4,C28=$AH$4),1,0)))</f>
        <v/>
      </c>
      <c r="AI25" s="43" t="str">
        <f>IF(B25="","",IF($AI$4="","",IF(OR(C25=$AI$4,C26=$AI$4,C27=$AI$4,C28=$AI$4),1,0)))</f>
        <v/>
      </c>
      <c r="AJ25" s="43" t="str">
        <f>IF(B25="","",IF($AJ$4="","",IF(OR(C25=$AJ$4,C26=$AJ$4,C27=$AJ$4,C28=$AJ$4),1,0)))</f>
        <v/>
      </c>
      <c r="AK25" s="43" t="str">
        <f>IF(B25="","",IF($AK$4="","",IF(OR(C25=$AK$4,C26=$AK$4,C27=$AK$4,C28=$AK$4),1,0)))</f>
        <v/>
      </c>
      <c r="AL25" s="43" t="str">
        <f>IF(B25="","",IF($AL$4="","",IF(OR(C25=$AL$4,C26=$AL$4,C27=$AL$4,C28=$AL$4),1,0)))</f>
        <v/>
      </c>
      <c r="AM25" s="43" t="str">
        <f>IF(B25="","",IF($AM$4="","",IF(OR(C25=$AM$4,C26=$AM$4,C27=$AM$4,C28=$AM$4),1,0)))</f>
        <v/>
      </c>
      <c r="AN25" s="72" t="str">
        <f>IF(B25="","",IF($AN$4="","",IF(OR(C25=$AN$4,C26=$AN$4,C27=$AN$4,C28=$AN$4),1,0)))</f>
        <v/>
      </c>
    </row>
    <row r="26" spans="1:40" x14ac:dyDescent="0.2">
      <c r="A26" s="68">
        <f t="shared" si="0"/>
        <v>1</v>
      </c>
      <c r="B26" s="1" t="str">
        <f>CONCATENATE('Raw INPUT data'!A26,'Raw INPUT data'!B26)</f>
        <v>6b</v>
      </c>
      <c r="C26" s="12" t="str">
        <f>'Raw INPUT data'!D26</f>
        <v>R.api</v>
      </c>
      <c r="D26" s="20">
        <f>IF(C26="","",IF(I26&gt;1,'Raw INPUT data'!E26,SUM('Raw INPUT data'!E26,(G26/100)/2)))</f>
        <v>1.1500831113356573</v>
      </c>
      <c r="E26" s="20">
        <f t="shared" si="2"/>
        <v>1.322691162979506</v>
      </c>
      <c r="F26" s="16">
        <f>IF(C26="","",IF(I26&gt;1,"MST",'Raw INPUT data'!G26))</f>
        <v>94.3</v>
      </c>
      <c r="G26" s="16">
        <f t="shared" si="3"/>
        <v>30.01662226713146</v>
      </c>
      <c r="H26" s="25">
        <f>IF(C26="","",IF(I26=1,PI()*POWER(G26/2,2)/10000,SUM(PI()*POWER(PRODUCT('Raw INPUT data'!G26,1/PI())/2,2)/10000,PI()*POWER(PRODUCT('Raw INPUT data'!H26,1/PI())/2,2)/10000,PI()*POWER(PRODUCT('Raw INPUT data'!I26,1/PI())/2,2)/10000,PI()*POWER(PRODUCT('Raw INPUT data'!J26,1/PI())/2,2)/10000,PI()*POWER(PRODUCT('Raw INPUT data'!K26,1/PI())/2,2)/10000,PI()*POWER(PRODUCT('Raw INPUT data'!L26,1/PI())/2,2)/10000,PI()*POWER(PRODUCT('Raw INPUT data'!M26,1/PI())/2,2)/10000,PI()*POWER(PRODUCT('Raw INPUT data'!N26,1/PI())/2,2)/10000,PI()*POWER(PRODUCT('Raw INPUT data'!O26,1/PI())/2,2)/10000,PI()*POWER(PRODUCT('Raw INPUT data'!P26,1/PI())/2,2)/10000,PI()*POWER(PRODUCT('Raw INPUT data'!Q26,1/PI())/2,2)/10000,PI()*POWER(PRODUCT('Raw INPUT data'!R26,1/PI())/2,2)/10000,PI()*POWER(PRODUCT('Raw INPUT data'!S26,1/PI())/2,2)/10000,PI()*POWER(PRODUCT('Raw INPUT data'!T26,1/PI())/2,2)/10000,PI()*POWER(PRODUCT('Raw INPUT data'!U26,1/PI())/2,2)/10000,PI()*POWER(PRODUCT('Raw INPUT data'!V26,1/PI())/2,2)/10000,PI()*POWER(PRODUCT('Raw INPUT data'!W26,1/PI())/2,2)/10000,PI()*POWER(PRODUCT('Raw INPUT data'!X26,1/PI())/2,2)/10000,PI()*POWER(PRODUCT('Raw INPUT data'!Y26,1/PI())/2,2)/10000,PI()*POWER(PRODUCT('Raw INPUT data'!Z26,1/PI())/2,2)/10000)))</f>
        <v>7.0764186994762418E-2</v>
      </c>
      <c r="I26" s="26">
        <f>IF(C26="","",COUNT('Raw INPUT data'!G26:Z26))</f>
        <v>1</v>
      </c>
      <c r="J26" s="3">
        <f>IF(C26="","",'Raw INPUT data'!F26)</f>
        <v>15</v>
      </c>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72"/>
    </row>
    <row r="27" spans="1:40" x14ac:dyDescent="0.2">
      <c r="A27" s="68">
        <f t="shared" si="0"/>
        <v>0</v>
      </c>
      <c r="B27" s="1" t="str">
        <f>CONCATENATE('Raw INPUT data'!A27,'Raw INPUT data'!B27)</f>
        <v>6c</v>
      </c>
      <c r="C27" s="12" t="str">
        <f>'Raw INPUT data'!D27</f>
        <v/>
      </c>
      <c r="D27" s="20" t="str">
        <f>IF(C27="","",IF(I27&gt;1,'Raw INPUT data'!E27,SUM('Raw INPUT data'!E27,(G27/100)/2)))</f>
        <v/>
      </c>
      <c r="E27" s="20" t="str">
        <f t="shared" si="2"/>
        <v/>
      </c>
      <c r="F27" s="16" t="str">
        <f>IF(C27="","",IF(I27&gt;1,"MST",'Raw INPUT data'!G27))</f>
        <v/>
      </c>
      <c r="G27" s="16" t="str">
        <f t="shared" si="3"/>
        <v/>
      </c>
      <c r="H27" s="25" t="str">
        <f>IF(C27="","",IF(I27=1,PI()*POWER(G27/2,2)/10000,SUM(PI()*POWER(PRODUCT('Raw INPUT data'!G27,1/PI())/2,2)/10000,PI()*POWER(PRODUCT('Raw INPUT data'!H27,1/PI())/2,2)/10000,PI()*POWER(PRODUCT('Raw INPUT data'!I27,1/PI())/2,2)/10000,PI()*POWER(PRODUCT('Raw INPUT data'!J27,1/PI())/2,2)/10000,PI()*POWER(PRODUCT('Raw INPUT data'!K27,1/PI())/2,2)/10000,PI()*POWER(PRODUCT('Raw INPUT data'!L27,1/PI())/2,2)/10000,PI()*POWER(PRODUCT('Raw INPUT data'!M27,1/PI())/2,2)/10000,PI()*POWER(PRODUCT('Raw INPUT data'!N27,1/PI())/2,2)/10000,PI()*POWER(PRODUCT('Raw INPUT data'!O27,1/PI())/2,2)/10000,PI()*POWER(PRODUCT('Raw INPUT data'!P27,1/PI())/2,2)/10000,PI()*POWER(PRODUCT('Raw INPUT data'!Q27,1/PI())/2,2)/10000,PI()*POWER(PRODUCT('Raw INPUT data'!R27,1/PI())/2,2)/10000,PI()*POWER(PRODUCT('Raw INPUT data'!S27,1/PI())/2,2)/10000,PI()*POWER(PRODUCT('Raw INPUT data'!T27,1/PI())/2,2)/10000,PI()*POWER(PRODUCT('Raw INPUT data'!U27,1/PI())/2,2)/10000,PI()*POWER(PRODUCT('Raw INPUT data'!V27,1/PI())/2,2)/10000,PI()*POWER(PRODUCT('Raw INPUT data'!W27,1/PI())/2,2)/10000,PI()*POWER(PRODUCT('Raw INPUT data'!X27,1/PI())/2,2)/10000,PI()*POWER(PRODUCT('Raw INPUT data'!Y27,1/PI())/2,2)/10000,PI()*POWER(PRODUCT('Raw INPUT data'!Z27,1/PI())/2,2)/10000)))</f>
        <v/>
      </c>
      <c r="I27" s="26" t="str">
        <f>IF(C27="","",COUNT('Raw INPUT data'!G27:Z27))</f>
        <v/>
      </c>
      <c r="J27" s="3" t="str">
        <f>IF(C27="","",'Raw INPUT data'!F27)</f>
        <v/>
      </c>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72"/>
    </row>
    <row r="28" spans="1:40" x14ac:dyDescent="0.2">
      <c r="A28" s="69">
        <f t="shared" si="0"/>
        <v>1</v>
      </c>
      <c r="B28" s="4" t="str">
        <f>CONCATENATE('Raw INPUT data'!A28,'Raw INPUT data'!B28)</f>
        <v>6d</v>
      </c>
      <c r="C28" s="17" t="str">
        <f>'Raw INPUT data'!D28</f>
        <v>N.fru</v>
      </c>
      <c r="D28" s="21">
        <f>IF(C28="","",IF(I28&gt;1,'Raw INPUT data'!E28,SUM('Raw INPUT data'!E28,(G28/100)/2)))</f>
        <v>4.2704761472360886</v>
      </c>
      <c r="E28" s="21">
        <f t="shared" si="2"/>
        <v>18.236966524112386</v>
      </c>
      <c r="F28" s="18">
        <f>IF(C28="","",IF(I28&gt;1,"MST",'Raw INPUT data'!G28))</f>
        <v>672.6</v>
      </c>
      <c r="G28" s="18">
        <f t="shared" si="3"/>
        <v>214.09522944721763</v>
      </c>
      <c r="H28" s="27">
        <f>IF(C28="","",IF(I28=1,PI()*POWER(G28/2,2)/10000,SUM(PI()*POWER(PRODUCT('Raw INPUT data'!G28,1/PI())/2,2)/10000,PI()*POWER(PRODUCT('Raw INPUT data'!H28,1/PI())/2,2)/10000,PI()*POWER(PRODUCT('Raw INPUT data'!I28,1/PI())/2,2)/10000,PI()*POWER(PRODUCT('Raw INPUT data'!J28,1/PI())/2,2)/10000,PI()*POWER(PRODUCT('Raw INPUT data'!K28,1/PI())/2,2)/10000,PI()*POWER(PRODUCT('Raw INPUT data'!L28,1/PI())/2,2)/10000,PI()*POWER(PRODUCT('Raw INPUT data'!M28,1/PI())/2,2)/10000,PI()*POWER(PRODUCT('Raw INPUT data'!N28,1/PI())/2,2)/10000,PI()*POWER(PRODUCT('Raw INPUT data'!O28,1/PI())/2,2)/10000,PI()*POWER(PRODUCT('Raw INPUT data'!P28,1/PI())/2,2)/10000,PI()*POWER(PRODUCT('Raw INPUT data'!Q28,1/PI())/2,2)/10000,PI()*POWER(PRODUCT('Raw INPUT data'!R28,1/PI())/2,2)/10000,PI()*POWER(PRODUCT('Raw INPUT data'!S28,1/PI())/2,2)/10000,PI()*POWER(PRODUCT('Raw INPUT data'!T28,1/PI())/2,2)/10000,PI()*POWER(PRODUCT('Raw INPUT data'!U28,1/PI())/2,2)/10000,PI()*POWER(PRODUCT('Raw INPUT data'!V28,1/PI())/2,2)/10000,PI()*POWER(PRODUCT('Raw INPUT data'!W28,1/PI())/2,2)/10000,PI()*POWER(PRODUCT('Raw INPUT data'!X28,1/PI())/2,2)/10000,PI()*POWER(PRODUCT('Raw INPUT data'!Y28,1/PI())/2,2)/10000,PI()*POWER(PRODUCT('Raw INPUT data'!Z28,1/PI())/2,2)/10000)))</f>
        <v>3.6000112831549647</v>
      </c>
      <c r="I28" s="28">
        <f>IF(C28="","",COUNT('Raw INPUT data'!G28:Z28))</f>
        <v>1</v>
      </c>
      <c r="J28" s="5">
        <f>IF(C28="","",'Raw INPUT data'!F28)</f>
        <v>10</v>
      </c>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73"/>
    </row>
    <row r="29" spans="1:40" x14ac:dyDescent="0.2">
      <c r="A29" s="68">
        <f t="shared" si="0"/>
        <v>1</v>
      </c>
      <c r="B29" s="1" t="str">
        <f>CONCATENATE('Raw INPUT data'!A29,'Raw INPUT data'!B29)</f>
        <v>7a</v>
      </c>
      <c r="C29" s="12" t="str">
        <f>'Raw INPUT data'!D29</f>
        <v>R.api</v>
      </c>
      <c r="D29" s="20">
        <f>IF(C29="","",IF(I29&gt;1,'Raw INPUT data'!E29,SUM('Raw INPUT data'!E29,(G29/100)/2)))</f>
        <v>4.7751859643341099</v>
      </c>
      <c r="E29" s="20">
        <f t="shared" si="2"/>
        <v>22.802400993973482</v>
      </c>
      <c r="F29" s="16">
        <f>IF(C29="","",IF(I29&gt;1,"MST",'Raw INPUT data'!G29))</f>
        <v>361.4</v>
      </c>
      <c r="G29" s="16">
        <f t="shared" si="3"/>
        <v>115.03719286682195</v>
      </c>
      <c r="H29" s="25">
        <f>IF(C29="","",IF(I29=1,PI()*POWER(G29/2,2)/10000,SUM(PI()*POWER(PRODUCT('Raw INPUT data'!G29,1/PI())/2,2)/10000,PI()*POWER(PRODUCT('Raw INPUT data'!H29,1/PI())/2,2)/10000,PI()*POWER(PRODUCT('Raw INPUT data'!I29,1/PI())/2,2)/10000,PI()*POWER(PRODUCT('Raw INPUT data'!J29,1/PI())/2,2)/10000,PI()*POWER(PRODUCT('Raw INPUT data'!K29,1/PI())/2,2)/10000,PI()*POWER(PRODUCT('Raw INPUT data'!L29,1/PI())/2,2)/10000,PI()*POWER(PRODUCT('Raw INPUT data'!M29,1/PI())/2,2)/10000,PI()*POWER(PRODUCT('Raw INPUT data'!N29,1/PI())/2,2)/10000,PI()*POWER(PRODUCT('Raw INPUT data'!O29,1/PI())/2,2)/10000,PI()*POWER(PRODUCT('Raw INPUT data'!P29,1/PI())/2,2)/10000,PI()*POWER(PRODUCT('Raw INPUT data'!Q29,1/PI())/2,2)/10000,PI()*POWER(PRODUCT('Raw INPUT data'!R29,1/PI())/2,2)/10000,PI()*POWER(PRODUCT('Raw INPUT data'!S29,1/PI())/2,2)/10000,PI()*POWER(PRODUCT('Raw INPUT data'!T29,1/PI())/2,2)/10000,PI()*POWER(PRODUCT('Raw INPUT data'!U29,1/PI())/2,2)/10000,PI()*POWER(PRODUCT('Raw INPUT data'!V29,1/PI())/2,2)/10000,PI()*POWER(PRODUCT('Raw INPUT data'!W29,1/PI())/2,2)/10000,PI()*POWER(PRODUCT('Raw INPUT data'!X29,1/PI())/2,2)/10000,PI()*POWER(PRODUCT('Raw INPUT data'!Y29,1/PI())/2,2)/10000,PI()*POWER(PRODUCT('Raw INPUT data'!Z29,1/PI())/2,2)/10000)))</f>
        <v>1.0393610375517364</v>
      </c>
      <c r="I29" s="26">
        <f>IF(C29="","",COUNT('Raw INPUT data'!G29:Z29))</f>
        <v>1</v>
      </c>
      <c r="J29" s="3">
        <f>IF(C29="","",'Raw INPUT data'!F29)</f>
        <v>18</v>
      </c>
      <c r="K29" s="43">
        <f>IF(B29="","",IF($K$4="","",IF(OR(C29=$K$4,C30=$K$4,C31=$K$4,C32=$K$4),1,0)))</f>
        <v>0</v>
      </c>
      <c r="L29" s="43">
        <f>IF(B29="","",IF($L$4="","",IF(OR(C29=$L$4,C30=$L$4,C31=$L$4,C32=$L$4),1,0)))</f>
        <v>1</v>
      </c>
      <c r="M29" s="43">
        <f>IF(B29="","",IF($M$4="","",IF(OR(C29=$M$4,C30=$M$4,C31=$M$4,C32=$M$4),1,0)))</f>
        <v>1</v>
      </c>
      <c r="N29" s="43">
        <f>IF(B29="","",IF($N$4="","",IF(OR(C29=$N$4,C30=$N$4,C31=$N$4,C32=$N$4),1,0)))</f>
        <v>0</v>
      </c>
      <c r="O29" s="43" t="str">
        <f>IF(B29="","",IF($O$4="","",IF(OR(C29=$O$4,C30=$O$4,C31=$O$4,C32=$O$4),1,0)))</f>
        <v/>
      </c>
      <c r="P29" s="43" t="str">
        <f>IF(B29="","",IF($P$4="","",IF(OR(C29=$P$4,C30=$P$4,C31=$P$4,C32=$P$4),1,0)))</f>
        <v/>
      </c>
      <c r="Q29" s="43" t="str">
        <f>IF(B29="","",IF($Q$4="","",IF(OR(C29=$Q$4,C30=$Q$4,C31=$Q$4,C32=$Q$4),1,0)))</f>
        <v/>
      </c>
      <c r="R29" s="43" t="str">
        <f>IF(B29="","",IF($R$4="","",IF(OR(C29=$R$4,C30=$R$4,C31=$R$4,C32=$R$4),1,0)))</f>
        <v/>
      </c>
      <c r="S29" s="43" t="str">
        <f>IF(B29="","",IF($S$4="","",IF(OR(C29=$S$4,C30=$S$4,C31=$S$4,C32=$S$4),1,0)))</f>
        <v/>
      </c>
      <c r="T29" s="43" t="str">
        <f>IF(B29="","",IF($T$4="","",IF(OR(C29=$T$4,C30=$T$4,C31=$T$4,C32=$T$4),1,0)))</f>
        <v/>
      </c>
      <c r="U29" s="43" t="str">
        <f>IF(B29="","",IF($U$4="","",IF(OR(C29=$U$4,C30=$U$4,C31=$U$4,C32=$U$4),1,0)))</f>
        <v/>
      </c>
      <c r="V29" s="43" t="str">
        <f>IF(B29="","",IF($V$4="","",IF(OR(C29=$V$4,C30=$V$4,C31=$V$4,C32=$V$4),1,0)))</f>
        <v/>
      </c>
      <c r="W29" s="43" t="str">
        <f>IF(B29="","",IF($W$4="","",IF(OR(C29=$W$4,C30=$W$4,C31=$W$4,C32=$W$4),1,0)))</f>
        <v/>
      </c>
      <c r="X29" s="43" t="str">
        <f>IF(B29="","",IF($X$4="","",IF(OR(C29=$X$4,C30=$X$4,C31=$X$4,C32=$X$4),1,0)))</f>
        <v/>
      </c>
      <c r="Y29" s="43" t="str">
        <f>IF(B29="","",IF($Y$4="","",IF(OR(C29=$Y$4,C30=$Y$4,C31=$Y$4,C32=$Y$4),1,0)))</f>
        <v/>
      </c>
      <c r="Z29" s="43" t="str">
        <f>IF(B29="","",IF($Z$4="","",IF(OR(C29=$Z$4,C30=$Z$4,C31=$Z$4,C32=$Z$4),1,0)))</f>
        <v/>
      </c>
      <c r="AA29" s="43" t="str">
        <f>IF(B29="","",IF($AA$4="","",IF(OR(C29=$AA$4,C30=$AA$4,C31=$AA$4,C32=$AA$4),1,0)))</f>
        <v/>
      </c>
      <c r="AB29" s="43" t="str">
        <f>IF(B29="","",IF($AB$4="","",IF(OR(C29=$AB$4,C30=$AB$4,C31=$AB$4,C32=$AB$4),1,0)))</f>
        <v/>
      </c>
      <c r="AC29" s="43" t="str">
        <f>IF(B29="","",IF($AC$4="","",IF(OR(C29=$AC$4,C30=$AC$4,C31=$AC$4,C32=$AC$4),1,0)))</f>
        <v/>
      </c>
      <c r="AD29" s="43" t="str">
        <f>IF(B29="","",IF($AD$4="","",IF(OR(C29=$AD$4,C30=$AD$4,C31=$AD$4,C32=$AD$4),1,0)))</f>
        <v/>
      </c>
      <c r="AE29" s="43" t="str">
        <f>IF(B29="","",IF($AE$4="","",IF(OR(C29=$AE$4,C30=$AE$4,C31=$AE$4,C32=$AE$4),1,0)))</f>
        <v/>
      </c>
      <c r="AF29" s="43" t="str">
        <f>IF(B29="","",IF($AF$4="","",IF(OR(C29=$AF$4,C30=$AF$4,C31=$AF$4,C32=$AF$4),1,0)))</f>
        <v/>
      </c>
      <c r="AG29" s="43" t="str">
        <f>IF(B29="","",IF($AG$4="","",IF(OR(C29=$AG$4,C30=$AG$4,C31=$AG$4,C32=$AG$4),1,0)))</f>
        <v/>
      </c>
      <c r="AH29" s="43" t="str">
        <f>IF(B29="","",IF($AH$4="","",IF(OR(C29=$AH$4,C30=$AH$4,C31=$AH$4,C32=$AH$4),1,0)))</f>
        <v/>
      </c>
      <c r="AI29" s="43" t="str">
        <f>IF(B29="","",IF($AI$4="","",IF(OR(C29=$AI$4,C30=$AI$4,C31=$AI$4,C32=$AI$4),1,0)))</f>
        <v/>
      </c>
      <c r="AJ29" s="43" t="str">
        <f>IF(B29="","",IF($AJ$4="","",IF(OR(C29=$AJ$4,C30=$AJ$4,C31=$AJ$4,C32=$AJ$4),1,0)))</f>
        <v/>
      </c>
      <c r="AK29" s="43" t="str">
        <f>IF(B29="","",IF($AK$4="","",IF(OR(C29=$AK$4,C30=$AK$4,C31=$AK$4,C32=$AK$4),1,0)))</f>
        <v/>
      </c>
      <c r="AL29" s="43" t="str">
        <f>IF(B29="","",IF($AL$4="","",IF(OR(C29=$AL$4,C30=$AL$4,C31=$AL$4,C32=$AL$4),1,0)))</f>
        <v/>
      </c>
      <c r="AM29" s="43" t="str">
        <f>IF(B29="","",IF($AM$4="","",IF(OR(C29=$AM$4,C30=$AM$4,C31=$AM$4,C32=$AM$4),1,0)))</f>
        <v/>
      </c>
      <c r="AN29" s="72" t="str">
        <f>IF(B29="","",IF($AN$4="","",IF(OR(C29=$AN$4,C30=$AN$4,C31=$AN$4,C32=$AN$4),1,0)))</f>
        <v/>
      </c>
    </row>
    <row r="30" spans="1:40" x14ac:dyDescent="0.2">
      <c r="A30" s="68">
        <f t="shared" si="0"/>
        <v>0</v>
      </c>
      <c r="B30" s="1" t="str">
        <f>CONCATENATE('Raw INPUT data'!A30,'Raw INPUT data'!B30)</f>
        <v>7b</v>
      </c>
      <c r="C30" s="12" t="str">
        <f>'Raw INPUT data'!D30</f>
        <v/>
      </c>
      <c r="D30" s="20" t="str">
        <f>IF(C30="","",IF(I30&gt;1,'Raw INPUT data'!E30,SUM('Raw INPUT data'!E30,(G30/100)/2)))</f>
        <v/>
      </c>
      <c r="E30" s="20" t="str">
        <f t="shared" si="2"/>
        <v/>
      </c>
      <c r="F30" s="16" t="str">
        <f>IF(C30="","",IF(I30&gt;1,"MST",'Raw INPUT data'!G30))</f>
        <v/>
      </c>
      <c r="G30" s="16" t="str">
        <f t="shared" si="3"/>
        <v/>
      </c>
      <c r="H30" s="25" t="str">
        <f>IF(C30="","",IF(I30=1,PI()*POWER(G30/2,2)/10000,SUM(PI()*POWER(PRODUCT('Raw INPUT data'!G30,1/PI())/2,2)/10000,PI()*POWER(PRODUCT('Raw INPUT data'!H30,1/PI())/2,2)/10000,PI()*POWER(PRODUCT('Raw INPUT data'!I30,1/PI())/2,2)/10000,PI()*POWER(PRODUCT('Raw INPUT data'!J30,1/PI())/2,2)/10000,PI()*POWER(PRODUCT('Raw INPUT data'!K30,1/PI())/2,2)/10000,PI()*POWER(PRODUCT('Raw INPUT data'!L30,1/PI())/2,2)/10000,PI()*POWER(PRODUCT('Raw INPUT data'!M30,1/PI())/2,2)/10000,PI()*POWER(PRODUCT('Raw INPUT data'!N30,1/PI())/2,2)/10000,PI()*POWER(PRODUCT('Raw INPUT data'!O30,1/PI())/2,2)/10000,PI()*POWER(PRODUCT('Raw INPUT data'!P30,1/PI())/2,2)/10000,PI()*POWER(PRODUCT('Raw INPUT data'!Q30,1/PI())/2,2)/10000,PI()*POWER(PRODUCT('Raw INPUT data'!R30,1/PI())/2,2)/10000,PI()*POWER(PRODUCT('Raw INPUT data'!S30,1/PI())/2,2)/10000,PI()*POWER(PRODUCT('Raw INPUT data'!T30,1/PI())/2,2)/10000,PI()*POWER(PRODUCT('Raw INPUT data'!U30,1/PI())/2,2)/10000,PI()*POWER(PRODUCT('Raw INPUT data'!V30,1/PI())/2,2)/10000,PI()*POWER(PRODUCT('Raw INPUT data'!W30,1/PI())/2,2)/10000,PI()*POWER(PRODUCT('Raw INPUT data'!X30,1/PI())/2,2)/10000,PI()*POWER(PRODUCT('Raw INPUT data'!Y30,1/PI())/2,2)/10000,PI()*POWER(PRODUCT('Raw INPUT data'!Z30,1/PI())/2,2)/10000)))</f>
        <v/>
      </c>
      <c r="I30" s="26" t="str">
        <f>IF(C30="","",COUNT('Raw INPUT data'!G30:Z30))</f>
        <v/>
      </c>
      <c r="J30" s="3" t="str">
        <f>IF(C30="","",'Raw INPUT data'!F30)</f>
        <v/>
      </c>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72"/>
    </row>
    <row r="31" spans="1:40" x14ac:dyDescent="0.2">
      <c r="A31" s="68">
        <f t="shared" si="0"/>
        <v>0</v>
      </c>
      <c r="B31" s="1" t="str">
        <f>CONCATENATE('Raw INPUT data'!A31,'Raw INPUT data'!B31)</f>
        <v>7c</v>
      </c>
      <c r="C31" s="12" t="str">
        <f>'Raw INPUT data'!D31</f>
        <v/>
      </c>
      <c r="D31" s="20" t="str">
        <f>IF(C31="","",IF(I31&gt;1,'Raw INPUT data'!E31,SUM('Raw INPUT data'!E31,(G31/100)/2)))</f>
        <v/>
      </c>
      <c r="E31" s="20" t="str">
        <f t="shared" si="2"/>
        <v/>
      </c>
      <c r="F31" s="16" t="str">
        <f>IF(C31="","",IF(I31&gt;1,"MST",'Raw INPUT data'!G31))</f>
        <v/>
      </c>
      <c r="G31" s="16" t="str">
        <f t="shared" si="3"/>
        <v/>
      </c>
      <c r="H31" s="25" t="str">
        <f>IF(C31="","",IF(I31=1,PI()*POWER(G31/2,2)/10000,SUM(PI()*POWER(PRODUCT('Raw INPUT data'!G31,1/PI())/2,2)/10000,PI()*POWER(PRODUCT('Raw INPUT data'!H31,1/PI())/2,2)/10000,PI()*POWER(PRODUCT('Raw INPUT data'!I31,1/PI())/2,2)/10000,PI()*POWER(PRODUCT('Raw INPUT data'!J31,1/PI())/2,2)/10000,PI()*POWER(PRODUCT('Raw INPUT data'!K31,1/PI())/2,2)/10000,PI()*POWER(PRODUCT('Raw INPUT data'!L31,1/PI())/2,2)/10000,PI()*POWER(PRODUCT('Raw INPUT data'!M31,1/PI())/2,2)/10000,PI()*POWER(PRODUCT('Raw INPUT data'!N31,1/PI())/2,2)/10000,PI()*POWER(PRODUCT('Raw INPUT data'!O31,1/PI())/2,2)/10000,PI()*POWER(PRODUCT('Raw INPUT data'!P31,1/PI())/2,2)/10000,PI()*POWER(PRODUCT('Raw INPUT data'!Q31,1/PI())/2,2)/10000,PI()*POWER(PRODUCT('Raw INPUT data'!R31,1/PI())/2,2)/10000,PI()*POWER(PRODUCT('Raw INPUT data'!S31,1/PI())/2,2)/10000,PI()*POWER(PRODUCT('Raw INPUT data'!T31,1/PI())/2,2)/10000,PI()*POWER(PRODUCT('Raw INPUT data'!U31,1/PI())/2,2)/10000,PI()*POWER(PRODUCT('Raw INPUT data'!V31,1/PI())/2,2)/10000,PI()*POWER(PRODUCT('Raw INPUT data'!W31,1/PI())/2,2)/10000,PI()*POWER(PRODUCT('Raw INPUT data'!X31,1/PI())/2,2)/10000,PI()*POWER(PRODUCT('Raw INPUT data'!Y31,1/PI())/2,2)/10000,PI()*POWER(PRODUCT('Raw INPUT data'!Z31,1/PI())/2,2)/10000)))</f>
        <v/>
      </c>
      <c r="I31" s="26" t="str">
        <f>IF(C31="","",COUNT('Raw INPUT data'!G31:Z31))</f>
        <v/>
      </c>
      <c r="J31" s="3" t="str">
        <f>IF(C31="","",'Raw INPUT data'!F31)</f>
        <v/>
      </c>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72"/>
    </row>
    <row r="32" spans="1:40" x14ac:dyDescent="0.2">
      <c r="A32" s="69">
        <f t="shared" si="0"/>
        <v>1</v>
      </c>
      <c r="B32" s="4" t="str">
        <f>CONCATENATE('Raw INPUT data'!A32,'Raw INPUT data'!B32)</f>
        <v>7d</v>
      </c>
      <c r="C32" s="17" t="str">
        <f>'Raw INPUT data'!D32</f>
        <v>N.fru</v>
      </c>
      <c r="D32" s="21">
        <f>IF(C32="","",IF(I32&gt;1,'Raw INPUT data'!E32,SUM('Raw INPUT data'!E32,(G32/100)/2)))</f>
        <v>3.7101422883478143</v>
      </c>
      <c r="E32" s="21">
        <f t="shared" si="2"/>
        <v>13.765155799786756</v>
      </c>
      <c r="F32" s="18">
        <f>IF(C32="","",IF(I32&gt;1,"MST",'Raw INPUT data'!G32))</f>
        <v>257.7</v>
      </c>
      <c r="G32" s="18">
        <f t="shared" si="3"/>
        <v>82.028457669562854</v>
      </c>
      <c r="H32" s="27">
        <f>IF(C32="","",IF(I32=1,PI()*POWER(G32/2,2)/10000,SUM(PI()*POWER(PRODUCT('Raw INPUT data'!G32,1/PI())/2,2)/10000,PI()*POWER(PRODUCT('Raw INPUT data'!H32,1/PI())/2,2)/10000,PI()*POWER(PRODUCT('Raw INPUT data'!I32,1/PI())/2,2)/10000,PI()*POWER(PRODUCT('Raw INPUT data'!J32,1/PI())/2,2)/10000,PI()*POWER(PRODUCT('Raw INPUT data'!K32,1/PI())/2,2)/10000,PI()*POWER(PRODUCT('Raw INPUT data'!L32,1/PI())/2,2)/10000,PI()*POWER(PRODUCT('Raw INPUT data'!M32,1/PI())/2,2)/10000,PI()*POWER(PRODUCT('Raw INPUT data'!N32,1/PI())/2,2)/10000,PI()*POWER(PRODUCT('Raw INPUT data'!O32,1/PI())/2,2)/10000,PI()*POWER(PRODUCT('Raw INPUT data'!P32,1/PI())/2,2)/10000,PI()*POWER(PRODUCT('Raw INPUT data'!Q32,1/PI())/2,2)/10000,PI()*POWER(PRODUCT('Raw INPUT data'!R32,1/PI())/2,2)/10000,PI()*POWER(PRODUCT('Raw INPUT data'!S32,1/PI())/2,2)/10000,PI()*POWER(PRODUCT('Raw INPUT data'!T32,1/PI())/2,2)/10000,PI()*POWER(PRODUCT('Raw INPUT data'!U32,1/PI())/2,2)/10000,PI()*POWER(PRODUCT('Raw INPUT data'!V32,1/PI())/2,2)/10000,PI()*POWER(PRODUCT('Raw INPUT data'!W32,1/PI())/2,2)/10000,PI()*POWER(PRODUCT('Raw INPUT data'!X32,1/PI())/2,2)/10000,PI()*POWER(PRODUCT('Raw INPUT data'!Y32,1/PI())/2,2)/10000,PI()*POWER(PRODUCT('Raw INPUT data'!Z32,1/PI())/2,2)/10000)))</f>
        <v>0.5284683385361586</v>
      </c>
      <c r="I32" s="28">
        <f>IF(C32="","",COUNT('Raw INPUT data'!G32:Z32))</f>
        <v>1</v>
      </c>
      <c r="J32" s="5">
        <f>IF(C32="","",'Raw INPUT data'!F32)</f>
        <v>9</v>
      </c>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73"/>
    </row>
    <row r="33" spans="1:40" x14ac:dyDescent="0.2">
      <c r="A33" s="68">
        <f t="shared" si="0"/>
        <v>1</v>
      </c>
      <c r="B33" s="1" t="str">
        <f>CONCATENATE('Raw INPUT data'!A33,'Raw INPUT data'!B33)</f>
        <v>8a</v>
      </c>
      <c r="C33" s="12" t="str">
        <f>'Raw INPUT data'!D33</f>
        <v>R.api</v>
      </c>
      <c r="D33" s="20">
        <f>IF(C33="","",IF(I33&gt;1,'Raw INPUT data'!E33,SUM('Raw INPUT data'!E33,(G33/100)/2)))</f>
        <v>2.7352380736180444</v>
      </c>
      <c r="E33" s="20">
        <f t="shared" si="2"/>
        <v>7.48152731936975</v>
      </c>
      <c r="F33" s="16">
        <f>IF(C33="","",IF(I33&gt;1,"MST",'Raw INPUT data'!G33))</f>
        <v>336.3</v>
      </c>
      <c r="G33" s="16">
        <f t="shared" si="3"/>
        <v>107.04761472360882</v>
      </c>
      <c r="H33" s="25">
        <f>IF(C33="","",IF(I33=1,PI()*POWER(G33/2,2)/10000,SUM(PI()*POWER(PRODUCT('Raw INPUT data'!G33,1/PI())/2,2)/10000,PI()*POWER(PRODUCT('Raw INPUT data'!H33,1/PI())/2,2)/10000,PI()*POWER(PRODUCT('Raw INPUT data'!I33,1/PI())/2,2)/10000,PI()*POWER(PRODUCT('Raw INPUT data'!J33,1/PI())/2,2)/10000,PI()*POWER(PRODUCT('Raw INPUT data'!K33,1/PI())/2,2)/10000,PI()*POWER(PRODUCT('Raw INPUT data'!L33,1/PI())/2,2)/10000,PI()*POWER(PRODUCT('Raw INPUT data'!M33,1/PI())/2,2)/10000,PI()*POWER(PRODUCT('Raw INPUT data'!N33,1/PI())/2,2)/10000,PI()*POWER(PRODUCT('Raw INPUT data'!O33,1/PI())/2,2)/10000,PI()*POWER(PRODUCT('Raw INPUT data'!P33,1/PI())/2,2)/10000,PI()*POWER(PRODUCT('Raw INPUT data'!Q33,1/PI())/2,2)/10000,PI()*POWER(PRODUCT('Raw INPUT data'!R33,1/PI())/2,2)/10000,PI()*POWER(PRODUCT('Raw INPUT data'!S33,1/PI())/2,2)/10000,PI()*POWER(PRODUCT('Raw INPUT data'!T33,1/PI())/2,2)/10000,PI()*POWER(PRODUCT('Raw INPUT data'!U33,1/PI())/2,2)/10000,PI()*POWER(PRODUCT('Raw INPUT data'!V33,1/PI())/2,2)/10000,PI()*POWER(PRODUCT('Raw INPUT data'!W33,1/PI())/2,2)/10000,PI()*POWER(PRODUCT('Raw INPUT data'!X33,1/PI())/2,2)/10000,PI()*POWER(PRODUCT('Raw INPUT data'!Y33,1/PI())/2,2)/10000,PI()*POWER(PRODUCT('Raw INPUT data'!Z33,1/PI())/2,2)/10000)))</f>
        <v>0.90000282078874116</v>
      </c>
      <c r="I33" s="26">
        <f>IF(C33="","",COUNT('Raw INPUT data'!G33:Z33))</f>
        <v>1</v>
      </c>
      <c r="J33" s="3">
        <f>IF(C33="","",'Raw INPUT data'!F33)</f>
        <v>15</v>
      </c>
      <c r="K33" s="43">
        <f>IF(B33="","",IF($K$4="","",IF(OR(C33=$K$4,C34=$K$4,C35=$K$4,C36=$K$4),1,0)))</f>
        <v>0</v>
      </c>
      <c r="L33" s="43">
        <f>IF(B33="","",IF($L$4="","",IF(OR(C33=$L$4,C34=$L$4,C35=$L$4,C36=$L$4),1,0)))</f>
        <v>1</v>
      </c>
      <c r="M33" s="43">
        <f>IF(B33="","",IF($M$4="","",IF(OR(C33=$M$4,C34=$M$4,C35=$M$4,C36=$M$4),1,0)))</f>
        <v>1</v>
      </c>
      <c r="N33" s="43">
        <f>IF(B33="","",IF($N$4="","",IF(OR(C33=$N$4,C34=$N$4,C35=$N$4,C36=$N$4),1,0)))</f>
        <v>0</v>
      </c>
      <c r="O33" s="43" t="str">
        <f>IF(B33="","",IF($O$4="","",IF(OR(C33=$O$4,C34=$O$4,C35=$O$4,C36=$O$4),1,0)))</f>
        <v/>
      </c>
      <c r="P33" s="43" t="str">
        <f>IF(B33="","",IF($P$4="","",IF(OR(C33=$P$4,C34=$P$4,C35=$P$4,C36=$P$4),1,0)))</f>
        <v/>
      </c>
      <c r="Q33" s="43" t="str">
        <f>IF(B33="","",IF($Q$4="","",IF(OR(C33=$Q$4,C34=$Q$4,C35=$Q$4,C36=$Q$4),1,0)))</f>
        <v/>
      </c>
      <c r="R33" s="43" t="str">
        <f>IF(B33="","",IF($R$4="","",IF(OR(C33=$R$4,C34=$R$4,C35=$R$4,C36=$R$4),1,0)))</f>
        <v/>
      </c>
      <c r="S33" s="43" t="str">
        <f>IF(B33="","",IF($S$4="","",IF(OR(C33=$S$4,C34=$S$4,C35=$S$4,C36=$S$4),1,0)))</f>
        <v/>
      </c>
      <c r="T33" s="43" t="str">
        <f>IF(B33="","",IF($T$4="","",IF(OR(C33=$T$4,C34=$T$4,C35=$T$4,C36=$T$4),1,0)))</f>
        <v/>
      </c>
      <c r="U33" s="43" t="str">
        <f>IF(B33="","",IF($U$4="","",IF(OR(C33=$U$4,C34=$U$4,C35=$U$4,C36=$U$4),1,0)))</f>
        <v/>
      </c>
      <c r="V33" s="43" t="str">
        <f>IF(B33="","",IF($V$4="","",IF(OR(C33=$V$4,C34=$V$4,C35=$V$4,C36=$V$4),1,0)))</f>
        <v/>
      </c>
      <c r="W33" s="43" t="str">
        <f>IF(B33="","",IF($W$4="","",IF(OR(C33=$W$4,C34=$W$4,C35=$W$4,C36=$W$4),1,0)))</f>
        <v/>
      </c>
      <c r="X33" s="43" t="str">
        <f>IF(B33="","",IF($X$4="","",IF(OR(C33=$X$4,C34=$X$4,C35=$X$4,C36=$X$4),1,0)))</f>
        <v/>
      </c>
      <c r="Y33" s="43" t="str">
        <f>IF(B33="","",IF($Y$4="","",IF(OR(C33=$Y$4,C34=$Y$4,C35=$Y$4,C36=$Y$4),1,0)))</f>
        <v/>
      </c>
      <c r="Z33" s="43" t="str">
        <f>IF(B33="","",IF($Z$4="","",IF(OR(C33=$Z$4,C34=$Z$4,C35=$Z$4,C36=$Z$4),1,0)))</f>
        <v/>
      </c>
      <c r="AA33" s="43" t="str">
        <f>IF(B33="","",IF($AA$4="","",IF(OR(C33=$AA$4,C34=$AA$4,C35=$AA$4,C36=$AA$4),1,0)))</f>
        <v/>
      </c>
      <c r="AB33" s="43" t="str">
        <f>IF(B33="","",IF($AB$4="","",IF(OR(C33=$AB$4,C34=$AB$4,C35=$AB$4,C36=$AB$4),1,0)))</f>
        <v/>
      </c>
      <c r="AC33" s="43" t="str">
        <f>IF(B33="","",IF($AC$4="","",IF(OR(C33=$AC$4,C34=$AC$4,C35=$AC$4,C36=$AC$4),1,0)))</f>
        <v/>
      </c>
      <c r="AD33" s="43" t="str">
        <f>IF(B33="","",IF($AD$4="","",IF(OR(C33=$AD$4,C34=$AD$4,C35=$AD$4,C36=$AD$4),1,0)))</f>
        <v/>
      </c>
      <c r="AE33" s="43" t="str">
        <f>IF(B33="","",IF($AE$4="","",IF(OR(C33=$AE$4,C34=$AE$4,C35=$AE$4,C36=$AE$4),1,0)))</f>
        <v/>
      </c>
      <c r="AF33" s="43" t="str">
        <f>IF(B33="","",IF($AF$4="","",IF(OR(C33=$AF$4,C34=$AF$4,C35=$AF$4,C36=$AF$4),1,0)))</f>
        <v/>
      </c>
      <c r="AG33" s="43" t="str">
        <f>IF(B33="","",IF($AG$4="","",IF(OR(C33=$AG$4,C34=$AG$4,C35=$AG$4,C36=$AG$4),1,0)))</f>
        <v/>
      </c>
      <c r="AH33" s="43" t="str">
        <f>IF(B33="","",IF($AH$4="","",IF(OR(C33=$AH$4,C34=$AH$4,C35=$AH$4,C36=$AH$4),1,0)))</f>
        <v/>
      </c>
      <c r="AI33" s="43" t="str">
        <f>IF(B33="","",IF($AI$4="","",IF(OR(C33=$AI$4,C34=$AI$4,C35=$AI$4,C36=$AI$4),1,0)))</f>
        <v/>
      </c>
      <c r="AJ33" s="43" t="str">
        <f>IF(B33="","",IF($AJ$4="","",IF(OR(C33=$AJ$4,C34=$AJ$4,C35=$AJ$4,C36=$AJ$4),1,0)))</f>
        <v/>
      </c>
      <c r="AK33" s="43" t="str">
        <f>IF(B33="","",IF($AK$4="","",IF(OR(C33=$AK$4,C34=$AK$4,C35=$AK$4,C36=$AK$4),1,0)))</f>
        <v/>
      </c>
      <c r="AL33" s="43" t="str">
        <f>IF(B33="","",IF($AL$4="","",IF(OR(C33=$AL$4,C34=$AL$4,C35=$AL$4,C36=$AL$4),1,0)))</f>
        <v/>
      </c>
      <c r="AM33" s="43" t="str">
        <f>IF(B33="","",IF($AM$4="","",IF(OR(C33=$AM$4,C34=$AM$4,C35=$AM$4,C36=$AM$4),1,0)))</f>
        <v/>
      </c>
      <c r="AN33" s="72" t="str">
        <f>IF(B33="","",IF($AN$4="","",IF(OR(C33=$AN$4,C34=$AN$4,C35=$AN$4,C36=$AN$4),1,0)))</f>
        <v/>
      </c>
    </row>
    <row r="34" spans="1:40" x14ac:dyDescent="0.2">
      <c r="A34" s="68">
        <f t="shared" si="0"/>
        <v>1</v>
      </c>
      <c r="B34" s="1" t="str">
        <f>CONCATENATE('Raw INPUT data'!A34,'Raw INPUT data'!B34)</f>
        <v>8b</v>
      </c>
      <c r="C34" s="12" t="str">
        <f>'Raw INPUT data'!D34</f>
        <v>N.fru</v>
      </c>
      <c r="D34" s="20">
        <f>IF(C34="","",IF(I34&gt;1,'Raw INPUT data'!E34,SUM('Raw INPUT data'!E34,(G34/100)/2)))</f>
        <v>4.8751282008675974</v>
      </c>
      <c r="E34" s="20">
        <f t="shared" si="2"/>
        <v>23.766874974894538</v>
      </c>
      <c r="F34" s="16">
        <f>IF(C34="","",IF(I34&gt;1,"MST",'Raw INPUT data'!G34))</f>
        <v>235.7</v>
      </c>
      <c r="G34" s="16">
        <f t="shared" si="3"/>
        <v>75.025640173519463</v>
      </c>
      <c r="H34" s="25">
        <f>IF(C34="","",IF(I34=1,PI()*POWER(G34/2,2)/10000,SUM(PI()*POWER(PRODUCT('Raw INPUT data'!G34,1/PI())/2,2)/10000,PI()*POWER(PRODUCT('Raw INPUT data'!H34,1/PI())/2,2)/10000,PI()*POWER(PRODUCT('Raw INPUT data'!I34,1/PI())/2,2)/10000,PI()*POWER(PRODUCT('Raw INPUT data'!J34,1/PI())/2,2)/10000,PI()*POWER(PRODUCT('Raw INPUT data'!K34,1/PI())/2,2)/10000,PI()*POWER(PRODUCT('Raw INPUT data'!L34,1/PI())/2,2)/10000,PI()*POWER(PRODUCT('Raw INPUT data'!M34,1/PI())/2,2)/10000,PI()*POWER(PRODUCT('Raw INPUT data'!N34,1/PI())/2,2)/10000,PI()*POWER(PRODUCT('Raw INPUT data'!O34,1/PI())/2,2)/10000,PI()*POWER(PRODUCT('Raw INPUT data'!P34,1/PI())/2,2)/10000,PI()*POWER(PRODUCT('Raw INPUT data'!Q34,1/PI())/2,2)/10000,PI()*POWER(PRODUCT('Raw INPUT data'!R34,1/PI())/2,2)/10000,PI()*POWER(PRODUCT('Raw INPUT data'!S34,1/PI())/2,2)/10000,PI()*POWER(PRODUCT('Raw INPUT data'!T34,1/PI())/2,2)/10000,PI()*POWER(PRODUCT('Raw INPUT data'!U34,1/PI())/2,2)/10000,PI()*POWER(PRODUCT('Raw INPUT data'!V34,1/PI())/2,2)/10000,PI()*POWER(PRODUCT('Raw INPUT data'!W34,1/PI())/2,2)/10000,PI()*POWER(PRODUCT('Raw INPUT data'!X34,1/PI())/2,2)/10000,PI()*POWER(PRODUCT('Raw INPUT data'!Y34,1/PI())/2,2)/10000,PI()*POWER(PRODUCT('Raw INPUT data'!Z34,1/PI())/2,2)/10000)))</f>
        <v>0.44208858472246348</v>
      </c>
      <c r="I34" s="26">
        <f>IF(C34="","",COUNT('Raw INPUT data'!G34:Z34))</f>
        <v>1</v>
      </c>
      <c r="J34" s="3">
        <f>IF(C34="","",'Raw INPUT data'!F34)</f>
        <v>8</v>
      </c>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72"/>
    </row>
    <row r="35" spans="1:40" x14ac:dyDescent="0.2">
      <c r="A35" s="68">
        <f t="shared" si="0"/>
        <v>1</v>
      </c>
      <c r="B35" s="1" t="str">
        <f>CONCATENATE('Raw INPUT data'!A35,'Raw INPUT data'!B35)</f>
        <v>8c</v>
      </c>
      <c r="C35" s="12" t="str">
        <f>'Raw INPUT data'!D35</f>
        <v>N.fru</v>
      </c>
      <c r="D35" s="20">
        <f>IF(C35="","",IF(I35&gt;1,'Raw INPUT data'!E35,SUM('Raw INPUT data'!E35,(G35/100)/2)))</f>
        <v>1.3501986382686821</v>
      </c>
      <c r="E35" s="20">
        <f t="shared" si="2"/>
        <v>1.8230363627826036</v>
      </c>
      <c r="F35" s="16">
        <f>IF(C35="","",IF(I35&gt;1,"MST",'Raw INPUT data'!G35))</f>
        <v>345.7</v>
      </c>
      <c r="G35" s="16">
        <f t="shared" si="3"/>
        <v>110.03972765373643</v>
      </c>
      <c r="H35" s="25">
        <f>IF(C35="","",IF(I35=1,PI()*POWER(G35/2,2)/10000,SUM(PI()*POWER(PRODUCT('Raw INPUT data'!G35,1/PI())/2,2)/10000,PI()*POWER(PRODUCT('Raw INPUT data'!H35,1/PI())/2,2)/10000,PI()*POWER(PRODUCT('Raw INPUT data'!I35,1/PI())/2,2)/10000,PI()*POWER(PRODUCT('Raw INPUT data'!J35,1/PI())/2,2)/10000,PI()*POWER(PRODUCT('Raw INPUT data'!K35,1/PI())/2,2)/10000,PI()*POWER(PRODUCT('Raw INPUT data'!L35,1/PI())/2,2)/10000,PI()*POWER(PRODUCT('Raw INPUT data'!M35,1/PI())/2,2)/10000,PI()*POWER(PRODUCT('Raw INPUT data'!N35,1/PI())/2,2)/10000,PI()*POWER(PRODUCT('Raw INPUT data'!O35,1/PI())/2,2)/10000,PI()*POWER(PRODUCT('Raw INPUT data'!P35,1/PI())/2,2)/10000,PI()*POWER(PRODUCT('Raw INPUT data'!Q35,1/PI())/2,2)/10000,PI()*POWER(PRODUCT('Raw INPUT data'!R35,1/PI())/2,2)/10000,PI()*POWER(PRODUCT('Raw INPUT data'!S35,1/PI())/2,2)/10000,PI()*POWER(PRODUCT('Raw INPUT data'!T35,1/PI())/2,2)/10000,PI()*POWER(PRODUCT('Raw INPUT data'!U35,1/PI())/2,2)/10000,PI()*POWER(PRODUCT('Raw INPUT data'!V35,1/PI())/2,2)/10000,PI()*POWER(PRODUCT('Raw INPUT data'!W35,1/PI())/2,2)/10000,PI()*POWER(PRODUCT('Raw INPUT data'!X35,1/PI())/2,2)/10000,PI()*POWER(PRODUCT('Raw INPUT data'!Y35,1/PI())/2,2)/10000,PI()*POWER(PRODUCT('Raw INPUT data'!Z35,1/PI())/2,2)/10000)))</f>
        <v>0.9510183462474171</v>
      </c>
      <c r="I35" s="26">
        <f>IF(C35="","",COUNT('Raw INPUT data'!G35:Z35))</f>
        <v>1</v>
      </c>
      <c r="J35" s="3">
        <f>IF(C35="","",'Raw INPUT data'!F35)</f>
        <v>7</v>
      </c>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72"/>
    </row>
    <row r="36" spans="1:40" x14ac:dyDescent="0.2">
      <c r="A36" s="69">
        <f t="shared" si="0"/>
        <v>1</v>
      </c>
      <c r="B36" s="4" t="str">
        <f>CONCATENATE('Raw INPUT data'!A36,'Raw INPUT data'!B36)</f>
        <v>8d</v>
      </c>
      <c r="C36" s="17" t="str">
        <f>'Raw INPUT data'!D36</f>
        <v>N.fru</v>
      </c>
      <c r="D36" s="21">
        <f>IF(C36="","",IF(I36&gt;1,'Raw INPUT data'!E36,SUM('Raw INPUT data'!E36,(G36/100)/2)))</f>
        <v>2.3752366600723995</v>
      </c>
      <c r="E36" s="21">
        <f t="shared" si="2"/>
        <v>5.641749191351888</v>
      </c>
      <c r="F36" s="18">
        <f>IF(C36="","",IF(I36&gt;1,"MST",'Raw INPUT data'!G36))</f>
        <v>298.60000000000002</v>
      </c>
      <c r="G36" s="18">
        <f t="shared" si="3"/>
        <v>95.047332014479906</v>
      </c>
      <c r="H36" s="27">
        <f>IF(C36="","",IF(I36=1,PI()*POWER(G36/2,2)/10000,SUM(PI()*POWER(PRODUCT('Raw INPUT data'!G36,1/PI())/2,2)/10000,PI()*POWER(PRODUCT('Raw INPUT data'!H36,1/PI())/2,2)/10000,PI()*POWER(PRODUCT('Raw INPUT data'!I36,1/PI())/2,2)/10000,PI()*POWER(PRODUCT('Raw INPUT data'!J36,1/PI())/2,2)/10000,PI()*POWER(PRODUCT('Raw INPUT data'!K36,1/PI())/2,2)/10000,PI()*POWER(PRODUCT('Raw INPUT data'!L36,1/PI())/2,2)/10000,PI()*POWER(PRODUCT('Raw INPUT data'!M36,1/PI())/2,2)/10000,PI()*POWER(PRODUCT('Raw INPUT data'!N36,1/PI())/2,2)/10000,PI()*POWER(PRODUCT('Raw INPUT data'!O36,1/PI())/2,2)/10000,PI()*POWER(PRODUCT('Raw INPUT data'!P36,1/PI())/2,2)/10000,PI()*POWER(PRODUCT('Raw INPUT data'!Q36,1/PI())/2,2)/10000,PI()*POWER(PRODUCT('Raw INPUT data'!R36,1/PI())/2,2)/10000,PI()*POWER(PRODUCT('Raw INPUT data'!S36,1/PI())/2,2)/10000,PI()*POWER(PRODUCT('Raw INPUT data'!T36,1/PI())/2,2)/10000,PI()*POWER(PRODUCT('Raw INPUT data'!U36,1/PI())/2,2)/10000,PI()*POWER(PRODUCT('Raw INPUT data'!V36,1/PI())/2,2)/10000,PI()*POWER(PRODUCT('Raw INPUT data'!W36,1/PI())/2,2)/10000,PI()*POWER(PRODUCT('Raw INPUT data'!X36,1/PI())/2,2)/10000,PI()*POWER(PRODUCT('Raw INPUT data'!Y36,1/PI())/2,2)/10000,PI()*POWER(PRODUCT('Raw INPUT data'!Z36,1/PI())/2,2)/10000)))</f>
        <v>0.70952833348809241</v>
      </c>
      <c r="I36" s="28">
        <f>IF(C36="","",COUNT('Raw INPUT data'!G36:Z36))</f>
        <v>1</v>
      </c>
      <c r="J36" s="5">
        <f>IF(C36="","",'Raw INPUT data'!F36)</f>
        <v>7</v>
      </c>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73"/>
    </row>
    <row r="37" spans="1:40" x14ac:dyDescent="0.2">
      <c r="A37" s="68">
        <f t="shared" si="0"/>
        <v>1</v>
      </c>
      <c r="B37" s="1" t="str">
        <f>CONCATENATE('Raw INPUT data'!A37,'Raw INPUT data'!B37)</f>
        <v>9a</v>
      </c>
      <c r="C37" s="12" t="str">
        <f>'Raw INPUT data'!D37</f>
        <v>R.api</v>
      </c>
      <c r="D37" s="20">
        <f>IF(C37="","",IF(I37&gt;1,'Raw INPUT data'!E37,SUM('Raw INPUT data'!E37,(G37/100)/2)))</f>
        <v>1.6001662226713147</v>
      </c>
      <c r="E37" s="20">
        <f t="shared" si="2"/>
        <v>2.5605319401781834</v>
      </c>
      <c r="F37" s="16">
        <f>IF(C37="","",IF(I37&gt;1,"MST",'Raw INPUT data'!G37))</f>
        <v>188.6</v>
      </c>
      <c r="G37" s="16">
        <f t="shared" si="3"/>
        <v>60.03324453426292</v>
      </c>
      <c r="H37" s="25">
        <f>IF(C37="","",IF(I37=1,PI()*POWER(G37/2,2)/10000,SUM(PI()*POWER(PRODUCT('Raw INPUT data'!G37,1/PI())/2,2)/10000,PI()*POWER(PRODUCT('Raw INPUT data'!H37,1/PI())/2,2)/10000,PI()*POWER(PRODUCT('Raw INPUT data'!I37,1/PI())/2,2)/10000,PI()*POWER(PRODUCT('Raw INPUT data'!J37,1/PI())/2,2)/10000,PI()*POWER(PRODUCT('Raw INPUT data'!K37,1/PI())/2,2)/10000,PI()*POWER(PRODUCT('Raw INPUT data'!L37,1/PI())/2,2)/10000,PI()*POWER(PRODUCT('Raw INPUT data'!M37,1/PI())/2,2)/10000,PI()*POWER(PRODUCT('Raw INPUT data'!N37,1/PI())/2,2)/10000,PI()*POWER(PRODUCT('Raw INPUT data'!O37,1/PI())/2,2)/10000,PI()*POWER(PRODUCT('Raw INPUT data'!P37,1/PI())/2,2)/10000,PI()*POWER(PRODUCT('Raw INPUT data'!Q37,1/PI())/2,2)/10000,PI()*POWER(PRODUCT('Raw INPUT data'!R37,1/PI())/2,2)/10000,PI()*POWER(PRODUCT('Raw INPUT data'!S37,1/PI())/2,2)/10000,PI()*POWER(PRODUCT('Raw INPUT data'!T37,1/PI())/2,2)/10000,PI()*POWER(PRODUCT('Raw INPUT data'!U37,1/PI())/2,2)/10000,PI()*POWER(PRODUCT('Raw INPUT data'!V37,1/PI())/2,2)/10000,PI()*POWER(PRODUCT('Raw INPUT data'!W37,1/PI())/2,2)/10000,PI()*POWER(PRODUCT('Raw INPUT data'!X37,1/PI())/2,2)/10000,PI()*POWER(PRODUCT('Raw INPUT data'!Y37,1/PI())/2,2)/10000,PI()*POWER(PRODUCT('Raw INPUT data'!Z37,1/PI())/2,2)/10000)))</f>
        <v>0.28305674797904967</v>
      </c>
      <c r="I37" s="26">
        <f>IF(C37="","",COUNT('Raw INPUT data'!G37:Z37))</f>
        <v>1</v>
      </c>
      <c r="J37" s="3">
        <f>IF(C37="","",'Raw INPUT data'!F37)</f>
        <v>15</v>
      </c>
      <c r="K37" s="43">
        <f>IF(B37="","",IF($K$4="","",IF(OR(C37=$K$4,C38=$K$4,C39=$K$4,C40=$K$4),1,0)))</f>
        <v>0</v>
      </c>
      <c r="L37" s="43">
        <f>IF(B37="","",IF($L$4="","",IF(OR(C37=$L$4,C38=$L$4,C39=$L$4,C40=$L$4),1,0)))</f>
        <v>1</v>
      </c>
      <c r="M37" s="43">
        <f>IF(B37="","",IF($M$4="","",IF(OR(C37=$M$4,C38=$M$4,C39=$M$4,C40=$M$4),1,0)))</f>
        <v>1</v>
      </c>
      <c r="N37" s="43">
        <f>IF(B37="","",IF($N$4="","",IF(OR(C37=$N$4,C38=$N$4,C39=$N$4,C40=$N$4),1,0)))</f>
        <v>0</v>
      </c>
      <c r="O37" s="43" t="str">
        <f>IF(B37="","",IF($O$4="","",IF(OR(C37=$O$4,C38=$O$4,C39=$O$4,C40=$O$4),1,0)))</f>
        <v/>
      </c>
      <c r="P37" s="43" t="str">
        <f>IF(B37="","",IF($P$4="","",IF(OR(C37=$P$4,C38=$P$4,C39=$P$4,C40=$P$4),1,0)))</f>
        <v/>
      </c>
      <c r="Q37" s="43" t="str">
        <f>IF(B37="","",IF($Q$4="","",IF(OR(C37=$Q$4,C38=$Q$4,C39=$Q$4,C40=$Q$4),1,0)))</f>
        <v/>
      </c>
      <c r="R37" s="43" t="str">
        <f>IF(B37="","",IF($R$4="","",IF(OR(C37=$R$4,C38=$R$4,C39=$R$4,C40=$R$4),1,0)))</f>
        <v/>
      </c>
      <c r="S37" s="43" t="str">
        <f>IF(B37="","",IF($S$4="","",IF(OR(C37=$S$4,C38=$S$4,C39=$S$4,C40=$S$4),1,0)))</f>
        <v/>
      </c>
      <c r="T37" s="43" t="str">
        <f>IF(B37="","",IF($T$4="","",IF(OR(C37=$T$4,C38=$T$4,C39=$T$4,C40=$T$4),1,0)))</f>
        <v/>
      </c>
      <c r="U37" s="43" t="str">
        <f>IF(B37="","",IF($U$4="","",IF(OR(C37=$U$4,C38=$U$4,C39=$U$4,C40=$U$4),1,0)))</f>
        <v/>
      </c>
      <c r="V37" s="43" t="str">
        <f>IF(B37="","",IF($V$4="","",IF(OR(C37=$V$4,C38=$V$4,C39=$V$4,C40=$V$4),1,0)))</f>
        <v/>
      </c>
      <c r="W37" s="43" t="str">
        <f>IF(B37="","",IF($W$4="","",IF(OR(C37=$W$4,C38=$W$4,C39=$W$4,C40=$W$4),1,0)))</f>
        <v/>
      </c>
      <c r="X37" s="43" t="str">
        <f>IF(B37="","",IF($X$4="","",IF(OR(C37=$X$4,C38=$X$4,C39=$X$4,C40=$X$4),1,0)))</f>
        <v/>
      </c>
      <c r="Y37" s="43" t="str">
        <f>IF(B37="","",IF($Y$4="","",IF(OR(C37=$Y$4,C38=$Y$4,C39=$Y$4,C40=$Y$4),1,0)))</f>
        <v/>
      </c>
      <c r="Z37" s="43" t="str">
        <f>IF(B37="","",IF($Z$4="","",IF(OR(C37=$Z$4,C38=$Z$4,C39=$Z$4,C40=$Z$4),1,0)))</f>
        <v/>
      </c>
      <c r="AA37" s="43" t="str">
        <f>IF(B37="","",IF($AA$4="","",IF(OR(C37=$AA$4,C38=$AA$4,C39=$AA$4,C40=$AA$4),1,0)))</f>
        <v/>
      </c>
      <c r="AB37" s="43" t="str">
        <f>IF(B37="","",IF($AB$4="","",IF(OR(C37=$AB$4,C38=$AB$4,C39=$AB$4,C40=$AB$4),1,0)))</f>
        <v/>
      </c>
      <c r="AC37" s="43" t="str">
        <f>IF(B37="","",IF($AC$4="","",IF(OR(C37=$AC$4,C38=$AC$4,C39=$AC$4,C40=$AC$4),1,0)))</f>
        <v/>
      </c>
      <c r="AD37" s="43" t="str">
        <f>IF(B37="","",IF($AD$4="","",IF(OR(C37=$AD$4,C38=$AD$4,C39=$AD$4,C40=$AD$4),1,0)))</f>
        <v/>
      </c>
      <c r="AE37" s="43" t="str">
        <f>IF(B37="","",IF($AE$4="","",IF(OR(C37=$AE$4,C38=$AE$4,C39=$AE$4,C40=$AE$4),1,0)))</f>
        <v/>
      </c>
      <c r="AF37" s="43" t="str">
        <f>IF(B37="","",IF($AF$4="","",IF(OR(C37=$AF$4,C38=$AF$4,C39=$AF$4,C40=$AF$4),1,0)))</f>
        <v/>
      </c>
      <c r="AG37" s="43" t="str">
        <f>IF(B37="","",IF($AG$4="","",IF(OR(C37=$AG$4,C38=$AG$4,C39=$AG$4,C40=$AG$4),1,0)))</f>
        <v/>
      </c>
      <c r="AH37" s="43" t="str">
        <f>IF(B37="","",IF($AH$4="","",IF(OR(C37=$AH$4,C38=$AH$4,C39=$AH$4,C40=$AH$4),1,0)))</f>
        <v/>
      </c>
      <c r="AI37" s="43" t="str">
        <f>IF(B37="","",IF($AI$4="","",IF(OR(C37=$AI$4,C38=$AI$4,C39=$AI$4,C40=$AI$4),1,0)))</f>
        <v/>
      </c>
      <c r="AJ37" s="43" t="str">
        <f>IF(B37="","",IF($AJ$4="","",IF(OR(C37=$AJ$4,C38=$AJ$4,C39=$AJ$4,C40=$AJ$4),1,0)))</f>
        <v/>
      </c>
      <c r="AK37" s="43" t="str">
        <f>IF(B37="","",IF($AK$4="","",IF(OR(C37=$AK$4,C38=$AK$4,C39=$AK$4,C40=$AK$4),1,0)))</f>
        <v/>
      </c>
      <c r="AL37" s="43" t="str">
        <f>IF(B37="","",IF($AL$4="","",IF(OR(C37=$AL$4,C38=$AL$4,C39=$AL$4,C40=$AL$4),1,0)))</f>
        <v/>
      </c>
      <c r="AM37" s="43" t="str">
        <f>IF(B37="","",IF($AM$4="","",IF(OR(C37=$AM$4,C38=$AM$4,C39=$AM$4,C40=$AM$4),1,0)))</f>
        <v/>
      </c>
      <c r="AN37" s="72" t="str">
        <f>IF(B37="","",IF($AN$4="","",IF(OR(C37=$AN$4,C38=$AN$4,C39=$AN$4,C40=$AN$4),1,0)))</f>
        <v/>
      </c>
    </row>
    <row r="38" spans="1:40" x14ac:dyDescent="0.2">
      <c r="A38" s="68">
        <f t="shared" si="0"/>
        <v>1</v>
      </c>
      <c r="B38" s="1" t="str">
        <f>CONCATENATE('Raw INPUT data'!A38,'Raw INPUT data'!B38)</f>
        <v>9b</v>
      </c>
      <c r="C38" s="12" t="str">
        <f>'Raw INPUT data'!D38</f>
        <v>N.fru</v>
      </c>
      <c r="D38" s="20">
        <f>IF(C38="","",IF(I38&gt;1,'Raw INPUT data'!E38,SUM('Raw INPUT data'!E38,(G38/100)/2)))</f>
        <v>1.7003972765373643</v>
      </c>
      <c r="E38" s="20">
        <f t="shared" si="2"/>
        <v>2.8913508980556859</v>
      </c>
      <c r="F38" s="16">
        <f>IF(C38="","",IF(I38&gt;1,"MST",'Raw INPUT data'!G38))</f>
        <v>691.4</v>
      </c>
      <c r="G38" s="16">
        <f t="shared" si="3"/>
        <v>220.07945530747287</v>
      </c>
      <c r="H38" s="25">
        <f>IF(C38="","",IF(I38=1,PI()*POWER(G38/2,2)/10000,SUM(PI()*POWER(PRODUCT('Raw INPUT data'!G38,1/PI())/2,2)/10000,PI()*POWER(PRODUCT('Raw INPUT data'!H38,1/PI())/2,2)/10000,PI()*POWER(PRODUCT('Raw INPUT data'!I38,1/PI())/2,2)/10000,PI()*POWER(PRODUCT('Raw INPUT data'!J38,1/PI())/2,2)/10000,PI()*POWER(PRODUCT('Raw INPUT data'!K38,1/PI())/2,2)/10000,PI()*POWER(PRODUCT('Raw INPUT data'!L38,1/PI())/2,2)/10000,PI()*POWER(PRODUCT('Raw INPUT data'!M38,1/PI())/2,2)/10000,PI()*POWER(PRODUCT('Raw INPUT data'!N38,1/PI())/2,2)/10000,PI()*POWER(PRODUCT('Raw INPUT data'!O38,1/PI())/2,2)/10000,PI()*POWER(PRODUCT('Raw INPUT data'!P38,1/PI())/2,2)/10000,PI()*POWER(PRODUCT('Raw INPUT data'!Q38,1/PI())/2,2)/10000,PI()*POWER(PRODUCT('Raw INPUT data'!R38,1/PI())/2,2)/10000,PI()*POWER(PRODUCT('Raw INPUT data'!S38,1/PI())/2,2)/10000,PI()*POWER(PRODUCT('Raw INPUT data'!T38,1/PI())/2,2)/10000,PI()*POWER(PRODUCT('Raw INPUT data'!U38,1/PI())/2,2)/10000,PI()*POWER(PRODUCT('Raw INPUT data'!V38,1/PI())/2,2)/10000,PI()*POWER(PRODUCT('Raw INPUT data'!W38,1/PI())/2,2)/10000,PI()*POWER(PRODUCT('Raw INPUT data'!X38,1/PI())/2,2)/10000,PI()*POWER(PRODUCT('Raw INPUT data'!Y38,1/PI())/2,2)/10000,PI()*POWER(PRODUCT('Raw INPUT data'!Z38,1/PI())/2,2)/10000)))</f>
        <v>3.8040733849896684</v>
      </c>
      <c r="I38" s="26">
        <f>IF(C38="","",COUNT('Raw INPUT data'!G38:Z38))</f>
        <v>1</v>
      </c>
      <c r="J38" s="3">
        <f>IF(C38="","",'Raw INPUT data'!F38)</f>
        <v>6</v>
      </c>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72"/>
    </row>
    <row r="39" spans="1:40" x14ac:dyDescent="0.2">
      <c r="A39" s="68">
        <f t="shared" si="0"/>
        <v>1</v>
      </c>
      <c r="B39" s="1" t="str">
        <f>CONCATENATE('Raw INPUT data'!A39,'Raw INPUT data'!B39)</f>
        <v>9c</v>
      </c>
      <c r="C39" s="12" t="str">
        <f>'Raw INPUT data'!D39</f>
        <v>R.api</v>
      </c>
      <c r="D39" s="20">
        <f>IF(C39="","",IF(I39&gt;1,'Raw INPUT data'!E39,SUM('Raw INPUT data'!E39,(G39/100)/2)))</f>
        <v>2.7051507216454533</v>
      </c>
      <c r="E39" s="20">
        <f t="shared" si="2"/>
        <v>7.3178404268189166</v>
      </c>
      <c r="F39" s="16">
        <f>IF(C39="","",IF(I39&gt;1,"MST",'Raw INPUT data'!G39))</f>
        <v>128.9</v>
      </c>
      <c r="G39" s="16">
        <f t="shared" si="3"/>
        <v>41.030144329090625</v>
      </c>
      <c r="H39" s="25">
        <f>IF(C39="","",IF(I39=1,PI()*POWER(G39/2,2)/10000,SUM(PI()*POWER(PRODUCT('Raw INPUT data'!G39,1/PI())/2,2)/10000,PI()*POWER(PRODUCT('Raw INPUT data'!H39,1/PI())/2,2)/10000,PI()*POWER(PRODUCT('Raw INPUT data'!I39,1/PI())/2,2)/10000,PI()*POWER(PRODUCT('Raw INPUT data'!J39,1/PI())/2,2)/10000,PI()*POWER(PRODUCT('Raw INPUT data'!K39,1/PI())/2,2)/10000,PI()*POWER(PRODUCT('Raw INPUT data'!L39,1/PI())/2,2)/10000,PI()*POWER(PRODUCT('Raw INPUT data'!M39,1/PI())/2,2)/10000,PI()*POWER(PRODUCT('Raw INPUT data'!N39,1/PI())/2,2)/10000,PI()*POWER(PRODUCT('Raw INPUT data'!O39,1/PI())/2,2)/10000,PI()*POWER(PRODUCT('Raw INPUT data'!P39,1/PI())/2,2)/10000,PI()*POWER(PRODUCT('Raw INPUT data'!Q39,1/PI())/2,2)/10000,PI()*POWER(PRODUCT('Raw INPUT data'!R39,1/PI())/2,2)/10000,PI()*POWER(PRODUCT('Raw INPUT data'!S39,1/PI())/2,2)/10000,PI()*POWER(PRODUCT('Raw INPUT data'!T39,1/PI())/2,2)/10000,PI()*POWER(PRODUCT('Raw INPUT data'!U39,1/PI())/2,2)/10000,PI()*POWER(PRODUCT('Raw INPUT data'!V39,1/PI())/2,2)/10000,PI()*POWER(PRODUCT('Raw INPUT data'!W39,1/PI())/2,2)/10000,PI()*POWER(PRODUCT('Raw INPUT data'!X39,1/PI())/2,2)/10000,PI()*POWER(PRODUCT('Raw INPUT data'!Y39,1/PI())/2,2)/10000,PI()*POWER(PRODUCT('Raw INPUT data'!Z39,1/PI())/2,2)/10000)))</f>
        <v>0.13221964010049456</v>
      </c>
      <c r="I39" s="26">
        <f>IF(C39="","",COUNT('Raw INPUT data'!G39:Z39))</f>
        <v>1</v>
      </c>
      <c r="J39" s="3">
        <f>IF(C39="","",'Raw INPUT data'!F39)</f>
        <v>14</v>
      </c>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72"/>
    </row>
    <row r="40" spans="1:40" x14ac:dyDescent="0.2">
      <c r="A40" s="69">
        <f t="shared" si="0"/>
        <v>1</v>
      </c>
      <c r="B40" s="4" t="str">
        <f>CONCATENATE('Raw INPUT data'!A40,'Raw INPUT data'!B40)</f>
        <v>9d</v>
      </c>
      <c r="C40" s="17" t="str">
        <f>'Raw INPUT data'!D40</f>
        <v>N.fru</v>
      </c>
      <c r="D40" s="21">
        <f>IF(C40="","",IF(I40&gt;1,'Raw INPUT data'!E40,SUM('Raw INPUT data'!E40,(G40/100)/2)))</f>
        <v>2.815184550788465</v>
      </c>
      <c r="E40" s="21">
        <f t="shared" si="2"/>
        <v>7.9252640549980509</v>
      </c>
      <c r="F40" s="18">
        <f>IF(C40="","",IF(I40&gt;1,"MST",'Raw INPUT data'!G40))</f>
        <v>323.7</v>
      </c>
      <c r="G40" s="18">
        <f t="shared" si="3"/>
        <v>103.03691015769304</v>
      </c>
      <c r="H40" s="27">
        <f>IF(C40="","",IF(I40=1,PI()*POWER(G40/2,2)/10000,SUM(PI()*POWER(PRODUCT('Raw INPUT data'!G40,1/PI())/2,2)/10000,PI()*POWER(PRODUCT('Raw INPUT data'!H40,1/PI())/2,2)/10000,PI()*POWER(PRODUCT('Raw INPUT data'!I40,1/PI())/2,2)/10000,PI()*POWER(PRODUCT('Raw INPUT data'!J40,1/PI())/2,2)/10000,PI()*POWER(PRODUCT('Raw INPUT data'!K40,1/PI())/2,2)/10000,PI()*POWER(PRODUCT('Raw INPUT data'!L40,1/PI())/2,2)/10000,PI()*POWER(PRODUCT('Raw INPUT data'!M40,1/PI())/2,2)/10000,PI()*POWER(PRODUCT('Raw INPUT data'!N40,1/PI())/2,2)/10000,PI()*POWER(PRODUCT('Raw INPUT data'!O40,1/PI())/2,2)/10000,PI()*POWER(PRODUCT('Raw INPUT data'!P40,1/PI())/2,2)/10000,PI()*POWER(PRODUCT('Raw INPUT data'!Q40,1/PI())/2,2)/10000,PI()*POWER(PRODUCT('Raw INPUT data'!R40,1/PI())/2,2)/10000,PI()*POWER(PRODUCT('Raw INPUT data'!S40,1/PI())/2,2)/10000,PI()*POWER(PRODUCT('Raw INPUT data'!T40,1/PI())/2,2)/10000,PI()*POWER(PRODUCT('Raw INPUT data'!U40,1/PI())/2,2)/10000,PI()*POWER(PRODUCT('Raw INPUT data'!V40,1/PI())/2,2)/10000,PI()*POWER(PRODUCT('Raw INPUT data'!W40,1/PI())/2,2)/10000,PI()*POWER(PRODUCT('Raw INPUT data'!X40,1/PI())/2,2)/10000,PI()*POWER(PRODUCT('Raw INPUT data'!Y40,1/PI())/2,2)/10000,PI()*POWER(PRODUCT('Raw INPUT data'!Z40,1/PI())/2,2)/10000)))</f>
        <v>0.83382619545113101</v>
      </c>
      <c r="I40" s="28">
        <f>IF(C40="","",COUNT('Raw INPUT data'!G40:Z40))</f>
        <v>1</v>
      </c>
      <c r="J40" s="5">
        <f>IF(C40="","",'Raw INPUT data'!F40)</f>
        <v>7</v>
      </c>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73"/>
    </row>
    <row r="41" spans="1:40" x14ac:dyDescent="0.2">
      <c r="A41" s="68">
        <f t="shared" si="0"/>
        <v>1</v>
      </c>
      <c r="B41" s="1" t="str">
        <f>CONCATENATE('Raw INPUT data'!A41,'Raw INPUT data'!B41)</f>
        <v>10a</v>
      </c>
      <c r="C41" s="12" t="str">
        <f>'Raw INPUT data'!D41</f>
        <v>R.api</v>
      </c>
      <c r="D41" s="20">
        <f>IF(C41="","",IF(I41&gt;1,'Raw INPUT data'!E41,SUM('Raw INPUT data'!E41,(G41/100)/2)))</f>
        <v>3.5751788966058871</v>
      </c>
      <c r="E41" s="20">
        <f t="shared" si="2"/>
        <v>12.781904142736089</v>
      </c>
      <c r="F41" s="16">
        <f>IF(C41="","",IF(I41&gt;1,"MST",'Raw INPUT data'!G41))</f>
        <v>172.9</v>
      </c>
      <c r="G41" s="16">
        <f t="shared" si="3"/>
        <v>55.035779321177415</v>
      </c>
      <c r="H41" s="25">
        <f>IF(C41="","",IF(I41=1,PI()*POWER(G41/2,2)/10000,SUM(PI()*POWER(PRODUCT('Raw INPUT data'!G41,1/PI())/2,2)/10000,PI()*POWER(PRODUCT('Raw INPUT data'!H41,1/PI())/2,2)/10000,PI()*POWER(PRODUCT('Raw INPUT data'!I41,1/PI())/2,2)/10000,PI()*POWER(PRODUCT('Raw INPUT data'!J41,1/PI())/2,2)/10000,PI()*POWER(PRODUCT('Raw INPUT data'!K41,1/PI())/2,2)/10000,PI()*POWER(PRODUCT('Raw INPUT data'!L41,1/PI())/2,2)/10000,PI()*POWER(PRODUCT('Raw INPUT data'!M41,1/PI())/2,2)/10000,PI()*POWER(PRODUCT('Raw INPUT data'!N41,1/PI())/2,2)/10000,PI()*POWER(PRODUCT('Raw INPUT data'!O41,1/PI())/2,2)/10000,PI()*POWER(PRODUCT('Raw INPUT data'!P41,1/PI())/2,2)/10000,PI()*POWER(PRODUCT('Raw INPUT data'!Q41,1/PI())/2,2)/10000,PI()*POWER(PRODUCT('Raw INPUT data'!R41,1/PI())/2,2)/10000,PI()*POWER(PRODUCT('Raw INPUT data'!S41,1/PI())/2,2)/10000,PI()*POWER(PRODUCT('Raw INPUT data'!T41,1/PI())/2,2)/10000,PI()*POWER(PRODUCT('Raw INPUT data'!U41,1/PI())/2,2)/10000,PI()*POWER(PRODUCT('Raw INPUT data'!V41,1/PI())/2,2)/10000,PI()*POWER(PRODUCT('Raw INPUT data'!W41,1/PI())/2,2)/10000,PI()*POWER(PRODUCT('Raw INPUT data'!X41,1/PI())/2,2)/10000,PI()*POWER(PRODUCT('Raw INPUT data'!Y41,1/PI())/2,2)/10000,PI()*POWER(PRODUCT('Raw INPUT data'!Z41,1/PI())/2,2)/10000)))</f>
        <v>0.23789215611578943</v>
      </c>
      <c r="I41" s="26">
        <f>IF(C41="","",COUNT('Raw INPUT data'!G41:Z41))</f>
        <v>1</v>
      </c>
      <c r="J41" s="3">
        <f>IF(C41="","",'Raw INPUT data'!F41)</f>
        <v>13</v>
      </c>
      <c r="K41" s="43">
        <f>IF(B41="","",IF($K$4="","",IF(OR(C41=$K$4,C42=$K$4,C43=$K$4,C44=$K$4),1,0)))</f>
        <v>0</v>
      </c>
      <c r="L41" s="43">
        <f>IF(B41="","",IF($L$4="","",IF(OR(C41=$L$4,C42=$L$4,C43=$L$4,C44=$L$4),1,0)))</f>
        <v>1</v>
      </c>
      <c r="M41" s="43">
        <f>IF(B41="","",IF($M$4="","",IF(OR(C41=$M$4,C42=$M$4,C43=$M$4,C44=$M$4),1,0)))</f>
        <v>1</v>
      </c>
      <c r="N41" s="43">
        <f>IF(B41="","",IF($N$4="","",IF(OR(C41=$N$4,C42=$N$4,C43=$N$4,C44=$N$4),1,0)))</f>
        <v>0</v>
      </c>
      <c r="O41" s="43" t="str">
        <f>IF(B41="","",IF($O$4="","",IF(OR(C41=$O$4,C42=$O$4,C43=$O$4,C44=$O$4),1,0)))</f>
        <v/>
      </c>
      <c r="P41" s="43" t="str">
        <f>IF(B41="","",IF($P$4="","",IF(OR(C41=$P$4,C42=$P$4,C43=$P$4,C44=$P$4),1,0)))</f>
        <v/>
      </c>
      <c r="Q41" s="43" t="str">
        <f>IF(B41="","",IF($Q$4="","",IF(OR(C41=$Q$4,C42=$Q$4,C43=$Q$4,C44=$Q$4),1,0)))</f>
        <v/>
      </c>
      <c r="R41" s="43" t="str">
        <f>IF(B41="","",IF($R$4="","",IF(OR(C41=$R$4,C42=$R$4,C43=$R$4,C44=$R$4),1,0)))</f>
        <v/>
      </c>
      <c r="S41" s="43" t="str">
        <f>IF(B41="","",IF($S$4="","",IF(OR(C41=$S$4,C42=$S$4,C43=$S$4,C44=$S$4),1,0)))</f>
        <v/>
      </c>
      <c r="T41" s="43" t="str">
        <f>IF(B41="","",IF($T$4="","",IF(OR(C41=$T$4,C42=$T$4,C43=$T$4,C44=$T$4),1,0)))</f>
        <v/>
      </c>
      <c r="U41" s="43" t="str">
        <f>IF(B41="","",IF($U$4="","",IF(OR(C41=$U$4,C42=$U$4,C43=$U$4,C44=$U$4),1,0)))</f>
        <v/>
      </c>
      <c r="V41" s="43" t="str">
        <f>IF(B41="","",IF($V$4="","",IF(OR(C41=$V$4,C42=$V$4,C43=$V$4,C44=$V$4),1,0)))</f>
        <v/>
      </c>
      <c r="W41" s="43" t="str">
        <f>IF(B41="","",IF($W$4="","",IF(OR(C41=$W$4,C42=$W$4,C43=$W$4,C44=$W$4),1,0)))</f>
        <v/>
      </c>
      <c r="X41" s="43" t="str">
        <f>IF(B41="","",IF($X$4="","",IF(OR(C41=$X$4,C42=$X$4,C43=$X$4,C44=$X$4),1,0)))</f>
        <v/>
      </c>
      <c r="Y41" s="43" t="str">
        <f>IF(B41="","",IF($Y$4="","",IF(OR(C41=$Y$4,C42=$Y$4,C43=$Y$4,C44=$Y$4),1,0)))</f>
        <v/>
      </c>
      <c r="Z41" s="43" t="str">
        <f>IF(B41="","",IF($Z$4="","",IF(OR(C41=$Z$4,C42=$Z$4,C43=$Z$4,C44=$Z$4),1,0)))</f>
        <v/>
      </c>
      <c r="AA41" s="43" t="str">
        <f>IF(B41="","",IF($AA$4="","",IF(OR(C41=$AA$4,C42=$AA$4,C43=$AA$4,C44=$AA$4),1,0)))</f>
        <v/>
      </c>
      <c r="AB41" s="43" t="str">
        <f>IF(B41="","",IF($AB$4="","",IF(OR(C41=$AB$4,C42=$AB$4,C43=$AB$4,C44=$AB$4),1,0)))</f>
        <v/>
      </c>
      <c r="AC41" s="43" t="str">
        <f>IF(B41="","",IF($AC$4="","",IF(OR(C41=$AC$4,C42=$AC$4,C43=$AC$4,C44=$AC$4),1,0)))</f>
        <v/>
      </c>
      <c r="AD41" s="43" t="str">
        <f>IF(B41="","",IF($AD$4="","",IF(OR(C41=$AD$4,C42=$AD$4,C43=$AD$4,C44=$AD$4),1,0)))</f>
        <v/>
      </c>
      <c r="AE41" s="43" t="str">
        <f>IF(B41="","",IF($AE$4="","",IF(OR(C41=$AE$4,C42=$AE$4,C43=$AE$4,C44=$AE$4),1,0)))</f>
        <v/>
      </c>
      <c r="AF41" s="43" t="str">
        <f>IF(B41="","",IF($AF$4="","",IF(OR(C41=$AF$4,C42=$AF$4,C43=$AF$4,C44=$AF$4),1,0)))</f>
        <v/>
      </c>
      <c r="AG41" s="43" t="str">
        <f>IF(B41="","",IF($AG$4="","",IF(OR(C41=$AG$4,C42=$AG$4,C43=$AG$4,C44=$AG$4),1,0)))</f>
        <v/>
      </c>
      <c r="AH41" s="43" t="str">
        <f>IF(B41="","",IF($AH$4="","",IF(OR(C41=$AH$4,C42=$AH$4,C43=$AH$4,C44=$AH$4),1,0)))</f>
        <v/>
      </c>
      <c r="AI41" s="43" t="str">
        <f>IF(B41="","",IF($AI$4="","",IF(OR(C41=$AI$4,C42=$AI$4,C43=$AI$4,C44=$AI$4),1,0)))</f>
        <v/>
      </c>
      <c r="AJ41" s="43" t="str">
        <f>IF(B41="","",IF($AJ$4="","",IF(OR(C41=$AJ$4,C42=$AJ$4,C43=$AJ$4,C44=$AJ$4),1,0)))</f>
        <v/>
      </c>
      <c r="AK41" s="43" t="str">
        <f>IF(B41="","",IF($AK$4="","",IF(OR(C41=$AK$4,C42=$AK$4,C43=$AK$4,C44=$AK$4),1,0)))</f>
        <v/>
      </c>
      <c r="AL41" s="43" t="str">
        <f>IF(B41="","",IF($AL$4="","",IF(OR(C41=$AL$4,C42=$AL$4,C43=$AL$4,C44=$AL$4),1,0)))</f>
        <v/>
      </c>
      <c r="AM41" s="43" t="str">
        <f>IF(B41="","",IF($AM$4="","",IF(OR(C41=$AM$4,C42=$AM$4,C43=$AM$4,C44=$AM$4),1,0)))</f>
        <v/>
      </c>
      <c r="AN41" s="72" t="str">
        <f>IF(B41="","",IF($AN$4="","",IF(OR(C41=$AN$4,C42=$AN$4,C43=$AN$4,C44=$AN$4),1,0)))</f>
        <v/>
      </c>
    </row>
    <row r="42" spans="1:40" x14ac:dyDescent="0.2">
      <c r="A42" s="68">
        <f t="shared" si="0"/>
        <v>0</v>
      </c>
      <c r="B42" s="1" t="str">
        <f>CONCATENATE('Raw INPUT data'!A42,'Raw INPUT data'!B42)</f>
        <v>10b</v>
      </c>
      <c r="C42" s="12" t="str">
        <f>'Raw INPUT data'!D42</f>
        <v/>
      </c>
      <c r="D42" s="20" t="str">
        <f>IF(C42="","",IF(I42&gt;1,'Raw INPUT data'!E42,SUM('Raw INPUT data'!E42,(G42/100)/2)))</f>
        <v/>
      </c>
      <c r="E42" s="20" t="str">
        <f t="shared" si="2"/>
        <v/>
      </c>
      <c r="F42" s="16" t="str">
        <f>IF(C42="","",IF(I42&gt;1,"MST",'Raw INPUT data'!G42))</f>
        <v/>
      </c>
      <c r="G42" s="16" t="str">
        <f t="shared" si="3"/>
        <v/>
      </c>
      <c r="H42" s="25" t="str">
        <f>IF(C42="","",IF(I42=1,PI()*POWER(G42/2,2)/10000,SUM(PI()*POWER(PRODUCT('Raw INPUT data'!G42,1/PI())/2,2)/10000,PI()*POWER(PRODUCT('Raw INPUT data'!H42,1/PI())/2,2)/10000,PI()*POWER(PRODUCT('Raw INPUT data'!I42,1/PI())/2,2)/10000,PI()*POWER(PRODUCT('Raw INPUT data'!J42,1/PI())/2,2)/10000,PI()*POWER(PRODUCT('Raw INPUT data'!K42,1/PI())/2,2)/10000,PI()*POWER(PRODUCT('Raw INPUT data'!L42,1/PI())/2,2)/10000,PI()*POWER(PRODUCT('Raw INPUT data'!M42,1/PI())/2,2)/10000,PI()*POWER(PRODUCT('Raw INPUT data'!N42,1/PI())/2,2)/10000,PI()*POWER(PRODUCT('Raw INPUT data'!O42,1/PI())/2,2)/10000,PI()*POWER(PRODUCT('Raw INPUT data'!P42,1/PI())/2,2)/10000,PI()*POWER(PRODUCT('Raw INPUT data'!Q42,1/PI())/2,2)/10000,PI()*POWER(PRODUCT('Raw INPUT data'!R42,1/PI())/2,2)/10000,PI()*POWER(PRODUCT('Raw INPUT data'!S42,1/PI())/2,2)/10000,PI()*POWER(PRODUCT('Raw INPUT data'!T42,1/PI())/2,2)/10000,PI()*POWER(PRODUCT('Raw INPUT data'!U42,1/PI())/2,2)/10000,PI()*POWER(PRODUCT('Raw INPUT data'!V42,1/PI())/2,2)/10000,PI()*POWER(PRODUCT('Raw INPUT data'!W42,1/PI())/2,2)/10000,PI()*POWER(PRODUCT('Raw INPUT data'!X42,1/PI())/2,2)/10000,PI()*POWER(PRODUCT('Raw INPUT data'!Y42,1/PI())/2,2)/10000,PI()*POWER(PRODUCT('Raw INPUT data'!Z42,1/PI())/2,2)/10000)))</f>
        <v/>
      </c>
      <c r="I42" s="26" t="str">
        <f>IF(C42="","",COUNT('Raw INPUT data'!G42:Z42))</f>
        <v/>
      </c>
      <c r="J42" s="3" t="str">
        <f>IF(C42="","",'Raw INPUT data'!F42)</f>
        <v/>
      </c>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72"/>
    </row>
    <row r="43" spans="1:40" x14ac:dyDescent="0.2">
      <c r="A43" s="68">
        <f t="shared" si="0"/>
        <v>1</v>
      </c>
      <c r="B43" s="1" t="str">
        <f>CONCATENATE('Raw INPUT data'!A43,'Raw INPUT data'!B43)</f>
        <v>10c</v>
      </c>
      <c r="C43" s="12" t="str">
        <f>'Raw INPUT data'!D43</f>
        <v>N.fru</v>
      </c>
      <c r="D43" s="20">
        <f>IF(C43="","",IF(I43&gt;1,'Raw INPUT data'!E43,SUM('Raw INPUT data'!E43,(G43/100)/2)))</f>
        <v>1.8951817236971762</v>
      </c>
      <c r="E43" s="20">
        <f t="shared" si="2"/>
        <v>3.5917137658358</v>
      </c>
      <c r="F43" s="16">
        <f>IF(C43="","",IF(I43&gt;1,"MST",'Raw INPUT data'!G43))</f>
        <v>248.3</v>
      </c>
      <c r="G43" s="16">
        <f t="shared" si="3"/>
        <v>79.036344739435236</v>
      </c>
      <c r="H43" s="25">
        <f>IF(C43="","",IF(I43=1,PI()*POWER(G43/2,2)/10000,SUM(PI()*POWER(PRODUCT('Raw INPUT data'!G43,1/PI())/2,2)/10000,PI()*POWER(PRODUCT('Raw INPUT data'!H43,1/PI())/2,2)/10000,PI()*POWER(PRODUCT('Raw INPUT data'!I43,1/PI())/2,2)/10000,PI()*POWER(PRODUCT('Raw INPUT data'!J43,1/PI())/2,2)/10000,PI()*POWER(PRODUCT('Raw INPUT data'!K43,1/PI())/2,2)/10000,PI()*POWER(PRODUCT('Raw INPUT data'!L43,1/PI())/2,2)/10000,PI()*POWER(PRODUCT('Raw INPUT data'!M43,1/PI())/2,2)/10000,PI()*POWER(PRODUCT('Raw INPUT data'!N43,1/PI())/2,2)/10000,PI()*POWER(PRODUCT('Raw INPUT data'!O43,1/PI())/2,2)/10000,PI()*POWER(PRODUCT('Raw INPUT data'!P43,1/PI())/2,2)/10000,PI()*POWER(PRODUCT('Raw INPUT data'!Q43,1/PI())/2,2)/10000,PI()*POWER(PRODUCT('Raw INPUT data'!R43,1/PI())/2,2)/10000,PI()*POWER(PRODUCT('Raw INPUT data'!S43,1/PI())/2,2)/10000,PI()*POWER(PRODUCT('Raw INPUT data'!T43,1/PI())/2,2)/10000,PI()*POWER(PRODUCT('Raw INPUT data'!U43,1/PI())/2,2)/10000,PI()*POWER(PRODUCT('Raw INPUT data'!V43,1/PI())/2,2)/10000,PI()*POWER(PRODUCT('Raw INPUT data'!W43,1/PI())/2,2)/10000,PI()*POWER(PRODUCT('Raw INPUT data'!X43,1/PI())/2,2)/10000,PI()*POWER(PRODUCT('Raw INPUT data'!Y43,1/PI())/2,2)/10000,PI()*POWER(PRODUCT('Raw INPUT data'!Z43,1/PI())/2,2)/10000)))</f>
        <v>0.49061810997004429</v>
      </c>
      <c r="I43" s="26">
        <f>IF(C43="","",COUNT('Raw INPUT data'!G43:Z43))</f>
        <v>1</v>
      </c>
      <c r="J43" s="3">
        <f>IF(C43="","",'Raw INPUT data'!F43)</f>
        <v>7</v>
      </c>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72"/>
    </row>
    <row r="44" spans="1:40" x14ac:dyDescent="0.2">
      <c r="A44" s="69">
        <f t="shared" si="0"/>
        <v>1</v>
      </c>
      <c r="B44" s="4" t="str">
        <f>CONCATENATE('Raw INPUT data'!A44,'Raw INPUT data'!B44)</f>
        <v>10d</v>
      </c>
      <c r="C44" s="17" t="str">
        <f>'Raw INPUT data'!D44</f>
        <v>N.fru</v>
      </c>
      <c r="D44" s="21">
        <f>IF(C44="","",IF(I44&gt;1,'Raw INPUT data'!E44,SUM('Raw INPUT data'!E44,(G44/100)/2)))</f>
        <v>2.0352958370845564</v>
      </c>
      <c r="E44" s="21">
        <f t="shared" si="2"/>
        <v>4.1424291444537253</v>
      </c>
      <c r="F44" s="18">
        <f>IF(C44="","",IF(I44&gt;1,"MST",'Raw INPUT data'!G44))</f>
        <v>462</v>
      </c>
      <c r="G44" s="18">
        <f t="shared" si="3"/>
        <v>147.05916741691129</v>
      </c>
      <c r="H44" s="27">
        <f>IF(C44="","",IF(I44=1,PI()*POWER(G44/2,2)/10000,SUM(PI()*POWER(PRODUCT('Raw INPUT data'!G44,1/PI())/2,2)/10000,PI()*POWER(PRODUCT('Raw INPUT data'!H44,1/PI())/2,2)/10000,PI()*POWER(PRODUCT('Raw INPUT data'!I44,1/PI())/2,2)/10000,PI()*POWER(PRODUCT('Raw INPUT data'!J44,1/PI())/2,2)/10000,PI()*POWER(PRODUCT('Raw INPUT data'!K44,1/PI())/2,2)/10000,PI()*POWER(PRODUCT('Raw INPUT data'!L44,1/PI())/2,2)/10000,PI()*POWER(PRODUCT('Raw INPUT data'!M44,1/PI())/2,2)/10000,PI()*POWER(PRODUCT('Raw INPUT data'!N44,1/PI())/2,2)/10000,PI()*POWER(PRODUCT('Raw INPUT data'!O44,1/PI())/2,2)/10000,PI()*POWER(PRODUCT('Raw INPUT data'!P44,1/PI())/2,2)/10000,PI()*POWER(PRODUCT('Raw INPUT data'!Q44,1/PI())/2,2)/10000,PI()*POWER(PRODUCT('Raw INPUT data'!R44,1/PI())/2,2)/10000,PI()*POWER(PRODUCT('Raw INPUT data'!S44,1/PI())/2,2)/10000,PI()*POWER(PRODUCT('Raw INPUT data'!T44,1/PI())/2,2)/10000,PI()*POWER(PRODUCT('Raw INPUT data'!U44,1/PI())/2,2)/10000,PI()*POWER(PRODUCT('Raw INPUT data'!V44,1/PI())/2,2)/10000,PI()*POWER(PRODUCT('Raw INPUT data'!W44,1/PI())/2,2)/10000,PI()*POWER(PRODUCT('Raw INPUT data'!X44,1/PI())/2,2)/10000,PI()*POWER(PRODUCT('Raw INPUT data'!Y44,1/PI())/2,2)/10000,PI()*POWER(PRODUCT('Raw INPUT data'!Z44,1/PI())/2,2)/10000)))</f>
        <v>1.6985333836653256</v>
      </c>
      <c r="I44" s="28">
        <f>IF(C44="","",COUNT('Raw INPUT data'!G44:Z44))</f>
        <v>1</v>
      </c>
      <c r="J44" s="5">
        <f>IF(C44="","",'Raw INPUT data'!F44)</f>
        <v>6</v>
      </c>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73"/>
    </row>
    <row r="45" spans="1:40" x14ac:dyDescent="0.2">
      <c r="A45" s="68">
        <f t="shared" si="0"/>
        <v>1</v>
      </c>
      <c r="B45" s="1" t="str">
        <f>CONCATENATE('Raw INPUT data'!A45,'Raw INPUT data'!B45)</f>
        <v>11a</v>
      </c>
      <c r="C45" s="12" t="str">
        <f>'Raw INPUT data'!D45</f>
        <v>R.api</v>
      </c>
      <c r="D45" s="20">
        <f>IF(C45="","",IF(I45&gt;1,'Raw INPUT data'!E45,SUM('Raw INPUT data'!E45,(G45/100)/2)))</f>
        <v>5.2002817496043399</v>
      </c>
      <c r="E45" s="20">
        <f t="shared" si="2"/>
        <v>27.042930275267974</v>
      </c>
      <c r="F45" s="16">
        <f>IF(C45="","",IF(I45&gt;1,"MST",'Raw INPUT data'!G45))</f>
        <v>440</v>
      </c>
      <c r="G45" s="16">
        <f t="shared" si="3"/>
        <v>140.05634992086792</v>
      </c>
      <c r="H45" s="25">
        <f>IF(C45="","",IF(I45=1,PI()*POWER(G45/2,2)/10000,SUM(PI()*POWER(PRODUCT('Raw INPUT data'!G45,1/PI())/2,2)/10000,PI()*POWER(PRODUCT('Raw INPUT data'!H45,1/PI())/2,2)/10000,PI()*POWER(PRODUCT('Raw INPUT data'!I45,1/PI())/2,2)/10000,PI()*POWER(PRODUCT('Raw INPUT data'!J45,1/PI())/2,2)/10000,PI()*POWER(PRODUCT('Raw INPUT data'!K45,1/PI())/2,2)/10000,PI()*POWER(PRODUCT('Raw INPUT data'!L45,1/PI())/2,2)/10000,PI()*POWER(PRODUCT('Raw INPUT data'!M45,1/PI())/2,2)/10000,PI()*POWER(PRODUCT('Raw INPUT data'!N45,1/PI())/2,2)/10000,PI()*POWER(PRODUCT('Raw INPUT data'!O45,1/PI())/2,2)/10000,PI()*POWER(PRODUCT('Raw INPUT data'!P45,1/PI())/2,2)/10000,PI()*POWER(PRODUCT('Raw INPUT data'!Q45,1/PI())/2,2)/10000,PI()*POWER(PRODUCT('Raw INPUT data'!R45,1/PI())/2,2)/10000,PI()*POWER(PRODUCT('Raw INPUT data'!S45,1/PI())/2,2)/10000,PI()*POWER(PRODUCT('Raw INPUT data'!T45,1/PI())/2,2)/10000,PI()*POWER(PRODUCT('Raw INPUT data'!U45,1/PI())/2,2)/10000,PI()*POWER(PRODUCT('Raw INPUT data'!V45,1/PI())/2,2)/10000,PI()*POWER(PRODUCT('Raw INPUT data'!W45,1/PI())/2,2)/10000,PI()*POWER(PRODUCT('Raw INPUT data'!X45,1/PI())/2,2)/10000,PI()*POWER(PRODUCT('Raw INPUT data'!Y45,1/PI())/2,2)/10000,PI()*POWER(PRODUCT('Raw INPUT data'!Z45,1/PI())/2,2)/10000)))</f>
        <v>1.5406198491295471</v>
      </c>
      <c r="I45" s="26">
        <f>IF(C45="","",COUNT('Raw INPUT data'!G45:Z45))</f>
        <v>1</v>
      </c>
      <c r="J45" s="3">
        <f>IF(C45="","",'Raw INPUT data'!F45)</f>
        <v>15</v>
      </c>
      <c r="K45" s="43">
        <f>IF(B45="","",IF($K$4="","",IF(OR(C45=$K$4,C46=$K$4,C47=$K$4,C48=$K$4),1,0)))</f>
        <v>0</v>
      </c>
      <c r="L45" s="43">
        <f>IF(B45="","",IF($L$4="","",IF(OR(C45=$L$4,C46=$L$4,C47=$L$4,C48=$L$4),1,0)))</f>
        <v>0</v>
      </c>
      <c r="M45" s="43">
        <f>IF(B45="","",IF($M$4="","",IF(OR(C45=$M$4,C46=$M$4,C47=$M$4,C48=$M$4),1,0)))</f>
        <v>1</v>
      </c>
      <c r="N45" s="43">
        <f>IF(B45="","",IF($N$4="","",IF(OR(C45=$N$4,C46=$N$4,C47=$N$4,C48=$N$4),1,0)))</f>
        <v>0</v>
      </c>
      <c r="O45" s="43" t="str">
        <f>IF(B45="","",IF($O$4="","",IF(OR(C45=$O$4,C46=$O$4,C47=$O$4,C48=$O$4),1,0)))</f>
        <v/>
      </c>
      <c r="P45" s="43" t="str">
        <f>IF(B45="","",IF($P$4="","",IF(OR(C45=$P$4,C46=$P$4,C47=$P$4,C48=$P$4),1,0)))</f>
        <v/>
      </c>
      <c r="Q45" s="43" t="str">
        <f>IF(B45="","",IF($Q$4="","",IF(OR(C45=$Q$4,C46=$Q$4,C47=$Q$4,C48=$Q$4),1,0)))</f>
        <v/>
      </c>
      <c r="R45" s="43" t="str">
        <f>IF(B45="","",IF($R$4="","",IF(OR(C45=$R$4,C46=$R$4,C47=$R$4,C48=$R$4),1,0)))</f>
        <v/>
      </c>
      <c r="S45" s="43" t="str">
        <f>IF(B45="","",IF($S$4="","",IF(OR(C45=$S$4,C46=$S$4,C47=$S$4,C48=$S$4),1,0)))</f>
        <v/>
      </c>
      <c r="T45" s="43" t="str">
        <f>IF(B45="","",IF($T$4="","",IF(OR(C45=$T$4,C46=$T$4,C47=$T$4,C48=$T$4),1,0)))</f>
        <v/>
      </c>
      <c r="U45" s="43" t="str">
        <f>IF(B45="","",IF($U$4="","",IF(OR(C45=$U$4,C46=$U$4,C47=$U$4,C48=$U$4),1,0)))</f>
        <v/>
      </c>
      <c r="V45" s="43" t="str">
        <f>IF(B45="","",IF($V$4="","",IF(OR(C45=$V$4,C46=$V$4,C47=$V$4,C48=$V$4),1,0)))</f>
        <v/>
      </c>
      <c r="W45" s="43" t="str">
        <f>IF(B45="","",IF($W$4="","",IF(OR(C45=$W$4,C46=$W$4,C47=$W$4,C48=$W$4),1,0)))</f>
        <v/>
      </c>
      <c r="X45" s="43" t="str">
        <f>IF(B45="","",IF($X$4="","",IF(OR(C45=$X$4,C46=$X$4,C47=$X$4,C48=$X$4),1,0)))</f>
        <v/>
      </c>
      <c r="Y45" s="43" t="str">
        <f>IF(B45="","",IF($Y$4="","",IF(OR(C45=$Y$4,C46=$Y$4,C47=$Y$4,C48=$Y$4),1,0)))</f>
        <v/>
      </c>
      <c r="Z45" s="43" t="str">
        <f>IF(B45="","",IF($Z$4="","",IF(OR(C45=$Z$4,C46=$Z$4,C47=$Z$4,C48=$Z$4),1,0)))</f>
        <v/>
      </c>
      <c r="AA45" s="43" t="str">
        <f>IF(B45="","",IF($AA$4="","",IF(OR(C45=$AA$4,C46=$AA$4,C47=$AA$4,C48=$AA$4),1,0)))</f>
        <v/>
      </c>
      <c r="AB45" s="43" t="str">
        <f>IF(B45="","",IF($AB$4="","",IF(OR(C45=$AB$4,C46=$AB$4,C47=$AB$4,C48=$AB$4),1,0)))</f>
        <v/>
      </c>
      <c r="AC45" s="43" t="str">
        <f>IF(B45="","",IF($AC$4="","",IF(OR(C45=$AC$4,C46=$AC$4,C47=$AC$4,C48=$AC$4),1,0)))</f>
        <v/>
      </c>
      <c r="AD45" s="43" t="str">
        <f>IF(B45="","",IF($AD$4="","",IF(OR(C45=$AD$4,C46=$AD$4,C47=$AD$4,C48=$AD$4),1,0)))</f>
        <v/>
      </c>
      <c r="AE45" s="43" t="str">
        <f>IF(B45="","",IF($AE$4="","",IF(OR(C45=$AE$4,C46=$AE$4,C47=$AE$4,C48=$AE$4),1,0)))</f>
        <v/>
      </c>
      <c r="AF45" s="43" t="str">
        <f>IF(B45="","",IF($AF$4="","",IF(OR(C45=$AF$4,C46=$AF$4,C47=$AF$4,C48=$AF$4),1,0)))</f>
        <v/>
      </c>
      <c r="AG45" s="43" t="str">
        <f>IF(B45="","",IF($AG$4="","",IF(OR(C45=$AG$4,C46=$AG$4,C47=$AG$4,C48=$AG$4),1,0)))</f>
        <v/>
      </c>
      <c r="AH45" s="43" t="str">
        <f>IF(B45="","",IF($AH$4="","",IF(OR(C45=$AH$4,C46=$AH$4,C47=$AH$4,C48=$AH$4),1,0)))</f>
        <v/>
      </c>
      <c r="AI45" s="43" t="str">
        <f>IF(B45="","",IF($AI$4="","",IF(OR(C45=$AI$4,C46=$AI$4,C47=$AI$4,C48=$AI$4),1,0)))</f>
        <v/>
      </c>
      <c r="AJ45" s="43" t="str">
        <f>IF(B45="","",IF($AJ$4="","",IF(OR(C45=$AJ$4,C46=$AJ$4,C47=$AJ$4,C48=$AJ$4),1,0)))</f>
        <v/>
      </c>
      <c r="AK45" s="43" t="str">
        <f>IF(B45="","",IF($AK$4="","",IF(OR(C45=$AK$4,C46=$AK$4,C47=$AK$4,C48=$AK$4),1,0)))</f>
        <v/>
      </c>
      <c r="AL45" s="43" t="str">
        <f>IF(B45="","",IF($AL$4="","",IF(OR(C45=$AL$4,C46=$AL$4,C47=$AL$4,C48=$AL$4),1,0)))</f>
        <v/>
      </c>
      <c r="AM45" s="43" t="str">
        <f>IF(B45="","",IF($AM$4="","",IF(OR(C45=$AM$4,C46=$AM$4,C47=$AM$4,C48=$AM$4),1,0)))</f>
        <v/>
      </c>
      <c r="AN45" s="72" t="str">
        <f>IF(B45="","",IF($AN$4="","",IF(OR(C45=$AN$4,C46=$AN$4,C47=$AN$4,C48=$AN$4),1,0)))</f>
        <v/>
      </c>
    </row>
    <row r="46" spans="1:40" x14ac:dyDescent="0.2">
      <c r="A46" s="68">
        <f t="shared" si="0"/>
        <v>0</v>
      </c>
      <c r="B46" s="1" t="str">
        <f>CONCATENATE('Raw INPUT data'!A46,'Raw INPUT data'!B46)</f>
        <v>11b</v>
      </c>
      <c r="C46" s="12" t="str">
        <f>'Raw INPUT data'!D46</f>
        <v/>
      </c>
      <c r="D46" s="20" t="str">
        <f>IF(C46="","",IF(I46&gt;1,'Raw INPUT data'!E46,SUM('Raw INPUT data'!E46,(G46/100)/2)))</f>
        <v/>
      </c>
      <c r="E46" s="20" t="str">
        <f t="shared" si="2"/>
        <v/>
      </c>
      <c r="F46" s="16" t="str">
        <f>IF(C46="","",IF(I46&gt;1,"MST",'Raw INPUT data'!G46))</f>
        <v/>
      </c>
      <c r="G46" s="16" t="str">
        <f t="shared" si="3"/>
        <v/>
      </c>
      <c r="H46" s="25" t="str">
        <f>IF(C46="","",IF(I46=1,PI()*POWER(G46/2,2)/10000,SUM(PI()*POWER(PRODUCT('Raw INPUT data'!G46,1/PI())/2,2)/10000,PI()*POWER(PRODUCT('Raw INPUT data'!H46,1/PI())/2,2)/10000,PI()*POWER(PRODUCT('Raw INPUT data'!I46,1/PI())/2,2)/10000,PI()*POWER(PRODUCT('Raw INPUT data'!J46,1/PI())/2,2)/10000,PI()*POWER(PRODUCT('Raw INPUT data'!K46,1/PI())/2,2)/10000,PI()*POWER(PRODUCT('Raw INPUT data'!L46,1/PI())/2,2)/10000,PI()*POWER(PRODUCT('Raw INPUT data'!M46,1/PI())/2,2)/10000,PI()*POWER(PRODUCT('Raw INPUT data'!N46,1/PI())/2,2)/10000,PI()*POWER(PRODUCT('Raw INPUT data'!O46,1/PI())/2,2)/10000,PI()*POWER(PRODUCT('Raw INPUT data'!P46,1/PI())/2,2)/10000,PI()*POWER(PRODUCT('Raw INPUT data'!Q46,1/PI())/2,2)/10000,PI()*POWER(PRODUCT('Raw INPUT data'!R46,1/PI())/2,2)/10000,PI()*POWER(PRODUCT('Raw INPUT data'!S46,1/PI())/2,2)/10000,PI()*POWER(PRODUCT('Raw INPUT data'!T46,1/PI())/2,2)/10000,PI()*POWER(PRODUCT('Raw INPUT data'!U46,1/PI())/2,2)/10000,PI()*POWER(PRODUCT('Raw INPUT data'!V46,1/PI())/2,2)/10000,PI()*POWER(PRODUCT('Raw INPUT data'!W46,1/PI())/2,2)/10000,PI()*POWER(PRODUCT('Raw INPUT data'!X46,1/PI())/2,2)/10000,PI()*POWER(PRODUCT('Raw INPUT data'!Y46,1/PI())/2,2)/10000,PI()*POWER(PRODUCT('Raw INPUT data'!Z46,1/PI())/2,2)/10000)))</f>
        <v/>
      </c>
      <c r="I46" s="26" t="str">
        <f>IF(C46="","",COUNT('Raw INPUT data'!G46:Z46))</f>
        <v/>
      </c>
      <c r="J46" s="3" t="str">
        <f>IF(C46="","",'Raw INPUT data'!F46)</f>
        <v/>
      </c>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72"/>
    </row>
    <row r="47" spans="1:40" x14ac:dyDescent="0.2">
      <c r="A47" s="68">
        <f t="shared" si="0"/>
        <v>1</v>
      </c>
      <c r="B47" s="1" t="str">
        <f>CONCATENATE('Raw INPUT data'!A47,'Raw INPUT data'!B47)</f>
        <v>11c</v>
      </c>
      <c r="C47" s="12" t="str">
        <f>'Raw INPUT data'!D47</f>
        <v>R.api</v>
      </c>
      <c r="D47" s="20">
        <f>IF(C47="","",IF(I47&gt;1,'Raw INPUT data'!E47,SUM('Raw INPUT data'!E47,(G47/100)/2)))</f>
        <v>3.8228169203286537</v>
      </c>
      <c r="E47" s="20">
        <f t="shared" si="2"/>
        <v>14.613929206351052</v>
      </c>
      <c r="F47" s="16">
        <f>IF(C47="","",IF(I47&gt;1,"MST",'Raw INPUT data'!G47))</f>
        <v>140</v>
      </c>
      <c r="G47" s="16">
        <f t="shared" si="3"/>
        <v>44.563384065730695</v>
      </c>
      <c r="H47" s="25">
        <f>IF(C47="","",IF(I47=1,PI()*POWER(G47/2,2)/10000,SUM(PI()*POWER(PRODUCT('Raw INPUT data'!G47,1/PI())/2,2)/10000,PI()*POWER(PRODUCT('Raw INPUT data'!H47,1/PI())/2,2)/10000,PI()*POWER(PRODUCT('Raw INPUT data'!I47,1/PI())/2,2)/10000,PI()*POWER(PRODUCT('Raw INPUT data'!J47,1/PI())/2,2)/10000,PI()*POWER(PRODUCT('Raw INPUT data'!K47,1/PI())/2,2)/10000,PI()*POWER(PRODUCT('Raw INPUT data'!L47,1/PI())/2,2)/10000,PI()*POWER(PRODUCT('Raw INPUT data'!M47,1/PI())/2,2)/10000,PI()*POWER(PRODUCT('Raw INPUT data'!N47,1/PI())/2,2)/10000,PI()*POWER(PRODUCT('Raw INPUT data'!O47,1/PI())/2,2)/10000,PI()*POWER(PRODUCT('Raw INPUT data'!P47,1/PI())/2,2)/10000,PI()*POWER(PRODUCT('Raw INPUT data'!Q47,1/PI())/2,2)/10000,PI()*POWER(PRODUCT('Raw INPUT data'!R47,1/PI())/2,2)/10000,PI()*POWER(PRODUCT('Raw INPUT data'!S47,1/PI())/2,2)/10000,PI()*POWER(PRODUCT('Raw INPUT data'!T47,1/PI())/2,2)/10000,PI()*POWER(PRODUCT('Raw INPUT data'!U47,1/PI())/2,2)/10000,PI()*POWER(PRODUCT('Raw INPUT data'!V47,1/PI())/2,2)/10000,PI()*POWER(PRODUCT('Raw INPUT data'!W47,1/PI())/2,2)/10000,PI()*POWER(PRODUCT('Raw INPUT data'!X47,1/PI())/2,2)/10000,PI()*POWER(PRODUCT('Raw INPUT data'!Y47,1/PI())/2,2)/10000,PI()*POWER(PRODUCT('Raw INPUT data'!Z47,1/PI())/2,2)/10000)))</f>
        <v>0.15597184423005742</v>
      </c>
      <c r="I47" s="26">
        <f>IF(C47="","",COUNT('Raw INPUT data'!G47:Z47))</f>
        <v>1</v>
      </c>
      <c r="J47" s="3">
        <f>IF(C47="","",'Raw INPUT data'!F47)</f>
        <v>15</v>
      </c>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72"/>
    </row>
    <row r="48" spans="1:40" x14ac:dyDescent="0.2">
      <c r="A48" s="69">
        <f t="shared" si="0"/>
        <v>1</v>
      </c>
      <c r="B48" s="4" t="str">
        <f>CONCATENATE('Raw INPUT data'!A48,'Raw INPUT data'!B48)</f>
        <v>11d</v>
      </c>
      <c r="C48" s="17" t="str">
        <f>'Raw INPUT data'!D48</f>
        <v>R.api</v>
      </c>
      <c r="D48" s="21">
        <f>IF(C48="","",IF(I48&gt;1,'Raw INPUT data'!E48,SUM('Raw INPUT data'!E48,(G48/100)/2)))</f>
        <v>4.7002239861378268</v>
      </c>
      <c r="E48" s="21">
        <f t="shared" si="2"/>
        <v>22.092105519865363</v>
      </c>
      <c r="F48" s="18">
        <f>IF(C48="","",IF(I48&gt;1,"MST",'Raw INPUT data'!G48))</f>
        <v>314.3</v>
      </c>
      <c r="G48" s="18">
        <f t="shared" si="3"/>
        <v>100.04479722756541</v>
      </c>
      <c r="H48" s="27">
        <f>IF(C48="","",IF(I48=1,PI()*POWER(G48/2,2)/10000,SUM(PI()*POWER(PRODUCT('Raw INPUT data'!G48,1/PI())/2,2)/10000,PI()*POWER(PRODUCT('Raw INPUT data'!H48,1/PI())/2,2)/10000,PI()*POWER(PRODUCT('Raw INPUT data'!I48,1/PI())/2,2)/10000,PI()*POWER(PRODUCT('Raw INPUT data'!J48,1/PI())/2,2)/10000,PI()*POWER(PRODUCT('Raw INPUT data'!K48,1/PI())/2,2)/10000,PI()*POWER(PRODUCT('Raw INPUT data'!L48,1/PI())/2,2)/10000,PI()*POWER(PRODUCT('Raw INPUT data'!M48,1/PI())/2,2)/10000,PI()*POWER(PRODUCT('Raw INPUT data'!N48,1/PI())/2,2)/10000,PI()*POWER(PRODUCT('Raw INPUT data'!O48,1/PI())/2,2)/10000,PI()*POWER(PRODUCT('Raw INPUT data'!P48,1/PI())/2,2)/10000,PI()*POWER(PRODUCT('Raw INPUT data'!Q48,1/PI())/2,2)/10000,PI()*POWER(PRODUCT('Raw INPUT data'!R48,1/PI())/2,2)/10000,PI()*POWER(PRODUCT('Raw INPUT data'!S48,1/PI())/2,2)/10000,PI()*POWER(PRODUCT('Raw INPUT data'!T48,1/PI())/2,2)/10000,PI()*POWER(PRODUCT('Raw INPUT data'!U48,1/PI())/2,2)/10000,PI()*POWER(PRODUCT('Raw INPUT data'!V48,1/PI())/2,2)/10000,PI()*POWER(PRODUCT('Raw INPUT data'!W48,1/PI())/2,2)/10000,PI()*POWER(PRODUCT('Raw INPUT data'!X48,1/PI())/2,2)/10000,PI()*POWER(PRODUCT('Raw INPUT data'!Y48,1/PI())/2,2)/10000,PI()*POWER(PRODUCT('Raw INPUT data'!Z48,1/PI())/2,2)/10000)))</f>
        <v>0.78610199421559523</v>
      </c>
      <c r="I48" s="28">
        <f>IF(C48="","",COUNT('Raw INPUT data'!G48:Z48))</f>
        <v>1</v>
      </c>
      <c r="J48" s="5">
        <f>IF(C48="","",'Raw INPUT data'!F48)</f>
        <v>15</v>
      </c>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73"/>
    </row>
    <row r="49" spans="1:40" x14ac:dyDescent="0.2">
      <c r="A49" s="68">
        <f t="shared" si="0"/>
        <v>1</v>
      </c>
      <c r="B49" s="1" t="str">
        <f>CONCATENATE('Raw INPUT data'!A49,'Raw INPUT data'!B49)</f>
        <v>12a</v>
      </c>
      <c r="C49" s="12" t="str">
        <f>'Raw INPUT data'!D49</f>
        <v>R.api</v>
      </c>
      <c r="D49" s="20">
        <f>IF(C49="","",IF(I49&gt;1,'Raw INPUT data'!E49,SUM('Raw INPUT data'!E49,(G49/100)/2)))</f>
        <v>4.0318309886183794</v>
      </c>
      <c r="E49" s="20">
        <f t="shared" si="2"/>
        <v>16.255661120783458</v>
      </c>
      <c r="F49" s="16">
        <f>IF(C49="","",IF(I49&gt;1,"MST",'Raw INPUT data'!G49))</f>
        <v>20</v>
      </c>
      <c r="G49" s="16">
        <f t="shared" si="3"/>
        <v>6.366197723675814</v>
      </c>
      <c r="H49" s="25">
        <f>IF(C49="","",IF(I49=1,PI()*POWER(G49/2,2)/10000,SUM(PI()*POWER(PRODUCT('Raw INPUT data'!G49,1/PI())/2,2)/10000,PI()*POWER(PRODUCT('Raw INPUT data'!H49,1/PI())/2,2)/10000,PI()*POWER(PRODUCT('Raw INPUT data'!I49,1/PI())/2,2)/10000,PI()*POWER(PRODUCT('Raw INPUT data'!J49,1/PI())/2,2)/10000,PI()*POWER(PRODUCT('Raw INPUT data'!K49,1/PI())/2,2)/10000,PI()*POWER(PRODUCT('Raw INPUT data'!L49,1/PI())/2,2)/10000,PI()*POWER(PRODUCT('Raw INPUT data'!M49,1/PI())/2,2)/10000,PI()*POWER(PRODUCT('Raw INPUT data'!N49,1/PI())/2,2)/10000,PI()*POWER(PRODUCT('Raw INPUT data'!O49,1/PI())/2,2)/10000,PI()*POWER(PRODUCT('Raw INPUT data'!P49,1/PI())/2,2)/10000,PI()*POWER(PRODUCT('Raw INPUT data'!Q49,1/PI())/2,2)/10000,PI()*POWER(PRODUCT('Raw INPUT data'!R49,1/PI())/2,2)/10000,PI()*POWER(PRODUCT('Raw INPUT data'!S49,1/PI())/2,2)/10000,PI()*POWER(PRODUCT('Raw INPUT data'!T49,1/PI())/2,2)/10000,PI()*POWER(PRODUCT('Raw INPUT data'!U49,1/PI())/2,2)/10000,PI()*POWER(PRODUCT('Raw INPUT data'!V49,1/PI())/2,2)/10000,PI()*POWER(PRODUCT('Raw INPUT data'!W49,1/PI())/2,2)/10000,PI()*POWER(PRODUCT('Raw INPUT data'!X49,1/PI())/2,2)/10000,PI()*POWER(PRODUCT('Raw INPUT data'!Y49,1/PI())/2,2)/10000,PI()*POWER(PRODUCT('Raw INPUT data'!Z49,1/PI())/2,2)/10000)))</f>
        <v>3.1830988618379076E-3</v>
      </c>
      <c r="I49" s="26">
        <f>IF(C49="","",COUNT('Raw INPUT data'!G49:Z49))</f>
        <v>1</v>
      </c>
      <c r="J49" s="3">
        <f>IF(C49="","",'Raw INPUT data'!F49)</f>
        <v>8</v>
      </c>
      <c r="K49" s="43">
        <f>IF(B49="","",IF($K$4="","",IF(OR(C49=$K$4,C50=$K$4,C51=$K$4,C52=$K$4),1,0)))</f>
        <v>0</v>
      </c>
      <c r="L49" s="43">
        <f>IF(B49="","",IF($L$4="","",IF(OR(C49=$L$4,C50=$L$4,C51=$L$4,C52=$L$4),1,0)))</f>
        <v>0</v>
      </c>
      <c r="M49" s="43">
        <f>IF(B49="","",IF($M$4="","",IF(OR(C49=$M$4,C50=$M$4,C51=$M$4,C52=$M$4),1,0)))</f>
        <v>1</v>
      </c>
      <c r="N49" s="43">
        <f>IF(B49="","",IF($N$4="","",IF(OR(C49=$N$4,C50=$N$4,C51=$N$4,C52=$N$4),1,0)))</f>
        <v>0</v>
      </c>
      <c r="O49" s="43" t="str">
        <f>IF(B49="","",IF($O$4="","",IF(OR(C49=$O$4,C50=$O$4,C51=$O$4,C52=$O$4),1,0)))</f>
        <v/>
      </c>
      <c r="P49" s="43" t="str">
        <f>IF(B49="","",IF($P$4="","",IF(OR(C49=$P$4,C50=$P$4,C51=$P$4,C52=$P$4),1,0)))</f>
        <v/>
      </c>
      <c r="Q49" s="43" t="str">
        <f>IF(B49="","",IF($Q$4="","",IF(OR(C49=$Q$4,C50=$Q$4,C51=$Q$4,C52=$Q$4),1,0)))</f>
        <v/>
      </c>
      <c r="R49" s="43" t="str">
        <f>IF(B49="","",IF($R$4="","",IF(OR(C49=$R$4,C50=$R$4,C51=$R$4,C52=$R$4),1,0)))</f>
        <v/>
      </c>
      <c r="S49" s="43" t="str">
        <f>IF(B49="","",IF($S$4="","",IF(OR(C49=$S$4,C50=$S$4,C51=$S$4,C52=$S$4),1,0)))</f>
        <v/>
      </c>
      <c r="T49" s="43" t="str">
        <f>IF(B49="","",IF($T$4="","",IF(OR(C49=$T$4,C50=$T$4,C51=$T$4,C52=$T$4),1,0)))</f>
        <v/>
      </c>
      <c r="U49" s="43" t="str">
        <f>IF(B49="","",IF($U$4="","",IF(OR(C49=$U$4,C50=$U$4,C51=$U$4,C52=$U$4),1,0)))</f>
        <v/>
      </c>
      <c r="V49" s="43" t="str">
        <f>IF(B49="","",IF($V$4="","",IF(OR(C49=$V$4,C50=$V$4,C51=$V$4,C52=$V$4),1,0)))</f>
        <v/>
      </c>
      <c r="W49" s="43" t="str">
        <f>IF(B49="","",IF($W$4="","",IF(OR(C49=$W$4,C50=$W$4,C51=$W$4,C52=$W$4),1,0)))</f>
        <v/>
      </c>
      <c r="X49" s="43" t="str">
        <f>IF(B49="","",IF($X$4="","",IF(OR(C49=$X$4,C50=$X$4,C51=$X$4,C52=$X$4),1,0)))</f>
        <v/>
      </c>
      <c r="Y49" s="43" t="str">
        <f>IF(B49="","",IF($Y$4="","",IF(OR(C49=$Y$4,C50=$Y$4,C51=$Y$4,C52=$Y$4),1,0)))</f>
        <v/>
      </c>
      <c r="Z49" s="43" t="str">
        <f>IF(B49="","",IF($Z$4="","",IF(OR(C49=$Z$4,C50=$Z$4,C51=$Z$4,C52=$Z$4),1,0)))</f>
        <v/>
      </c>
      <c r="AA49" s="43" t="str">
        <f>IF(B49="","",IF($AA$4="","",IF(OR(C49=$AA$4,C50=$AA$4,C51=$AA$4,C52=$AA$4),1,0)))</f>
        <v/>
      </c>
      <c r="AB49" s="43" t="str">
        <f>IF(B49="","",IF($AB$4="","",IF(OR(C49=$AB$4,C50=$AB$4,C51=$AB$4,C52=$AB$4),1,0)))</f>
        <v/>
      </c>
      <c r="AC49" s="43" t="str">
        <f>IF(B49="","",IF($AC$4="","",IF(OR(C49=$AC$4,C50=$AC$4,C51=$AC$4,C52=$AC$4),1,0)))</f>
        <v/>
      </c>
      <c r="AD49" s="43" t="str">
        <f>IF(B49="","",IF($AD$4="","",IF(OR(C49=$AD$4,C50=$AD$4,C51=$AD$4,C52=$AD$4),1,0)))</f>
        <v/>
      </c>
      <c r="AE49" s="43" t="str">
        <f>IF(B49="","",IF($AE$4="","",IF(OR(C49=$AE$4,C50=$AE$4,C51=$AE$4,C52=$AE$4),1,0)))</f>
        <v/>
      </c>
      <c r="AF49" s="43" t="str">
        <f>IF(B49="","",IF($AF$4="","",IF(OR(C49=$AF$4,C50=$AF$4,C51=$AF$4,C52=$AF$4),1,0)))</f>
        <v/>
      </c>
      <c r="AG49" s="43" t="str">
        <f>IF(B49="","",IF($AG$4="","",IF(OR(C49=$AG$4,C50=$AG$4,C51=$AG$4,C52=$AG$4),1,0)))</f>
        <v/>
      </c>
      <c r="AH49" s="43" t="str">
        <f>IF(B49="","",IF($AH$4="","",IF(OR(C49=$AH$4,C50=$AH$4,C51=$AH$4,C52=$AH$4),1,0)))</f>
        <v/>
      </c>
      <c r="AI49" s="43" t="str">
        <f>IF(B49="","",IF($AI$4="","",IF(OR(C49=$AI$4,C50=$AI$4,C51=$AI$4,C52=$AI$4),1,0)))</f>
        <v/>
      </c>
      <c r="AJ49" s="43" t="str">
        <f>IF(B49="","",IF($AJ$4="","",IF(OR(C49=$AJ$4,C50=$AJ$4,C51=$AJ$4,C52=$AJ$4),1,0)))</f>
        <v/>
      </c>
      <c r="AK49" s="43" t="str">
        <f>IF(B49="","",IF($AK$4="","",IF(OR(C49=$AK$4,C50=$AK$4,C51=$AK$4,C52=$AK$4),1,0)))</f>
        <v/>
      </c>
      <c r="AL49" s="43" t="str">
        <f>IF(B49="","",IF($AL$4="","",IF(OR(C49=$AL$4,C50=$AL$4,C51=$AL$4,C52=$AL$4),1,0)))</f>
        <v/>
      </c>
      <c r="AM49" s="43" t="str">
        <f>IF(B49="","",IF($AM$4="","",IF(OR(C49=$AM$4,C50=$AM$4,C51=$AM$4,C52=$AM$4),1,0)))</f>
        <v/>
      </c>
      <c r="AN49" s="72" t="str">
        <f>IF(B49="","",IF($AN$4="","",IF(OR(C49=$AN$4,C50=$AN$4,C51=$AN$4,C52=$AN$4),1,0)))</f>
        <v/>
      </c>
    </row>
    <row r="50" spans="1:40" x14ac:dyDescent="0.2">
      <c r="A50" s="68">
        <f t="shared" si="0"/>
        <v>1</v>
      </c>
      <c r="B50" s="1" t="str">
        <f>CONCATENATE('Raw INPUT data'!A50,'Raw INPUT data'!B50)</f>
        <v>12b</v>
      </c>
      <c r="C50" s="12" t="str">
        <f>'Raw INPUT data'!D50</f>
        <v>R.api</v>
      </c>
      <c r="D50" s="20">
        <f>IF(C50="","",IF(I50&gt;1,'Raw INPUT data'!E50,SUM('Raw INPUT data'!E50,(G50/100)/2)))</f>
        <v>2.3477464829275685</v>
      </c>
      <c r="E50" s="20">
        <f t="shared" si="2"/>
        <v>5.511913548098768</v>
      </c>
      <c r="F50" s="16">
        <f>IF(C50="","",IF(I50&gt;1,"MST",'Raw INPUT data'!G50))</f>
        <v>30</v>
      </c>
      <c r="G50" s="16">
        <f t="shared" si="3"/>
        <v>9.5492965855137211</v>
      </c>
      <c r="H50" s="25">
        <f>IF(C50="","",IF(I50=1,PI()*POWER(G50/2,2)/10000,SUM(PI()*POWER(PRODUCT('Raw INPUT data'!G50,1/PI())/2,2)/10000,PI()*POWER(PRODUCT('Raw INPUT data'!H50,1/PI())/2,2)/10000,PI()*POWER(PRODUCT('Raw INPUT data'!I50,1/PI())/2,2)/10000,PI()*POWER(PRODUCT('Raw INPUT data'!J50,1/PI())/2,2)/10000,PI()*POWER(PRODUCT('Raw INPUT data'!K50,1/PI())/2,2)/10000,PI()*POWER(PRODUCT('Raw INPUT data'!L50,1/PI())/2,2)/10000,PI()*POWER(PRODUCT('Raw INPUT data'!M50,1/PI())/2,2)/10000,PI()*POWER(PRODUCT('Raw INPUT data'!N50,1/PI())/2,2)/10000,PI()*POWER(PRODUCT('Raw INPUT data'!O50,1/PI())/2,2)/10000,PI()*POWER(PRODUCT('Raw INPUT data'!P50,1/PI())/2,2)/10000,PI()*POWER(PRODUCT('Raw INPUT data'!Q50,1/PI())/2,2)/10000,PI()*POWER(PRODUCT('Raw INPUT data'!R50,1/PI())/2,2)/10000,PI()*POWER(PRODUCT('Raw INPUT data'!S50,1/PI())/2,2)/10000,PI()*POWER(PRODUCT('Raw INPUT data'!T50,1/PI())/2,2)/10000,PI()*POWER(PRODUCT('Raw INPUT data'!U50,1/PI())/2,2)/10000,PI()*POWER(PRODUCT('Raw INPUT data'!V50,1/PI())/2,2)/10000,PI()*POWER(PRODUCT('Raw INPUT data'!W50,1/PI())/2,2)/10000,PI()*POWER(PRODUCT('Raw INPUT data'!X50,1/PI())/2,2)/10000,PI()*POWER(PRODUCT('Raw INPUT data'!Y50,1/PI())/2,2)/10000,PI()*POWER(PRODUCT('Raw INPUT data'!Z50,1/PI())/2,2)/10000)))</f>
        <v>7.1619724391352915E-3</v>
      </c>
      <c r="I50" s="26">
        <f>IF(C50="","",COUNT('Raw INPUT data'!G50:Z50))</f>
        <v>1</v>
      </c>
      <c r="J50" s="3">
        <f>IF(C50="","",'Raw INPUT data'!F50)</f>
        <v>10</v>
      </c>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72"/>
    </row>
    <row r="51" spans="1:40" x14ac:dyDescent="0.2">
      <c r="A51" s="68">
        <f t="shared" si="0"/>
        <v>1</v>
      </c>
      <c r="B51" s="1" t="str">
        <f>CONCATENATE('Raw INPUT data'!A51,'Raw INPUT data'!B51)</f>
        <v>12c</v>
      </c>
      <c r="C51" s="12" t="str">
        <f>'Raw INPUT data'!D51</f>
        <v>R.api</v>
      </c>
      <c r="D51" s="20">
        <f>IF(C51="","",IF(I51&gt;1,'Raw INPUT data'!E51,SUM('Raw INPUT data'!E51,(G51/100)/2)))</f>
        <v>4.9752437278006223</v>
      </c>
      <c r="E51" s="20">
        <f t="shared" si="2"/>
        <v>24.753050151019433</v>
      </c>
      <c r="F51" s="16">
        <f>IF(C51="","",IF(I51&gt;1,"MST",'Raw INPUT data'!G51))</f>
        <v>487.1</v>
      </c>
      <c r="G51" s="16">
        <f t="shared" si="3"/>
        <v>155.04874556012444</v>
      </c>
      <c r="H51" s="25">
        <f>IF(C51="","",IF(I51=1,PI()*POWER(G51/2,2)/10000,SUM(PI()*POWER(PRODUCT('Raw INPUT data'!G51,1/PI())/2,2)/10000,PI()*POWER(PRODUCT('Raw INPUT data'!H51,1/PI())/2,2)/10000,PI()*POWER(PRODUCT('Raw INPUT data'!I51,1/PI())/2,2)/10000,PI()*POWER(PRODUCT('Raw INPUT data'!J51,1/PI())/2,2)/10000,PI()*POWER(PRODUCT('Raw INPUT data'!K51,1/PI())/2,2)/10000,PI()*POWER(PRODUCT('Raw INPUT data'!L51,1/PI())/2,2)/10000,PI()*POWER(PRODUCT('Raw INPUT data'!M51,1/PI())/2,2)/10000,PI()*POWER(PRODUCT('Raw INPUT data'!N51,1/PI())/2,2)/10000,PI()*POWER(PRODUCT('Raw INPUT data'!O51,1/PI())/2,2)/10000,PI()*POWER(PRODUCT('Raw INPUT data'!P51,1/PI())/2,2)/10000,PI()*POWER(PRODUCT('Raw INPUT data'!Q51,1/PI())/2,2)/10000,PI()*POWER(PRODUCT('Raw INPUT data'!R51,1/PI())/2,2)/10000,PI()*POWER(PRODUCT('Raw INPUT data'!S51,1/PI())/2,2)/10000,PI()*POWER(PRODUCT('Raw INPUT data'!T51,1/PI())/2,2)/10000,PI()*POWER(PRODUCT('Raw INPUT data'!U51,1/PI())/2,2)/10000,PI()*POWER(PRODUCT('Raw INPUT data'!V51,1/PI())/2,2)/10000,PI()*POWER(PRODUCT('Raw INPUT data'!W51,1/PI())/2,2)/10000,PI()*POWER(PRODUCT('Raw INPUT data'!X51,1/PI())/2,2)/10000,PI()*POWER(PRODUCT('Raw INPUT data'!Y51,1/PI())/2,2)/10000,PI()*POWER(PRODUCT('Raw INPUT data'!Z51,1/PI())/2,2)/10000)))</f>
        <v>1.8881060990584155</v>
      </c>
      <c r="I51" s="26">
        <f>IF(C51="","",COUNT('Raw INPUT data'!G51:Z51))</f>
        <v>1</v>
      </c>
      <c r="J51" s="3">
        <f>IF(C51="","",'Raw INPUT data'!F51)</f>
        <v>18</v>
      </c>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72"/>
    </row>
    <row r="52" spans="1:40" x14ac:dyDescent="0.2">
      <c r="A52" s="69">
        <f t="shared" si="0"/>
        <v>0</v>
      </c>
      <c r="B52" s="4" t="str">
        <f>CONCATENATE('Raw INPUT data'!A52,'Raw INPUT data'!B52)</f>
        <v>12d</v>
      </c>
      <c r="C52" s="17" t="str">
        <f>'Raw INPUT data'!D52</f>
        <v/>
      </c>
      <c r="D52" s="21" t="str">
        <f>IF(C52="","",IF(I52&gt;1,'Raw INPUT data'!E52,SUM('Raw INPUT data'!E52,(G52/100)/2)))</f>
        <v/>
      </c>
      <c r="E52" s="21" t="str">
        <f t="shared" si="2"/>
        <v/>
      </c>
      <c r="F52" s="18" t="str">
        <f>IF(C52="","",IF(I52&gt;1,"MST",'Raw INPUT data'!G52))</f>
        <v/>
      </c>
      <c r="G52" s="18" t="str">
        <f t="shared" si="3"/>
        <v/>
      </c>
      <c r="H52" s="27" t="str">
        <f>IF(C52="","",IF(I52=1,PI()*POWER(G52/2,2)/10000,SUM(PI()*POWER(PRODUCT('Raw INPUT data'!G52,1/PI())/2,2)/10000,PI()*POWER(PRODUCT('Raw INPUT data'!H52,1/PI())/2,2)/10000,PI()*POWER(PRODUCT('Raw INPUT data'!I52,1/PI())/2,2)/10000,PI()*POWER(PRODUCT('Raw INPUT data'!J52,1/PI())/2,2)/10000,PI()*POWER(PRODUCT('Raw INPUT data'!K52,1/PI())/2,2)/10000,PI()*POWER(PRODUCT('Raw INPUT data'!L52,1/PI())/2,2)/10000,PI()*POWER(PRODUCT('Raw INPUT data'!M52,1/PI())/2,2)/10000,PI()*POWER(PRODUCT('Raw INPUT data'!N52,1/PI())/2,2)/10000,PI()*POWER(PRODUCT('Raw INPUT data'!O52,1/PI())/2,2)/10000,PI()*POWER(PRODUCT('Raw INPUT data'!P52,1/PI())/2,2)/10000,PI()*POWER(PRODUCT('Raw INPUT data'!Q52,1/PI())/2,2)/10000,PI()*POWER(PRODUCT('Raw INPUT data'!R52,1/PI())/2,2)/10000,PI()*POWER(PRODUCT('Raw INPUT data'!S52,1/PI())/2,2)/10000,PI()*POWER(PRODUCT('Raw INPUT data'!T52,1/PI())/2,2)/10000,PI()*POWER(PRODUCT('Raw INPUT data'!U52,1/PI())/2,2)/10000,PI()*POWER(PRODUCT('Raw INPUT data'!V52,1/PI())/2,2)/10000,PI()*POWER(PRODUCT('Raw INPUT data'!W52,1/PI())/2,2)/10000,PI()*POWER(PRODUCT('Raw INPUT data'!X52,1/PI())/2,2)/10000,PI()*POWER(PRODUCT('Raw INPUT data'!Y52,1/PI())/2,2)/10000,PI()*POWER(PRODUCT('Raw INPUT data'!Z52,1/PI())/2,2)/10000)))</f>
        <v/>
      </c>
      <c r="I52" s="28" t="str">
        <f>IF(C52="","",COUNT('Raw INPUT data'!G52:Z52))</f>
        <v/>
      </c>
      <c r="J52" s="5" t="str">
        <f>IF(C52="","",'Raw INPUT data'!F52)</f>
        <v/>
      </c>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73"/>
    </row>
    <row r="53" spans="1:40" x14ac:dyDescent="0.2">
      <c r="A53" s="68">
        <f t="shared" si="0"/>
        <v>1</v>
      </c>
      <c r="B53" s="1" t="str">
        <f>CONCATENATE('Raw INPUT data'!A53,'Raw INPUT data'!B53)</f>
        <v>13a</v>
      </c>
      <c r="C53" s="12" t="str">
        <f>'Raw INPUT data'!D53</f>
        <v>X.gra</v>
      </c>
      <c r="D53" s="20">
        <f>IF(C53="","",IF(I53&gt;1,'Raw INPUT data'!E53,SUM('Raw INPUT data'!E53,(G53/100)/2)))</f>
        <v>3.7500831113356572</v>
      </c>
      <c r="E53" s="20">
        <f t="shared" si="2"/>
        <v>14.063123341924923</v>
      </c>
      <c r="F53" s="16">
        <f>IF(C53="","",IF(I53&gt;1,"MST",'Raw INPUT data'!G53))</f>
        <v>94.3</v>
      </c>
      <c r="G53" s="16">
        <f t="shared" si="3"/>
        <v>30.01662226713146</v>
      </c>
      <c r="H53" s="25">
        <f>IF(C53="","",IF(I53=1,PI()*POWER(G53/2,2)/10000,SUM(PI()*POWER(PRODUCT('Raw INPUT data'!G53,1/PI())/2,2)/10000,PI()*POWER(PRODUCT('Raw INPUT data'!H53,1/PI())/2,2)/10000,PI()*POWER(PRODUCT('Raw INPUT data'!I53,1/PI())/2,2)/10000,PI()*POWER(PRODUCT('Raw INPUT data'!J53,1/PI())/2,2)/10000,PI()*POWER(PRODUCT('Raw INPUT data'!K53,1/PI())/2,2)/10000,PI()*POWER(PRODUCT('Raw INPUT data'!L53,1/PI())/2,2)/10000,PI()*POWER(PRODUCT('Raw INPUT data'!M53,1/PI())/2,2)/10000,PI()*POWER(PRODUCT('Raw INPUT data'!N53,1/PI())/2,2)/10000,PI()*POWER(PRODUCT('Raw INPUT data'!O53,1/PI())/2,2)/10000,PI()*POWER(PRODUCT('Raw INPUT data'!P53,1/PI())/2,2)/10000,PI()*POWER(PRODUCT('Raw INPUT data'!Q53,1/PI())/2,2)/10000,PI()*POWER(PRODUCT('Raw INPUT data'!R53,1/PI())/2,2)/10000,PI()*POWER(PRODUCT('Raw INPUT data'!S53,1/PI())/2,2)/10000,PI()*POWER(PRODUCT('Raw INPUT data'!T53,1/PI())/2,2)/10000,PI()*POWER(PRODUCT('Raw INPUT data'!U53,1/PI())/2,2)/10000,PI()*POWER(PRODUCT('Raw INPUT data'!V53,1/PI())/2,2)/10000,PI()*POWER(PRODUCT('Raw INPUT data'!W53,1/PI())/2,2)/10000,PI()*POWER(PRODUCT('Raw INPUT data'!X53,1/PI())/2,2)/10000,PI()*POWER(PRODUCT('Raw INPUT data'!Y53,1/PI())/2,2)/10000,PI()*POWER(PRODUCT('Raw INPUT data'!Z53,1/PI())/2,2)/10000)))</f>
        <v>7.0764186994762418E-2</v>
      </c>
      <c r="I53" s="26">
        <f>IF(C53="","",COUNT('Raw INPUT data'!G53:Z53))</f>
        <v>1</v>
      </c>
      <c r="J53" s="3">
        <f>IF(C53="","",'Raw INPUT data'!F53)</f>
        <v>15</v>
      </c>
      <c r="K53" s="43">
        <f>IF(B53="","",IF($K$4="","",IF(OR(C53=$K$4,C54=$K$4,C55=$K$4,C56=$K$4),1,0)))</f>
        <v>0</v>
      </c>
      <c r="L53" s="43">
        <f>IF(B53="","",IF($L$4="","",IF(OR(C53=$L$4,C54=$L$4,C55=$L$4,C56=$L$4),1,0)))</f>
        <v>0</v>
      </c>
      <c r="M53" s="43">
        <f>IF(B53="","",IF($M$4="","",IF(OR(C53=$M$4,C54=$M$4,C55=$M$4,C56=$M$4),1,0)))</f>
        <v>1</v>
      </c>
      <c r="N53" s="43">
        <f>IF(B53="","",IF($N$4="","",IF(OR(C53=$N$4,C54=$N$4,C55=$N$4,C56=$N$4),1,0)))</f>
        <v>1</v>
      </c>
      <c r="O53" s="43" t="str">
        <f>IF(B53="","",IF($O$4="","",IF(OR(C53=$O$4,C54=$O$4,C55=$O$4,C56=$O$4),1,0)))</f>
        <v/>
      </c>
      <c r="P53" s="43" t="str">
        <f>IF(B53="","",IF($P$4="","",IF(OR(C53=$P$4,C54=$P$4,C55=$P$4,C56=$P$4),1,0)))</f>
        <v/>
      </c>
      <c r="Q53" s="43" t="str">
        <f>IF(B53="","",IF($Q$4="","",IF(OR(C53=$Q$4,C54=$Q$4,C55=$Q$4,C56=$Q$4),1,0)))</f>
        <v/>
      </c>
      <c r="R53" s="43" t="str">
        <f>IF(B53="","",IF($R$4="","",IF(OR(C53=$R$4,C54=$R$4,C55=$R$4,C56=$R$4),1,0)))</f>
        <v/>
      </c>
      <c r="S53" s="43" t="str">
        <f>IF(B53="","",IF($S$4="","",IF(OR(C53=$S$4,C54=$S$4,C55=$S$4,C56=$S$4),1,0)))</f>
        <v/>
      </c>
      <c r="T53" s="43" t="str">
        <f>IF(B53="","",IF($T$4="","",IF(OR(C53=$T$4,C54=$T$4,C55=$T$4,C56=$T$4),1,0)))</f>
        <v/>
      </c>
      <c r="U53" s="43" t="str">
        <f>IF(B53="","",IF($U$4="","",IF(OR(C53=$U$4,C54=$U$4,C55=$U$4,C56=$U$4),1,0)))</f>
        <v/>
      </c>
      <c r="V53" s="43" t="str">
        <f>IF(B53="","",IF($V$4="","",IF(OR(C53=$V$4,C54=$V$4,C55=$V$4,C56=$V$4),1,0)))</f>
        <v/>
      </c>
      <c r="W53" s="43" t="str">
        <f>IF(B53="","",IF($W$4="","",IF(OR(C53=$W$4,C54=$W$4,C55=$W$4,C56=$W$4),1,0)))</f>
        <v/>
      </c>
      <c r="X53" s="43" t="str">
        <f>IF(B53="","",IF($X$4="","",IF(OR(C53=$X$4,C54=$X$4,C55=$X$4,C56=$X$4),1,0)))</f>
        <v/>
      </c>
      <c r="Y53" s="43" t="str">
        <f>IF(B53="","",IF($Y$4="","",IF(OR(C53=$Y$4,C54=$Y$4,C55=$Y$4,C56=$Y$4),1,0)))</f>
        <v/>
      </c>
      <c r="Z53" s="43" t="str">
        <f>IF(B53="","",IF($Z$4="","",IF(OR(C53=$Z$4,C54=$Z$4,C55=$Z$4,C56=$Z$4),1,0)))</f>
        <v/>
      </c>
      <c r="AA53" s="43" t="str">
        <f>IF(B53="","",IF($AA$4="","",IF(OR(C53=$AA$4,C54=$AA$4,C55=$AA$4,C56=$AA$4),1,0)))</f>
        <v/>
      </c>
      <c r="AB53" s="43" t="str">
        <f>IF(B53="","",IF($AB$4="","",IF(OR(C53=$AB$4,C54=$AB$4,C55=$AB$4,C56=$AB$4),1,0)))</f>
        <v/>
      </c>
      <c r="AC53" s="43" t="str">
        <f>IF(B53="","",IF($AC$4="","",IF(OR(C53=$AC$4,C54=$AC$4,C55=$AC$4,C56=$AC$4),1,0)))</f>
        <v/>
      </c>
      <c r="AD53" s="43" t="str">
        <f>IF(B53="","",IF($AD$4="","",IF(OR(C53=$AD$4,C54=$AD$4,C55=$AD$4,C56=$AD$4),1,0)))</f>
        <v/>
      </c>
      <c r="AE53" s="43" t="str">
        <f>IF(B53="","",IF($AE$4="","",IF(OR(C53=$AE$4,C54=$AE$4,C55=$AE$4,C56=$AE$4),1,0)))</f>
        <v/>
      </c>
      <c r="AF53" s="43" t="str">
        <f>IF(B53="","",IF($AF$4="","",IF(OR(C53=$AF$4,C54=$AF$4,C55=$AF$4,C56=$AF$4),1,0)))</f>
        <v/>
      </c>
      <c r="AG53" s="43" t="str">
        <f>IF(B53="","",IF($AG$4="","",IF(OR(C53=$AG$4,C54=$AG$4,C55=$AG$4,C56=$AG$4),1,0)))</f>
        <v/>
      </c>
      <c r="AH53" s="43" t="str">
        <f>IF(B53="","",IF($AH$4="","",IF(OR(C53=$AH$4,C54=$AH$4,C55=$AH$4,C56=$AH$4),1,0)))</f>
        <v/>
      </c>
      <c r="AI53" s="43" t="str">
        <f>IF(B53="","",IF($AI$4="","",IF(OR(C53=$AI$4,C54=$AI$4,C55=$AI$4,C56=$AI$4),1,0)))</f>
        <v/>
      </c>
      <c r="AJ53" s="43" t="str">
        <f>IF(B53="","",IF($AJ$4="","",IF(OR(C53=$AJ$4,C54=$AJ$4,C55=$AJ$4,C56=$AJ$4),1,0)))</f>
        <v/>
      </c>
      <c r="AK53" s="43" t="str">
        <f>IF(B53="","",IF($AK$4="","",IF(OR(C53=$AK$4,C54=$AK$4,C55=$AK$4,C56=$AK$4),1,0)))</f>
        <v/>
      </c>
      <c r="AL53" s="43" t="str">
        <f>IF(B53="","",IF($AL$4="","",IF(OR(C53=$AL$4,C54=$AL$4,C55=$AL$4,C56=$AL$4),1,0)))</f>
        <v/>
      </c>
      <c r="AM53" s="43" t="str">
        <f>IF(B53="","",IF($AM$4="","",IF(OR(C53=$AM$4,C54=$AM$4,C55=$AM$4,C56=$AM$4),1,0)))</f>
        <v/>
      </c>
      <c r="AN53" s="72" t="str">
        <f>IF(B53="","",IF($AN$4="","",IF(OR(C53=$AN$4,C54=$AN$4,C55=$AN$4,C56=$AN$4),1,0)))</f>
        <v/>
      </c>
    </row>
    <row r="54" spans="1:40" x14ac:dyDescent="0.2">
      <c r="A54" s="68">
        <f t="shared" si="0"/>
        <v>1</v>
      </c>
      <c r="B54" s="1" t="str">
        <f>CONCATENATE('Raw INPUT data'!A54,'Raw INPUT data'!B54)</f>
        <v>13b</v>
      </c>
      <c r="C54" s="12" t="str">
        <f>'Raw INPUT data'!D54</f>
        <v>R.api</v>
      </c>
      <c r="D54" s="20">
        <f>IF(C54="","",IF(I54&gt;1,'Raw INPUT data'!E54,SUM('Raw INPUT data'!E54,(G54/100)/2)))</f>
        <v>3.9307746674832482</v>
      </c>
      <c r="E54" s="20">
        <f t="shared" si="2"/>
        <v>15.450989486528041</v>
      </c>
      <c r="F54" s="16">
        <f>IF(C54="","",IF(I54&gt;1,"MST",'Raw INPUT data'!G54))</f>
        <v>145</v>
      </c>
      <c r="G54" s="16">
        <f t="shared" si="3"/>
        <v>46.154933496649647</v>
      </c>
      <c r="H54" s="25">
        <f>IF(C54="","",IF(I54=1,PI()*POWER(G54/2,2)/10000,SUM(PI()*POWER(PRODUCT('Raw INPUT data'!G54,1/PI())/2,2)/10000,PI()*POWER(PRODUCT('Raw INPUT data'!H54,1/PI())/2,2)/10000,PI()*POWER(PRODUCT('Raw INPUT data'!I54,1/PI())/2,2)/10000,PI()*POWER(PRODUCT('Raw INPUT data'!J54,1/PI())/2,2)/10000,PI()*POWER(PRODUCT('Raw INPUT data'!K54,1/PI())/2,2)/10000,PI()*POWER(PRODUCT('Raw INPUT data'!L54,1/PI())/2,2)/10000,PI()*POWER(PRODUCT('Raw INPUT data'!M54,1/PI())/2,2)/10000,PI()*POWER(PRODUCT('Raw INPUT data'!N54,1/PI())/2,2)/10000,PI()*POWER(PRODUCT('Raw INPUT data'!O54,1/PI())/2,2)/10000,PI()*POWER(PRODUCT('Raw INPUT data'!P54,1/PI())/2,2)/10000,PI()*POWER(PRODUCT('Raw INPUT data'!Q54,1/PI())/2,2)/10000,PI()*POWER(PRODUCT('Raw INPUT data'!R54,1/PI())/2,2)/10000,PI()*POWER(PRODUCT('Raw INPUT data'!S54,1/PI())/2,2)/10000,PI()*POWER(PRODUCT('Raw INPUT data'!T54,1/PI())/2,2)/10000,PI()*POWER(PRODUCT('Raw INPUT data'!U54,1/PI())/2,2)/10000,PI()*POWER(PRODUCT('Raw INPUT data'!V54,1/PI())/2,2)/10000,PI()*POWER(PRODUCT('Raw INPUT data'!W54,1/PI())/2,2)/10000,PI()*POWER(PRODUCT('Raw INPUT data'!X54,1/PI())/2,2)/10000,PI()*POWER(PRODUCT('Raw INPUT data'!Y54,1/PI())/2,2)/10000,PI()*POWER(PRODUCT('Raw INPUT data'!Z54,1/PI())/2,2)/10000)))</f>
        <v>0.16731163392535497</v>
      </c>
      <c r="I54" s="26">
        <f>IF(C54="","",COUNT('Raw INPUT data'!G54:Z54))</f>
        <v>1</v>
      </c>
      <c r="J54" s="3">
        <f>IF(C54="","",'Raw INPUT data'!F54)</f>
        <v>18</v>
      </c>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72"/>
    </row>
    <row r="55" spans="1:40" x14ac:dyDescent="0.2">
      <c r="A55" s="68">
        <f t="shared" si="0"/>
        <v>1</v>
      </c>
      <c r="B55" s="1" t="str">
        <f>CONCATENATE('Raw INPUT data'!A55,'Raw INPUT data'!B55)</f>
        <v>13c</v>
      </c>
      <c r="C55" s="12" t="str">
        <f>'Raw INPUT data'!D55</f>
        <v>R.api</v>
      </c>
      <c r="D55" s="20">
        <f>IF(C55="","",IF(I55&gt;1,'Raw INPUT data'!E55,SUM('Raw INPUT data'!E55,(G55/100)/2)))</f>
        <v>2.8900310020517233</v>
      </c>
      <c r="E55" s="20">
        <f t="shared" si="2"/>
        <v>8.3522791928200881</v>
      </c>
      <c r="F55" s="16">
        <f>IF(C55="","",IF(I55&gt;1,"MST",'Raw INPUT data'!G55))</f>
        <v>119.4</v>
      </c>
      <c r="G55" s="16">
        <f t="shared" si="3"/>
        <v>38.006200410344611</v>
      </c>
      <c r="H55" s="25">
        <f>IF(C55="","",IF(I55=1,PI()*POWER(G55/2,2)/10000,SUM(PI()*POWER(PRODUCT('Raw INPUT data'!G55,1/PI())/2,2)/10000,PI()*POWER(PRODUCT('Raw INPUT data'!H55,1/PI())/2,2)/10000,PI()*POWER(PRODUCT('Raw INPUT data'!I55,1/PI())/2,2)/10000,PI()*POWER(PRODUCT('Raw INPUT data'!J55,1/PI())/2,2)/10000,PI()*POWER(PRODUCT('Raw INPUT data'!K55,1/PI())/2,2)/10000,PI()*POWER(PRODUCT('Raw INPUT data'!L55,1/PI())/2,2)/10000,PI()*POWER(PRODUCT('Raw INPUT data'!M55,1/PI())/2,2)/10000,PI()*POWER(PRODUCT('Raw INPUT data'!N55,1/PI())/2,2)/10000,PI()*POWER(PRODUCT('Raw INPUT data'!O55,1/PI())/2,2)/10000,PI()*POWER(PRODUCT('Raw INPUT data'!P55,1/PI())/2,2)/10000,PI()*POWER(PRODUCT('Raw INPUT data'!Q55,1/PI())/2,2)/10000,PI()*POWER(PRODUCT('Raw INPUT data'!R55,1/PI())/2,2)/10000,PI()*POWER(PRODUCT('Raw INPUT data'!S55,1/PI())/2,2)/10000,PI()*POWER(PRODUCT('Raw INPUT data'!T55,1/PI())/2,2)/10000,PI()*POWER(PRODUCT('Raw INPUT data'!U55,1/PI())/2,2)/10000,PI()*POWER(PRODUCT('Raw INPUT data'!V55,1/PI())/2,2)/10000,PI()*POWER(PRODUCT('Raw INPUT data'!W55,1/PI())/2,2)/10000,PI()*POWER(PRODUCT('Raw INPUT data'!X55,1/PI())/2,2)/10000,PI()*POWER(PRODUCT('Raw INPUT data'!Y55,1/PI())/2,2)/10000,PI()*POWER(PRODUCT('Raw INPUT data'!Z55,1/PI())/2,2)/10000)))</f>
        <v>0.11344850822487867</v>
      </c>
      <c r="I55" s="26">
        <f>IF(C55="","",COUNT('Raw INPUT data'!G55:Z55))</f>
        <v>1</v>
      </c>
      <c r="J55" s="3">
        <f>IF(C55="","",'Raw INPUT data'!F55)</f>
        <v>12</v>
      </c>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72"/>
    </row>
    <row r="56" spans="1:40" x14ac:dyDescent="0.2">
      <c r="A56" s="69">
        <f t="shared" si="0"/>
        <v>1</v>
      </c>
      <c r="B56" s="4" t="str">
        <f>CONCATENATE('Raw INPUT data'!A56,'Raw INPUT data'!B56)</f>
        <v>13d</v>
      </c>
      <c r="C56" s="17" t="str">
        <f>'Raw INPUT data'!D56</f>
        <v>R.api</v>
      </c>
      <c r="D56" s="21">
        <f>IF(C56="","",IF(I56&gt;1,'Raw INPUT data'!E56,SUM('Raw INPUT data'!E56,(G56/100)/2)))</f>
        <v>4.8909859317102748</v>
      </c>
      <c r="E56" s="21">
        <f t="shared" si="2"/>
        <v>23.921743384187824</v>
      </c>
      <c r="F56" s="18">
        <f>IF(C56="","",IF(I56&gt;1,"MST",'Raw INPUT data'!G56))</f>
        <v>120</v>
      </c>
      <c r="G56" s="18">
        <f t="shared" si="3"/>
        <v>38.197186342054884</v>
      </c>
      <c r="H56" s="27">
        <f>IF(C56="","",IF(I56=1,PI()*POWER(G56/2,2)/10000,SUM(PI()*POWER(PRODUCT('Raw INPUT data'!G56,1/PI())/2,2)/10000,PI()*POWER(PRODUCT('Raw INPUT data'!H56,1/PI())/2,2)/10000,PI()*POWER(PRODUCT('Raw INPUT data'!I56,1/PI())/2,2)/10000,PI()*POWER(PRODUCT('Raw INPUT data'!J56,1/PI())/2,2)/10000,PI()*POWER(PRODUCT('Raw INPUT data'!K56,1/PI())/2,2)/10000,PI()*POWER(PRODUCT('Raw INPUT data'!L56,1/PI())/2,2)/10000,PI()*POWER(PRODUCT('Raw INPUT data'!M56,1/PI())/2,2)/10000,PI()*POWER(PRODUCT('Raw INPUT data'!N56,1/PI())/2,2)/10000,PI()*POWER(PRODUCT('Raw INPUT data'!O56,1/PI())/2,2)/10000,PI()*POWER(PRODUCT('Raw INPUT data'!P56,1/PI())/2,2)/10000,PI()*POWER(PRODUCT('Raw INPUT data'!Q56,1/PI())/2,2)/10000,PI()*POWER(PRODUCT('Raw INPUT data'!R56,1/PI())/2,2)/10000,PI()*POWER(PRODUCT('Raw INPUT data'!S56,1/PI())/2,2)/10000,PI()*POWER(PRODUCT('Raw INPUT data'!T56,1/PI())/2,2)/10000,PI()*POWER(PRODUCT('Raw INPUT data'!U56,1/PI())/2,2)/10000,PI()*POWER(PRODUCT('Raw INPUT data'!V56,1/PI())/2,2)/10000,PI()*POWER(PRODUCT('Raw INPUT data'!W56,1/PI())/2,2)/10000,PI()*POWER(PRODUCT('Raw INPUT data'!X56,1/PI())/2,2)/10000,PI()*POWER(PRODUCT('Raw INPUT data'!Y56,1/PI())/2,2)/10000,PI()*POWER(PRODUCT('Raw INPUT data'!Z56,1/PI())/2,2)/10000)))</f>
        <v>0.11459155902616466</v>
      </c>
      <c r="I56" s="28">
        <f>IF(C56="","",COUNT('Raw INPUT data'!G56:Z56))</f>
        <v>1</v>
      </c>
      <c r="J56" s="5">
        <f>IF(C56="","",'Raw INPUT data'!F56)</f>
        <v>15</v>
      </c>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73"/>
    </row>
    <row r="57" spans="1:40" x14ac:dyDescent="0.2">
      <c r="A57" s="68">
        <f t="shared" si="0"/>
        <v>1</v>
      </c>
      <c r="B57" s="1" t="str">
        <f>CONCATENATE('Raw INPUT data'!A57,'Raw INPUT data'!B57)</f>
        <v>14a</v>
      </c>
      <c r="C57" s="12" t="str">
        <f>'Raw INPUT data'!D57</f>
        <v>R.api</v>
      </c>
      <c r="D57" s="20">
        <f>IF(C57="","",IF(I57&gt;1,'Raw INPUT data'!E57,SUM('Raw INPUT data'!E57,(G57/100)/2)))</f>
        <v>2.99735212943395</v>
      </c>
      <c r="E57" s="20">
        <f t="shared" si="2"/>
        <v>8.9841197878222339</v>
      </c>
      <c r="F57" s="16">
        <f>IF(C57="","",IF(I57&gt;1,"MST",'Raw INPUT data'!G57))</f>
        <v>124</v>
      </c>
      <c r="G57" s="16">
        <f t="shared" si="3"/>
        <v>39.470425886790046</v>
      </c>
      <c r="H57" s="25">
        <f>IF(C57="","",IF(I57=1,PI()*POWER(G57/2,2)/10000,SUM(PI()*POWER(PRODUCT('Raw INPUT data'!G57,1/PI())/2,2)/10000,PI()*POWER(PRODUCT('Raw INPUT data'!H57,1/PI())/2,2)/10000,PI()*POWER(PRODUCT('Raw INPUT data'!I57,1/PI())/2,2)/10000,PI()*POWER(PRODUCT('Raw INPUT data'!J57,1/PI())/2,2)/10000,PI()*POWER(PRODUCT('Raw INPUT data'!K57,1/PI())/2,2)/10000,PI()*POWER(PRODUCT('Raw INPUT data'!L57,1/PI())/2,2)/10000,PI()*POWER(PRODUCT('Raw INPUT data'!M57,1/PI())/2,2)/10000,PI()*POWER(PRODUCT('Raw INPUT data'!N57,1/PI())/2,2)/10000,PI()*POWER(PRODUCT('Raw INPUT data'!O57,1/PI())/2,2)/10000,PI()*POWER(PRODUCT('Raw INPUT data'!P57,1/PI())/2,2)/10000,PI()*POWER(PRODUCT('Raw INPUT data'!Q57,1/PI())/2,2)/10000,PI()*POWER(PRODUCT('Raw INPUT data'!R57,1/PI())/2,2)/10000,PI()*POWER(PRODUCT('Raw INPUT data'!S57,1/PI())/2,2)/10000,PI()*POWER(PRODUCT('Raw INPUT data'!T57,1/PI())/2,2)/10000,PI()*POWER(PRODUCT('Raw INPUT data'!U57,1/PI())/2,2)/10000,PI()*POWER(PRODUCT('Raw INPUT data'!V57,1/PI())/2,2)/10000,PI()*POWER(PRODUCT('Raw INPUT data'!W57,1/PI())/2,2)/10000,PI()*POWER(PRODUCT('Raw INPUT data'!X57,1/PI())/2,2)/10000,PI()*POWER(PRODUCT('Raw INPUT data'!Y57,1/PI())/2,2)/10000,PI()*POWER(PRODUCT('Raw INPUT data'!Z57,1/PI())/2,2)/10000)))</f>
        <v>0.12235832024904916</v>
      </c>
      <c r="I57" s="26">
        <f>IF(C57="","",COUNT('Raw INPUT data'!G57:Z57))</f>
        <v>1</v>
      </c>
      <c r="J57" s="3">
        <f>IF(C57="","",'Raw INPUT data'!F57)</f>
        <v>17</v>
      </c>
      <c r="K57" s="43">
        <f>IF(B57="","",IF($K$4="","",IF(OR(C57=$K$4,C58=$K$4,C59=$K$4,C60=$K$4),1,0)))</f>
        <v>0</v>
      </c>
      <c r="L57" s="43">
        <f>IF(B57="","",IF($L$4="","",IF(OR(C57=$L$4,C58=$L$4,C59=$L$4,C60=$L$4),1,0)))</f>
        <v>0</v>
      </c>
      <c r="M57" s="43">
        <f>IF(B57="","",IF($M$4="","",IF(OR(C57=$M$4,C58=$M$4,C59=$M$4,C60=$M$4),1,0)))</f>
        <v>1</v>
      </c>
      <c r="N57" s="43">
        <f>IF(B57="","",IF($N$4="","",IF(OR(C57=$N$4,C58=$N$4,C59=$N$4,C60=$N$4),1,0)))</f>
        <v>1</v>
      </c>
      <c r="O57" s="43" t="str">
        <f>IF(B57="","",IF($O$4="","",IF(OR(C57=$O$4,C58=$O$4,C59=$O$4,C60=$O$4),1,0)))</f>
        <v/>
      </c>
      <c r="P57" s="43" t="str">
        <f>IF(B57="","",IF($P$4="","",IF(OR(C57=$P$4,C58=$P$4,C59=$P$4,C60=$P$4),1,0)))</f>
        <v/>
      </c>
      <c r="Q57" s="43" t="str">
        <f>IF(B57="","",IF($Q$4="","",IF(OR(C57=$Q$4,C58=$Q$4,C59=$Q$4,C60=$Q$4),1,0)))</f>
        <v/>
      </c>
      <c r="R57" s="43" t="str">
        <f>IF(B57="","",IF($R$4="","",IF(OR(C57=$R$4,C58=$R$4,C59=$R$4,C60=$R$4),1,0)))</f>
        <v/>
      </c>
      <c r="S57" s="43" t="str">
        <f>IF(B57="","",IF($S$4="","",IF(OR(C57=$S$4,C58=$S$4,C59=$S$4,C60=$S$4),1,0)))</f>
        <v/>
      </c>
      <c r="T57" s="43" t="str">
        <f>IF(B57="","",IF($T$4="","",IF(OR(C57=$T$4,C58=$T$4,C59=$T$4,C60=$T$4),1,0)))</f>
        <v/>
      </c>
      <c r="U57" s="43" t="str">
        <f>IF(B57="","",IF($U$4="","",IF(OR(C57=$U$4,C58=$U$4,C59=$U$4,C60=$U$4),1,0)))</f>
        <v/>
      </c>
      <c r="V57" s="43" t="str">
        <f>IF(B57="","",IF($V$4="","",IF(OR(C57=$V$4,C58=$V$4,C59=$V$4,C60=$V$4),1,0)))</f>
        <v/>
      </c>
      <c r="W57" s="43" t="str">
        <f>IF(B57="","",IF($W$4="","",IF(OR(C57=$W$4,C58=$W$4,C59=$W$4,C60=$W$4),1,0)))</f>
        <v/>
      </c>
      <c r="X57" s="43" t="str">
        <f>IF(B57="","",IF($X$4="","",IF(OR(C57=$X$4,C58=$X$4,C59=$X$4,C60=$X$4),1,0)))</f>
        <v/>
      </c>
      <c r="Y57" s="43" t="str">
        <f>IF(B57="","",IF($Y$4="","",IF(OR(C57=$Y$4,C58=$Y$4,C59=$Y$4,C60=$Y$4),1,0)))</f>
        <v/>
      </c>
      <c r="Z57" s="43" t="str">
        <f>IF(B57="","",IF($Z$4="","",IF(OR(C57=$Z$4,C58=$Z$4,C59=$Z$4,C60=$Z$4),1,0)))</f>
        <v/>
      </c>
      <c r="AA57" s="43" t="str">
        <f>IF(B57="","",IF($AA$4="","",IF(OR(C57=$AA$4,C58=$AA$4,C59=$AA$4,C60=$AA$4),1,0)))</f>
        <v/>
      </c>
      <c r="AB57" s="43" t="str">
        <f>IF(B57="","",IF($AB$4="","",IF(OR(C57=$AB$4,C58=$AB$4,C59=$AB$4,C60=$AB$4),1,0)))</f>
        <v/>
      </c>
      <c r="AC57" s="43" t="str">
        <f>IF(B57="","",IF($AC$4="","",IF(OR(C57=$AC$4,C58=$AC$4,C59=$AC$4,C60=$AC$4),1,0)))</f>
        <v/>
      </c>
      <c r="AD57" s="43" t="str">
        <f>IF(B57="","",IF($AD$4="","",IF(OR(C57=$AD$4,C58=$AD$4,C59=$AD$4,C60=$AD$4),1,0)))</f>
        <v/>
      </c>
      <c r="AE57" s="43" t="str">
        <f>IF(B57="","",IF($AE$4="","",IF(OR(C57=$AE$4,C58=$AE$4,C59=$AE$4,C60=$AE$4),1,0)))</f>
        <v/>
      </c>
      <c r="AF57" s="43" t="str">
        <f>IF(B57="","",IF($AF$4="","",IF(OR(C57=$AF$4,C58=$AF$4,C59=$AF$4,C60=$AF$4),1,0)))</f>
        <v/>
      </c>
      <c r="AG57" s="43" t="str">
        <f>IF(B57="","",IF($AG$4="","",IF(OR(C57=$AG$4,C58=$AG$4,C59=$AG$4,C60=$AG$4),1,0)))</f>
        <v/>
      </c>
      <c r="AH57" s="43" t="str">
        <f>IF(B57="","",IF($AH$4="","",IF(OR(C57=$AH$4,C58=$AH$4,C59=$AH$4,C60=$AH$4),1,0)))</f>
        <v/>
      </c>
      <c r="AI57" s="43" t="str">
        <f>IF(B57="","",IF($AI$4="","",IF(OR(C57=$AI$4,C58=$AI$4,C59=$AI$4,C60=$AI$4),1,0)))</f>
        <v/>
      </c>
      <c r="AJ57" s="43" t="str">
        <f>IF(B57="","",IF($AJ$4="","",IF(OR(C57=$AJ$4,C58=$AJ$4,C59=$AJ$4,C60=$AJ$4),1,0)))</f>
        <v/>
      </c>
      <c r="AK57" s="43" t="str">
        <f>IF(B57="","",IF($AK$4="","",IF(OR(C57=$AK$4,C58=$AK$4,C59=$AK$4,C60=$AK$4),1,0)))</f>
        <v/>
      </c>
      <c r="AL57" s="43" t="str">
        <f>IF(B57="","",IF($AL$4="","",IF(OR(C57=$AL$4,C58=$AL$4,C59=$AL$4,C60=$AL$4),1,0)))</f>
        <v/>
      </c>
      <c r="AM57" s="43" t="str">
        <f>IF(B57="","",IF($AM$4="","",IF(OR(C57=$AM$4,C58=$AM$4,C59=$AM$4,C60=$AM$4),1,0)))</f>
        <v/>
      </c>
      <c r="AN57" s="72" t="str">
        <f>IF(B57="","",IF($AN$4="","",IF(OR(C57=$AN$4,C58=$AN$4,C59=$AN$4,C60=$AN$4),1,0)))</f>
        <v/>
      </c>
    </row>
    <row r="58" spans="1:40" x14ac:dyDescent="0.2">
      <c r="A58" s="68">
        <f t="shared" si="0"/>
        <v>1</v>
      </c>
      <c r="B58" s="1" t="str">
        <f>CONCATENATE('Raw INPUT data'!A58,'Raw INPUT data'!B58)</f>
        <v>14b</v>
      </c>
      <c r="C58" s="12" t="str">
        <f>'Raw INPUT data'!D58</f>
        <v>X.gra</v>
      </c>
      <c r="D58" s="20">
        <f>IF(C58="","",IF(I58&gt;1,'Raw INPUT data'!E58,SUM('Raw INPUT data'!E58,(G58/100)/2)))</f>
        <v>4.5701366341652365</v>
      </c>
      <c r="E58" s="20">
        <f t="shared" si="2"/>
        <v>20.886148854939158</v>
      </c>
      <c r="F58" s="16">
        <f>IF(C58="","",IF(I58&gt;1,"MST",'Raw INPUT data'!G58))</f>
        <v>106.9</v>
      </c>
      <c r="G58" s="16">
        <f t="shared" si="3"/>
        <v>34.027326833047226</v>
      </c>
      <c r="H58" s="25">
        <f>IF(C58="","",IF(I58=1,PI()*POWER(G58/2,2)/10000,SUM(PI()*POWER(PRODUCT('Raw INPUT data'!G58,1/PI())/2,2)/10000,PI()*POWER(PRODUCT('Raw INPUT data'!H58,1/PI())/2,2)/10000,PI()*POWER(PRODUCT('Raw INPUT data'!I58,1/PI())/2,2)/10000,PI()*POWER(PRODUCT('Raw INPUT data'!J58,1/PI())/2,2)/10000,PI()*POWER(PRODUCT('Raw INPUT data'!K58,1/PI())/2,2)/10000,PI()*POWER(PRODUCT('Raw INPUT data'!L58,1/PI())/2,2)/10000,PI()*POWER(PRODUCT('Raw INPUT data'!M58,1/PI())/2,2)/10000,PI()*POWER(PRODUCT('Raw INPUT data'!N58,1/PI())/2,2)/10000,PI()*POWER(PRODUCT('Raw INPUT data'!O58,1/PI())/2,2)/10000,PI()*POWER(PRODUCT('Raw INPUT data'!P58,1/PI())/2,2)/10000,PI()*POWER(PRODUCT('Raw INPUT data'!Q58,1/PI())/2,2)/10000,PI()*POWER(PRODUCT('Raw INPUT data'!R58,1/PI())/2,2)/10000,PI()*POWER(PRODUCT('Raw INPUT data'!S58,1/PI())/2,2)/10000,PI()*POWER(PRODUCT('Raw INPUT data'!T58,1/PI())/2,2)/10000,PI()*POWER(PRODUCT('Raw INPUT data'!U58,1/PI())/2,2)/10000,PI()*POWER(PRODUCT('Raw INPUT data'!V58,1/PI())/2,2)/10000,PI()*POWER(PRODUCT('Raw INPUT data'!W58,1/PI())/2,2)/10000,PI()*POWER(PRODUCT('Raw INPUT data'!X58,1/PI())/2,2)/10000,PI()*POWER(PRODUCT('Raw INPUT data'!Y58,1/PI())/2,2)/10000,PI()*POWER(PRODUCT('Raw INPUT data'!Z58,1/PI())/2,2)/10000)))</f>
        <v>9.0938030961318722E-2</v>
      </c>
      <c r="I58" s="26">
        <f>IF(C58="","",COUNT('Raw INPUT data'!G58:Z58))</f>
        <v>1</v>
      </c>
      <c r="J58" s="3">
        <f>IF(C58="","",'Raw INPUT data'!F58)</f>
        <v>15</v>
      </c>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72"/>
    </row>
    <row r="59" spans="1:40" x14ac:dyDescent="0.2">
      <c r="A59" s="68">
        <f t="shared" si="0"/>
        <v>0</v>
      </c>
      <c r="B59" s="1" t="str">
        <f>CONCATENATE('Raw INPUT data'!A59,'Raw INPUT data'!B59)</f>
        <v>14c</v>
      </c>
      <c r="C59" s="12" t="str">
        <f>'Raw INPUT data'!D59</f>
        <v/>
      </c>
      <c r="D59" s="20" t="str">
        <f>IF(C59="","",IF(I59&gt;1,'Raw INPUT data'!E59,SUM('Raw INPUT data'!E59,(G59/100)/2)))</f>
        <v/>
      </c>
      <c r="E59" s="20" t="str">
        <f t="shared" si="2"/>
        <v/>
      </c>
      <c r="F59" s="16" t="str">
        <f>IF(C59="","",IF(I59&gt;1,"MST",'Raw INPUT data'!G59))</f>
        <v/>
      </c>
      <c r="G59" s="16" t="str">
        <f t="shared" si="3"/>
        <v/>
      </c>
      <c r="H59" s="25" t="str">
        <f>IF(C59="","",IF(I59=1,PI()*POWER(G59/2,2)/10000,SUM(PI()*POWER(PRODUCT('Raw INPUT data'!G59,1/PI())/2,2)/10000,PI()*POWER(PRODUCT('Raw INPUT data'!H59,1/PI())/2,2)/10000,PI()*POWER(PRODUCT('Raw INPUT data'!I59,1/PI())/2,2)/10000,PI()*POWER(PRODUCT('Raw INPUT data'!J59,1/PI())/2,2)/10000,PI()*POWER(PRODUCT('Raw INPUT data'!K59,1/PI())/2,2)/10000,PI()*POWER(PRODUCT('Raw INPUT data'!L59,1/PI())/2,2)/10000,PI()*POWER(PRODUCT('Raw INPUT data'!M59,1/PI())/2,2)/10000,PI()*POWER(PRODUCT('Raw INPUT data'!N59,1/PI())/2,2)/10000,PI()*POWER(PRODUCT('Raw INPUT data'!O59,1/PI())/2,2)/10000,PI()*POWER(PRODUCT('Raw INPUT data'!P59,1/PI())/2,2)/10000,PI()*POWER(PRODUCT('Raw INPUT data'!Q59,1/PI())/2,2)/10000,PI()*POWER(PRODUCT('Raw INPUT data'!R59,1/PI())/2,2)/10000,PI()*POWER(PRODUCT('Raw INPUT data'!S59,1/PI())/2,2)/10000,PI()*POWER(PRODUCT('Raw INPUT data'!T59,1/PI())/2,2)/10000,PI()*POWER(PRODUCT('Raw INPUT data'!U59,1/PI())/2,2)/10000,PI()*POWER(PRODUCT('Raw INPUT data'!V59,1/PI())/2,2)/10000,PI()*POWER(PRODUCT('Raw INPUT data'!W59,1/PI())/2,2)/10000,PI()*POWER(PRODUCT('Raw INPUT data'!X59,1/PI())/2,2)/10000,PI()*POWER(PRODUCT('Raw INPUT data'!Y59,1/PI())/2,2)/10000,PI()*POWER(PRODUCT('Raw INPUT data'!Z59,1/PI())/2,2)/10000)))</f>
        <v/>
      </c>
      <c r="I59" s="26" t="str">
        <f>IF(C59="","",COUNT('Raw INPUT data'!G59:Z59))</f>
        <v/>
      </c>
      <c r="J59" s="3" t="str">
        <f>IF(C59="","",'Raw INPUT data'!F59)</f>
        <v/>
      </c>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72"/>
    </row>
    <row r="60" spans="1:40" x14ac:dyDescent="0.2">
      <c r="A60" s="69">
        <f t="shared" si="0"/>
        <v>1</v>
      </c>
      <c r="B60" s="4" t="str">
        <f>CONCATENATE('Raw INPUT data'!A60,'Raw INPUT data'!B60)</f>
        <v>14d</v>
      </c>
      <c r="C60" s="17" t="str">
        <f>'Raw INPUT data'!D60</f>
        <v>R.api</v>
      </c>
      <c r="D60" s="21">
        <f>IF(C60="","",IF(I60&gt;1,'Raw INPUT data'!E60,SUM('Raw INPUT data'!E60,(G60/100)/2)))</f>
        <v>2.0636619772367579</v>
      </c>
      <c r="E60" s="21">
        <f t="shared" si="2"/>
        <v>4.2587007562927255</v>
      </c>
      <c r="F60" s="18">
        <f>IF(C60="","",IF(I60&gt;1,"MST",'Raw INPUT data'!G60))</f>
        <v>40</v>
      </c>
      <c r="G60" s="18">
        <f t="shared" si="3"/>
        <v>12.732395447351628</v>
      </c>
      <c r="H60" s="27">
        <f>IF(C60="","",IF(I60=1,PI()*POWER(G60/2,2)/10000,SUM(PI()*POWER(PRODUCT('Raw INPUT data'!G60,1/PI())/2,2)/10000,PI()*POWER(PRODUCT('Raw INPUT data'!H60,1/PI())/2,2)/10000,PI()*POWER(PRODUCT('Raw INPUT data'!I60,1/PI())/2,2)/10000,PI()*POWER(PRODUCT('Raw INPUT data'!J60,1/PI())/2,2)/10000,PI()*POWER(PRODUCT('Raw INPUT data'!K60,1/PI())/2,2)/10000,PI()*POWER(PRODUCT('Raw INPUT data'!L60,1/PI())/2,2)/10000,PI()*POWER(PRODUCT('Raw INPUT data'!M60,1/PI())/2,2)/10000,PI()*POWER(PRODUCT('Raw INPUT data'!N60,1/PI())/2,2)/10000,PI()*POWER(PRODUCT('Raw INPUT data'!O60,1/PI())/2,2)/10000,PI()*POWER(PRODUCT('Raw INPUT data'!P60,1/PI())/2,2)/10000,PI()*POWER(PRODUCT('Raw INPUT data'!Q60,1/PI())/2,2)/10000,PI()*POWER(PRODUCT('Raw INPUT data'!R60,1/PI())/2,2)/10000,PI()*POWER(PRODUCT('Raw INPUT data'!S60,1/PI())/2,2)/10000,PI()*POWER(PRODUCT('Raw INPUT data'!T60,1/PI())/2,2)/10000,PI()*POWER(PRODUCT('Raw INPUT data'!U60,1/PI())/2,2)/10000,PI()*POWER(PRODUCT('Raw INPUT data'!V60,1/PI())/2,2)/10000,PI()*POWER(PRODUCT('Raw INPUT data'!W60,1/PI())/2,2)/10000,PI()*POWER(PRODUCT('Raw INPUT data'!X60,1/PI())/2,2)/10000,PI()*POWER(PRODUCT('Raw INPUT data'!Y60,1/PI())/2,2)/10000,PI()*POWER(PRODUCT('Raw INPUT data'!Z60,1/PI())/2,2)/10000)))</f>
        <v>1.273239544735163E-2</v>
      </c>
      <c r="I60" s="28">
        <f>IF(C60="","",COUNT('Raw INPUT data'!G60:Z60))</f>
        <v>1</v>
      </c>
      <c r="J60" s="5">
        <f>IF(C60="","",'Raw INPUT data'!F60)</f>
        <v>13</v>
      </c>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73"/>
    </row>
    <row r="61" spans="1:40" x14ac:dyDescent="0.2">
      <c r="A61" s="68">
        <f t="shared" si="0"/>
        <v>1</v>
      </c>
      <c r="B61" s="1" t="str">
        <f>CONCATENATE('Raw INPUT data'!A61,'Raw INPUT data'!B61)</f>
        <v>15a</v>
      </c>
      <c r="C61" s="12" t="str">
        <f>'Raw INPUT data'!D61</f>
        <v>R.api</v>
      </c>
      <c r="D61" s="20">
        <f>IF(C61="","",IF(I61&gt;1,'Raw INPUT data'!E61,SUM('Raw INPUT data'!E61,(G61/100)/2)))</f>
        <v>2.9252113122032544</v>
      </c>
      <c r="E61" s="20">
        <f t="shared" si="2"/>
        <v>8.5568612210418848</v>
      </c>
      <c r="F61" s="16">
        <f>IF(C61="","",IF(I61&gt;1,"MST",'Raw INPUT data'!G61))</f>
        <v>330</v>
      </c>
      <c r="G61" s="16">
        <f t="shared" si="3"/>
        <v>105.04226244065093</v>
      </c>
      <c r="H61" s="25">
        <f>IF(C61="","",IF(I61=1,PI()*POWER(G61/2,2)/10000,SUM(PI()*POWER(PRODUCT('Raw INPUT data'!G61,1/PI())/2,2)/10000,PI()*POWER(PRODUCT('Raw INPUT data'!H61,1/PI())/2,2)/10000,PI()*POWER(PRODUCT('Raw INPUT data'!I61,1/PI())/2,2)/10000,PI()*POWER(PRODUCT('Raw INPUT data'!J61,1/PI())/2,2)/10000,PI()*POWER(PRODUCT('Raw INPUT data'!K61,1/PI())/2,2)/10000,PI()*POWER(PRODUCT('Raw INPUT data'!L61,1/PI())/2,2)/10000,PI()*POWER(PRODUCT('Raw INPUT data'!M61,1/PI())/2,2)/10000,PI()*POWER(PRODUCT('Raw INPUT data'!N61,1/PI())/2,2)/10000,PI()*POWER(PRODUCT('Raw INPUT data'!O61,1/PI())/2,2)/10000,PI()*POWER(PRODUCT('Raw INPUT data'!P61,1/PI())/2,2)/10000,PI()*POWER(PRODUCT('Raw INPUT data'!Q61,1/PI())/2,2)/10000,PI()*POWER(PRODUCT('Raw INPUT data'!R61,1/PI())/2,2)/10000,PI()*POWER(PRODUCT('Raw INPUT data'!S61,1/PI())/2,2)/10000,PI()*POWER(PRODUCT('Raw INPUT data'!T61,1/PI())/2,2)/10000,PI()*POWER(PRODUCT('Raw INPUT data'!U61,1/PI())/2,2)/10000,PI()*POWER(PRODUCT('Raw INPUT data'!V61,1/PI())/2,2)/10000,PI()*POWER(PRODUCT('Raw INPUT data'!W61,1/PI())/2,2)/10000,PI()*POWER(PRODUCT('Raw INPUT data'!X61,1/PI())/2,2)/10000,PI()*POWER(PRODUCT('Raw INPUT data'!Y61,1/PI())/2,2)/10000,PI()*POWER(PRODUCT('Raw INPUT data'!Z61,1/PI())/2,2)/10000)))</f>
        <v>0.86659866513537021</v>
      </c>
      <c r="I61" s="26">
        <f>IF(C61="","",COUNT('Raw INPUT data'!G61:Z61))</f>
        <v>1</v>
      </c>
      <c r="J61" s="3">
        <f>IF(C61="","",'Raw INPUT data'!F61)</f>
        <v>18</v>
      </c>
      <c r="K61" s="43">
        <f>IF(B61="","",IF($K$4="","",IF(OR(C61=$K$4,C62=$K$4,C63=$K$4,C64=$K$4),1,0)))</f>
        <v>0</v>
      </c>
      <c r="L61" s="43">
        <f>IF(B61="","",IF($L$4="","",IF(OR(C61=$L$4,C62=$L$4,C63=$L$4,C64=$L$4),1,0)))</f>
        <v>0</v>
      </c>
      <c r="M61" s="43">
        <f>IF(B61="","",IF($M$4="","",IF(OR(C61=$M$4,C62=$M$4,C63=$M$4,C64=$M$4),1,0)))</f>
        <v>1</v>
      </c>
      <c r="N61" s="43">
        <f>IF(B61="","",IF($N$4="","",IF(OR(C61=$N$4,C62=$N$4,C63=$N$4,C64=$N$4),1,0)))</f>
        <v>1</v>
      </c>
      <c r="O61" s="43" t="str">
        <f>IF(B61="","",IF($O$4="","",IF(OR(C61=$O$4,C62=$O$4,C63=$O$4,C64=$O$4),1,0)))</f>
        <v/>
      </c>
      <c r="P61" s="43" t="str">
        <f>IF(B61="","",IF($P$4="","",IF(OR(C61=$P$4,C62=$P$4,C63=$P$4,C64=$P$4),1,0)))</f>
        <v/>
      </c>
      <c r="Q61" s="43" t="str">
        <f>IF(B61="","",IF($Q$4="","",IF(OR(C61=$Q$4,C62=$Q$4,C63=$Q$4,C64=$Q$4),1,0)))</f>
        <v/>
      </c>
      <c r="R61" s="43" t="str">
        <f>IF(B61="","",IF($R$4="","",IF(OR(C61=$R$4,C62=$R$4,C63=$R$4,C64=$R$4),1,0)))</f>
        <v/>
      </c>
      <c r="S61" s="43" t="str">
        <f>IF(B61="","",IF($S$4="","",IF(OR(C61=$S$4,C62=$S$4,C63=$S$4,C64=$S$4),1,0)))</f>
        <v/>
      </c>
      <c r="T61" s="43" t="str">
        <f>IF(B61="","",IF($T$4="","",IF(OR(C61=$T$4,C62=$T$4,C63=$T$4,C64=$T$4),1,0)))</f>
        <v/>
      </c>
      <c r="U61" s="43" t="str">
        <f>IF(B61="","",IF($U$4="","",IF(OR(C61=$U$4,C62=$U$4,C63=$U$4,C64=$U$4),1,0)))</f>
        <v/>
      </c>
      <c r="V61" s="43" t="str">
        <f>IF(B61="","",IF($V$4="","",IF(OR(C61=$V$4,C62=$V$4,C63=$V$4,C64=$V$4),1,0)))</f>
        <v/>
      </c>
      <c r="W61" s="43" t="str">
        <f>IF(B61="","",IF($W$4="","",IF(OR(C61=$W$4,C62=$W$4,C63=$W$4,C64=$W$4),1,0)))</f>
        <v/>
      </c>
      <c r="X61" s="43" t="str">
        <f>IF(B61="","",IF($X$4="","",IF(OR(C61=$X$4,C62=$X$4,C63=$X$4,C64=$X$4),1,0)))</f>
        <v/>
      </c>
      <c r="Y61" s="43" t="str">
        <f>IF(B61="","",IF($Y$4="","",IF(OR(C61=$Y$4,C62=$Y$4,C63=$Y$4,C64=$Y$4),1,0)))</f>
        <v/>
      </c>
      <c r="Z61" s="43" t="str">
        <f>IF(B61="","",IF($Z$4="","",IF(OR(C61=$Z$4,C62=$Z$4,C63=$Z$4,C64=$Z$4),1,0)))</f>
        <v/>
      </c>
      <c r="AA61" s="43" t="str">
        <f>IF(B61="","",IF($AA$4="","",IF(OR(C61=$AA$4,C62=$AA$4,C63=$AA$4,C64=$AA$4),1,0)))</f>
        <v/>
      </c>
      <c r="AB61" s="43" t="str">
        <f>IF(B61="","",IF($AB$4="","",IF(OR(C61=$AB$4,C62=$AB$4,C63=$AB$4,C64=$AB$4),1,0)))</f>
        <v/>
      </c>
      <c r="AC61" s="43" t="str">
        <f>IF(B61="","",IF($AC$4="","",IF(OR(C61=$AC$4,C62=$AC$4,C63=$AC$4,C64=$AC$4),1,0)))</f>
        <v/>
      </c>
      <c r="AD61" s="43" t="str">
        <f>IF(B61="","",IF($AD$4="","",IF(OR(C61=$AD$4,C62=$AD$4,C63=$AD$4,C64=$AD$4),1,0)))</f>
        <v/>
      </c>
      <c r="AE61" s="43" t="str">
        <f>IF(B61="","",IF($AE$4="","",IF(OR(C61=$AE$4,C62=$AE$4,C63=$AE$4,C64=$AE$4),1,0)))</f>
        <v/>
      </c>
      <c r="AF61" s="43" t="str">
        <f>IF(B61="","",IF($AF$4="","",IF(OR(C61=$AF$4,C62=$AF$4,C63=$AF$4,C64=$AF$4),1,0)))</f>
        <v/>
      </c>
      <c r="AG61" s="43" t="str">
        <f>IF(B61="","",IF($AG$4="","",IF(OR(C61=$AG$4,C62=$AG$4,C63=$AG$4,C64=$AG$4),1,0)))</f>
        <v/>
      </c>
      <c r="AH61" s="43" t="str">
        <f>IF(B61="","",IF($AH$4="","",IF(OR(C61=$AH$4,C62=$AH$4,C63=$AH$4,C64=$AH$4),1,0)))</f>
        <v/>
      </c>
      <c r="AI61" s="43" t="str">
        <f>IF(B61="","",IF($AI$4="","",IF(OR(C61=$AI$4,C62=$AI$4,C63=$AI$4,C64=$AI$4),1,0)))</f>
        <v/>
      </c>
      <c r="AJ61" s="43" t="str">
        <f>IF(B61="","",IF($AJ$4="","",IF(OR(C61=$AJ$4,C62=$AJ$4,C63=$AJ$4,C64=$AJ$4),1,0)))</f>
        <v/>
      </c>
      <c r="AK61" s="43" t="str">
        <f>IF(B61="","",IF($AK$4="","",IF(OR(C61=$AK$4,C62=$AK$4,C63=$AK$4,C64=$AK$4),1,0)))</f>
        <v/>
      </c>
      <c r="AL61" s="43" t="str">
        <f>IF(B61="","",IF($AL$4="","",IF(OR(C61=$AL$4,C62=$AL$4,C63=$AL$4,C64=$AL$4),1,0)))</f>
        <v/>
      </c>
      <c r="AM61" s="43" t="str">
        <f>IF(B61="","",IF($AM$4="","",IF(OR(C61=$AM$4,C62=$AM$4,C63=$AM$4,C64=$AM$4),1,0)))</f>
        <v/>
      </c>
      <c r="AN61" s="72" t="str">
        <f>IF(B61="","",IF($AN$4="","",IF(OR(C61=$AN$4,C62=$AN$4,C63=$AN$4,C64=$AN$4),1,0)))</f>
        <v/>
      </c>
    </row>
    <row r="62" spans="1:40" x14ac:dyDescent="0.2">
      <c r="A62" s="68">
        <f t="shared" si="0"/>
        <v>1</v>
      </c>
      <c r="B62" s="1" t="str">
        <f>CONCATENATE('Raw INPUT data'!A62,'Raw INPUT data'!B62)</f>
        <v>15b</v>
      </c>
      <c r="C62" s="12" t="str">
        <f>'Raw INPUT data'!D62</f>
        <v>R.api</v>
      </c>
      <c r="D62" s="20">
        <f>IF(C62="","",IF(I62&gt;1,'Raw INPUT data'!E62,SUM('Raw INPUT data'!E62,(G62/100)/2)))</f>
        <v>3.3201112862960915</v>
      </c>
      <c r="E62" s="20">
        <f t="shared" si="2"/>
        <v>11.023138953390687</v>
      </c>
      <c r="F62" s="16">
        <f>IF(C62="","",IF(I62&gt;1,"MST",'Raw INPUT data'!G62))</f>
        <v>138.30000000000001</v>
      </c>
      <c r="G62" s="16">
        <f t="shared" si="3"/>
        <v>44.022257259218257</v>
      </c>
      <c r="H62" s="25">
        <f>IF(C62="","",IF(I62=1,PI()*POWER(G62/2,2)/10000,SUM(PI()*POWER(PRODUCT('Raw INPUT data'!G62,1/PI())/2,2)/10000,PI()*POWER(PRODUCT('Raw INPUT data'!H62,1/PI())/2,2)/10000,PI()*POWER(PRODUCT('Raw INPUT data'!I62,1/PI())/2,2)/10000,PI()*POWER(PRODUCT('Raw INPUT data'!J62,1/PI())/2,2)/10000,PI()*POWER(PRODUCT('Raw INPUT data'!K62,1/PI())/2,2)/10000,PI()*POWER(PRODUCT('Raw INPUT data'!L62,1/PI())/2,2)/10000,PI()*POWER(PRODUCT('Raw INPUT data'!M62,1/PI())/2,2)/10000,PI()*POWER(PRODUCT('Raw INPUT data'!N62,1/PI())/2,2)/10000,PI()*POWER(PRODUCT('Raw INPUT data'!O62,1/PI())/2,2)/10000,PI()*POWER(PRODUCT('Raw INPUT data'!P62,1/PI())/2,2)/10000,PI()*POWER(PRODUCT('Raw INPUT data'!Q62,1/PI())/2,2)/10000,PI()*POWER(PRODUCT('Raw INPUT data'!R62,1/PI())/2,2)/10000,PI()*POWER(PRODUCT('Raw INPUT data'!S62,1/PI())/2,2)/10000,PI()*POWER(PRODUCT('Raw INPUT data'!T62,1/PI())/2,2)/10000,PI()*POWER(PRODUCT('Raw INPUT data'!U62,1/PI())/2,2)/10000,PI()*POWER(PRODUCT('Raw INPUT data'!V62,1/PI())/2,2)/10000,PI()*POWER(PRODUCT('Raw INPUT data'!W62,1/PI())/2,2)/10000,PI()*POWER(PRODUCT('Raw INPUT data'!X62,1/PI())/2,2)/10000,PI()*POWER(PRODUCT('Raw INPUT data'!Y62,1/PI())/2,2)/10000,PI()*POWER(PRODUCT('Raw INPUT data'!Z62,1/PI())/2,2)/10000)))</f>
        <v>0.15220695447374716</v>
      </c>
      <c r="I62" s="26">
        <f>IF(C62="","",COUNT('Raw INPUT data'!G62:Z62))</f>
        <v>1</v>
      </c>
      <c r="J62" s="3">
        <f>IF(C62="","",'Raw INPUT data'!F62)</f>
        <v>14</v>
      </c>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72"/>
    </row>
    <row r="63" spans="1:40" x14ac:dyDescent="0.2">
      <c r="A63" s="68">
        <f t="shared" si="0"/>
        <v>1</v>
      </c>
      <c r="B63" s="1" t="str">
        <f>CONCATENATE('Raw INPUT data'!A63,'Raw INPUT data'!B63)</f>
        <v>15c</v>
      </c>
      <c r="C63" s="12" t="str">
        <f>'Raw INPUT data'!D63</f>
        <v>R.api</v>
      </c>
      <c r="D63" s="20">
        <f>IF(C63="","",IF(I63&gt;1,'Raw INPUT data'!E63,SUM('Raw INPUT data'!E63,(G63/100)/2)))</f>
        <v>4.1909859317102747</v>
      </c>
      <c r="E63" s="20">
        <f t="shared" si="2"/>
        <v>17.564363079793438</v>
      </c>
      <c r="F63" s="16">
        <f>IF(C63="","",IF(I63&gt;1,"MST",'Raw INPUT data'!G63))</f>
        <v>120</v>
      </c>
      <c r="G63" s="16">
        <f t="shared" si="3"/>
        <v>38.197186342054884</v>
      </c>
      <c r="H63" s="25">
        <f>IF(C63="","",IF(I63=1,PI()*POWER(G63/2,2)/10000,SUM(PI()*POWER(PRODUCT('Raw INPUT data'!G63,1/PI())/2,2)/10000,PI()*POWER(PRODUCT('Raw INPUT data'!H63,1/PI())/2,2)/10000,PI()*POWER(PRODUCT('Raw INPUT data'!I63,1/PI())/2,2)/10000,PI()*POWER(PRODUCT('Raw INPUT data'!J63,1/PI())/2,2)/10000,PI()*POWER(PRODUCT('Raw INPUT data'!K63,1/PI())/2,2)/10000,PI()*POWER(PRODUCT('Raw INPUT data'!L63,1/PI())/2,2)/10000,PI()*POWER(PRODUCT('Raw INPUT data'!M63,1/PI())/2,2)/10000,PI()*POWER(PRODUCT('Raw INPUT data'!N63,1/PI())/2,2)/10000,PI()*POWER(PRODUCT('Raw INPUT data'!O63,1/PI())/2,2)/10000,PI()*POWER(PRODUCT('Raw INPUT data'!P63,1/PI())/2,2)/10000,PI()*POWER(PRODUCT('Raw INPUT data'!Q63,1/PI())/2,2)/10000,PI()*POWER(PRODUCT('Raw INPUT data'!R63,1/PI())/2,2)/10000,PI()*POWER(PRODUCT('Raw INPUT data'!S63,1/PI())/2,2)/10000,PI()*POWER(PRODUCT('Raw INPUT data'!T63,1/PI())/2,2)/10000,PI()*POWER(PRODUCT('Raw INPUT data'!U63,1/PI())/2,2)/10000,PI()*POWER(PRODUCT('Raw INPUT data'!V63,1/PI())/2,2)/10000,PI()*POWER(PRODUCT('Raw INPUT data'!W63,1/PI())/2,2)/10000,PI()*POWER(PRODUCT('Raw INPUT data'!X63,1/PI())/2,2)/10000,PI()*POWER(PRODUCT('Raw INPUT data'!Y63,1/PI())/2,2)/10000,PI()*POWER(PRODUCT('Raw INPUT data'!Z63,1/PI())/2,2)/10000)))</f>
        <v>0.11459155902616466</v>
      </c>
      <c r="I63" s="26">
        <f>IF(C63="","",COUNT('Raw INPUT data'!G63:Z63))</f>
        <v>1</v>
      </c>
      <c r="J63" s="3">
        <f>IF(C63="","",'Raw INPUT data'!F63)</f>
        <v>20</v>
      </c>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72"/>
    </row>
    <row r="64" spans="1:40" x14ac:dyDescent="0.2">
      <c r="A64" s="69">
        <f t="shared" si="0"/>
        <v>1</v>
      </c>
      <c r="B64" s="4" t="str">
        <f>CONCATENATE('Raw INPUT data'!A64,'Raw INPUT data'!B64)</f>
        <v>15d</v>
      </c>
      <c r="C64" s="17" t="str">
        <f>'Raw INPUT data'!D64</f>
        <v>X.gra</v>
      </c>
      <c r="D64" s="21">
        <f>IF(C64="","",IF(I64&gt;1,'Raw INPUT data'!E64,SUM('Raw INPUT data'!E64,(G64/100)/2)))</f>
        <v>2.050083111335657</v>
      </c>
      <c r="E64" s="21">
        <f t="shared" si="2"/>
        <v>4.2028407633836879</v>
      </c>
      <c r="F64" s="18">
        <f>IF(C64="","",IF(I64&gt;1,"MST",'Raw INPUT data'!G64))</f>
        <v>94.3</v>
      </c>
      <c r="G64" s="18">
        <f t="shared" si="3"/>
        <v>30.01662226713146</v>
      </c>
      <c r="H64" s="27">
        <f>IF(C64="","",IF(I64=1,PI()*POWER(G64/2,2)/10000,SUM(PI()*POWER(PRODUCT('Raw INPUT data'!G64,1/PI())/2,2)/10000,PI()*POWER(PRODUCT('Raw INPUT data'!H64,1/PI())/2,2)/10000,PI()*POWER(PRODUCT('Raw INPUT data'!I64,1/PI())/2,2)/10000,PI()*POWER(PRODUCT('Raw INPUT data'!J64,1/PI())/2,2)/10000,PI()*POWER(PRODUCT('Raw INPUT data'!K64,1/PI())/2,2)/10000,PI()*POWER(PRODUCT('Raw INPUT data'!L64,1/PI())/2,2)/10000,PI()*POWER(PRODUCT('Raw INPUT data'!M64,1/PI())/2,2)/10000,PI()*POWER(PRODUCT('Raw INPUT data'!N64,1/PI())/2,2)/10000,PI()*POWER(PRODUCT('Raw INPUT data'!O64,1/PI())/2,2)/10000,PI()*POWER(PRODUCT('Raw INPUT data'!P64,1/PI())/2,2)/10000,PI()*POWER(PRODUCT('Raw INPUT data'!Q64,1/PI())/2,2)/10000,PI()*POWER(PRODUCT('Raw INPUT data'!R64,1/PI())/2,2)/10000,PI()*POWER(PRODUCT('Raw INPUT data'!S64,1/PI())/2,2)/10000,PI()*POWER(PRODUCT('Raw INPUT data'!T64,1/PI())/2,2)/10000,PI()*POWER(PRODUCT('Raw INPUT data'!U64,1/PI())/2,2)/10000,PI()*POWER(PRODUCT('Raw INPUT data'!V64,1/PI())/2,2)/10000,PI()*POWER(PRODUCT('Raw INPUT data'!W64,1/PI())/2,2)/10000,PI()*POWER(PRODUCT('Raw INPUT data'!X64,1/PI())/2,2)/10000,PI()*POWER(PRODUCT('Raw INPUT data'!Y64,1/PI())/2,2)/10000,PI()*POWER(PRODUCT('Raw INPUT data'!Z64,1/PI())/2,2)/10000)))</f>
        <v>7.0764186994762418E-2</v>
      </c>
      <c r="I64" s="28">
        <f>IF(C64="","",COUNT('Raw INPUT data'!G64:Z64))</f>
        <v>1</v>
      </c>
      <c r="J64" s="5">
        <f>IF(C64="","",'Raw INPUT data'!F64)</f>
        <v>8</v>
      </c>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73"/>
    </row>
    <row r="65" spans="1:40" x14ac:dyDescent="0.2">
      <c r="A65" s="68">
        <f t="shared" si="0"/>
        <v>1</v>
      </c>
      <c r="B65" s="1" t="str">
        <f>CONCATENATE('Raw INPUT data'!A65,'Raw INPUT data'!B65)</f>
        <v>16a</v>
      </c>
      <c r="C65" s="12" t="str">
        <f>'Raw INPUT data'!D65</f>
        <v>R.api</v>
      </c>
      <c r="D65" s="20">
        <f>IF(C65="","",IF(I65&gt;1,'Raw INPUT data'!E65,SUM('Raw INPUT data'!E65,(G65/100)/2)))</f>
        <v>3.4950155010258612</v>
      </c>
      <c r="E65" s="20">
        <f t="shared" si="2"/>
        <v>12.215133352411051</v>
      </c>
      <c r="F65" s="16">
        <f>IF(C65="","",IF(I65&gt;1,"MST",'Raw INPUT data'!G65))</f>
        <v>59.7</v>
      </c>
      <c r="G65" s="16">
        <f t="shared" si="3"/>
        <v>19.003100205172306</v>
      </c>
      <c r="H65" s="25">
        <f>IF(C65="","",IF(I65=1,PI()*POWER(G65/2,2)/10000,SUM(PI()*POWER(PRODUCT('Raw INPUT data'!G65,1/PI())/2,2)/10000,PI()*POWER(PRODUCT('Raw INPUT data'!H65,1/PI())/2,2)/10000,PI()*POWER(PRODUCT('Raw INPUT data'!I65,1/PI())/2,2)/10000,PI()*POWER(PRODUCT('Raw INPUT data'!J65,1/PI())/2,2)/10000,PI()*POWER(PRODUCT('Raw INPUT data'!K65,1/PI())/2,2)/10000,PI()*POWER(PRODUCT('Raw INPUT data'!L65,1/PI())/2,2)/10000,PI()*POWER(PRODUCT('Raw INPUT data'!M65,1/PI())/2,2)/10000,PI()*POWER(PRODUCT('Raw INPUT data'!N65,1/PI())/2,2)/10000,PI()*POWER(PRODUCT('Raw INPUT data'!O65,1/PI())/2,2)/10000,PI()*POWER(PRODUCT('Raw INPUT data'!P65,1/PI())/2,2)/10000,PI()*POWER(PRODUCT('Raw INPUT data'!Q65,1/PI())/2,2)/10000,PI()*POWER(PRODUCT('Raw INPUT data'!R65,1/PI())/2,2)/10000,PI()*POWER(PRODUCT('Raw INPUT data'!S65,1/PI())/2,2)/10000,PI()*POWER(PRODUCT('Raw INPUT data'!T65,1/PI())/2,2)/10000,PI()*POWER(PRODUCT('Raw INPUT data'!U65,1/PI())/2,2)/10000,PI()*POWER(PRODUCT('Raw INPUT data'!V65,1/PI())/2,2)/10000,PI()*POWER(PRODUCT('Raw INPUT data'!W65,1/PI())/2,2)/10000,PI()*POWER(PRODUCT('Raw INPUT data'!X65,1/PI())/2,2)/10000,PI()*POWER(PRODUCT('Raw INPUT data'!Y65,1/PI())/2,2)/10000,PI()*POWER(PRODUCT('Raw INPUT data'!Z65,1/PI())/2,2)/10000)))</f>
        <v>2.8362127056219669E-2</v>
      </c>
      <c r="I65" s="26">
        <f>IF(C65="","",COUNT('Raw INPUT data'!G65:Z65))</f>
        <v>1</v>
      </c>
      <c r="J65" s="3">
        <f>IF(C65="","",'Raw INPUT data'!F65)</f>
        <v>14</v>
      </c>
      <c r="K65" s="43">
        <f>IF(B65="","",IF($K$4="","",IF(OR(C65=$K$4,C66=$K$4,C67=$K$4,C68=$K$4),1,0)))</f>
        <v>0</v>
      </c>
      <c r="L65" s="43">
        <f>IF(B65="","",IF($L$4="","",IF(OR(C65=$L$4,C66=$L$4,C67=$L$4,C68=$L$4),1,0)))</f>
        <v>0</v>
      </c>
      <c r="M65" s="43">
        <f>IF(B65="","",IF($M$4="","",IF(OR(C65=$M$4,C66=$M$4,C67=$M$4,C68=$M$4),1,0)))</f>
        <v>1</v>
      </c>
      <c r="N65" s="43">
        <f>IF(B65="","",IF($N$4="","",IF(OR(C65=$N$4,C66=$N$4,C67=$N$4,C68=$N$4),1,0)))</f>
        <v>0</v>
      </c>
      <c r="O65" s="43" t="str">
        <f>IF(B65="","",IF($O$4="","",IF(OR(C65=$O$4,C66=$O$4,C67=$O$4,C68=$O$4),1,0)))</f>
        <v/>
      </c>
      <c r="P65" s="43" t="str">
        <f>IF(B65="","",IF($P$4="","",IF(OR(C65=$P$4,C66=$P$4,C67=$P$4,C68=$P$4),1,0)))</f>
        <v/>
      </c>
      <c r="Q65" s="43" t="str">
        <f>IF(B65="","",IF($Q$4="","",IF(OR(C65=$Q$4,C66=$Q$4,C67=$Q$4,C68=$Q$4),1,0)))</f>
        <v/>
      </c>
      <c r="R65" s="43" t="str">
        <f>IF(B65="","",IF($R$4="","",IF(OR(C65=$R$4,C66=$R$4,C67=$R$4,C68=$R$4),1,0)))</f>
        <v/>
      </c>
      <c r="S65" s="43" t="str">
        <f>IF(B65="","",IF($S$4="","",IF(OR(C65=$S$4,C66=$S$4,C67=$S$4,C68=$S$4),1,0)))</f>
        <v/>
      </c>
      <c r="T65" s="43" t="str">
        <f>IF(B65="","",IF($T$4="","",IF(OR(C65=$T$4,C66=$T$4,C67=$T$4,C68=$T$4),1,0)))</f>
        <v/>
      </c>
      <c r="U65" s="43" t="str">
        <f>IF(B65="","",IF($U$4="","",IF(OR(C65=$U$4,C66=$U$4,C67=$U$4,C68=$U$4),1,0)))</f>
        <v/>
      </c>
      <c r="V65" s="43" t="str">
        <f>IF(B65="","",IF($V$4="","",IF(OR(C65=$V$4,C66=$V$4,C67=$V$4,C68=$V$4),1,0)))</f>
        <v/>
      </c>
      <c r="W65" s="43" t="str">
        <f>IF(B65="","",IF($W$4="","",IF(OR(C65=$W$4,C66=$W$4,C67=$W$4,C68=$W$4),1,0)))</f>
        <v/>
      </c>
      <c r="X65" s="43" t="str">
        <f>IF(B65="","",IF($X$4="","",IF(OR(C65=$X$4,C66=$X$4,C67=$X$4,C68=$X$4),1,0)))</f>
        <v/>
      </c>
      <c r="Y65" s="43" t="str">
        <f>IF(B65="","",IF($Y$4="","",IF(OR(C65=$Y$4,C66=$Y$4,C67=$Y$4,C68=$Y$4),1,0)))</f>
        <v/>
      </c>
      <c r="Z65" s="43" t="str">
        <f>IF(B65="","",IF($Z$4="","",IF(OR(C65=$Z$4,C66=$Z$4,C67=$Z$4,C68=$Z$4),1,0)))</f>
        <v/>
      </c>
      <c r="AA65" s="43" t="str">
        <f>IF(B65="","",IF($AA$4="","",IF(OR(C65=$AA$4,C66=$AA$4,C67=$AA$4,C68=$AA$4),1,0)))</f>
        <v/>
      </c>
      <c r="AB65" s="43" t="str">
        <f>IF(B65="","",IF($AB$4="","",IF(OR(C65=$AB$4,C66=$AB$4,C67=$AB$4,C68=$AB$4),1,0)))</f>
        <v/>
      </c>
      <c r="AC65" s="43" t="str">
        <f>IF(B65="","",IF($AC$4="","",IF(OR(C65=$AC$4,C66=$AC$4,C67=$AC$4,C68=$AC$4),1,0)))</f>
        <v/>
      </c>
      <c r="AD65" s="43" t="str">
        <f>IF(B65="","",IF($AD$4="","",IF(OR(C65=$AD$4,C66=$AD$4,C67=$AD$4,C68=$AD$4),1,0)))</f>
        <v/>
      </c>
      <c r="AE65" s="43" t="str">
        <f>IF(B65="","",IF($AE$4="","",IF(OR(C65=$AE$4,C66=$AE$4,C67=$AE$4,C68=$AE$4),1,0)))</f>
        <v/>
      </c>
      <c r="AF65" s="43" t="str">
        <f>IF(B65="","",IF($AF$4="","",IF(OR(C65=$AF$4,C66=$AF$4,C67=$AF$4,C68=$AF$4),1,0)))</f>
        <v/>
      </c>
      <c r="AG65" s="43" t="str">
        <f>IF(B65="","",IF($AG$4="","",IF(OR(C65=$AG$4,C66=$AG$4,C67=$AG$4,C68=$AG$4),1,0)))</f>
        <v/>
      </c>
      <c r="AH65" s="43" t="str">
        <f>IF(B65="","",IF($AH$4="","",IF(OR(C65=$AH$4,C66=$AH$4,C67=$AH$4,C68=$AH$4),1,0)))</f>
        <v/>
      </c>
      <c r="AI65" s="43" t="str">
        <f>IF(B65="","",IF($AI$4="","",IF(OR(C65=$AI$4,C66=$AI$4,C67=$AI$4,C68=$AI$4),1,0)))</f>
        <v/>
      </c>
      <c r="AJ65" s="43" t="str">
        <f>IF(B65="","",IF($AJ$4="","",IF(OR(C65=$AJ$4,C66=$AJ$4,C67=$AJ$4,C68=$AJ$4),1,0)))</f>
        <v/>
      </c>
      <c r="AK65" s="43" t="str">
        <f>IF(B65="","",IF($AK$4="","",IF(OR(C65=$AK$4,C66=$AK$4,C67=$AK$4,C68=$AK$4),1,0)))</f>
        <v/>
      </c>
      <c r="AL65" s="43" t="str">
        <f>IF(B65="","",IF($AL$4="","",IF(OR(C65=$AL$4,C66=$AL$4,C67=$AL$4,C68=$AL$4),1,0)))</f>
        <v/>
      </c>
      <c r="AM65" s="43" t="str">
        <f>IF(B65="","",IF($AM$4="","",IF(OR(C65=$AM$4,C66=$AM$4,C67=$AM$4,C68=$AM$4),1,0)))</f>
        <v/>
      </c>
      <c r="AN65" s="72" t="str">
        <f>IF(B65="","",IF($AN$4="","",IF(OR(C65=$AN$4,C66=$AN$4,C67=$AN$4,C68=$AN$4),1,0)))</f>
        <v/>
      </c>
    </row>
    <row r="66" spans="1:40" x14ac:dyDescent="0.2">
      <c r="A66" s="68">
        <f t="shared" si="0"/>
        <v>1</v>
      </c>
      <c r="B66" s="1" t="str">
        <f>CONCATENATE('Raw INPUT data'!A66,'Raw INPUT data'!B66)</f>
        <v>16b</v>
      </c>
      <c r="C66" s="12" t="str">
        <f>'Raw INPUT data'!D66</f>
        <v>R.api</v>
      </c>
      <c r="D66" s="20">
        <f>IF(C66="","",IF(I66&gt;1,'Raw INPUT data'!E66,SUM('Raw INPUT data'!E66,(G66/100)/2)))</f>
        <v>4.8650436759862954</v>
      </c>
      <c r="E66" s="20">
        <f t="shared" si="2"/>
        <v>23.668649969254247</v>
      </c>
      <c r="F66" s="16">
        <f>IF(C66="","",IF(I66&gt;1,"MST",'Raw INPUT data'!G66))</f>
        <v>103.7</v>
      </c>
      <c r="G66" s="16">
        <f t="shared" si="3"/>
        <v>33.008735197259092</v>
      </c>
      <c r="H66" s="25">
        <f>IF(C66="","",IF(I66=1,PI()*POWER(G66/2,2)/10000,SUM(PI()*POWER(PRODUCT('Raw INPUT data'!G66,1/PI())/2,2)/10000,PI()*POWER(PRODUCT('Raw INPUT data'!H66,1/PI())/2,2)/10000,PI()*POWER(PRODUCT('Raw INPUT data'!I66,1/PI())/2,2)/10000,PI()*POWER(PRODUCT('Raw INPUT data'!J66,1/PI())/2,2)/10000,PI()*POWER(PRODUCT('Raw INPUT data'!K66,1/PI())/2,2)/10000,PI()*POWER(PRODUCT('Raw INPUT data'!L66,1/PI())/2,2)/10000,PI()*POWER(PRODUCT('Raw INPUT data'!M66,1/PI())/2,2)/10000,PI()*POWER(PRODUCT('Raw INPUT data'!N66,1/PI())/2,2)/10000,PI()*POWER(PRODUCT('Raw INPUT data'!O66,1/PI())/2,2)/10000,PI()*POWER(PRODUCT('Raw INPUT data'!P66,1/PI())/2,2)/10000,PI()*POWER(PRODUCT('Raw INPUT data'!Q66,1/PI())/2,2)/10000,PI()*POWER(PRODUCT('Raw INPUT data'!R66,1/PI())/2,2)/10000,PI()*POWER(PRODUCT('Raw INPUT data'!S66,1/PI())/2,2)/10000,PI()*POWER(PRODUCT('Raw INPUT data'!T66,1/PI())/2,2)/10000,PI()*POWER(PRODUCT('Raw INPUT data'!U66,1/PI())/2,2)/10000,PI()*POWER(PRODUCT('Raw INPUT data'!V66,1/PI())/2,2)/10000,PI()*POWER(PRODUCT('Raw INPUT data'!W66,1/PI())/2,2)/10000,PI()*POWER(PRODUCT('Raw INPUT data'!X66,1/PI())/2,2)/10000,PI()*POWER(PRODUCT('Raw INPUT data'!Y66,1/PI())/2,2)/10000,PI()*POWER(PRODUCT('Raw INPUT data'!Z66,1/PI())/2,2)/10000)))</f>
        <v>8.5575145998894195E-2</v>
      </c>
      <c r="I66" s="26">
        <f>IF(C66="","",COUNT('Raw INPUT data'!G66:Z66))</f>
        <v>1</v>
      </c>
      <c r="J66" s="3">
        <f>IF(C66="","",'Raw INPUT data'!F66)</f>
        <v>13</v>
      </c>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72"/>
    </row>
    <row r="67" spans="1:40" x14ac:dyDescent="0.2">
      <c r="A67" s="68">
        <f t="shared" si="0"/>
        <v>1</v>
      </c>
      <c r="B67" s="1" t="str">
        <f>CONCATENATE('Raw INPUT data'!A67,'Raw INPUT data'!B67)</f>
        <v>16c</v>
      </c>
      <c r="C67" s="12" t="str">
        <f>'Raw INPUT data'!D67</f>
        <v>R.api</v>
      </c>
      <c r="D67" s="20">
        <f>IF(C67="","",IF(I67&gt;1,'Raw INPUT data'!E67,SUM('Raw INPUT data'!E67,(G67/100)/2)))</f>
        <v>4.306901426019464</v>
      </c>
      <c r="E67" s="20">
        <f t="shared" si="2"/>
        <v>18.549399893448491</v>
      </c>
      <c r="F67" s="16">
        <f>IF(C67="","",IF(I67&gt;1,"MST",'Raw INPUT data'!G67))</f>
        <v>130</v>
      </c>
      <c r="G67" s="16">
        <f t="shared" si="3"/>
        <v>41.38028520389279</v>
      </c>
      <c r="H67" s="25">
        <f>IF(C67="","",IF(I67=1,PI()*POWER(G67/2,2)/10000,SUM(PI()*POWER(PRODUCT('Raw INPUT data'!G67,1/PI())/2,2)/10000,PI()*POWER(PRODUCT('Raw INPUT data'!H67,1/PI())/2,2)/10000,PI()*POWER(PRODUCT('Raw INPUT data'!I67,1/PI())/2,2)/10000,PI()*POWER(PRODUCT('Raw INPUT data'!J67,1/PI())/2,2)/10000,PI()*POWER(PRODUCT('Raw INPUT data'!K67,1/PI())/2,2)/10000,PI()*POWER(PRODUCT('Raw INPUT data'!L67,1/PI())/2,2)/10000,PI()*POWER(PRODUCT('Raw INPUT data'!M67,1/PI())/2,2)/10000,PI()*POWER(PRODUCT('Raw INPUT data'!N67,1/PI())/2,2)/10000,PI()*POWER(PRODUCT('Raw INPUT data'!O67,1/PI())/2,2)/10000,PI()*POWER(PRODUCT('Raw INPUT data'!P67,1/PI())/2,2)/10000,PI()*POWER(PRODUCT('Raw INPUT data'!Q67,1/PI())/2,2)/10000,PI()*POWER(PRODUCT('Raw INPUT data'!R67,1/PI())/2,2)/10000,PI()*POWER(PRODUCT('Raw INPUT data'!S67,1/PI())/2,2)/10000,PI()*POWER(PRODUCT('Raw INPUT data'!T67,1/PI())/2,2)/10000,PI()*POWER(PRODUCT('Raw INPUT data'!U67,1/PI())/2,2)/10000,PI()*POWER(PRODUCT('Raw INPUT data'!V67,1/PI())/2,2)/10000,PI()*POWER(PRODUCT('Raw INPUT data'!W67,1/PI())/2,2)/10000,PI()*POWER(PRODUCT('Raw INPUT data'!X67,1/PI())/2,2)/10000,PI()*POWER(PRODUCT('Raw INPUT data'!Y67,1/PI())/2,2)/10000,PI()*POWER(PRODUCT('Raw INPUT data'!Z67,1/PI())/2,2)/10000)))</f>
        <v>0.13448592691265157</v>
      </c>
      <c r="I67" s="26">
        <f>IF(C67="","",COUNT('Raw INPUT data'!G67:Z67))</f>
        <v>1</v>
      </c>
      <c r="J67" s="3">
        <f>IF(C67="","",'Raw INPUT data'!F67)</f>
        <v>15</v>
      </c>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72"/>
    </row>
    <row r="68" spans="1:40" x14ac:dyDescent="0.2">
      <c r="A68" s="69">
        <f t="shared" si="0"/>
        <v>0</v>
      </c>
      <c r="B68" s="4" t="str">
        <f>CONCATENATE('Raw INPUT data'!A68,'Raw INPUT data'!B68)</f>
        <v>16d</v>
      </c>
      <c r="C68" s="17" t="str">
        <f>'Raw INPUT data'!D68</f>
        <v/>
      </c>
      <c r="D68" s="21" t="str">
        <f>IF(C68="","",IF(I68&gt;1,'Raw INPUT data'!E68,SUM('Raw INPUT data'!E68,(G68/100)/2)))</f>
        <v/>
      </c>
      <c r="E68" s="21" t="str">
        <f t="shared" si="2"/>
        <v/>
      </c>
      <c r="F68" s="18" t="str">
        <f>IF(C68="","",IF(I68&gt;1,"MST",'Raw INPUT data'!G68))</f>
        <v/>
      </c>
      <c r="G68" s="18" t="str">
        <f t="shared" si="3"/>
        <v/>
      </c>
      <c r="H68" s="27" t="str">
        <f>IF(C68="","",IF(I68=1,PI()*POWER(G68/2,2)/10000,SUM(PI()*POWER(PRODUCT('Raw INPUT data'!G68,1/PI())/2,2)/10000,PI()*POWER(PRODUCT('Raw INPUT data'!H68,1/PI())/2,2)/10000,PI()*POWER(PRODUCT('Raw INPUT data'!I68,1/PI())/2,2)/10000,PI()*POWER(PRODUCT('Raw INPUT data'!J68,1/PI())/2,2)/10000,PI()*POWER(PRODUCT('Raw INPUT data'!K68,1/PI())/2,2)/10000,PI()*POWER(PRODUCT('Raw INPUT data'!L68,1/PI())/2,2)/10000,PI()*POWER(PRODUCT('Raw INPUT data'!M68,1/PI())/2,2)/10000,PI()*POWER(PRODUCT('Raw INPUT data'!N68,1/PI())/2,2)/10000,PI()*POWER(PRODUCT('Raw INPUT data'!O68,1/PI())/2,2)/10000,PI()*POWER(PRODUCT('Raw INPUT data'!P68,1/PI())/2,2)/10000,PI()*POWER(PRODUCT('Raw INPUT data'!Q68,1/PI())/2,2)/10000,PI()*POWER(PRODUCT('Raw INPUT data'!R68,1/PI())/2,2)/10000,PI()*POWER(PRODUCT('Raw INPUT data'!S68,1/PI())/2,2)/10000,PI()*POWER(PRODUCT('Raw INPUT data'!T68,1/PI())/2,2)/10000,PI()*POWER(PRODUCT('Raw INPUT data'!U68,1/PI())/2,2)/10000,PI()*POWER(PRODUCT('Raw INPUT data'!V68,1/PI())/2,2)/10000,PI()*POWER(PRODUCT('Raw INPUT data'!W68,1/PI())/2,2)/10000,PI()*POWER(PRODUCT('Raw INPUT data'!X68,1/PI())/2,2)/10000,PI()*POWER(PRODUCT('Raw INPUT data'!Y68,1/PI())/2,2)/10000,PI()*POWER(PRODUCT('Raw INPUT data'!Z68,1/PI())/2,2)/10000)))</f>
        <v/>
      </c>
      <c r="I68" s="28" t="str">
        <f>IF(C68="","",COUNT('Raw INPUT data'!G68:Z68))</f>
        <v/>
      </c>
      <c r="J68" s="5" t="str">
        <f>IF(C68="","",'Raw INPUT data'!F68)</f>
        <v/>
      </c>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73"/>
    </row>
    <row r="69" spans="1:40" x14ac:dyDescent="0.2">
      <c r="A69" s="68">
        <f t="shared" ref="A69:A132" si="4">IF(B69="","",IF(C69="",0,1))</f>
        <v>1</v>
      </c>
      <c r="B69" s="1" t="str">
        <f>CONCATENATE('Raw INPUT data'!A69,'Raw INPUT data'!B69)</f>
        <v>17a</v>
      </c>
      <c r="C69" s="12" t="str">
        <f>'Raw INPUT data'!D69</f>
        <v>R.api</v>
      </c>
      <c r="D69" s="20">
        <f>IF(C69="","",IF(I69&gt;1,'Raw INPUT data'!E69,SUM('Raw INPUT data'!E69,(G69/100)/2)))</f>
        <v>2.0249873260654274</v>
      </c>
      <c r="E69" s="20">
        <f t="shared" si="2"/>
        <v>4.10057367072561</v>
      </c>
      <c r="F69" s="16">
        <f>IF(C69="","",IF(I69&gt;1,"MST",'Raw INPUT data'!G69))</f>
        <v>15.7</v>
      </c>
      <c r="G69" s="16">
        <f t="shared" si="3"/>
        <v>4.9974652130855137</v>
      </c>
      <c r="H69" s="25">
        <f>IF(C69="","",IF(I69=1,PI()*POWER(G69/2,2)/10000,SUM(PI()*POWER(PRODUCT('Raw INPUT data'!G69,1/PI())/2,2)/10000,PI()*POWER(PRODUCT('Raw INPUT data'!H69,1/PI())/2,2)/10000,PI()*POWER(PRODUCT('Raw INPUT data'!I69,1/PI())/2,2)/10000,PI()*POWER(PRODUCT('Raw INPUT data'!J69,1/PI())/2,2)/10000,PI()*POWER(PRODUCT('Raw INPUT data'!K69,1/PI())/2,2)/10000,PI()*POWER(PRODUCT('Raw INPUT data'!L69,1/PI())/2,2)/10000,PI()*POWER(PRODUCT('Raw INPUT data'!M69,1/PI())/2,2)/10000,PI()*POWER(PRODUCT('Raw INPUT data'!N69,1/PI())/2,2)/10000,PI()*POWER(PRODUCT('Raw INPUT data'!O69,1/PI())/2,2)/10000,PI()*POWER(PRODUCT('Raw INPUT data'!P69,1/PI())/2,2)/10000,PI()*POWER(PRODUCT('Raw INPUT data'!Q69,1/PI())/2,2)/10000,PI()*POWER(PRODUCT('Raw INPUT data'!R69,1/PI())/2,2)/10000,PI()*POWER(PRODUCT('Raw INPUT data'!S69,1/PI())/2,2)/10000,PI()*POWER(PRODUCT('Raw INPUT data'!T69,1/PI())/2,2)/10000,PI()*POWER(PRODUCT('Raw INPUT data'!U69,1/PI())/2,2)/10000,PI()*POWER(PRODUCT('Raw INPUT data'!V69,1/PI())/2,2)/10000,PI()*POWER(PRODUCT('Raw INPUT data'!W69,1/PI())/2,2)/10000,PI()*POWER(PRODUCT('Raw INPUT data'!X69,1/PI())/2,2)/10000,PI()*POWER(PRODUCT('Raw INPUT data'!Y69,1/PI())/2,2)/10000,PI()*POWER(PRODUCT('Raw INPUT data'!Z69,1/PI())/2,2)/10000)))</f>
        <v>1.9615050961360641E-3</v>
      </c>
      <c r="I69" s="26">
        <f>IF(C69="","",COUNT('Raw INPUT data'!G69:Z69))</f>
        <v>1</v>
      </c>
      <c r="J69" s="3">
        <f>IF(C69="","",'Raw INPUT data'!F69)</f>
        <v>11</v>
      </c>
      <c r="K69" s="43">
        <f>IF(B69="","",IF($K$4="","",IF(OR(C69=$K$4,C70=$K$4,C71=$K$4,C72=$K$4),1,0)))</f>
        <v>1</v>
      </c>
      <c r="L69" s="43">
        <f>IF(B69="","",IF($L$4="","",IF(OR(C69=$L$4,C70=$L$4,C71=$L$4,C72=$L$4),1,0)))</f>
        <v>0</v>
      </c>
      <c r="M69" s="43">
        <f>IF(B69="","",IF($M$4="","",IF(OR(C69=$M$4,C70=$M$4,C71=$M$4,C72=$M$4),1,0)))</f>
        <v>1</v>
      </c>
      <c r="N69" s="43">
        <f>IF(B69="","",IF($N$4="","",IF(OR(C69=$N$4,C70=$N$4,C71=$N$4,C72=$N$4),1,0)))</f>
        <v>0</v>
      </c>
      <c r="O69" s="43" t="str">
        <f>IF(B69="","",IF($O$4="","",IF(OR(C69=$O$4,C70=$O$4,C71=$O$4,C72=$O$4),1,0)))</f>
        <v/>
      </c>
      <c r="P69" s="43" t="str">
        <f>IF(B69="","",IF($P$4="","",IF(OR(C69=$P$4,C70=$P$4,C71=$P$4,C72=$P$4),1,0)))</f>
        <v/>
      </c>
      <c r="Q69" s="43" t="str">
        <f>IF(B69="","",IF($Q$4="","",IF(OR(C69=$Q$4,C70=$Q$4,C71=$Q$4,C72=$Q$4),1,0)))</f>
        <v/>
      </c>
      <c r="R69" s="43" t="str">
        <f>IF(B69="","",IF($R$4="","",IF(OR(C69=$R$4,C70=$R$4,C71=$R$4,C72=$R$4),1,0)))</f>
        <v/>
      </c>
      <c r="S69" s="43" t="str">
        <f>IF(B69="","",IF($S$4="","",IF(OR(C69=$S$4,C70=$S$4,C71=$S$4,C72=$S$4),1,0)))</f>
        <v/>
      </c>
      <c r="T69" s="43" t="str">
        <f>IF(B69="","",IF($T$4="","",IF(OR(C69=$T$4,C70=$T$4,C71=$T$4,C72=$T$4),1,0)))</f>
        <v/>
      </c>
      <c r="U69" s="43" t="str">
        <f>IF(B69="","",IF($U$4="","",IF(OR(C69=$U$4,C70=$U$4,C71=$U$4,C72=$U$4),1,0)))</f>
        <v/>
      </c>
      <c r="V69" s="43" t="str">
        <f>IF(B69="","",IF($V$4="","",IF(OR(C69=$V$4,C70=$V$4,C71=$V$4,C72=$V$4),1,0)))</f>
        <v/>
      </c>
      <c r="W69" s="43" t="str">
        <f>IF(B69="","",IF($W$4="","",IF(OR(C69=$W$4,C70=$W$4,C71=$W$4,C72=$W$4),1,0)))</f>
        <v/>
      </c>
      <c r="X69" s="43" t="str">
        <f>IF(B69="","",IF($X$4="","",IF(OR(C69=$X$4,C70=$X$4,C71=$X$4,C72=$X$4),1,0)))</f>
        <v/>
      </c>
      <c r="Y69" s="43" t="str">
        <f>IF(B69="","",IF($Y$4="","",IF(OR(C69=$Y$4,C70=$Y$4,C71=$Y$4,C72=$Y$4),1,0)))</f>
        <v/>
      </c>
      <c r="Z69" s="43" t="str">
        <f>IF(B69="","",IF($Z$4="","",IF(OR(C69=$Z$4,C70=$Z$4,C71=$Z$4,C72=$Z$4),1,0)))</f>
        <v/>
      </c>
      <c r="AA69" s="43" t="str">
        <f>IF(B69="","",IF($AA$4="","",IF(OR(C69=$AA$4,C70=$AA$4,C71=$AA$4,C72=$AA$4),1,0)))</f>
        <v/>
      </c>
      <c r="AB69" s="43" t="str">
        <f>IF(B69="","",IF($AB$4="","",IF(OR(C69=$AB$4,C70=$AB$4,C71=$AB$4,C72=$AB$4),1,0)))</f>
        <v/>
      </c>
      <c r="AC69" s="43" t="str">
        <f>IF(B69="","",IF($AC$4="","",IF(OR(C69=$AC$4,C70=$AC$4,C71=$AC$4,C72=$AC$4),1,0)))</f>
        <v/>
      </c>
      <c r="AD69" s="43" t="str">
        <f>IF(B69="","",IF($AD$4="","",IF(OR(C69=$AD$4,C70=$AD$4,C71=$AD$4,C72=$AD$4),1,0)))</f>
        <v/>
      </c>
      <c r="AE69" s="43" t="str">
        <f>IF(B69="","",IF($AE$4="","",IF(OR(C69=$AE$4,C70=$AE$4,C71=$AE$4,C72=$AE$4),1,0)))</f>
        <v/>
      </c>
      <c r="AF69" s="43" t="str">
        <f>IF(B69="","",IF($AF$4="","",IF(OR(C69=$AF$4,C70=$AF$4,C71=$AF$4,C72=$AF$4),1,0)))</f>
        <v/>
      </c>
      <c r="AG69" s="43" t="str">
        <f>IF(B69="","",IF($AG$4="","",IF(OR(C69=$AG$4,C70=$AG$4,C71=$AG$4,C72=$AG$4),1,0)))</f>
        <v/>
      </c>
      <c r="AH69" s="43" t="str">
        <f>IF(B69="","",IF($AH$4="","",IF(OR(C69=$AH$4,C70=$AH$4,C71=$AH$4,C72=$AH$4),1,0)))</f>
        <v/>
      </c>
      <c r="AI69" s="43" t="str">
        <f>IF(B69="","",IF($AI$4="","",IF(OR(C69=$AI$4,C70=$AI$4,C71=$AI$4,C72=$AI$4),1,0)))</f>
        <v/>
      </c>
      <c r="AJ69" s="43" t="str">
        <f>IF(B69="","",IF($AJ$4="","",IF(OR(C69=$AJ$4,C70=$AJ$4,C71=$AJ$4,C72=$AJ$4),1,0)))</f>
        <v/>
      </c>
      <c r="AK69" s="43" t="str">
        <f>IF(B69="","",IF($AK$4="","",IF(OR(C69=$AK$4,C70=$AK$4,C71=$AK$4,C72=$AK$4),1,0)))</f>
        <v/>
      </c>
      <c r="AL69" s="43" t="str">
        <f>IF(B69="","",IF($AL$4="","",IF(OR(C69=$AL$4,C70=$AL$4,C71=$AL$4,C72=$AL$4),1,0)))</f>
        <v/>
      </c>
      <c r="AM69" s="43" t="str">
        <f>IF(B69="","",IF($AM$4="","",IF(OR(C69=$AM$4,C70=$AM$4,C71=$AM$4,C72=$AM$4),1,0)))</f>
        <v/>
      </c>
      <c r="AN69" s="72" t="str">
        <f>IF(B69="","",IF($AN$4="","",IF(OR(C69=$AN$4,C70=$AN$4,C71=$AN$4,C72=$AN$4),1,0)))</f>
        <v/>
      </c>
    </row>
    <row r="70" spans="1:40" x14ac:dyDescent="0.2">
      <c r="A70" s="68">
        <f t="shared" si="4"/>
        <v>0</v>
      </c>
      <c r="B70" s="1" t="str">
        <f>CONCATENATE('Raw INPUT data'!A70,'Raw INPUT data'!B70)</f>
        <v>17b</v>
      </c>
      <c r="C70" s="12" t="str">
        <f>'Raw INPUT data'!D70</f>
        <v/>
      </c>
      <c r="D70" s="20" t="str">
        <f>IF(C70="","",IF(I70&gt;1,'Raw INPUT data'!E70,SUM('Raw INPUT data'!E70,(G70/100)/2)))</f>
        <v/>
      </c>
      <c r="E70" s="20" t="str">
        <f t="shared" si="2"/>
        <v/>
      </c>
      <c r="F70" s="16" t="str">
        <f>IF(C70="","",IF(I70&gt;1,"MST",'Raw INPUT data'!G70))</f>
        <v/>
      </c>
      <c r="G70" s="16" t="str">
        <f t="shared" si="3"/>
        <v/>
      </c>
      <c r="H70" s="25" t="str">
        <f>IF(C70="","",IF(I70=1,PI()*POWER(G70/2,2)/10000,SUM(PI()*POWER(PRODUCT('Raw INPUT data'!G70,1/PI())/2,2)/10000,PI()*POWER(PRODUCT('Raw INPUT data'!H70,1/PI())/2,2)/10000,PI()*POWER(PRODUCT('Raw INPUT data'!I70,1/PI())/2,2)/10000,PI()*POWER(PRODUCT('Raw INPUT data'!J70,1/PI())/2,2)/10000,PI()*POWER(PRODUCT('Raw INPUT data'!K70,1/PI())/2,2)/10000,PI()*POWER(PRODUCT('Raw INPUT data'!L70,1/PI())/2,2)/10000,PI()*POWER(PRODUCT('Raw INPUT data'!M70,1/PI())/2,2)/10000,PI()*POWER(PRODUCT('Raw INPUT data'!N70,1/PI())/2,2)/10000,PI()*POWER(PRODUCT('Raw INPUT data'!O70,1/PI())/2,2)/10000,PI()*POWER(PRODUCT('Raw INPUT data'!P70,1/PI())/2,2)/10000,PI()*POWER(PRODUCT('Raw INPUT data'!Q70,1/PI())/2,2)/10000,PI()*POWER(PRODUCT('Raw INPUT data'!R70,1/PI())/2,2)/10000,PI()*POWER(PRODUCT('Raw INPUT data'!S70,1/PI())/2,2)/10000,PI()*POWER(PRODUCT('Raw INPUT data'!T70,1/PI())/2,2)/10000,PI()*POWER(PRODUCT('Raw INPUT data'!U70,1/PI())/2,2)/10000,PI()*POWER(PRODUCT('Raw INPUT data'!V70,1/PI())/2,2)/10000,PI()*POWER(PRODUCT('Raw INPUT data'!W70,1/PI())/2,2)/10000,PI()*POWER(PRODUCT('Raw INPUT data'!X70,1/PI())/2,2)/10000,PI()*POWER(PRODUCT('Raw INPUT data'!Y70,1/PI())/2,2)/10000,PI()*POWER(PRODUCT('Raw INPUT data'!Z70,1/PI())/2,2)/10000)))</f>
        <v/>
      </c>
      <c r="I70" s="26" t="str">
        <f>IF(C70="","",COUNT('Raw INPUT data'!G70:Z70))</f>
        <v/>
      </c>
      <c r="J70" s="3" t="str">
        <f>IF(C70="","",'Raw INPUT data'!F70)</f>
        <v/>
      </c>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72"/>
    </row>
    <row r="71" spans="1:40" x14ac:dyDescent="0.2">
      <c r="A71" s="68">
        <f t="shared" si="4"/>
        <v>1</v>
      </c>
      <c r="B71" s="1" t="str">
        <f>CONCATENATE('Raw INPUT data'!A71,'Raw INPUT data'!B71)</f>
        <v>17c</v>
      </c>
      <c r="C71" s="12" t="str">
        <f>'Raw INPUT data'!D71</f>
        <v>C.sp.</v>
      </c>
      <c r="D71" s="20">
        <f>IF(C71="","",IF(I71&gt;1,'Raw INPUT data'!E71,SUM('Raw INPUT data'!E71,(G71/100)/2)))</f>
        <v>3.3477464829275685</v>
      </c>
      <c r="E71" s="20">
        <f t="shared" si="2"/>
        <v>11.207406513953904</v>
      </c>
      <c r="F71" s="16">
        <f>IF(C71="","",IF(I71&gt;1,"MST",'Raw INPUT data'!G71))</f>
        <v>30</v>
      </c>
      <c r="G71" s="16">
        <f t="shared" si="3"/>
        <v>9.5492965855137211</v>
      </c>
      <c r="H71" s="25">
        <f>IF(C71="","",IF(I71=1,PI()*POWER(G71/2,2)/10000,SUM(PI()*POWER(PRODUCT('Raw INPUT data'!G71,1/PI())/2,2)/10000,PI()*POWER(PRODUCT('Raw INPUT data'!H71,1/PI())/2,2)/10000,PI()*POWER(PRODUCT('Raw INPUT data'!I71,1/PI())/2,2)/10000,PI()*POWER(PRODUCT('Raw INPUT data'!J71,1/PI())/2,2)/10000,PI()*POWER(PRODUCT('Raw INPUT data'!K71,1/PI())/2,2)/10000,PI()*POWER(PRODUCT('Raw INPUT data'!L71,1/PI())/2,2)/10000,PI()*POWER(PRODUCT('Raw INPUT data'!M71,1/PI())/2,2)/10000,PI()*POWER(PRODUCT('Raw INPUT data'!N71,1/PI())/2,2)/10000,PI()*POWER(PRODUCT('Raw INPUT data'!O71,1/PI())/2,2)/10000,PI()*POWER(PRODUCT('Raw INPUT data'!P71,1/PI())/2,2)/10000,PI()*POWER(PRODUCT('Raw INPUT data'!Q71,1/PI())/2,2)/10000,PI()*POWER(PRODUCT('Raw INPUT data'!R71,1/PI())/2,2)/10000,PI()*POWER(PRODUCT('Raw INPUT data'!S71,1/PI())/2,2)/10000,PI()*POWER(PRODUCT('Raw INPUT data'!T71,1/PI())/2,2)/10000,PI()*POWER(PRODUCT('Raw INPUT data'!U71,1/PI())/2,2)/10000,PI()*POWER(PRODUCT('Raw INPUT data'!V71,1/PI())/2,2)/10000,PI()*POWER(PRODUCT('Raw INPUT data'!W71,1/PI())/2,2)/10000,PI()*POWER(PRODUCT('Raw INPUT data'!X71,1/PI())/2,2)/10000,PI()*POWER(PRODUCT('Raw INPUT data'!Y71,1/PI())/2,2)/10000,PI()*POWER(PRODUCT('Raw INPUT data'!Z71,1/PI())/2,2)/10000)))</f>
        <v>7.1619724391352915E-3</v>
      </c>
      <c r="I71" s="26">
        <f>IF(C71="","",COUNT('Raw INPUT data'!G71:Z71))</f>
        <v>1</v>
      </c>
      <c r="J71" s="3">
        <f>IF(C71="","",'Raw INPUT data'!F71)</f>
        <v>9</v>
      </c>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72"/>
    </row>
    <row r="72" spans="1:40" x14ac:dyDescent="0.2">
      <c r="A72" s="69">
        <f t="shared" si="4"/>
        <v>1</v>
      </c>
      <c r="B72" s="4" t="str">
        <f>CONCATENATE('Raw INPUT data'!A72,'Raw INPUT data'!B72)</f>
        <v>17d</v>
      </c>
      <c r="C72" s="17" t="str">
        <f>'Raw INPUT data'!D72</f>
        <v>R.api</v>
      </c>
      <c r="D72" s="21">
        <f>IF(C72="","",IF(I72&gt;1,'Raw INPUT data'!E72,SUM('Raw INPUT data'!E72,(G72/100)/2)))</f>
        <v>3.0557042300821635</v>
      </c>
      <c r="E72" s="21">
        <f t="shared" si="2"/>
        <v>9.3373283417420279</v>
      </c>
      <c r="F72" s="18">
        <f>IF(C72="","",IF(I72&gt;1,"MST",'Raw INPUT data'!G72))</f>
        <v>35</v>
      </c>
      <c r="G72" s="18">
        <f t="shared" si="3"/>
        <v>11.140846016432674</v>
      </c>
      <c r="H72" s="27">
        <f>IF(C72="","",IF(I72=1,PI()*POWER(G72/2,2)/10000,SUM(PI()*POWER(PRODUCT('Raw INPUT data'!G72,1/PI())/2,2)/10000,PI()*POWER(PRODUCT('Raw INPUT data'!H72,1/PI())/2,2)/10000,PI()*POWER(PRODUCT('Raw INPUT data'!I72,1/PI())/2,2)/10000,PI()*POWER(PRODUCT('Raw INPUT data'!J72,1/PI())/2,2)/10000,PI()*POWER(PRODUCT('Raw INPUT data'!K72,1/PI())/2,2)/10000,PI()*POWER(PRODUCT('Raw INPUT data'!L72,1/PI())/2,2)/10000,PI()*POWER(PRODUCT('Raw INPUT data'!M72,1/PI())/2,2)/10000,PI()*POWER(PRODUCT('Raw INPUT data'!N72,1/PI())/2,2)/10000,PI()*POWER(PRODUCT('Raw INPUT data'!O72,1/PI())/2,2)/10000,PI()*POWER(PRODUCT('Raw INPUT data'!P72,1/PI())/2,2)/10000,PI()*POWER(PRODUCT('Raw INPUT data'!Q72,1/PI())/2,2)/10000,PI()*POWER(PRODUCT('Raw INPUT data'!R72,1/PI())/2,2)/10000,PI()*POWER(PRODUCT('Raw INPUT data'!S72,1/PI())/2,2)/10000,PI()*POWER(PRODUCT('Raw INPUT data'!T72,1/PI())/2,2)/10000,PI()*POWER(PRODUCT('Raw INPUT data'!U72,1/PI())/2,2)/10000,PI()*POWER(PRODUCT('Raw INPUT data'!V72,1/PI())/2,2)/10000,PI()*POWER(PRODUCT('Raw INPUT data'!W72,1/PI())/2,2)/10000,PI()*POWER(PRODUCT('Raw INPUT data'!X72,1/PI())/2,2)/10000,PI()*POWER(PRODUCT('Raw INPUT data'!Y72,1/PI())/2,2)/10000,PI()*POWER(PRODUCT('Raw INPUT data'!Z72,1/PI())/2,2)/10000)))</f>
        <v>9.7482402643785885E-3</v>
      </c>
      <c r="I72" s="28">
        <f>IF(C72="","",COUNT('Raw INPUT data'!G72:Z72))</f>
        <v>1</v>
      </c>
      <c r="J72" s="5">
        <f>IF(C72="","",'Raw INPUT data'!F72)</f>
        <v>12</v>
      </c>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73"/>
    </row>
    <row r="73" spans="1:40" x14ac:dyDescent="0.2">
      <c r="A73" s="68">
        <f t="shared" si="4"/>
        <v>1</v>
      </c>
      <c r="B73" s="1" t="str">
        <f>CONCATENATE('Raw INPUT data'!A73,'Raw INPUT data'!B73)</f>
        <v>18a</v>
      </c>
      <c r="C73" s="12" t="str">
        <f>'Raw INPUT data'!D73</f>
        <v>X.gra</v>
      </c>
      <c r="D73" s="20">
        <f>IF(C73="","",IF(I73&gt;1,'Raw INPUT data'!E73,SUM('Raw INPUT data'!E73,(G73/100)/2)))</f>
        <v>3.0114084601643265</v>
      </c>
      <c r="E73" s="20">
        <f t="shared" ref="E73:E136" si="5">IF(D73="","",POWER(D73,2))</f>
        <v>9.0685809139492797</v>
      </c>
      <c r="F73" s="16">
        <f>IF(C73="","",IF(I73&gt;1,"MST",'Raw INPUT data'!G73))</f>
        <v>70</v>
      </c>
      <c r="G73" s="16">
        <f t="shared" si="3"/>
        <v>22.281692032865347</v>
      </c>
      <c r="H73" s="25">
        <f>IF(C73="","",IF(I73=1,PI()*POWER(G73/2,2)/10000,SUM(PI()*POWER(PRODUCT('Raw INPUT data'!G73,1/PI())/2,2)/10000,PI()*POWER(PRODUCT('Raw INPUT data'!H73,1/PI())/2,2)/10000,PI()*POWER(PRODUCT('Raw INPUT data'!I73,1/PI())/2,2)/10000,PI()*POWER(PRODUCT('Raw INPUT data'!J73,1/PI())/2,2)/10000,PI()*POWER(PRODUCT('Raw INPUT data'!K73,1/PI())/2,2)/10000,PI()*POWER(PRODUCT('Raw INPUT data'!L73,1/PI())/2,2)/10000,PI()*POWER(PRODUCT('Raw INPUT data'!M73,1/PI())/2,2)/10000,PI()*POWER(PRODUCT('Raw INPUT data'!N73,1/PI())/2,2)/10000,PI()*POWER(PRODUCT('Raw INPUT data'!O73,1/PI())/2,2)/10000,PI()*POWER(PRODUCT('Raw INPUT data'!P73,1/PI())/2,2)/10000,PI()*POWER(PRODUCT('Raw INPUT data'!Q73,1/PI())/2,2)/10000,PI()*POWER(PRODUCT('Raw INPUT data'!R73,1/PI())/2,2)/10000,PI()*POWER(PRODUCT('Raw INPUT data'!S73,1/PI())/2,2)/10000,PI()*POWER(PRODUCT('Raw INPUT data'!T73,1/PI())/2,2)/10000,PI()*POWER(PRODUCT('Raw INPUT data'!U73,1/PI())/2,2)/10000,PI()*POWER(PRODUCT('Raw INPUT data'!V73,1/PI())/2,2)/10000,PI()*POWER(PRODUCT('Raw INPUT data'!W73,1/PI())/2,2)/10000,PI()*POWER(PRODUCT('Raw INPUT data'!X73,1/PI())/2,2)/10000,PI()*POWER(PRODUCT('Raw INPUT data'!Y73,1/PI())/2,2)/10000,PI()*POWER(PRODUCT('Raw INPUT data'!Z73,1/PI())/2,2)/10000)))</f>
        <v>3.8992961057514354E-2</v>
      </c>
      <c r="I73" s="26">
        <f>IF(C73="","",COUNT('Raw INPUT data'!G73:Z73))</f>
        <v>1</v>
      </c>
      <c r="J73" s="3">
        <f>IF(C73="","",'Raw INPUT data'!F73)</f>
        <v>15</v>
      </c>
      <c r="K73" s="43">
        <f>IF(B73="","",IF($K$4="","",IF(OR(C73=$K$4,C74=$K$4,C75=$K$4,C76=$K$4),1,0)))</f>
        <v>0</v>
      </c>
      <c r="L73" s="43">
        <f>IF(B73="","",IF($L$4="","",IF(OR(C73=$L$4,C74=$L$4,C75=$L$4,C76=$L$4),1,0)))</f>
        <v>0</v>
      </c>
      <c r="M73" s="43">
        <f>IF(B73="","",IF($M$4="","",IF(OR(C73=$M$4,C74=$M$4,C75=$M$4,C76=$M$4),1,0)))</f>
        <v>1</v>
      </c>
      <c r="N73" s="43">
        <f>IF(B73="","",IF($N$4="","",IF(OR(C73=$N$4,C74=$N$4,C75=$N$4,C76=$N$4),1,0)))</f>
        <v>1</v>
      </c>
      <c r="O73" s="43" t="str">
        <f>IF(B73="","",IF($O$4="","",IF(OR(C73=$O$4,C74=$O$4,C75=$O$4,C76=$O$4),1,0)))</f>
        <v/>
      </c>
      <c r="P73" s="43" t="str">
        <f>IF(B73="","",IF($P$4="","",IF(OR(C73=$P$4,C74=$P$4,C75=$P$4,C76=$P$4),1,0)))</f>
        <v/>
      </c>
      <c r="Q73" s="43" t="str">
        <f>IF(B73="","",IF($Q$4="","",IF(OR(C73=$Q$4,C74=$Q$4,C75=$Q$4,C76=$Q$4),1,0)))</f>
        <v/>
      </c>
      <c r="R73" s="43" t="str">
        <f>IF(B73="","",IF($R$4="","",IF(OR(C73=$R$4,C74=$R$4,C75=$R$4,C76=$R$4),1,0)))</f>
        <v/>
      </c>
      <c r="S73" s="43" t="str">
        <f>IF(B73="","",IF($S$4="","",IF(OR(C73=$S$4,C74=$S$4,C75=$S$4,C76=$S$4),1,0)))</f>
        <v/>
      </c>
      <c r="T73" s="43" t="str">
        <f>IF(B73="","",IF($T$4="","",IF(OR(C73=$T$4,C74=$T$4,C75=$T$4,C76=$T$4),1,0)))</f>
        <v/>
      </c>
      <c r="U73" s="43" t="str">
        <f>IF(B73="","",IF($U$4="","",IF(OR(C73=$U$4,C74=$U$4,C75=$U$4,C76=$U$4),1,0)))</f>
        <v/>
      </c>
      <c r="V73" s="43" t="str">
        <f>IF(B73="","",IF($V$4="","",IF(OR(C73=$V$4,C74=$V$4,C75=$V$4,C76=$V$4),1,0)))</f>
        <v/>
      </c>
      <c r="W73" s="43" t="str">
        <f>IF(B73="","",IF($W$4="","",IF(OR(C73=$W$4,C74=$W$4,C75=$W$4,C76=$W$4),1,0)))</f>
        <v/>
      </c>
      <c r="X73" s="43" t="str">
        <f>IF(B73="","",IF($X$4="","",IF(OR(C73=$X$4,C74=$X$4,C75=$X$4,C76=$X$4),1,0)))</f>
        <v/>
      </c>
      <c r="Y73" s="43" t="str">
        <f>IF(B73="","",IF($Y$4="","",IF(OR(C73=$Y$4,C74=$Y$4,C75=$Y$4,C76=$Y$4),1,0)))</f>
        <v/>
      </c>
      <c r="Z73" s="43" t="str">
        <f>IF(B73="","",IF($Z$4="","",IF(OR(C73=$Z$4,C74=$Z$4,C75=$Z$4,C76=$Z$4),1,0)))</f>
        <v/>
      </c>
      <c r="AA73" s="43" t="str">
        <f>IF(B73="","",IF($AA$4="","",IF(OR(C73=$AA$4,C74=$AA$4,C75=$AA$4,C76=$AA$4),1,0)))</f>
        <v/>
      </c>
      <c r="AB73" s="43" t="str">
        <f>IF(B73="","",IF($AB$4="","",IF(OR(C73=$AB$4,C74=$AB$4,C75=$AB$4,C76=$AB$4),1,0)))</f>
        <v/>
      </c>
      <c r="AC73" s="43" t="str">
        <f>IF(B73="","",IF($AC$4="","",IF(OR(C73=$AC$4,C74=$AC$4,C75=$AC$4,C76=$AC$4),1,0)))</f>
        <v/>
      </c>
      <c r="AD73" s="43" t="str">
        <f>IF(B73="","",IF($AD$4="","",IF(OR(C73=$AD$4,C74=$AD$4,C75=$AD$4,C76=$AD$4),1,0)))</f>
        <v/>
      </c>
      <c r="AE73" s="43" t="str">
        <f>IF(B73="","",IF($AE$4="","",IF(OR(C73=$AE$4,C74=$AE$4,C75=$AE$4,C76=$AE$4),1,0)))</f>
        <v/>
      </c>
      <c r="AF73" s="43" t="str">
        <f>IF(B73="","",IF($AF$4="","",IF(OR(C73=$AF$4,C74=$AF$4,C75=$AF$4,C76=$AF$4),1,0)))</f>
        <v/>
      </c>
      <c r="AG73" s="43" t="str">
        <f>IF(B73="","",IF($AG$4="","",IF(OR(C73=$AG$4,C74=$AG$4,C75=$AG$4,C76=$AG$4),1,0)))</f>
        <v/>
      </c>
      <c r="AH73" s="43" t="str">
        <f>IF(B73="","",IF($AH$4="","",IF(OR(C73=$AH$4,C74=$AH$4,C75=$AH$4,C76=$AH$4),1,0)))</f>
        <v/>
      </c>
      <c r="AI73" s="43" t="str">
        <f>IF(B73="","",IF($AI$4="","",IF(OR(C73=$AI$4,C74=$AI$4,C75=$AI$4,C76=$AI$4),1,0)))</f>
        <v/>
      </c>
      <c r="AJ73" s="43" t="str">
        <f>IF(B73="","",IF($AJ$4="","",IF(OR(C73=$AJ$4,C74=$AJ$4,C75=$AJ$4,C76=$AJ$4),1,0)))</f>
        <v/>
      </c>
      <c r="AK73" s="43" t="str">
        <f>IF(B73="","",IF($AK$4="","",IF(OR(C73=$AK$4,C74=$AK$4,C75=$AK$4,C76=$AK$4),1,0)))</f>
        <v/>
      </c>
      <c r="AL73" s="43" t="str">
        <f>IF(B73="","",IF($AL$4="","",IF(OR(C73=$AL$4,C74=$AL$4,C75=$AL$4,C76=$AL$4),1,0)))</f>
        <v/>
      </c>
      <c r="AM73" s="43" t="str">
        <f>IF(B73="","",IF($AM$4="","",IF(OR(C73=$AM$4,C74=$AM$4,C75=$AM$4,C76=$AM$4),1,0)))</f>
        <v/>
      </c>
      <c r="AN73" s="72" t="str">
        <f>IF(B73="","",IF($AN$4="","",IF(OR(C73=$AN$4,C74=$AN$4,C75=$AN$4,C76=$AN$4),1,0)))</f>
        <v/>
      </c>
    </row>
    <row r="74" spans="1:40" x14ac:dyDescent="0.2">
      <c r="A74" s="68">
        <f t="shared" si="4"/>
        <v>1</v>
      </c>
      <c r="B74" s="1" t="str">
        <f>CONCATENATE('Raw INPUT data'!A74,'Raw INPUT data'!B74)</f>
        <v>18b</v>
      </c>
      <c r="C74" s="12" t="str">
        <f>'Raw INPUT data'!D74</f>
        <v>R.api</v>
      </c>
      <c r="D74" s="20">
        <f>IF(C74="","",IF(I74&gt;1,'Raw INPUT data'!E74,SUM('Raw INPUT data'!E74,(G74/100)/2)))</f>
        <v>3.3125732405042596</v>
      </c>
      <c r="E74" s="20">
        <f t="shared" si="5"/>
        <v>10.973141473704892</v>
      </c>
      <c r="F74" s="16">
        <f>IF(C74="","",IF(I74&gt;1,"MST",'Raw INPUT data'!G74))</f>
        <v>7.9</v>
      </c>
      <c r="G74" s="16">
        <f t="shared" ref="G74:G137" si="6">IF(C74="","",IF(F74="MST","MST",PRODUCT(F74,1/PI())))</f>
        <v>2.5146481008519466</v>
      </c>
      <c r="H74" s="25">
        <f>IF(C74="","",IF(I74=1,PI()*POWER(G74/2,2)/10000,SUM(PI()*POWER(PRODUCT('Raw INPUT data'!G74,1/PI())/2,2)/10000,PI()*POWER(PRODUCT('Raw INPUT data'!H74,1/PI())/2,2)/10000,PI()*POWER(PRODUCT('Raw INPUT data'!I74,1/PI())/2,2)/10000,PI()*POWER(PRODUCT('Raw INPUT data'!J74,1/PI())/2,2)/10000,PI()*POWER(PRODUCT('Raw INPUT data'!K74,1/PI())/2,2)/10000,PI()*POWER(PRODUCT('Raw INPUT data'!L74,1/PI())/2,2)/10000,PI()*POWER(PRODUCT('Raw INPUT data'!M74,1/PI())/2,2)/10000,PI()*POWER(PRODUCT('Raw INPUT data'!N74,1/PI())/2,2)/10000,PI()*POWER(PRODUCT('Raw INPUT data'!O74,1/PI())/2,2)/10000,PI()*POWER(PRODUCT('Raw INPUT data'!P74,1/PI())/2,2)/10000,PI()*POWER(PRODUCT('Raw INPUT data'!Q74,1/PI())/2,2)/10000,PI()*POWER(PRODUCT('Raw INPUT data'!R74,1/PI())/2,2)/10000,PI()*POWER(PRODUCT('Raw INPUT data'!S74,1/PI())/2,2)/10000,PI()*POWER(PRODUCT('Raw INPUT data'!T74,1/PI())/2,2)/10000,PI()*POWER(PRODUCT('Raw INPUT data'!U74,1/PI())/2,2)/10000,PI()*POWER(PRODUCT('Raw INPUT data'!V74,1/PI())/2,2)/10000,PI()*POWER(PRODUCT('Raw INPUT data'!W74,1/PI())/2,2)/10000,PI()*POWER(PRODUCT('Raw INPUT data'!X74,1/PI())/2,2)/10000,PI()*POWER(PRODUCT('Raw INPUT data'!Y74,1/PI())/2,2)/10000,PI()*POWER(PRODUCT('Raw INPUT data'!Z74,1/PI())/2,2)/10000)))</f>
        <v>4.9664299991825946E-4</v>
      </c>
      <c r="I74" s="26">
        <f>IF(C74="","",COUNT('Raw INPUT data'!G74:Z74))</f>
        <v>1</v>
      </c>
      <c r="J74" s="3">
        <f>IF(C74="","",'Raw INPUT data'!F74)</f>
        <v>11</v>
      </c>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72"/>
    </row>
    <row r="75" spans="1:40" x14ac:dyDescent="0.2">
      <c r="A75" s="68">
        <f t="shared" si="4"/>
        <v>1</v>
      </c>
      <c r="B75" s="1" t="str">
        <f>CONCATENATE('Raw INPUT data'!A75,'Raw INPUT data'!B75)</f>
        <v>18c</v>
      </c>
      <c r="C75" s="12" t="str">
        <f>'Raw INPUT data'!D75</f>
        <v>R.api</v>
      </c>
      <c r="D75" s="20">
        <f>IF(C75="","",IF(I75&gt;1,'Raw INPUT data'!E75,SUM('Raw INPUT data'!E75,(G75/100)/2)))</f>
        <v>1.7318309886183789</v>
      </c>
      <c r="E75" s="20">
        <f t="shared" si="5"/>
        <v>2.9992385731389115</v>
      </c>
      <c r="F75" s="16">
        <f>IF(C75="","",IF(I75&gt;1,"MST",'Raw INPUT data'!G75))</f>
        <v>20</v>
      </c>
      <c r="G75" s="16">
        <f t="shared" si="6"/>
        <v>6.366197723675814</v>
      </c>
      <c r="H75" s="25">
        <f>IF(C75="","",IF(I75=1,PI()*POWER(G75/2,2)/10000,SUM(PI()*POWER(PRODUCT('Raw INPUT data'!G75,1/PI())/2,2)/10000,PI()*POWER(PRODUCT('Raw INPUT data'!H75,1/PI())/2,2)/10000,PI()*POWER(PRODUCT('Raw INPUT data'!I75,1/PI())/2,2)/10000,PI()*POWER(PRODUCT('Raw INPUT data'!J75,1/PI())/2,2)/10000,PI()*POWER(PRODUCT('Raw INPUT data'!K75,1/PI())/2,2)/10000,PI()*POWER(PRODUCT('Raw INPUT data'!L75,1/PI())/2,2)/10000,PI()*POWER(PRODUCT('Raw INPUT data'!M75,1/PI())/2,2)/10000,PI()*POWER(PRODUCT('Raw INPUT data'!N75,1/PI())/2,2)/10000,PI()*POWER(PRODUCT('Raw INPUT data'!O75,1/PI())/2,2)/10000,PI()*POWER(PRODUCT('Raw INPUT data'!P75,1/PI())/2,2)/10000,PI()*POWER(PRODUCT('Raw INPUT data'!Q75,1/PI())/2,2)/10000,PI()*POWER(PRODUCT('Raw INPUT data'!R75,1/PI())/2,2)/10000,PI()*POWER(PRODUCT('Raw INPUT data'!S75,1/PI())/2,2)/10000,PI()*POWER(PRODUCT('Raw INPUT data'!T75,1/PI())/2,2)/10000,PI()*POWER(PRODUCT('Raw INPUT data'!U75,1/PI())/2,2)/10000,PI()*POWER(PRODUCT('Raw INPUT data'!V75,1/PI())/2,2)/10000,PI()*POWER(PRODUCT('Raw INPUT data'!W75,1/PI())/2,2)/10000,PI()*POWER(PRODUCT('Raw INPUT data'!X75,1/PI())/2,2)/10000,PI()*POWER(PRODUCT('Raw INPUT data'!Y75,1/PI())/2,2)/10000,PI()*POWER(PRODUCT('Raw INPUT data'!Z75,1/PI())/2,2)/10000)))</f>
        <v>3.1830988618379076E-3</v>
      </c>
      <c r="I75" s="26">
        <f>IF(C75="","",COUNT('Raw INPUT data'!G75:Z75))</f>
        <v>1</v>
      </c>
      <c r="J75" s="3">
        <f>IF(C75="","",'Raw INPUT data'!F75)</f>
        <v>11</v>
      </c>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72"/>
    </row>
    <row r="76" spans="1:40" x14ac:dyDescent="0.2">
      <c r="A76" s="69">
        <f t="shared" si="4"/>
        <v>1</v>
      </c>
      <c r="B76" s="4" t="str">
        <f>CONCATENATE('Raw INPUT data'!A76,'Raw INPUT data'!B76)</f>
        <v>18d</v>
      </c>
      <c r="C76" s="17" t="str">
        <f>'Raw INPUT data'!D76</f>
        <v>X.gra</v>
      </c>
      <c r="D76" s="21">
        <f>IF(C76="","",IF(I76&gt;1,'Raw INPUT data'!E76,SUM('Raw INPUT data'!E76,(G76/100)/2)))</f>
        <v>3.3318309886183788</v>
      </c>
      <c r="E76" s="21">
        <f t="shared" si="5"/>
        <v>11.101097736717723</v>
      </c>
      <c r="F76" s="18">
        <f>IF(C76="","",IF(I76&gt;1,"MST",'Raw INPUT data'!G76))</f>
        <v>20</v>
      </c>
      <c r="G76" s="18">
        <f t="shared" si="6"/>
        <v>6.366197723675814</v>
      </c>
      <c r="H76" s="27">
        <f>IF(C76="","",IF(I76=1,PI()*POWER(G76/2,2)/10000,SUM(PI()*POWER(PRODUCT('Raw INPUT data'!G76,1/PI())/2,2)/10000,PI()*POWER(PRODUCT('Raw INPUT data'!H76,1/PI())/2,2)/10000,PI()*POWER(PRODUCT('Raw INPUT data'!I76,1/PI())/2,2)/10000,PI()*POWER(PRODUCT('Raw INPUT data'!J76,1/PI())/2,2)/10000,PI()*POWER(PRODUCT('Raw INPUT data'!K76,1/PI())/2,2)/10000,PI()*POWER(PRODUCT('Raw INPUT data'!L76,1/PI())/2,2)/10000,PI()*POWER(PRODUCT('Raw INPUT data'!M76,1/PI())/2,2)/10000,PI()*POWER(PRODUCT('Raw INPUT data'!N76,1/PI())/2,2)/10000,PI()*POWER(PRODUCT('Raw INPUT data'!O76,1/PI())/2,2)/10000,PI()*POWER(PRODUCT('Raw INPUT data'!P76,1/PI())/2,2)/10000,PI()*POWER(PRODUCT('Raw INPUT data'!Q76,1/PI())/2,2)/10000,PI()*POWER(PRODUCT('Raw INPUT data'!R76,1/PI())/2,2)/10000,PI()*POWER(PRODUCT('Raw INPUT data'!S76,1/PI())/2,2)/10000,PI()*POWER(PRODUCT('Raw INPUT data'!T76,1/PI())/2,2)/10000,PI()*POWER(PRODUCT('Raw INPUT data'!U76,1/PI())/2,2)/10000,PI()*POWER(PRODUCT('Raw INPUT data'!V76,1/PI())/2,2)/10000,PI()*POWER(PRODUCT('Raw INPUT data'!W76,1/PI())/2,2)/10000,PI()*POWER(PRODUCT('Raw INPUT data'!X76,1/PI())/2,2)/10000,PI()*POWER(PRODUCT('Raw INPUT data'!Y76,1/PI())/2,2)/10000,PI()*POWER(PRODUCT('Raw INPUT data'!Z76,1/PI())/2,2)/10000)))</f>
        <v>3.1830988618379076E-3</v>
      </c>
      <c r="I76" s="28">
        <f>IF(C76="","",COUNT('Raw INPUT data'!G76:Z76))</f>
        <v>1</v>
      </c>
      <c r="J76" s="5">
        <f>IF(C76="","",'Raw INPUT data'!F76)</f>
        <v>8</v>
      </c>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73"/>
    </row>
    <row r="77" spans="1:40" x14ac:dyDescent="0.2">
      <c r="A77" s="68">
        <f t="shared" si="4"/>
        <v>1</v>
      </c>
      <c r="B77" s="1" t="str">
        <f>CONCATENATE('Raw INPUT data'!A77,'Raw INPUT data'!B77)</f>
        <v>19a</v>
      </c>
      <c r="C77" s="12" t="str">
        <f>'Raw INPUT data'!D77</f>
        <v>R.api</v>
      </c>
      <c r="D77" s="20">
        <f>IF(C77="","",IF(I77&gt;1,'Raw INPUT data'!E77,SUM('Raw INPUT data'!E77,(G77/100)/2)))</f>
        <v>5.3001732903995373</v>
      </c>
      <c r="E77" s="20">
        <f t="shared" si="5"/>
        <v>28.091836908264657</v>
      </c>
      <c r="F77" s="16">
        <f>IF(C77="","",IF(I77&gt;1,"MST",'Raw INPUT data'!G77))</f>
        <v>377.1</v>
      </c>
      <c r="G77" s="16">
        <f t="shared" si="6"/>
        <v>120.03465807990747</v>
      </c>
      <c r="H77" s="25">
        <f>IF(C77="","",IF(I77=1,PI()*POWER(G77/2,2)/10000,SUM(PI()*POWER(PRODUCT('Raw INPUT data'!G77,1/PI())/2,2)/10000,PI()*POWER(PRODUCT('Raw INPUT data'!H77,1/PI())/2,2)/10000,PI()*POWER(PRODUCT('Raw INPUT data'!I77,1/PI())/2,2)/10000,PI()*POWER(PRODUCT('Raw INPUT data'!J77,1/PI())/2,2)/10000,PI()*POWER(PRODUCT('Raw INPUT data'!K77,1/PI())/2,2)/10000,PI()*POWER(PRODUCT('Raw INPUT data'!L77,1/PI())/2,2)/10000,PI()*POWER(PRODUCT('Raw INPUT data'!M77,1/PI())/2,2)/10000,PI()*POWER(PRODUCT('Raw INPUT data'!N77,1/PI())/2,2)/10000,PI()*POWER(PRODUCT('Raw INPUT data'!O77,1/PI())/2,2)/10000,PI()*POWER(PRODUCT('Raw INPUT data'!P77,1/PI())/2,2)/10000,PI()*POWER(PRODUCT('Raw INPUT data'!Q77,1/PI())/2,2)/10000,PI()*POWER(PRODUCT('Raw INPUT data'!R77,1/PI())/2,2)/10000,PI()*POWER(PRODUCT('Raw INPUT data'!S77,1/PI())/2,2)/10000,PI()*POWER(PRODUCT('Raw INPUT data'!T77,1/PI())/2,2)/10000,PI()*POWER(PRODUCT('Raw INPUT data'!U77,1/PI())/2,2)/10000,PI()*POWER(PRODUCT('Raw INPUT data'!V77,1/PI())/2,2)/10000,PI()*POWER(PRODUCT('Raw INPUT data'!W77,1/PI())/2,2)/10000,PI()*POWER(PRODUCT('Raw INPUT data'!X77,1/PI())/2,2)/10000,PI()*POWER(PRODUCT('Raw INPUT data'!Y77,1/PI())/2,2)/10000,PI()*POWER(PRODUCT('Raw INPUT data'!Z77,1/PI())/2,2)/10000)))</f>
        <v>1.1316267390483277</v>
      </c>
      <c r="I77" s="26">
        <f>IF(C77="","",COUNT('Raw INPUT data'!G77:Z77))</f>
        <v>1</v>
      </c>
      <c r="J77" s="3">
        <f>IF(C77="","",'Raw INPUT data'!F77)</f>
        <v>18</v>
      </c>
      <c r="K77" s="43">
        <f>IF(B77="","",IF($K$4="","",IF(OR(C77=$K$4,C78=$K$4,C79=$K$4,C80=$K$4),1,0)))</f>
        <v>0</v>
      </c>
      <c r="L77" s="43">
        <f>IF(B77="","",IF($L$4="","",IF(OR(C77=$L$4,C78=$L$4,C79=$L$4,C80=$L$4),1,0)))</f>
        <v>0</v>
      </c>
      <c r="M77" s="43">
        <f>IF(B77="","",IF($M$4="","",IF(OR(C77=$M$4,C78=$M$4,C79=$M$4,C80=$M$4),1,0)))</f>
        <v>1</v>
      </c>
      <c r="N77" s="43">
        <f>IF(B77="","",IF($N$4="","",IF(OR(C77=$N$4,C78=$N$4,C79=$N$4,C80=$N$4),1,0)))</f>
        <v>1</v>
      </c>
      <c r="O77" s="43" t="str">
        <f>IF(B77="","",IF($O$4="","",IF(OR(C77=$O$4,C78=$O$4,C79=$O$4,C80=$O$4),1,0)))</f>
        <v/>
      </c>
      <c r="P77" s="43" t="str">
        <f>IF(B77="","",IF($P$4="","",IF(OR(C77=$P$4,C78=$P$4,C79=$P$4,C80=$P$4),1,0)))</f>
        <v/>
      </c>
      <c r="Q77" s="43" t="str">
        <f>IF(B77="","",IF($Q$4="","",IF(OR(C77=$Q$4,C78=$Q$4,C79=$Q$4,C80=$Q$4),1,0)))</f>
        <v/>
      </c>
      <c r="R77" s="43" t="str">
        <f>IF(B77="","",IF($R$4="","",IF(OR(C77=$R$4,C78=$R$4,C79=$R$4,C80=$R$4),1,0)))</f>
        <v/>
      </c>
      <c r="S77" s="43" t="str">
        <f>IF(B77="","",IF($S$4="","",IF(OR(C77=$S$4,C78=$S$4,C79=$S$4,C80=$S$4),1,0)))</f>
        <v/>
      </c>
      <c r="T77" s="43" t="str">
        <f>IF(B77="","",IF($T$4="","",IF(OR(C77=$T$4,C78=$T$4,C79=$T$4,C80=$T$4),1,0)))</f>
        <v/>
      </c>
      <c r="U77" s="43" t="str">
        <f>IF(B77="","",IF($U$4="","",IF(OR(C77=$U$4,C78=$U$4,C79=$U$4,C80=$U$4),1,0)))</f>
        <v/>
      </c>
      <c r="V77" s="43" t="str">
        <f>IF(B77="","",IF($V$4="","",IF(OR(C77=$V$4,C78=$V$4,C79=$V$4,C80=$V$4),1,0)))</f>
        <v/>
      </c>
      <c r="W77" s="43" t="str">
        <f>IF(B77="","",IF($W$4="","",IF(OR(C77=$W$4,C78=$W$4,C79=$W$4,C80=$W$4),1,0)))</f>
        <v/>
      </c>
      <c r="X77" s="43" t="str">
        <f>IF(B77="","",IF($X$4="","",IF(OR(C77=$X$4,C78=$X$4,C79=$X$4,C80=$X$4),1,0)))</f>
        <v/>
      </c>
      <c r="Y77" s="43" t="str">
        <f>IF(B77="","",IF($Y$4="","",IF(OR(C77=$Y$4,C78=$Y$4,C79=$Y$4,C80=$Y$4),1,0)))</f>
        <v/>
      </c>
      <c r="Z77" s="43" t="str">
        <f>IF(B77="","",IF($Z$4="","",IF(OR(C77=$Z$4,C78=$Z$4,C79=$Z$4,C80=$Z$4),1,0)))</f>
        <v/>
      </c>
      <c r="AA77" s="43" t="str">
        <f>IF(B77="","",IF($AA$4="","",IF(OR(C77=$AA$4,C78=$AA$4,C79=$AA$4,C80=$AA$4),1,0)))</f>
        <v/>
      </c>
      <c r="AB77" s="43" t="str">
        <f>IF(B77="","",IF($AB$4="","",IF(OR(C77=$AB$4,C78=$AB$4,C79=$AB$4,C80=$AB$4),1,0)))</f>
        <v/>
      </c>
      <c r="AC77" s="43" t="str">
        <f>IF(B77="","",IF($AC$4="","",IF(OR(C77=$AC$4,C78=$AC$4,C79=$AC$4,C80=$AC$4),1,0)))</f>
        <v/>
      </c>
      <c r="AD77" s="43" t="str">
        <f>IF(B77="","",IF($AD$4="","",IF(OR(C77=$AD$4,C78=$AD$4,C79=$AD$4,C80=$AD$4),1,0)))</f>
        <v/>
      </c>
      <c r="AE77" s="43" t="str">
        <f>IF(B77="","",IF($AE$4="","",IF(OR(C77=$AE$4,C78=$AE$4,C79=$AE$4,C80=$AE$4),1,0)))</f>
        <v/>
      </c>
      <c r="AF77" s="43" t="str">
        <f>IF(B77="","",IF($AF$4="","",IF(OR(C77=$AF$4,C78=$AF$4,C79=$AF$4,C80=$AF$4),1,0)))</f>
        <v/>
      </c>
      <c r="AG77" s="43" t="str">
        <f>IF(B77="","",IF($AG$4="","",IF(OR(C77=$AG$4,C78=$AG$4,C79=$AG$4,C80=$AG$4),1,0)))</f>
        <v/>
      </c>
      <c r="AH77" s="43" t="str">
        <f>IF(B77="","",IF($AH$4="","",IF(OR(C77=$AH$4,C78=$AH$4,C79=$AH$4,C80=$AH$4),1,0)))</f>
        <v/>
      </c>
      <c r="AI77" s="43" t="str">
        <f>IF(B77="","",IF($AI$4="","",IF(OR(C77=$AI$4,C78=$AI$4,C79=$AI$4,C80=$AI$4),1,0)))</f>
        <v/>
      </c>
      <c r="AJ77" s="43" t="str">
        <f>IF(B77="","",IF($AJ$4="","",IF(OR(C77=$AJ$4,C78=$AJ$4,C79=$AJ$4,C80=$AJ$4),1,0)))</f>
        <v/>
      </c>
      <c r="AK77" s="43" t="str">
        <f>IF(B77="","",IF($AK$4="","",IF(OR(C77=$AK$4,C78=$AK$4,C79=$AK$4,C80=$AK$4),1,0)))</f>
        <v/>
      </c>
      <c r="AL77" s="43" t="str">
        <f>IF(B77="","",IF($AL$4="","",IF(OR(C77=$AL$4,C78=$AL$4,C79=$AL$4,C80=$AL$4),1,0)))</f>
        <v/>
      </c>
      <c r="AM77" s="43" t="str">
        <f>IF(B77="","",IF($AM$4="","",IF(OR(C77=$AM$4,C78=$AM$4,C79=$AM$4,C80=$AM$4),1,0)))</f>
        <v/>
      </c>
      <c r="AN77" s="72" t="str">
        <f>IF(B77="","",IF($AN$4="","",IF(OR(C77=$AN$4,C78=$AN$4,C79=$AN$4,C80=$AN$4),1,0)))</f>
        <v/>
      </c>
    </row>
    <row r="78" spans="1:40" x14ac:dyDescent="0.2">
      <c r="A78" s="68">
        <f t="shared" si="4"/>
        <v>1</v>
      </c>
      <c r="B78" s="1" t="str">
        <f>CONCATENATE('Raw INPUT data'!A78,'Raw INPUT data'!B78)</f>
        <v>19b</v>
      </c>
      <c r="C78" s="12" t="str">
        <f>'Raw INPUT data'!D78</f>
        <v>R.api</v>
      </c>
      <c r="D78" s="20">
        <f>IF(C78="","",IF(I78&gt;1,'Raw INPUT data'!E78,SUM('Raw INPUT data'!E78,(G78/100)/2)))</f>
        <v>3.2475873279844767</v>
      </c>
      <c r="E78" s="20">
        <f t="shared" si="5"/>
        <v>10.546823452885352</v>
      </c>
      <c r="F78" s="16">
        <f>IF(C78="","",IF(I78&gt;1,"MST",'Raw INPUT data'!G78))</f>
        <v>29.9</v>
      </c>
      <c r="G78" s="16">
        <f t="shared" si="6"/>
        <v>9.5174655968953417</v>
      </c>
      <c r="H78" s="25">
        <f>IF(C78="","",IF(I78=1,PI()*POWER(G78/2,2)/10000,SUM(PI()*POWER(PRODUCT('Raw INPUT data'!G78,1/PI())/2,2)/10000,PI()*POWER(PRODUCT('Raw INPUT data'!H78,1/PI())/2,2)/10000,PI()*POWER(PRODUCT('Raw INPUT data'!I78,1/PI())/2,2)/10000,PI()*POWER(PRODUCT('Raw INPUT data'!J78,1/PI())/2,2)/10000,PI()*POWER(PRODUCT('Raw INPUT data'!K78,1/PI())/2,2)/10000,PI()*POWER(PRODUCT('Raw INPUT data'!L78,1/PI())/2,2)/10000,PI()*POWER(PRODUCT('Raw INPUT data'!M78,1/PI())/2,2)/10000,PI()*POWER(PRODUCT('Raw INPUT data'!N78,1/PI())/2,2)/10000,PI()*POWER(PRODUCT('Raw INPUT data'!O78,1/PI())/2,2)/10000,PI()*POWER(PRODUCT('Raw INPUT data'!P78,1/PI())/2,2)/10000,PI()*POWER(PRODUCT('Raw INPUT data'!Q78,1/PI())/2,2)/10000,PI()*POWER(PRODUCT('Raw INPUT data'!R78,1/PI())/2,2)/10000,PI()*POWER(PRODUCT('Raw INPUT data'!S78,1/PI())/2,2)/10000,PI()*POWER(PRODUCT('Raw INPUT data'!T78,1/PI())/2,2)/10000,PI()*POWER(PRODUCT('Raw INPUT data'!U78,1/PI())/2,2)/10000,PI()*POWER(PRODUCT('Raw INPUT data'!V78,1/PI())/2,2)/10000,PI()*POWER(PRODUCT('Raw INPUT data'!W78,1/PI())/2,2)/10000,PI()*POWER(PRODUCT('Raw INPUT data'!X78,1/PI())/2,2)/10000,PI()*POWER(PRODUCT('Raw INPUT data'!Y78,1/PI())/2,2)/10000,PI()*POWER(PRODUCT('Raw INPUT data'!Z78,1/PI())/2,2)/10000)))</f>
        <v>7.1143055336792688E-3</v>
      </c>
      <c r="I78" s="26">
        <f>IF(C78="","",COUNT('Raw INPUT data'!G78:Z78))</f>
        <v>1</v>
      </c>
      <c r="J78" s="3">
        <f>IF(C78="","",'Raw INPUT data'!F78)</f>
        <v>10</v>
      </c>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72"/>
    </row>
    <row r="79" spans="1:40" x14ac:dyDescent="0.2">
      <c r="A79" s="68">
        <f t="shared" si="4"/>
        <v>1</v>
      </c>
      <c r="B79" s="1" t="str">
        <f>CONCATENATE('Raw INPUT data'!A79,'Raw INPUT data'!B79)</f>
        <v>19c</v>
      </c>
      <c r="C79" s="12" t="str">
        <f>'Raw INPUT data'!D79</f>
        <v>R.api</v>
      </c>
      <c r="D79" s="20">
        <f>IF(C79="","",IF(I79&gt;1,'Raw INPUT data'!E79,SUM('Raw INPUT data'!E79,(G79/100)/2)))</f>
        <v>5.175070437401085</v>
      </c>
      <c r="E79" s="20">
        <f t="shared" si="5"/>
        <v>26.781354032062659</v>
      </c>
      <c r="F79" s="16">
        <f>IF(C79="","",IF(I79&gt;1,"MST",'Raw INPUT data'!G79))</f>
        <v>110</v>
      </c>
      <c r="G79" s="16">
        <f t="shared" si="6"/>
        <v>35.014087480216979</v>
      </c>
      <c r="H79" s="25">
        <f>IF(C79="","",IF(I79=1,PI()*POWER(G79/2,2)/10000,SUM(PI()*POWER(PRODUCT('Raw INPUT data'!G79,1/PI())/2,2)/10000,PI()*POWER(PRODUCT('Raw INPUT data'!H79,1/PI())/2,2)/10000,PI()*POWER(PRODUCT('Raw INPUT data'!I79,1/PI())/2,2)/10000,PI()*POWER(PRODUCT('Raw INPUT data'!J79,1/PI())/2,2)/10000,PI()*POWER(PRODUCT('Raw INPUT data'!K79,1/PI())/2,2)/10000,PI()*POWER(PRODUCT('Raw INPUT data'!L79,1/PI())/2,2)/10000,PI()*POWER(PRODUCT('Raw INPUT data'!M79,1/PI())/2,2)/10000,PI()*POWER(PRODUCT('Raw INPUT data'!N79,1/PI())/2,2)/10000,PI()*POWER(PRODUCT('Raw INPUT data'!O79,1/PI())/2,2)/10000,PI()*POWER(PRODUCT('Raw INPUT data'!P79,1/PI())/2,2)/10000,PI()*POWER(PRODUCT('Raw INPUT data'!Q79,1/PI())/2,2)/10000,PI()*POWER(PRODUCT('Raw INPUT data'!R79,1/PI())/2,2)/10000,PI()*POWER(PRODUCT('Raw INPUT data'!S79,1/PI())/2,2)/10000,PI()*POWER(PRODUCT('Raw INPUT data'!T79,1/PI())/2,2)/10000,PI()*POWER(PRODUCT('Raw INPUT data'!U79,1/PI())/2,2)/10000,PI()*POWER(PRODUCT('Raw INPUT data'!V79,1/PI())/2,2)/10000,PI()*POWER(PRODUCT('Raw INPUT data'!W79,1/PI())/2,2)/10000,PI()*POWER(PRODUCT('Raw INPUT data'!X79,1/PI())/2,2)/10000,PI()*POWER(PRODUCT('Raw INPUT data'!Y79,1/PI())/2,2)/10000,PI()*POWER(PRODUCT('Raw INPUT data'!Z79,1/PI())/2,2)/10000)))</f>
        <v>9.6288740570596693E-2</v>
      </c>
      <c r="I79" s="26">
        <f>IF(C79="","",COUNT('Raw INPUT data'!G79:Z79))</f>
        <v>1</v>
      </c>
      <c r="J79" s="3">
        <f>IF(C79="","",'Raw INPUT data'!F79)</f>
        <v>18</v>
      </c>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72"/>
    </row>
    <row r="80" spans="1:40" x14ac:dyDescent="0.2">
      <c r="A80" s="69">
        <f t="shared" si="4"/>
        <v>1</v>
      </c>
      <c r="B80" s="4" t="str">
        <f>CONCATENATE('Raw INPUT data'!A80,'Raw INPUT data'!B80)</f>
        <v>19d</v>
      </c>
      <c r="C80" s="17" t="str">
        <f>'Raw INPUT data'!D80</f>
        <v>X.gra</v>
      </c>
      <c r="D80" s="21">
        <f>IF(C80="","",IF(I80&gt;1,'Raw INPUT data'!E80,SUM('Raw INPUT data'!E80,(G80/100)/2)))</f>
        <v>3.7350140874802173</v>
      </c>
      <c r="E80" s="21">
        <f t="shared" si="5"/>
        <v>13.950330233675681</v>
      </c>
      <c r="F80" s="18">
        <f>IF(C80="","",IF(I80&gt;1,"MST",'Raw INPUT data'!G80))</f>
        <v>22</v>
      </c>
      <c r="G80" s="18">
        <f t="shared" si="6"/>
        <v>7.0028174960433951</v>
      </c>
      <c r="H80" s="27">
        <f>IF(C80="","",IF(I80=1,PI()*POWER(G80/2,2)/10000,SUM(PI()*POWER(PRODUCT('Raw INPUT data'!G80,1/PI())/2,2)/10000,PI()*POWER(PRODUCT('Raw INPUT data'!H80,1/PI())/2,2)/10000,PI()*POWER(PRODUCT('Raw INPUT data'!I80,1/PI())/2,2)/10000,PI()*POWER(PRODUCT('Raw INPUT data'!J80,1/PI())/2,2)/10000,PI()*POWER(PRODUCT('Raw INPUT data'!K80,1/PI())/2,2)/10000,PI()*POWER(PRODUCT('Raw INPUT data'!L80,1/PI())/2,2)/10000,PI()*POWER(PRODUCT('Raw INPUT data'!M80,1/PI())/2,2)/10000,PI()*POWER(PRODUCT('Raw INPUT data'!N80,1/PI())/2,2)/10000,PI()*POWER(PRODUCT('Raw INPUT data'!O80,1/PI())/2,2)/10000,PI()*POWER(PRODUCT('Raw INPUT data'!P80,1/PI())/2,2)/10000,PI()*POWER(PRODUCT('Raw INPUT data'!Q80,1/PI())/2,2)/10000,PI()*POWER(PRODUCT('Raw INPUT data'!R80,1/PI())/2,2)/10000,PI()*POWER(PRODUCT('Raw INPUT data'!S80,1/PI())/2,2)/10000,PI()*POWER(PRODUCT('Raw INPUT data'!T80,1/PI())/2,2)/10000,PI()*POWER(PRODUCT('Raw INPUT data'!U80,1/PI())/2,2)/10000,PI()*POWER(PRODUCT('Raw INPUT data'!V80,1/PI())/2,2)/10000,PI()*POWER(PRODUCT('Raw INPUT data'!W80,1/PI())/2,2)/10000,PI()*POWER(PRODUCT('Raw INPUT data'!X80,1/PI())/2,2)/10000,PI()*POWER(PRODUCT('Raw INPUT data'!Y80,1/PI())/2,2)/10000,PI()*POWER(PRODUCT('Raw INPUT data'!Z80,1/PI())/2,2)/10000)))</f>
        <v>3.8515496228238677E-3</v>
      </c>
      <c r="I80" s="28">
        <f>IF(C80="","",COUNT('Raw INPUT data'!G80:Z80))</f>
        <v>1</v>
      </c>
      <c r="J80" s="5">
        <f>IF(C80="","",'Raw INPUT data'!F80)</f>
        <v>10</v>
      </c>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73"/>
    </row>
    <row r="81" spans="1:40" x14ac:dyDescent="0.2">
      <c r="A81" s="68">
        <f t="shared" si="4"/>
        <v>1</v>
      </c>
      <c r="B81" s="1" t="str">
        <f>CONCATENATE('Raw INPUT data'!A81,'Raw INPUT data'!B81)</f>
        <v>20a</v>
      </c>
      <c r="C81" s="12" t="str">
        <f>'Raw INPUT data'!D81</f>
        <v>R.api</v>
      </c>
      <c r="D81" s="20">
        <f>IF(C81="","",IF(I81&gt;1,'Raw INPUT data'!E81,SUM('Raw INPUT data'!E81,(G81/100)/2)))</f>
        <v>4.0653761213289243</v>
      </c>
      <c r="E81" s="20">
        <f t="shared" si="5"/>
        <v>16.527283007871407</v>
      </c>
      <c r="F81" s="16">
        <f>IF(C81="","",IF(I81&gt;1,"MST",'Raw INPUT data'!G81))</f>
        <v>480.9</v>
      </c>
      <c r="G81" s="16">
        <f t="shared" si="6"/>
        <v>153.07522426578493</v>
      </c>
      <c r="H81" s="25">
        <f>IF(C81="","",IF(I81=1,PI()*POWER(G81/2,2)/10000,SUM(PI()*POWER(PRODUCT('Raw INPUT data'!G81,1/PI())/2,2)/10000,PI()*POWER(PRODUCT('Raw INPUT data'!H81,1/PI())/2,2)/10000,PI()*POWER(PRODUCT('Raw INPUT data'!I81,1/PI())/2,2)/10000,PI()*POWER(PRODUCT('Raw INPUT data'!J81,1/PI())/2,2)/10000,PI()*POWER(PRODUCT('Raw INPUT data'!K81,1/PI())/2,2)/10000,PI()*POWER(PRODUCT('Raw INPUT data'!L81,1/PI())/2,2)/10000,PI()*POWER(PRODUCT('Raw INPUT data'!M81,1/PI())/2,2)/10000,PI()*POWER(PRODUCT('Raw INPUT data'!N81,1/PI())/2,2)/10000,PI()*POWER(PRODUCT('Raw INPUT data'!O81,1/PI())/2,2)/10000,PI()*POWER(PRODUCT('Raw INPUT data'!P81,1/PI())/2,2)/10000,PI()*POWER(PRODUCT('Raw INPUT data'!Q81,1/PI())/2,2)/10000,PI()*POWER(PRODUCT('Raw INPUT data'!R81,1/PI())/2,2)/10000,PI()*POWER(PRODUCT('Raw INPUT data'!S81,1/PI())/2,2)/10000,PI()*POWER(PRODUCT('Raw INPUT data'!T81,1/PI())/2,2)/10000,PI()*POWER(PRODUCT('Raw INPUT data'!U81,1/PI())/2,2)/10000,PI()*POWER(PRODUCT('Raw INPUT data'!V81,1/PI())/2,2)/10000,PI()*POWER(PRODUCT('Raw INPUT data'!W81,1/PI())/2,2)/10000,PI()*POWER(PRODUCT('Raw INPUT data'!X81,1/PI())/2,2)/10000,PI()*POWER(PRODUCT('Raw INPUT data'!Y81,1/PI())/2,2)/10000,PI()*POWER(PRODUCT('Raw INPUT data'!Z81,1/PI())/2,2)/10000)))</f>
        <v>1.8403468837353991</v>
      </c>
      <c r="I81" s="26">
        <f>IF(C81="","",COUNT('Raw INPUT data'!G81:Z81))</f>
        <v>1</v>
      </c>
      <c r="J81" s="3">
        <f>IF(C81="","",'Raw INPUT data'!F81)</f>
        <v>20</v>
      </c>
      <c r="K81" s="43">
        <f>IF(B81="","",IF($K$4="","",IF(OR(C81=$K$4,C82=$K$4,C83=$K$4,C84=$K$4),1,0)))</f>
        <v>0</v>
      </c>
      <c r="L81" s="43">
        <f>IF(B81="","",IF($L$4="","",IF(OR(C81=$L$4,C82=$L$4,C83=$L$4,C84=$L$4),1,0)))</f>
        <v>0</v>
      </c>
      <c r="M81" s="43">
        <f>IF(B81="","",IF($M$4="","",IF(OR(C81=$M$4,C82=$M$4,C83=$M$4,C84=$M$4),1,0)))</f>
        <v>1</v>
      </c>
      <c r="N81" s="43">
        <f>IF(B81="","",IF($N$4="","",IF(OR(C81=$N$4,C82=$N$4,C83=$N$4,C84=$N$4),1,0)))</f>
        <v>1</v>
      </c>
      <c r="O81" s="43" t="str">
        <f>IF(B81="","",IF($O$4="","",IF(OR(C81=$O$4,C82=$O$4,C83=$O$4,C84=$O$4),1,0)))</f>
        <v/>
      </c>
      <c r="P81" s="43" t="str">
        <f>IF(B81="","",IF($P$4="","",IF(OR(C81=$P$4,C82=$P$4,C83=$P$4,C84=$P$4),1,0)))</f>
        <v/>
      </c>
      <c r="Q81" s="43" t="str">
        <f>IF(B81="","",IF($Q$4="","",IF(OR(C81=$Q$4,C82=$Q$4,C83=$Q$4,C84=$Q$4),1,0)))</f>
        <v/>
      </c>
      <c r="R81" s="43" t="str">
        <f>IF(B81="","",IF($R$4="","",IF(OR(C81=$R$4,C82=$R$4,C83=$R$4,C84=$R$4),1,0)))</f>
        <v/>
      </c>
      <c r="S81" s="43" t="str">
        <f>IF(B81="","",IF($S$4="","",IF(OR(C81=$S$4,C82=$S$4,C83=$S$4,C84=$S$4),1,0)))</f>
        <v/>
      </c>
      <c r="T81" s="43" t="str">
        <f>IF(B81="","",IF($T$4="","",IF(OR(C81=$T$4,C82=$T$4,C83=$T$4,C84=$T$4),1,0)))</f>
        <v/>
      </c>
      <c r="U81" s="43" t="str">
        <f>IF(B81="","",IF($U$4="","",IF(OR(C81=$U$4,C82=$U$4,C83=$U$4,C84=$U$4),1,0)))</f>
        <v/>
      </c>
      <c r="V81" s="43" t="str">
        <f>IF(B81="","",IF($V$4="","",IF(OR(C81=$V$4,C82=$V$4,C83=$V$4,C84=$V$4),1,0)))</f>
        <v/>
      </c>
      <c r="W81" s="43" t="str">
        <f>IF(B81="","",IF($W$4="","",IF(OR(C81=$W$4,C82=$W$4,C83=$W$4,C84=$W$4),1,0)))</f>
        <v/>
      </c>
      <c r="X81" s="43" t="str">
        <f>IF(B81="","",IF($X$4="","",IF(OR(C81=$X$4,C82=$X$4,C83=$X$4,C84=$X$4),1,0)))</f>
        <v/>
      </c>
      <c r="Y81" s="43" t="str">
        <f>IF(B81="","",IF($Y$4="","",IF(OR(C81=$Y$4,C82=$Y$4,C83=$Y$4,C84=$Y$4),1,0)))</f>
        <v/>
      </c>
      <c r="Z81" s="43" t="str">
        <f>IF(B81="","",IF($Z$4="","",IF(OR(C81=$Z$4,C82=$Z$4,C83=$Z$4,C84=$Z$4),1,0)))</f>
        <v/>
      </c>
      <c r="AA81" s="43" t="str">
        <f>IF(B81="","",IF($AA$4="","",IF(OR(C81=$AA$4,C82=$AA$4,C83=$AA$4,C84=$AA$4),1,0)))</f>
        <v/>
      </c>
      <c r="AB81" s="43" t="str">
        <f>IF(B81="","",IF($AB$4="","",IF(OR(C81=$AB$4,C82=$AB$4,C83=$AB$4,C84=$AB$4),1,0)))</f>
        <v/>
      </c>
      <c r="AC81" s="43" t="str">
        <f>IF(B81="","",IF($AC$4="","",IF(OR(C81=$AC$4,C82=$AC$4,C83=$AC$4,C84=$AC$4),1,0)))</f>
        <v/>
      </c>
      <c r="AD81" s="43" t="str">
        <f>IF(B81="","",IF($AD$4="","",IF(OR(C81=$AD$4,C82=$AD$4,C83=$AD$4,C84=$AD$4),1,0)))</f>
        <v/>
      </c>
      <c r="AE81" s="43" t="str">
        <f>IF(B81="","",IF($AE$4="","",IF(OR(C81=$AE$4,C82=$AE$4,C83=$AE$4,C84=$AE$4),1,0)))</f>
        <v/>
      </c>
      <c r="AF81" s="43" t="str">
        <f>IF(B81="","",IF($AF$4="","",IF(OR(C81=$AF$4,C82=$AF$4,C83=$AF$4,C84=$AF$4),1,0)))</f>
        <v/>
      </c>
      <c r="AG81" s="43" t="str">
        <f>IF(B81="","",IF($AG$4="","",IF(OR(C81=$AG$4,C82=$AG$4,C83=$AG$4,C84=$AG$4),1,0)))</f>
        <v/>
      </c>
      <c r="AH81" s="43" t="str">
        <f>IF(B81="","",IF($AH$4="","",IF(OR(C81=$AH$4,C82=$AH$4,C83=$AH$4,C84=$AH$4),1,0)))</f>
        <v/>
      </c>
      <c r="AI81" s="43" t="str">
        <f>IF(B81="","",IF($AI$4="","",IF(OR(C81=$AI$4,C82=$AI$4,C83=$AI$4,C84=$AI$4),1,0)))</f>
        <v/>
      </c>
      <c r="AJ81" s="43" t="str">
        <f>IF(B81="","",IF($AJ$4="","",IF(OR(C81=$AJ$4,C82=$AJ$4,C83=$AJ$4,C84=$AJ$4),1,0)))</f>
        <v/>
      </c>
      <c r="AK81" s="43" t="str">
        <f>IF(B81="","",IF($AK$4="","",IF(OR(C81=$AK$4,C82=$AK$4,C83=$AK$4,C84=$AK$4),1,0)))</f>
        <v/>
      </c>
      <c r="AL81" s="43" t="str">
        <f>IF(B81="","",IF($AL$4="","",IF(OR(C81=$AL$4,C82=$AL$4,C83=$AL$4,C84=$AL$4),1,0)))</f>
        <v/>
      </c>
      <c r="AM81" s="43" t="str">
        <f>IF(B81="","",IF($AM$4="","",IF(OR(C81=$AM$4,C82=$AM$4,C83=$AM$4,C84=$AM$4),1,0)))</f>
        <v/>
      </c>
      <c r="AN81" s="72" t="str">
        <f>IF(B81="","",IF($AN$4="","",IF(OR(C81=$AN$4,C82=$AN$4,C83=$AN$4,C84=$AN$4),1,0)))</f>
        <v/>
      </c>
    </row>
    <row r="82" spans="1:40" x14ac:dyDescent="0.2">
      <c r="A82" s="68">
        <f t="shared" si="4"/>
        <v>1</v>
      </c>
      <c r="B82" s="1" t="str">
        <f>CONCATENATE('Raw INPUT data'!A82,'Raw INPUT data'!B82)</f>
        <v>20b</v>
      </c>
      <c r="C82" s="12" t="str">
        <f>'Raw INPUT data'!D82</f>
        <v>X.gra</v>
      </c>
      <c r="D82" s="20">
        <f>IF(C82="","",IF(I82&gt;1,'Raw INPUT data'!E82,SUM('Raw INPUT data'!E82,(G82/100)/2)))</f>
        <v>3.0795774715459476</v>
      </c>
      <c r="E82" s="20">
        <f t="shared" si="5"/>
        <v>9.4837974032533321</v>
      </c>
      <c r="F82" s="16">
        <f>IF(C82="","",IF(I82&gt;1,"MST",'Raw INPUT data'!G82))</f>
        <v>50</v>
      </c>
      <c r="G82" s="16">
        <f t="shared" si="6"/>
        <v>15.915494309189535</v>
      </c>
      <c r="H82" s="25">
        <f>IF(C82="","",IF(I82=1,PI()*POWER(G82/2,2)/10000,SUM(PI()*POWER(PRODUCT('Raw INPUT data'!G82,1/PI())/2,2)/10000,PI()*POWER(PRODUCT('Raw INPUT data'!H82,1/PI())/2,2)/10000,PI()*POWER(PRODUCT('Raw INPUT data'!I82,1/PI())/2,2)/10000,PI()*POWER(PRODUCT('Raw INPUT data'!J82,1/PI())/2,2)/10000,PI()*POWER(PRODUCT('Raw INPUT data'!K82,1/PI())/2,2)/10000,PI()*POWER(PRODUCT('Raw INPUT data'!L82,1/PI())/2,2)/10000,PI()*POWER(PRODUCT('Raw INPUT data'!M82,1/PI())/2,2)/10000,PI()*POWER(PRODUCT('Raw INPUT data'!N82,1/PI())/2,2)/10000,PI()*POWER(PRODUCT('Raw INPUT data'!O82,1/PI())/2,2)/10000,PI()*POWER(PRODUCT('Raw INPUT data'!P82,1/PI())/2,2)/10000,PI()*POWER(PRODUCT('Raw INPUT data'!Q82,1/PI())/2,2)/10000,PI()*POWER(PRODUCT('Raw INPUT data'!R82,1/PI())/2,2)/10000,PI()*POWER(PRODUCT('Raw INPUT data'!S82,1/PI())/2,2)/10000,PI()*POWER(PRODUCT('Raw INPUT data'!T82,1/PI())/2,2)/10000,PI()*POWER(PRODUCT('Raw INPUT data'!U82,1/PI())/2,2)/10000,PI()*POWER(PRODUCT('Raw INPUT data'!V82,1/PI())/2,2)/10000,PI()*POWER(PRODUCT('Raw INPUT data'!W82,1/PI())/2,2)/10000,PI()*POWER(PRODUCT('Raw INPUT data'!X82,1/PI())/2,2)/10000,PI()*POWER(PRODUCT('Raw INPUT data'!Y82,1/PI())/2,2)/10000,PI()*POWER(PRODUCT('Raw INPUT data'!Z82,1/PI())/2,2)/10000)))</f>
        <v>1.9894367886486922E-2</v>
      </c>
      <c r="I82" s="26">
        <f>IF(C82="","",COUNT('Raw INPUT data'!G82:Z82))</f>
        <v>1</v>
      </c>
      <c r="J82" s="3">
        <f>IF(C82="","",'Raw INPUT data'!F82)</f>
        <v>10</v>
      </c>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72"/>
    </row>
    <row r="83" spans="1:40" x14ac:dyDescent="0.2">
      <c r="A83" s="68">
        <f t="shared" si="4"/>
        <v>1</v>
      </c>
      <c r="B83" s="1" t="str">
        <f>CONCATENATE('Raw INPUT data'!A83,'Raw INPUT data'!B83)</f>
        <v>20c</v>
      </c>
      <c r="C83" s="12" t="str">
        <f>'Raw INPUT data'!D83</f>
        <v>R.api</v>
      </c>
      <c r="D83" s="20">
        <f>IF(C83="","",IF(I83&gt;1,'Raw INPUT data'!E83,SUM('Raw INPUT data'!E83,(G83/100)/2)))</f>
        <v>3.3477464829275685</v>
      </c>
      <c r="E83" s="20">
        <f t="shared" si="5"/>
        <v>11.207406513953904</v>
      </c>
      <c r="F83" s="16">
        <f>IF(C83="","",IF(I83&gt;1,"MST",'Raw INPUT data'!G83))</f>
        <v>30</v>
      </c>
      <c r="G83" s="16">
        <f t="shared" si="6"/>
        <v>9.5492965855137211</v>
      </c>
      <c r="H83" s="25">
        <f>IF(C83="","",IF(I83=1,PI()*POWER(G83/2,2)/10000,SUM(PI()*POWER(PRODUCT('Raw INPUT data'!G83,1/PI())/2,2)/10000,PI()*POWER(PRODUCT('Raw INPUT data'!H83,1/PI())/2,2)/10000,PI()*POWER(PRODUCT('Raw INPUT data'!I83,1/PI())/2,2)/10000,PI()*POWER(PRODUCT('Raw INPUT data'!J83,1/PI())/2,2)/10000,PI()*POWER(PRODUCT('Raw INPUT data'!K83,1/PI())/2,2)/10000,PI()*POWER(PRODUCT('Raw INPUT data'!L83,1/PI())/2,2)/10000,PI()*POWER(PRODUCT('Raw INPUT data'!M83,1/PI())/2,2)/10000,PI()*POWER(PRODUCT('Raw INPUT data'!N83,1/PI())/2,2)/10000,PI()*POWER(PRODUCT('Raw INPUT data'!O83,1/PI())/2,2)/10000,PI()*POWER(PRODUCT('Raw INPUT data'!P83,1/PI())/2,2)/10000,PI()*POWER(PRODUCT('Raw INPUT data'!Q83,1/PI())/2,2)/10000,PI()*POWER(PRODUCT('Raw INPUT data'!R83,1/PI())/2,2)/10000,PI()*POWER(PRODUCT('Raw INPUT data'!S83,1/PI())/2,2)/10000,PI()*POWER(PRODUCT('Raw INPUT data'!T83,1/PI())/2,2)/10000,PI()*POWER(PRODUCT('Raw INPUT data'!U83,1/PI())/2,2)/10000,PI()*POWER(PRODUCT('Raw INPUT data'!V83,1/PI())/2,2)/10000,PI()*POWER(PRODUCT('Raw INPUT data'!W83,1/PI())/2,2)/10000,PI()*POWER(PRODUCT('Raw INPUT data'!X83,1/PI())/2,2)/10000,PI()*POWER(PRODUCT('Raw INPUT data'!Y83,1/PI())/2,2)/10000,PI()*POWER(PRODUCT('Raw INPUT data'!Z83,1/PI())/2,2)/10000)))</f>
        <v>7.1619724391352915E-3</v>
      </c>
      <c r="I83" s="26">
        <f>IF(C83="","",COUNT('Raw INPUT data'!G83:Z83))</f>
        <v>1</v>
      </c>
      <c r="J83" s="3">
        <f>IF(C83="","",'Raw INPUT data'!F83)</f>
        <v>10</v>
      </c>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72"/>
    </row>
    <row r="84" spans="1:40" x14ac:dyDescent="0.2">
      <c r="A84" s="69">
        <f t="shared" si="4"/>
        <v>1</v>
      </c>
      <c r="B84" s="4" t="str">
        <f>CONCATENATE('Raw INPUT data'!A84,'Raw INPUT data'!B84)</f>
        <v>20d</v>
      </c>
      <c r="C84" s="17" t="str">
        <f>'Raw INPUT data'!D84</f>
        <v>R.api</v>
      </c>
      <c r="D84" s="21">
        <f>IF(C84="","",IF(I84&gt;1,'Raw INPUT data'!E84,SUM('Raw INPUT data'!E84,(G84/100)/2)))</f>
        <v>0.87746482927568614</v>
      </c>
      <c r="E84" s="21">
        <f t="shared" si="5"/>
        <v>0.76994452661580903</v>
      </c>
      <c r="F84" s="18">
        <f>IF(C84="","",IF(I84&gt;1,"MST",'Raw INPUT data'!G84))</f>
        <v>300</v>
      </c>
      <c r="G84" s="18">
        <f t="shared" si="6"/>
        <v>95.492965855137214</v>
      </c>
      <c r="H84" s="27">
        <f>IF(C84="","",IF(I84=1,PI()*POWER(G84/2,2)/10000,SUM(PI()*POWER(PRODUCT('Raw INPUT data'!G84,1/PI())/2,2)/10000,PI()*POWER(PRODUCT('Raw INPUT data'!H84,1/PI())/2,2)/10000,PI()*POWER(PRODUCT('Raw INPUT data'!I84,1/PI())/2,2)/10000,PI()*POWER(PRODUCT('Raw INPUT data'!J84,1/PI())/2,2)/10000,PI()*POWER(PRODUCT('Raw INPUT data'!K84,1/PI())/2,2)/10000,PI()*POWER(PRODUCT('Raw INPUT data'!L84,1/PI())/2,2)/10000,PI()*POWER(PRODUCT('Raw INPUT data'!M84,1/PI())/2,2)/10000,PI()*POWER(PRODUCT('Raw INPUT data'!N84,1/PI())/2,2)/10000,PI()*POWER(PRODUCT('Raw INPUT data'!O84,1/PI())/2,2)/10000,PI()*POWER(PRODUCT('Raw INPUT data'!P84,1/PI())/2,2)/10000,PI()*POWER(PRODUCT('Raw INPUT data'!Q84,1/PI())/2,2)/10000,PI()*POWER(PRODUCT('Raw INPUT data'!R84,1/PI())/2,2)/10000,PI()*POWER(PRODUCT('Raw INPUT data'!S84,1/PI())/2,2)/10000,PI()*POWER(PRODUCT('Raw INPUT data'!T84,1/PI())/2,2)/10000,PI()*POWER(PRODUCT('Raw INPUT data'!U84,1/PI())/2,2)/10000,PI()*POWER(PRODUCT('Raw INPUT data'!V84,1/PI())/2,2)/10000,PI()*POWER(PRODUCT('Raw INPUT data'!W84,1/PI())/2,2)/10000,PI()*POWER(PRODUCT('Raw INPUT data'!X84,1/PI())/2,2)/10000,PI()*POWER(PRODUCT('Raw INPUT data'!Y84,1/PI())/2,2)/10000,PI()*POWER(PRODUCT('Raw INPUT data'!Z84,1/PI())/2,2)/10000)))</f>
        <v>0.71619724391352924</v>
      </c>
      <c r="I84" s="28">
        <f>IF(C84="","",COUNT('Raw INPUT data'!G84:Z84))</f>
        <v>1</v>
      </c>
      <c r="J84" s="5">
        <f>IF(C84="","",'Raw INPUT data'!F84)</f>
        <v>20</v>
      </c>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73"/>
    </row>
    <row r="85" spans="1:40" x14ac:dyDescent="0.2">
      <c r="A85" s="68" t="str">
        <f t="shared" si="4"/>
        <v/>
      </c>
      <c r="B85" s="1" t="str">
        <f>CONCATENATE('Raw INPUT data'!A85,'Raw INPUT data'!B85)</f>
        <v/>
      </c>
      <c r="C85" s="12" t="str">
        <f>'Raw INPUT data'!D85</f>
        <v/>
      </c>
      <c r="D85" s="20" t="str">
        <f>IF(C85="","",IF(I85&gt;1,'Raw INPUT data'!E85,SUM('Raw INPUT data'!E85,(G85/100)/2)))</f>
        <v/>
      </c>
      <c r="E85" s="20" t="str">
        <f t="shared" si="5"/>
        <v/>
      </c>
      <c r="F85" s="16" t="str">
        <f>IF(C85="","",IF(I85&gt;1,"MST",'Raw INPUT data'!G85))</f>
        <v/>
      </c>
      <c r="G85" s="16" t="str">
        <f t="shared" si="6"/>
        <v/>
      </c>
      <c r="H85" s="25" t="str">
        <f>IF(C85="","",IF(I85=1,PI()*POWER(G85/2,2)/10000,SUM(PI()*POWER(PRODUCT('Raw INPUT data'!G85,1/PI())/2,2)/10000,PI()*POWER(PRODUCT('Raw INPUT data'!H85,1/PI())/2,2)/10000,PI()*POWER(PRODUCT('Raw INPUT data'!I85,1/PI())/2,2)/10000,PI()*POWER(PRODUCT('Raw INPUT data'!J85,1/PI())/2,2)/10000,PI()*POWER(PRODUCT('Raw INPUT data'!K85,1/PI())/2,2)/10000,PI()*POWER(PRODUCT('Raw INPUT data'!L85,1/PI())/2,2)/10000,PI()*POWER(PRODUCT('Raw INPUT data'!M85,1/PI())/2,2)/10000,PI()*POWER(PRODUCT('Raw INPUT data'!N85,1/PI())/2,2)/10000,PI()*POWER(PRODUCT('Raw INPUT data'!O85,1/PI())/2,2)/10000,PI()*POWER(PRODUCT('Raw INPUT data'!P85,1/PI())/2,2)/10000,PI()*POWER(PRODUCT('Raw INPUT data'!Q85,1/PI())/2,2)/10000,PI()*POWER(PRODUCT('Raw INPUT data'!R85,1/PI())/2,2)/10000,PI()*POWER(PRODUCT('Raw INPUT data'!S85,1/PI())/2,2)/10000,PI()*POWER(PRODUCT('Raw INPUT data'!T85,1/PI())/2,2)/10000,PI()*POWER(PRODUCT('Raw INPUT data'!U85,1/PI())/2,2)/10000,PI()*POWER(PRODUCT('Raw INPUT data'!V85,1/PI())/2,2)/10000,PI()*POWER(PRODUCT('Raw INPUT data'!W85,1/PI())/2,2)/10000,PI()*POWER(PRODUCT('Raw INPUT data'!X85,1/PI())/2,2)/10000,PI()*POWER(PRODUCT('Raw INPUT data'!Y85,1/PI())/2,2)/10000,PI()*POWER(PRODUCT('Raw INPUT data'!Z85,1/PI())/2,2)/10000)))</f>
        <v/>
      </c>
      <c r="I85" s="26" t="str">
        <f>IF(C85="","",COUNT('Raw INPUT data'!G85:Z85))</f>
        <v/>
      </c>
      <c r="J85" s="3" t="str">
        <f>IF(C85="","",'Raw INPUT data'!F85)</f>
        <v/>
      </c>
      <c r="K85" s="43" t="str">
        <f>IF(B85="","",IF($K$4="","",IF(OR(C85=$K$4,C86=$K$4,C87=$K$4,C88=$K$4),1,0)))</f>
        <v/>
      </c>
      <c r="L85" s="43" t="str">
        <f>IF(B85="","",IF($L$4="","",IF(OR(C85=$L$4,C86=$L$4,C87=$L$4,C88=$L$4),1,0)))</f>
        <v/>
      </c>
      <c r="M85" s="43" t="str">
        <f>IF(B85="","",IF($M$4="","",IF(OR(C85=$M$4,C86=$M$4,C87=$M$4,C88=$M$4),1,0)))</f>
        <v/>
      </c>
      <c r="N85" s="43" t="str">
        <f>IF(B85="","",IF($N$4="","",IF(OR(C85=$N$4,C86=$N$4,C87=$N$4,C88=$N$4),1,0)))</f>
        <v/>
      </c>
      <c r="O85" s="43" t="str">
        <f>IF(B85="","",IF($O$4="","",IF(OR(C85=$O$4,C86=$O$4,C87=$O$4,C88=$O$4),1,0)))</f>
        <v/>
      </c>
      <c r="P85" s="43" t="str">
        <f>IF(B85="","",IF($P$4="","",IF(OR(C85=$P$4,C86=$P$4,C87=$P$4,C88=$P$4),1,0)))</f>
        <v/>
      </c>
      <c r="Q85" s="43" t="str">
        <f>IF(B85="","",IF($Q$4="","",IF(OR(C85=$Q$4,C86=$Q$4,C87=$Q$4,C88=$Q$4),1,0)))</f>
        <v/>
      </c>
      <c r="R85" s="43" t="str">
        <f>IF(B85="","",IF($R$4="","",IF(OR(C85=$R$4,C86=$R$4,C87=$R$4,C88=$R$4),1,0)))</f>
        <v/>
      </c>
      <c r="S85" s="43" t="str">
        <f>IF(B85="","",IF($S$4="","",IF(OR(C85=$S$4,C86=$S$4,C87=$S$4,C88=$S$4),1,0)))</f>
        <v/>
      </c>
      <c r="T85" s="43" t="str">
        <f>IF(B85="","",IF($T$4="","",IF(OR(C85=$T$4,C86=$T$4,C87=$T$4,C88=$T$4),1,0)))</f>
        <v/>
      </c>
      <c r="U85" s="43" t="str">
        <f>IF(B85="","",IF($U$4="","",IF(OR(C85=$U$4,C86=$U$4,C87=$U$4,C88=$U$4),1,0)))</f>
        <v/>
      </c>
      <c r="V85" s="43" t="str">
        <f>IF(B85="","",IF($V$4="","",IF(OR(C85=$V$4,C86=$V$4,C87=$V$4,C88=$V$4),1,0)))</f>
        <v/>
      </c>
      <c r="W85" s="43" t="str">
        <f>IF(B85="","",IF($W$4="","",IF(OR(C85=$W$4,C86=$W$4,C87=$W$4,C88=$W$4),1,0)))</f>
        <v/>
      </c>
      <c r="X85" s="43" t="str">
        <f>IF(B85="","",IF($X$4="","",IF(OR(C85=$X$4,C86=$X$4,C87=$X$4,C88=$X$4),1,0)))</f>
        <v/>
      </c>
      <c r="Y85" s="43" t="str">
        <f>IF(B85="","",IF($Y$4="","",IF(OR(C85=$Y$4,C86=$Y$4,C87=$Y$4,C88=$Y$4),1,0)))</f>
        <v/>
      </c>
      <c r="Z85" s="43" t="str">
        <f>IF(B85="","",IF($Z$4="","",IF(OR(C85=$Z$4,C86=$Z$4,C87=$Z$4,C88=$Z$4),1,0)))</f>
        <v/>
      </c>
      <c r="AA85" s="43" t="str">
        <f>IF(B85="","",IF($AA$4="","",IF(OR(C85=$AA$4,C86=$AA$4,C87=$AA$4,C88=$AA$4),1,0)))</f>
        <v/>
      </c>
      <c r="AB85" s="43" t="str">
        <f>IF(B85="","",IF($AB$4="","",IF(OR(C85=$AB$4,C86=$AB$4,C87=$AB$4,C88=$AB$4),1,0)))</f>
        <v/>
      </c>
      <c r="AC85" s="43" t="str">
        <f>IF(B85="","",IF($AC$4="","",IF(OR(C85=$AC$4,C86=$AC$4,C87=$AC$4,C88=$AC$4),1,0)))</f>
        <v/>
      </c>
      <c r="AD85" s="43" t="str">
        <f>IF(B85="","",IF($AD$4="","",IF(OR(C85=$AD$4,C86=$AD$4,C87=$AD$4,C88=$AD$4),1,0)))</f>
        <v/>
      </c>
      <c r="AE85" s="43" t="str">
        <f>IF(B85="","",IF($AE$4="","",IF(OR(C85=$AE$4,C86=$AE$4,C87=$AE$4,C88=$AE$4),1,0)))</f>
        <v/>
      </c>
      <c r="AF85" s="43" t="str">
        <f>IF(B85="","",IF($AF$4="","",IF(OR(C85=$AF$4,C86=$AF$4,C87=$AF$4,C88=$AF$4),1,0)))</f>
        <v/>
      </c>
      <c r="AG85" s="43" t="str">
        <f>IF(B85="","",IF($AG$4="","",IF(OR(C85=$AG$4,C86=$AG$4,C87=$AG$4,C88=$AG$4),1,0)))</f>
        <v/>
      </c>
      <c r="AH85" s="43" t="str">
        <f>IF(B85="","",IF($AH$4="","",IF(OR(C85=$AH$4,C86=$AH$4,C87=$AH$4,C88=$AH$4),1,0)))</f>
        <v/>
      </c>
      <c r="AI85" s="43" t="str">
        <f>IF(B85="","",IF($AI$4="","",IF(OR(C85=$AI$4,C86=$AI$4,C87=$AI$4,C88=$AI$4),1,0)))</f>
        <v/>
      </c>
      <c r="AJ85" s="43" t="str">
        <f>IF(B85="","",IF($AJ$4="","",IF(OR(C85=$AJ$4,C86=$AJ$4,C87=$AJ$4,C88=$AJ$4),1,0)))</f>
        <v/>
      </c>
      <c r="AK85" s="43" t="str">
        <f>IF(B85="","",IF($AK$4="","",IF(OR(C85=$AK$4,C86=$AK$4,C87=$AK$4,C88=$AK$4),1,0)))</f>
        <v/>
      </c>
      <c r="AL85" s="43" t="str">
        <f>IF(B85="","",IF($AL$4="","",IF(OR(C85=$AL$4,C86=$AL$4,C87=$AL$4,C88=$AL$4),1,0)))</f>
        <v/>
      </c>
      <c r="AM85" s="43" t="str">
        <f>IF(B85="","",IF($AM$4="","",IF(OR(C85=$AM$4,C86=$AM$4,C87=$AM$4,C88=$AM$4),1,0)))</f>
        <v/>
      </c>
      <c r="AN85" s="72" t="str">
        <f>IF(B85="","",IF($AN$4="","",IF(OR(C85=$AN$4,C86=$AN$4,C87=$AN$4,C88=$AN$4),1,0)))</f>
        <v/>
      </c>
    </row>
    <row r="86" spans="1:40" x14ac:dyDescent="0.2">
      <c r="A86" s="68" t="str">
        <f t="shared" si="4"/>
        <v/>
      </c>
      <c r="B86" s="1" t="str">
        <f>CONCATENATE('Raw INPUT data'!A86,'Raw INPUT data'!B86)</f>
        <v/>
      </c>
      <c r="C86" s="12" t="str">
        <f>'Raw INPUT data'!D86</f>
        <v/>
      </c>
      <c r="D86" s="20" t="str">
        <f>IF(C86="","",IF(I86&gt;1,'Raw INPUT data'!E86,SUM('Raw INPUT data'!E86,(G86/100)/2)))</f>
        <v/>
      </c>
      <c r="E86" s="20" t="str">
        <f t="shared" si="5"/>
        <v/>
      </c>
      <c r="F86" s="16" t="str">
        <f>IF(C86="","",IF(I86&gt;1,"MST",'Raw INPUT data'!G86))</f>
        <v/>
      </c>
      <c r="G86" s="16" t="str">
        <f t="shared" si="6"/>
        <v/>
      </c>
      <c r="H86" s="25" t="str">
        <f>IF(C86="","",IF(I86=1,PI()*POWER(G86/2,2)/10000,SUM(PI()*POWER(PRODUCT('Raw INPUT data'!G86,1/PI())/2,2)/10000,PI()*POWER(PRODUCT('Raw INPUT data'!H86,1/PI())/2,2)/10000,PI()*POWER(PRODUCT('Raw INPUT data'!I86,1/PI())/2,2)/10000,PI()*POWER(PRODUCT('Raw INPUT data'!J86,1/PI())/2,2)/10000,PI()*POWER(PRODUCT('Raw INPUT data'!K86,1/PI())/2,2)/10000,PI()*POWER(PRODUCT('Raw INPUT data'!L86,1/PI())/2,2)/10000,PI()*POWER(PRODUCT('Raw INPUT data'!M86,1/PI())/2,2)/10000,PI()*POWER(PRODUCT('Raw INPUT data'!N86,1/PI())/2,2)/10000,PI()*POWER(PRODUCT('Raw INPUT data'!O86,1/PI())/2,2)/10000,PI()*POWER(PRODUCT('Raw INPUT data'!P86,1/PI())/2,2)/10000,PI()*POWER(PRODUCT('Raw INPUT data'!Q86,1/PI())/2,2)/10000,PI()*POWER(PRODUCT('Raw INPUT data'!R86,1/PI())/2,2)/10000,PI()*POWER(PRODUCT('Raw INPUT data'!S86,1/PI())/2,2)/10000,PI()*POWER(PRODUCT('Raw INPUT data'!T86,1/PI())/2,2)/10000,PI()*POWER(PRODUCT('Raw INPUT data'!U86,1/PI())/2,2)/10000,PI()*POWER(PRODUCT('Raw INPUT data'!V86,1/PI())/2,2)/10000,PI()*POWER(PRODUCT('Raw INPUT data'!W86,1/PI())/2,2)/10000,PI()*POWER(PRODUCT('Raw INPUT data'!X86,1/PI())/2,2)/10000,PI()*POWER(PRODUCT('Raw INPUT data'!Y86,1/PI())/2,2)/10000,PI()*POWER(PRODUCT('Raw INPUT data'!Z86,1/PI())/2,2)/10000)))</f>
        <v/>
      </c>
      <c r="I86" s="26" t="str">
        <f>IF(C86="","",COUNT('Raw INPUT data'!G86:Z86))</f>
        <v/>
      </c>
      <c r="J86" s="3" t="str">
        <f>IF(C86="","",'Raw INPUT data'!F86)</f>
        <v/>
      </c>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72"/>
    </row>
    <row r="87" spans="1:40" x14ac:dyDescent="0.2">
      <c r="A87" s="68" t="str">
        <f t="shared" si="4"/>
        <v/>
      </c>
      <c r="B87" s="1" t="str">
        <f>CONCATENATE('Raw INPUT data'!A87,'Raw INPUT data'!B87)</f>
        <v/>
      </c>
      <c r="C87" s="12" t="str">
        <f>'Raw INPUT data'!D87</f>
        <v/>
      </c>
      <c r="D87" s="20" t="str">
        <f>IF(C87="","",IF(I87&gt;1,'Raw INPUT data'!E87,SUM('Raw INPUT data'!E87,(G87/100)/2)))</f>
        <v/>
      </c>
      <c r="E87" s="20" t="str">
        <f t="shared" si="5"/>
        <v/>
      </c>
      <c r="F87" s="16" t="str">
        <f>IF(C87="","",IF(I87&gt;1,"MST",'Raw INPUT data'!G87))</f>
        <v/>
      </c>
      <c r="G87" s="16" t="str">
        <f t="shared" si="6"/>
        <v/>
      </c>
      <c r="H87" s="25" t="str">
        <f>IF(C87="","",IF(I87=1,PI()*POWER(G87/2,2)/10000,SUM(PI()*POWER(PRODUCT('Raw INPUT data'!G87,1/PI())/2,2)/10000,PI()*POWER(PRODUCT('Raw INPUT data'!H87,1/PI())/2,2)/10000,PI()*POWER(PRODUCT('Raw INPUT data'!I87,1/PI())/2,2)/10000,PI()*POWER(PRODUCT('Raw INPUT data'!J87,1/PI())/2,2)/10000,PI()*POWER(PRODUCT('Raw INPUT data'!K87,1/PI())/2,2)/10000,PI()*POWER(PRODUCT('Raw INPUT data'!L87,1/PI())/2,2)/10000,PI()*POWER(PRODUCT('Raw INPUT data'!M87,1/PI())/2,2)/10000,PI()*POWER(PRODUCT('Raw INPUT data'!N87,1/PI())/2,2)/10000,PI()*POWER(PRODUCT('Raw INPUT data'!O87,1/PI())/2,2)/10000,PI()*POWER(PRODUCT('Raw INPUT data'!P87,1/PI())/2,2)/10000,PI()*POWER(PRODUCT('Raw INPUT data'!Q87,1/PI())/2,2)/10000,PI()*POWER(PRODUCT('Raw INPUT data'!R87,1/PI())/2,2)/10000,PI()*POWER(PRODUCT('Raw INPUT data'!S87,1/PI())/2,2)/10000,PI()*POWER(PRODUCT('Raw INPUT data'!T87,1/PI())/2,2)/10000,PI()*POWER(PRODUCT('Raw INPUT data'!U87,1/PI())/2,2)/10000,PI()*POWER(PRODUCT('Raw INPUT data'!V87,1/PI())/2,2)/10000,PI()*POWER(PRODUCT('Raw INPUT data'!W87,1/PI())/2,2)/10000,PI()*POWER(PRODUCT('Raw INPUT data'!X87,1/PI())/2,2)/10000,PI()*POWER(PRODUCT('Raw INPUT data'!Y87,1/PI())/2,2)/10000,PI()*POWER(PRODUCT('Raw INPUT data'!Z87,1/PI())/2,2)/10000)))</f>
        <v/>
      </c>
      <c r="I87" s="26" t="str">
        <f>IF(C87="","",COUNT('Raw INPUT data'!G87:Z87))</f>
        <v/>
      </c>
      <c r="J87" s="3" t="str">
        <f>IF(C87="","",'Raw INPUT data'!F87)</f>
        <v/>
      </c>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72"/>
    </row>
    <row r="88" spans="1:40" x14ac:dyDescent="0.2">
      <c r="A88" s="69" t="str">
        <f t="shared" si="4"/>
        <v/>
      </c>
      <c r="B88" s="4" t="str">
        <f>CONCATENATE('Raw INPUT data'!A88,'Raw INPUT data'!B88)</f>
        <v/>
      </c>
      <c r="C88" s="17" t="str">
        <f>'Raw INPUT data'!D88</f>
        <v/>
      </c>
      <c r="D88" s="21" t="str">
        <f>IF(C88="","",IF(I88&gt;1,'Raw INPUT data'!E88,SUM('Raw INPUT data'!E88,(G88/100)/2)))</f>
        <v/>
      </c>
      <c r="E88" s="21" t="str">
        <f t="shared" si="5"/>
        <v/>
      </c>
      <c r="F88" s="18" t="str">
        <f>IF(C88="","",IF(I88&gt;1,"MST",'Raw INPUT data'!G88))</f>
        <v/>
      </c>
      <c r="G88" s="18" t="str">
        <f t="shared" si="6"/>
        <v/>
      </c>
      <c r="H88" s="27" t="str">
        <f>IF(C88="","",IF(I88=1,PI()*POWER(G88/2,2)/10000,SUM(PI()*POWER(PRODUCT('Raw INPUT data'!G88,1/PI())/2,2)/10000,PI()*POWER(PRODUCT('Raw INPUT data'!H88,1/PI())/2,2)/10000,PI()*POWER(PRODUCT('Raw INPUT data'!I88,1/PI())/2,2)/10000,PI()*POWER(PRODUCT('Raw INPUT data'!J88,1/PI())/2,2)/10000,PI()*POWER(PRODUCT('Raw INPUT data'!K88,1/PI())/2,2)/10000,PI()*POWER(PRODUCT('Raw INPUT data'!L88,1/PI())/2,2)/10000,PI()*POWER(PRODUCT('Raw INPUT data'!M88,1/PI())/2,2)/10000,PI()*POWER(PRODUCT('Raw INPUT data'!N88,1/PI())/2,2)/10000,PI()*POWER(PRODUCT('Raw INPUT data'!O88,1/PI())/2,2)/10000,PI()*POWER(PRODUCT('Raw INPUT data'!P88,1/PI())/2,2)/10000,PI()*POWER(PRODUCT('Raw INPUT data'!Q88,1/PI())/2,2)/10000,PI()*POWER(PRODUCT('Raw INPUT data'!R88,1/PI())/2,2)/10000,PI()*POWER(PRODUCT('Raw INPUT data'!S88,1/PI())/2,2)/10000,PI()*POWER(PRODUCT('Raw INPUT data'!T88,1/PI())/2,2)/10000,PI()*POWER(PRODUCT('Raw INPUT data'!U88,1/PI())/2,2)/10000,PI()*POWER(PRODUCT('Raw INPUT data'!V88,1/PI())/2,2)/10000,PI()*POWER(PRODUCT('Raw INPUT data'!W88,1/PI())/2,2)/10000,PI()*POWER(PRODUCT('Raw INPUT data'!X88,1/PI())/2,2)/10000,PI()*POWER(PRODUCT('Raw INPUT data'!Y88,1/PI())/2,2)/10000,PI()*POWER(PRODUCT('Raw INPUT data'!Z88,1/PI())/2,2)/10000)))</f>
        <v/>
      </c>
      <c r="I88" s="28" t="str">
        <f>IF(C88="","",COUNT('Raw INPUT data'!G88:Z88))</f>
        <v/>
      </c>
      <c r="J88" s="5" t="str">
        <f>IF(C88="","",'Raw INPUT data'!F88)</f>
        <v/>
      </c>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73"/>
    </row>
    <row r="89" spans="1:40" x14ac:dyDescent="0.2">
      <c r="A89" s="68" t="str">
        <f t="shared" si="4"/>
        <v/>
      </c>
      <c r="B89" s="1" t="str">
        <f>CONCATENATE('Raw INPUT data'!A89,'Raw INPUT data'!B89)</f>
        <v/>
      </c>
      <c r="C89" s="12" t="str">
        <f>'Raw INPUT data'!D89</f>
        <v/>
      </c>
      <c r="D89" s="20" t="str">
        <f>IF(C89="","",IF(I89&gt;1,'Raw INPUT data'!E89,SUM('Raw INPUT data'!E89,(G89/100)/2)))</f>
        <v/>
      </c>
      <c r="E89" s="20" t="str">
        <f t="shared" si="5"/>
        <v/>
      </c>
      <c r="F89" s="16" t="str">
        <f>IF(C89="","",IF(I89&gt;1,"MST",'Raw INPUT data'!G89))</f>
        <v/>
      </c>
      <c r="G89" s="16" t="str">
        <f t="shared" si="6"/>
        <v/>
      </c>
      <c r="H89" s="25" t="str">
        <f>IF(C89="","",IF(I89=1,PI()*POWER(G89/2,2)/10000,SUM(PI()*POWER(PRODUCT('Raw INPUT data'!G89,1/PI())/2,2)/10000,PI()*POWER(PRODUCT('Raw INPUT data'!H89,1/PI())/2,2)/10000,PI()*POWER(PRODUCT('Raw INPUT data'!I89,1/PI())/2,2)/10000,PI()*POWER(PRODUCT('Raw INPUT data'!J89,1/PI())/2,2)/10000,PI()*POWER(PRODUCT('Raw INPUT data'!K89,1/PI())/2,2)/10000,PI()*POWER(PRODUCT('Raw INPUT data'!L89,1/PI())/2,2)/10000,PI()*POWER(PRODUCT('Raw INPUT data'!M89,1/PI())/2,2)/10000,PI()*POWER(PRODUCT('Raw INPUT data'!N89,1/PI())/2,2)/10000,PI()*POWER(PRODUCT('Raw INPUT data'!O89,1/PI())/2,2)/10000,PI()*POWER(PRODUCT('Raw INPUT data'!P89,1/PI())/2,2)/10000,PI()*POWER(PRODUCT('Raw INPUT data'!Q89,1/PI())/2,2)/10000,PI()*POWER(PRODUCT('Raw INPUT data'!R89,1/PI())/2,2)/10000,PI()*POWER(PRODUCT('Raw INPUT data'!S89,1/PI())/2,2)/10000,PI()*POWER(PRODUCT('Raw INPUT data'!T89,1/PI())/2,2)/10000,PI()*POWER(PRODUCT('Raw INPUT data'!U89,1/PI())/2,2)/10000,PI()*POWER(PRODUCT('Raw INPUT data'!V89,1/PI())/2,2)/10000,PI()*POWER(PRODUCT('Raw INPUT data'!W89,1/PI())/2,2)/10000,PI()*POWER(PRODUCT('Raw INPUT data'!X89,1/PI())/2,2)/10000,PI()*POWER(PRODUCT('Raw INPUT data'!Y89,1/PI())/2,2)/10000,PI()*POWER(PRODUCT('Raw INPUT data'!Z89,1/PI())/2,2)/10000)))</f>
        <v/>
      </c>
      <c r="I89" s="26" t="str">
        <f>IF(C89="","",COUNT('Raw INPUT data'!G89:Z89))</f>
        <v/>
      </c>
      <c r="J89" s="3" t="str">
        <f>IF(C89="","",'Raw INPUT data'!F89)</f>
        <v/>
      </c>
      <c r="K89" s="43" t="str">
        <f>IF(B89="","",IF($K$4="","",IF(OR(C89=$K$4,C90=$K$4,C91=$K$4,C92=$K$4),1,0)))</f>
        <v/>
      </c>
      <c r="L89" s="43" t="str">
        <f>IF(B89="","",IF($L$4="","",IF(OR(C89=$L$4,C90=$L$4,C91=$L$4,C92=$L$4),1,0)))</f>
        <v/>
      </c>
      <c r="M89" s="43" t="str">
        <f>IF(B89="","",IF($M$4="","",IF(OR(C89=$M$4,C90=$M$4,C91=$M$4,C92=$M$4),1,0)))</f>
        <v/>
      </c>
      <c r="N89" s="43" t="str">
        <f>IF(B89="","",IF($N$4="","",IF(OR(C89=$N$4,C90=$N$4,C91=$N$4,C92=$N$4),1,0)))</f>
        <v/>
      </c>
      <c r="O89" s="43" t="str">
        <f>IF(B89="","",IF($O$4="","",IF(OR(C89=$O$4,C90=$O$4,C91=$O$4,C92=$O$4),1,0)))</f>
        <v/>
      </c>
      <c r="P89" s="43" t="str">
        <f>IF(B89="","",IF($P$4="","",IF(OR(C89=$P$4,C90=$P$4,C91=$P$4,C92=$P$4),1,0)))</f>
        <v/>
      </c>
      <c r="Q89" s="43" t="str">
        <f>IF(B89="","",IF($Q$4="","",IF(OR(C89=$Q$4,C90=$Q$4,C91=$Q$4,C92=$Q$4),1,0)))</f>
        <v/>
      </c>
      <c r="R89" s="43" t="str">
        <f>IF(B89="","",IF($R$4="","",IF(OR(C89=$R$4,C90=$R$4,C91=$R$4,C92=$R$4),1,0)))</f>
        <v/>
      </c>
      <c r="S89" s="43" t="str">
        <f>IF(B89="","",IF($S$4="","",IF(OR(C89=$S$4,C90=$S$4,C91=$S$4,C92=$S$4),1,0)))</f>
        <v/>
      </c>
      <c r="T89" s="43" t="str">
        <f>IF(B89="","",IF($T$4="","",IF(OR(C89=$T$4,C90=$T$4,C91=$T$4,C92=$T$4),1,0)))</f>
        <v/>
      </c>
      <c r="U89" s="43" t="str">
        <f>IF(B89="","",IF($U$4="","",IF(OR(C89=$U$4,C90=$U$4,C91=$U$4,C92=$U$4),1,0)))</f>
        <v/>
      </c>
      <c r="V89" s="43" t="str">
        <f>IF(B89="","",IF($V$4="","",IF(OR(C89=$V$4,C90=$V$4,C91=$V$4,C92=$V$4),1,0)))</f>
        <v/>
      </c>
      <c r="W89" s="43" t="str">
        <f>IF(B89="","",IF($W$4="","",IF(OR(C89=$W$4,C90=$W$4,C91=$W$4,C92=$W$4),1,0)))</f>
        <v/>
      </c>
      <c r="X89" s="43" t="str">
        <f>IF(B89="","",IF($X$4="","",IF(OR(C89=$X$4,C90=$X$4,C91=$X$4,C92=$X$4),1,0)))</f>
        <v/>
      </c>
      <c r="Y89" s="43" t="str">
        <f>IF(B89="","",IF($Y$4="","",IF(OR(C89=$Y$4,C90=$Y$4,C91=$Y$4,C92=$Y$4),1,0)))</f>
        <v/>
      </c>
      <c r="Z89" s="43" t="str">
        <f>IF(B89="","",IF($Z$4="","",IF(OR(C89=$Z$4,C90=$Z$4,C91=$Z$4,C92=$Z$4),1,0)))</f>
        <v/>
      </c>
      <c r="AA89" s="43" t="str">
        <f>IF(B89="","",IF($AA$4="","",IF(OR(C89=$AA$4,C90=$AA$4,C91=$AA$4,C92=$AA$4),1,0)))</f>
        <v/>
      </c>
      <c r="AB89" s="43" t="str">
        <f>IF(B89="","",IF($AB$4="","",IF(OR(C89=$AB$4,C90=$AB$4,C91=$AB$4,C92=$AB$4),1,0)))</f>
        <v/>
      </c>
      <c r="AC89" s="43" t="str">
        <f>IF(B89="","",IF($AC$4="","",IF(OR(C89=$AC$4,C90=$AC$4,C91=$AC$4,C92=$AC$4),1,0)))</f>
        <v/>
      </c>
      <c r="AD89" s="43" t="str">
        <f>IF(B89="","",IF($AD$4="","",IF(OR(C89=$AD$4,C90=$AD$4,C91=$AD$4,C92=$AD$4),1,0)))</f>
        <v/>
      </c>
      <c r="AE89" s="43" t="str">
        <f>IF(B89="","",IF($AE$4="","",IF(OR(C89=$AE$4,C90=$AE$4,C91=$AE$4,C92=$AE$4),1,0)))</f>
        <v/>
      </c>
      <c r="AF89" s="43" t="str">
        <f>IF(B89="","",IF($AF$4="","",IF(OR(C89=$AF$4,C90=$AF$4,C91=$AF$4,C92=$AF$4),1,0)))</f>
        <v/>
      </c>
      <c r="AG89" s="43" t="str">
        <f>IF(B89="","",IF($AG$4="","",IF(OR(C89=$AG$4,C90=$AG$4,C91=$AG$4,C92=$AG$4),1,0)))</f>
        <v/>
      </c>
      <c r="AH89" s="43" t="str">
        <f>IF(B89="","",IF($AH$4="","",IF(OR(C89=$AH$4,C90=$AH$4,C91=$AH$4,C92=$AH$4),1,0)))</f>
        <v/>
      </c>
      <c r="AI89" s="43" t="str">
        <f>IF(B89="","",IF($AI$4="","",IF(OR(C89=$AI$4,C90=$AI$4,C91=$AI$4,C92=$AI$4),1,0)))</f>
        <v/>
      </c>
      <c r="AJ89" s="43" t="str">
        <f>IF(B89="","",IF($AJ$4="","",IF(OR(C89=$AJ$4,C90=$AJ$4,C91=$AJ$4,C92=$AJ$4),1,0)))</f>
        <v/>
      </c>
      <c r="AK89" s="43" t="str">
        <f>IF(B89="","",IF($AK$4="","",IF(OR(C89=$AK$4,C90=$AK$4,C91=$AK$4,C92=$AK$4),1,0)))</f>
        <v/>
      </c>
      <c r="AL89" s="43" t="str">
        <f>IF(B89="","",IF($AL$4="","",IF(OR(C89=$AL$4,C90=$AL$4,C91=$AL$4,C92=$AL$4),1,0)))</f>
        <v/>
      </c>
      <c r="AM89" s="43" t="str">
        <f>IF(B89="","",IF($AM$4="","",IF(OR(C89=$AM$4,C90=$AM$4,C91=$AM$4,C92=$AM$4),1,0)))</f>
        <v/>
      </c>
      <c r="AN89" s="72" t="str">
        <f>IF(B89="","",IF($AN$4="","",IF(OR(C89=$AN$4,C90=$AN$4,C91=$AN$4,C92=$AN$4),1,0)))</f>
        <v/>
      </c>
    </row>
    <row r="90" spans="1:40" x14ac:dyDescent="0.2">
      <c r="A90" s="68" t="str">
        <f t="shared" si="4"/>
        <v/>
      </c>
      <c r="B90" s="1" t="str">
        <f>CONCATENATE('Raw INPUT data'!A90,'Raw INPUT data'!B90)</f>
        <v/>
      </c>
      <c r="C90" s="12" t="str">
        <f>'Raw INPUT data'!D90</f>
        <v/>
      </c>
      <c r="D90" s="20" t="str">
        <f>IF(C90="","",IF(I90&gt;1,'Raw INPUT data'!E90,SUM('Raw INPUT data'!E90,(G90/100)/2)))</f>
        <v/>
      </c>
      <c r="E90" s="20" t="str">
        <f t="shared" si="5"/>
        <v/>
      </c>
      <c r="F90" s="16" t="str">
        <f>IF(C90="","",IF(I90&gt;1,"MST",'Raw INPUT data'!G90))</f>
        <v/>
      </c>
      <c r="G90" s="16" t="str">
        <f t="shared" si="6"/>
        <v/>
      </c>
      <c r="H90" s="25" t="str">
        <f>IF(C90="","",IF(I90=1,PI()*POWER(G90/2,2)/10000,SUM(PI()*POWER(PRODUCT('Raw INPUT data'!G90,1/PI())/2,2)/10000,PI()*POWER(PRODUCT('Raw INPUT data'!H90,1/PI())/2,2)/10000,PI()*POWER(PRODUCT('Raw INPUT data'!I90,1/PI())/2,2)/10000,PI()*POWER(PRODUCT('Raw INPUT data'!J90,1/PI())/2,2)/10000,PI()*POWER(PRODUCT('Raw INPUT data'!K90,1/PI())/2,2)/10000,PI()*POWER(PRODUCT('Raw INPUT data'!L90,1/PI())/2,2)/10000,PI()*POWER(PRODUCT('Raw INPUT data'!M90,1/PI())/2,2)/10000,PI()*POWER(PRODUCT('Raw INPUT data'!N90,1/PI())/2,2)/10000,PI()*POWER(PRODUCT('Raw INPUT data'!O90,1/PI())/2,2)/10000,PI()*POWER(PRODUCT('Raw INPUT data'!P90,1/PI())/2,2)/10000,PI()*POWER(PRODUCT('Raw INPUT data'!Q90,1/PI())/2,2)/10000,PI()*POWER(PRODUCT('Raw INPUT data'!R90,1/PI())/2,2)/10000,PI()*POWER(PRODUCT('Raw INPUT data'!S90,1/PI())/2,2)/10000,PI()*POWER(PRODUCT('Raw INPUT data'!T90,1/PI())/2,2)/10000,PI()*POWER(PRODUCT('Raw INPUT data'!U90,1/PI())/2,2)/10000,PI()*POWER(PRODUCT('Raw INPUT data'!V90,1/PI())/2,2)/10000,PI()*POWER(PRODUCT('Raw INPUT data'!W90,1/PI())/2,2)/10000,PI()*POWER(PRODUCT('Raw INPUT data'!X90,1/PI())/2,2)/10000,PI()*POWER(PRODUCT('Raw INPUT data'!Y90,1/PI())/2,2)/10000,PI()*POWER(PRODUCT('Raw INPUT data'!Z90,1/PI())/2,2)/10000)))</f>
        <v/>
      </c>
      <c r="I90" s="26" t="str">
        <f>IF(C90="","",COUNT('Raw INPUT data'!G90:Z90))</f>
        <v/>
      </c>
      <c r="J90" s="3" t="str">
        <f>IF(C90="","",'Raw INPUT data'!F90)</f>
        <v/>
      </c>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72"/>
    </row>
    <row r="91" spans="1:40" x14ac:dyDescent="0.2">
      <c r="A91" s="68" t="str">
        <f t="shared" si="4"/>
        <v/>
      </c>
      <c r="B91" s="1" t="str">
        <f>CONCATENATE('Raw INPUT data'!A91,'Raw INPUT data'!B91)</f>
        <v/>
      </c>
      <c r="C91" s="12" t="str">
        <f>'Raw INPUT data'!D91</f>
        <v/>
      </c>
      <c r="D91" s="20" t="str">
        <f>IF(C91="","",IF(I91&gt;1,'Raw INPUT data'!E91,SUM('Raw INPUT data'!E91,(G91/100)/2)))</f>
        <v/>
      </c>
      <c r="E91" s="20" t="str">
        <f t="shared" si="5"/>
        <v/>
      </c>
      <c r="F91" s="16" t="str">
        <f>IF(C91="","",IF(I91&gt;1,"MST",'Raw INPUT data'!G91))</f>
        <v/>
      </c>
      <c r="G91" s="16" t="str">
        <f t="shared" si="6"/>
        <v/>
      </c>
      <c r="H91" s="25" t="str">
        <f>IF(C91="","",IF(I91=1,PI()*POWER(G91/2,2)/10000,SUM(PI()*POWER(PRODUCT('Raw INPUT data'!G91,1/PI())/2,2)/10000,PI()*POWER(PRODUCT('Raw INPUT data'!H91,1/PI())/2,2)/10000,PI()*POWER(PRODUCT('Raw INPUT data'!I91,1/PI())/2,2)/10000,PI()*POWER(PRODUCT('Raw INPUT data'!J91,1/PI())/2,2)/10000,PI()*POWER(PRODUCT('Raw INPUT data'!K91,1/PI())/2,2)/10000,PI()*POWER(PRODUCT('Raw INPUT data'!L91,1/PI())/2,2)/10000,PI()*POWER(PRODUCT('Raw INPUT data'!M91,1/PI())/2,2)/10000,PI()*POWER(PRODUCT('Raw INPUT data'!N91,1/PI())/2,2)/10000,PI()*POWER(PRODUCT('Raw INPUT data'!O91,1/PI())/2,2)/10000,PI()*POWER(PRODUCT('Raw INPUT data'!P91,1/PI())/2,2)/10000,PI()*POWER(PRODUCT('Raw INPUT data'!Q91,1/PI())/2,2)/10000,PI()*POWER(PRODUCT('Raw INPUT data'!R91,1/PI())/2,2)/10000,PI()*POWER(PRODUCT('Raw INPUT data'!S91,1/PI())/2,2)/10000,PI()*POWER(PRODUCT('Raw INPUT data'!T91,1/PI())/2,2)/10000,PI()*POWER(PRODUCT('Raw INPUT data'!U91,1/PI())/2,2)/10000,PI()*POWER(PRODUCT('Raw INPUT data'!V91,1/PI())/2,2)/10000,PI()*POWER(PRODUCT('Raw INPUT data'!W91,1/PI())/2,2)/10000,PI()*POWER(PRODUCT('Raw INPUT data'!X91,1/PI())/2,2)/10000,PI()*POWER(PRODUCT('Raw INPUT data'!Y91,1/PI())/2,2)/10000,PI()*POWER(PRODUCT('Raw INPUT data'!Z91,1/PI())/2,2)/10000)))</f>
        <v/>
      </c>
      <c r="I91" s="26" t="str">
        <f>IF(C91="","",COUNT('Raw INPUT data'!G91:Z91))</f>
        <v/>
      </c>
      <c r="J91" s="3" t="str">
        <f>IF(C91="","",'Raw INPUT data'!F91)</f>
        <v/>
      </c>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72"/>
    </row>
    <row r="92" spans="1:40" x14ac:dyDescent="0.2">
      <c r="A92" s="69" t="str">
        <f t="shared" si="4"/>
        <v/>
      </c>
      <c r="B92" s="4" t="str">
        <f>CONCATENATE('Raw INPUT data'!A92,'Raw INPUT data'!B92)</f>
        <v/>
      </c>
      <c r="C92" s="17" t="str">
        <f>'Raw INPUT data'!D92</f>
        <v/>
      </c>
      <c r="D92" s="21" t="str">
        <f>IF(C92="","",IF(I92&gt;1,'Raw INPUT data'!E92,SUM('Raw INPUT data'!E92,(G92/100)/2)))</f>
        <v/>
      </c>
      <c r="E92" s="21" t="str">
        <f t="shared" si="5"/>
        <v/>
      </c>
      <c r="F92" s="18" t="str">
        <f>IF(C92="","",IF(I92&gt;1,"MST",'Raw INPUT data'!G92))</f>
        <v/>
      </c>
      <c r="G92" s="18" t="str">
        <f t="shared" si="6"/>
        <v/>
      </c>
      <c r="H92" s="27" t="str">
        <f>IF(C92="","",IF(I92=1,PI()*POWER(G92/2,2)/10000,SUM(PI()*POWER(PRODUCT('Raw INPUT data'!G92,1/PI())/2,2)/10000,PI()*POWER(PRODUCT('Raw INPUT data'!H92,1/PI())/2,2)/10000,PI()*POWER(PRODUCT('Raw INPUT data'!I92,1/PI())/2,2)/10000,PI()*POWER(PRODUCT('Raw INPUT data'!J92,1/PI())/2,2)/10000,PI()*POWER(PRODUCT('Raw INPUT data'!K92,1/PI())/2,2)/10000,PI()*POWER(PRODUCT('Raw INPUT data'!L92,1/PI())/2,2)/10000,PI()*POWER(PRODUCT('Raw INPUT data'!M92,1/PI())/2,2)/10000,PI()*POWER(PRODUCT('Raw INPUT data'!N92,1/PI())/2,2)/10000,PI()*POWER(PRODUCT('Raw INPUT data'!O92,1/PI())/2,2)/10000,PI()*POWER(PRODUCT('Raw INPUT data'!P92,1/PI())/2,2)/10000,PI()*POWER(PRODUCT('Raw INPUT data'!Q92,1/PI())/2,2)/10000,PI()*POWER(PRODUCT('Raw INPUT data'!R92,1/PI())/2,2)/10000,PI()*POWER(PRODUCT('Raw INPUT data'!S92,1/PI())/2,2)/10000,PI()*POWER(PRODUCT('Raw INPUT data'!T92,1/PI())/2,2)/10000,PI()*POWER(PRODUCT('Raw INPUT data'!U92,1/PI())/2,2)/10000,PI()*POWER(PRODUCT('Raw INPUT data'!V92,1/PI())/2,2)/10000,PI()*POWER(PRODUCT('Raw INPUT data'!W92,1/PI())/2,2)/10000,PI()*POWER(PRODUCT('Raw INPUT data'!X92,1/PI())/2,2)/10000,PI()*POWER(PRODUCT('Raw INPUT data'!Y92,1/PI())/2,2)/10000,PI()*POWER(PRODUCT('Raw INPUT data'!Z92,1/PI())/2,2)/10000)))</f>
        <v/>
      </c>
      <c r="I92" s="28" t="str">
        <f>IF(C92="","",COUNT('Raw INPUT data'!G92:Z92))</f>
        <v/>
      </c>
      <c r="J92" s="5" t="str">
        <f>IF(C92="","",'Raw INPUT data'!F92)</f>
        <v/>
      </c>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73"/>
    </row>
    <row r="93" spans="1:40" x14ac:dyDescent="0.2">
      <c r="A93" s="68" t="str">
        <f t="shared" si="4"/>
        <v/>
      </c>
      <c r="B93" s="1" t="str">
        <f>CONCATENATE('Raw INPUT data'!A93,'Raw INPUT data'!B93)</f>
        <v/>
      </c>
      <c r="C93" s="12" t="str">
        <f>'Raw INPUT data'!D93</f>
        <v/>
      </c>
      <c r="D93" s="20" t="str">
        <f>IF(C93="","",IF(I93&gt;1,'Raw INPUT data'!E93,SUM('Raw INPUT data'!E93,(G93/100)/2)))</f>
        <v/>
      </c>
      <c r="E93" s="20" t="str">
        <f t="shared" si="5"/>
        <v/>
      </c>
      <c r="F93" s="16" t="str">
        <f>IF(C93="","",IF(I93&gt;1,"MST",'Raw INPUT data'!G93))</f>
        <v/>
      </c>
      <c r="G93" s="16" t="str">
        <f t="shared" si="6"/>
        <v/>
      </c>
      <c r="H93" s="25" t="str">
        <f>IF(C93="","",IF(I93=1,PI()*POWER(G93/2,2)/10000,SUM(PI()*POWER(PRODUCT('Raw INPUT data'!G93,1/PI())/2,2)/10000,PI()*POWER(PRODUCT('Raw INPUT data'!H93,1/PI())/2,2)/10000,PI()*POWER(PRODUCT('Raw INPUT data'!I93,1/PI())/2,2)/10000,PI()*POWER(PRODUCT('Raw INPUT data'!J93,1/PI())/2,2)/10000,PI()*POWER(PRODUCT('Raw INPUT data'!K93,1/PI())/2,2)/10000,PI()*POWER(PRODUCT('Raw INPUT data'!L93,1/PI())/2,2)/10000,PI()*POWER(PRODUCT('Raw INPUT data'!M93,1/PI())/2,2)/10000,PI()*POWER(PRODUCT('Raw INPUT data'!N93,1/PI())/2,2)/10000,PI()*POWER(PRODUCT('Raw INPUT data'!O93,1/PI())/2,2)/10000,PI()*POWER(PRODUCT('Raw INPUT data'!P93,1/PI())/2,2)/10000,PI()*POWER(PRODUCT('Raw INPUT data'!Q93,1/PI())/2,2)/10000,PI()*POWER(PRODUCT('Raw INPUT data'!R93,1/PI())/2,2)/10000,PI()*POWER(PRODUCT('Raw INPUT data'!S93,1/PI())/2,2)/10000,PI()*POWER(PRODUCT('Raw INPUT data'!T93,1/PI())/2,2)/10000,PI()*POWER(PRODUCT('Raw INPUT data'!U93,1/PI())/2,2)/10000,PI()*POWER(PRODUCT('Raw INPUT data'!V93,1/PI())/2,2)/10000,PI()*POWER(PRODUCT('Raw INPUT data'!W93,1/PI())/2,2)/10000,PI()*POWER(PRODUCT('Raw INPUT data'!X93,1/PI())/2,2)/10000,PI()*POWER(PRODUCT('Raw INPUT data'!Y93,1/PI())/2,2)/10000,PI()*POWER(PRODUCT('Raw INPUT data'!Z93,1/PI())/2,2)/10000)))</f>
        <v/>
      </c>
      <c r="I93" s="26" t="str">
        <f>IF(C93="","",COUNT('Raw INPUT data'!G93:Z93))</f>
        <v/>
      </c>
      <c r="J93" s="3" t="str">
        <f>IF(C93="","",'Raw INPUT data'!F93)</f>
        <v/>
      </c>
      <c r="K93" s="43" t="str">
        <f>IF(B93="","",IF($K$4="","",IF(OR(C93=$K$4,C94=$K$4,C95=$K$4,C96=$K$4),1,0)))</f>
        <v/>
      </c>
      <c r="L93" s="43" t="str">
        <f>IF(B93="","",IF($L$4="","",IF(OR(C93=$L$4,C94=$L$4,C95=$L$4,C96=$L$4),1,0)))</f>
        <v/>
      </c>
      <c r="M93" s="43" t="str">
        <f>IF(B93="","",IF($M$4="","",IF(OR(C93=$M$4,C94=$M$4,C95=$M$4,C96=$M$4),1,0)))</f>
        <v/>
      </c>
      <c r="N93" s="43" t="str">
        <f>IF(B93="","",IF($N$4="","",IF(OR(C93=$N$4,C94=$N$4,C95=$N$4,C96=$N$4),1,0)))</f>
        <v/>
      </c>
      <c r="O93" s="43" t="str">
        <f>IF(B93="","",IF($O$4="","",IF(OR(C93=$O$4,C94=$O$4,C95=$O$4,C96=$O$4),1,0)))</f>
        <v/>
      </c>
      <c r="P93" s="43" t="str">
        <f>IF(B93="","",IF($P$4="","",IF(OR(C93=$P$4,C94=$P$4,C95=$P$4,C96=$P$4),1,0)))</f>
        <v/>
      </c>
      <c r="Q93" s="43" t="str">
        <f>IF(B93="","",IF($Q$4="","",IF(OR(C93=$Q$4,C94=$Q$4,C95=$Q$4,C96=$Q$4),1,0)))</f>
        <v/>
      </c>
      <c r="R93" s="43" t="str">
        <f>IF(B93="","",IF($R$4="","",IF(OR(C93=$R$4,C94=$R$4,C95=$R$4,C96=$R$4),1,0)))</f>
        <v/>
      </c>
      <c r="S93" s="43" t="str">
        <f>IF(B93="","",IF($S$4="","",IF(OR(C93=$S$4,C94=$S$4,C95=$S$4,C96=$S$4),1,0)))</f>
        <v/>
      </c>
      <c r="T93" s="43" t="str">
        <f>IF(B93="","",IF($T$4="","",IF(OR(C93=$T$4,C94=$T$4,C95=$T$4,C96=$T$4),1,0)))</f>
        <v/>
      </c>
      <c r="U93" s="43" t="str">
        <f>IF(B93="","",IF($U$4="","",IF(OR(C93=$U$4,C94=$U$4,C95=$U$4,C96=$U$4),1,0)))</f>
        <v/>
      </c>
      <c r="V93" s="43" t="str">
        <f>IF(B93="","",IF($V$4="","",IF(OR(C93=$V$4,C94=$V$4,C95=$V$4,C96=$V$4),1,0)))</f>
        <v/>
      </c>
      <c r="W93" s="43" t="str">
        <f>IF(B93="","",IF($W$4="","",IF(OR(C93=$W$4,C94=$W$4,C95=$W$4,C96=$W$4),1,0)))</f>
        <v/>
      </c>
      <c r="X93" s="43" t="str">
        <f>IF(B93="","",IF($X$4="","",IF(OR(C93=$X$4,C94=$X$4,C95=$X$4,C96=$X$4),1,0)))</f>
        <v/>
      </c>
      <c r="Y93" s="43" t="str">
        <f>IF(B93="","",IF($Y$4="","",IF(OR(C93=$Y$4,C94=$Y$4,C95=$Y$4,C96=$Y$4),1,0)))</f>
        <v/>
      </c>
      <c r="Z93" s="43" t="str">
        <f>IF(B93="","",IF($Z$4="","",IF(OR(C93=$Z$4,C94=$Z$4,C95=$Z$4,C96=$Z$4),1,0)))</f>
        <v/>
      </c>
      <c r="AA93" s="43" t="str">
        <f>IF(B93="","",IF($AA$4="","",IF(OR(C93=$AA$4,C94=$AA$4,C95=$AA$4,C96=$AA$4),1,0)))</f>
        <v/>
      </c>
      <c r="AB93" s="43" t="str">
        <f>IF(B93="","",IF($AB$4="","",IF(OR(C93=$AB$4,C94=$AB$4,C95=$AB$4,C96=$AB$4),1,0)))</f>
        <v/>
      </c>
      <c r="AC93" s="43" t="str">
        <f>IF(B93="","",IF($AC$4="","",IF(OR(C93=$AC$4,C94=$AC$4,C95=$AC$4,C96=$AC$4),1,0)))</f>
        <v/>
      </c>
      <c r="AD93" s="43" t="str">
        <f>IF(B93="","",IF($AD$4="","",IF(OR(C93=$AD$4,C94=$AD$4,C95=$AD$4,C96=$AD$4),1,0)))</f>
        <v/>
      </c>
      <c r="AE93" s="43" t="str">
        <f>IF(B93="","",IF($AE$4="","",IF(OR(C93=$AE$4,C94=$AE$4,C95=$AE$4,C96=$AE$4),1,0)))</f>
        <v/>
      </c>
      <c r="AF93" s="43" t="str">
        <f>IF(B93="","",IF($AF$4="","",IF(OR(C93=$AF$4,C94=$AF$4,C95=$AF$4,C96=$AF$4),1,0)))</f>
        <v/>
      </c>
      <c r="AG93" s="43" t="str">
        <f>IF(B93="","",IF($AG$4="","",IF(OR(C93=$AG$4,C94=$AG$4,C95=$AG$4,C96=$AG$4),1,0)))</f>
        <v/>
      </c>
      <c r="AH93" s="43" t="str">
        <f>IF(B93="","",IF($AH$4="","",IF(OR(C93=$AH$4,C94=$AH$4,C95=$AH$4,C96=$AH$4),1,0)))</f>
        <v/>
      </c>
      <c r="AI93" s="43" t="str">
        <f>IF(B93="","",IF($AI$4="","",IF(OR(C93=$AI$4,C94=$AI$4,C95=$AI$4,C96=$AI$4),1,0)))</f>
        <v/>
      </c>
      <c r="AJ93" s="43" t="str">
        <f>IF(B93="","",IF($AJ$4="","",IF(OR(C93=$AJ$4,C94=$AJ$4,C95=$AJ$4,C96=$AJ$4),1,0)))</f>
        <v/>
      </c>
      <c r="AK93" s="43" t="str">
        <f>IF(B93="","",IF($AK$4="","",IF(OR(C93=$AK$4,C94=$AK$4,C95=$AK$4,C96=$AK$4),1,0)))</f>
        <v/>
      </c>
      <c r="AL93" s="43" t="str">
        <f>IF(B93="","",IF($AL$4="","",IF(OR(C93=$AL$4,C94=$AL$4,C95=$AL$4,C96=$AL$4),1,0)))</f>
        <v/>
      </c>
      <c r="AM93" s="43" t="str">
        <f>IF(B93="","",IF($AM$4="","",IF(OR(C93=$AM$4,C94=$AM$4,C95=$AM$4,C96=$AM$4),1,0)))</f>
        <v/>
      </c>
      <c r="AN93" s="72" t="str">
        <f>IF(B93="","",IF($AN$4="","",IF(OR(C93=$AN$4,C94=$AN$4,C95=$AN$4,C96=$AN$4),1,0)))</f>
        <v/>
      </c>
    </row>
    <row r="94" spans="1:40" x14ac:dyDescent="0.2">
      <c r="A94" s="68" t="str">
        <f t="shared" si="4"/>
        <v/>
      </c>
      <c r="B94" s="1" t="str">
        <f>CONCATENATE('Raw INPUT data'!A94,'Raw INPUT data'!B94)</f>
        <v/>
      </c>
      <c r="C94" s="12" t="str">
        <f>'Raw INPUT data'!D94</f>
        <v/>
      </c>
      <c r="D94" s="20" t="str">
        <f>IF(C94="","",IF(I94&gt;1,'Raw INPUT data'!E94,SUM('Raw INPUT data'!E94,(G94/100)/2)))</f>
        <v/>
      </c>
      <c r="E94" s="20" t="str">
        <f t="shared" si="5"/>
        <v/>
      </c>
      <c r="F94" s="16" t="str">
        <f>IF(C94="","",IF(I94&gt;1,"MST",'Raw INPUT data'!G94))</f>
        <v/>
      </c>
      <c r="G94" s="16" t="str">
        <f t="shared" si="6"/>
        <v/>
      </c>
      <c r="H94" s="25" t="str">
        <f>IF(C94="","",IF(I94=1,PI()*POWER(G94/2,2)/10000,SUM(PI()*POWER(PRODUCT('Raw INPUT data'!G94,1/PI())/2,2)/10000,PI()*POWER(PRODUCT('Raw INPUT data'!H94,1/PI())/2,2)/10000,PI()*POWER(PRODUCT('Raw INPUT data'!I94,1/PI())/2,2)/10000,PI()*POWER(PRODUCT('Raw INPUT data'!J94,1/PI())/2,2)/10000,PI()*POWER(PRODUCT('Raw INPUT data'!K94,1/PI())/2,2)/10000,PI()*POWER(PRODUCT('Raw INPUT data'!L94,1/PI())/2,2)/10000,PI()*POWER(PRODUCT('Raw INPUT data'!M94,1/PI())/2,2)/10000,PI()*POWER(PRODUCT('Raw INPUT data'!N94,1/PI())/2,2)/10000,PI()*POWER(PRODUCT('Raw INPUT data'!O94,1/PI())/2,2)/10000,PI()*POWER(PRODUCT('Raw INPUT data'!P94,1/PI())/2,2)/10000,PI()*POWER(PRODUCT('Raw INPUT data'!Q94,1/PI())/2,2)/10000,PI()*POWER(PRODUCT('Raw INPUT data'!R94,1/PI())/2,2)/10000,PI()*POWER(PRODUCT('Raw INPUT data'!S94,1/PI())/2,2)/10000,PI()*POWER(PRODUCT('Raw INPUT data'!T94,1/PI())/2,2)/10000,PI()*POWER(PRODUCT('Raw INPUT data'!U94,1/PI())/2,2)/10000,PI()*POWER(PRODUCT('Raw INPUT data'!V94,1/PI())/2,2)/10000,PI()*POWER(PRODUCT('Raw INPUT data'!W94,1/PI())/2,2)/10000,PI()*POWER(PRODUCT('Raw INPUT data'!X94,1/PI())/2,2)/10000,PI()*POWER(PRODUCT('Raw INPUT data'!Y94,1/PI())/2,2)/10000,PI()*POWER(PRODUCT('Raw INPUT data'!Z94,1/PI())/2,2)/10000)))</f>
        <v/>
      </c>
      <c r="I94" s="26" t="str">
        <f>IF(C94="","",COUNT('Raw INPUT data'!G94:Z94))</f>
        <v/>
      </c>
      <c r="J94" s="3" t="str">
        <f>IF(C94="","",'Raw INPUT data'!F94)</f>
        <v/>
      </c>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72"/>
    </row>
    <row r="95" spans="1:40" x14ac:dyDescent="0.2">
      <c r="A95" s="68" t="str">
        <f t="shared" si="4"/>
        <v/>
      </c>
      <c r="B95" s="1" t="str">
        <f>CONCATENATE('Raw INPUT data'!A95,'Raw INPUT data'!B95)</f>
        <v/>
      </c>
      <c r="C95" s="12" t="str">
        <f>'Raw INPUT data'!D95</f>
        <v/>
      </c>
      <c r="D95" s="20" t="str">
        <f>IF(C95="","",IF(I95&gt;1,'Raw INPUT data'!E95,SUM('Raw INPUT data'!E95,(G95/100)/2)))</f>
        <v/>
      </c>
      <c r="E95" s="20" t="str">
        <f t="shared" si="5"/>
        <v/>
      </c>
      <c r="F95" s="16" t="str">
        <f>IF(C95="","",IF(I95&gt;1,"MST",'Raw INPUT data'!G95))</f>
        <v/>
      </c>
      <c r="G95" s="16" t="str">
        <f t="shared" si="6"/>
        <v/>
      </c>
      <c r="H95" s="25" t="str">
        <f>IF(C95="","",IF(I95=1,PI()*POWER(G95/2,2)/10000,SUM(PI()*POWER(PRODUCT('Raw INPUT data'!G95,1/PI())/2,2)/10000,PI()*POWER(PRODUCT('Raw INPUT data'!H95,1/PI())/2,2)/10000,PI()*POWER(PRODUCT('Raw INPUT data'!I95,1/PI())/2,2)/10000,PI()*POWER(PRODUCT('Raw INPUT data'!J95,1/PI())/2,2)/10000,PI()*POWER(PRODUCT('Raw INPUT data'!K95,1/PI())/2,2)/10000,PI()*POWER(PRODUCT('Raw INPUT data'!L95,1/PI())/2,2)/10000,PI()*POWER(PRODUCT('Raw INPUT data'!M95,1/PI())/2,2)/10000,PI()*POWER(PRODUCT('Raw INPUT data'!N95,1/PI())/2,2)/10000,PI()*POWER(PRODUCT('Raw INPUT data'!O95,1/PI())/2,2)/10000,PI()*POWER(PRODUCT('Raw INPUT data'!P95,1/PI())/2,2)/10000,PI()*POWER(PRODUCT('Raw INPUT data'!Q95,1/PI())/2,2)/10000,PI()*POWER(PRODUCT('Raw INPUT data'!R95,1/PI())/2,2)/10000,PI()*POWER(PRODUCT('Raw INPUT data'!S95,1/PI())/2,2)/10000,PI()*POWER(PRODUCT('Raw INPUT data'!T95,1/PI())/2,2)/10000,PI()*POWER(PRODUCT('Raw INPUT data'!U95,1/PI())/2,2)/10000,PI()*POWER(PRODUCT('Raw INPUT data'!V95,1/PI())/2,2)/10000,PI()*POWER(PRODUCT('Raw INPUT data'!W95,1/PI())/2,2)/10000,PI()*POWER(PRODUCT('Raw INPUT data'!X95,1/PI())/2,2)/10000,PI()*POWER(PRODUCT('Raw INPUT data'!Y95,1/PI())/2,2)/10000,PI()*POWER(PRODUCT('Raw INPUT data'!Z95,1/PI())/2,2)/10000)))</f>
        <v/>
      </c>
      <c r="I95" s="26" t="str">
        <f>IF(C95="","",COUNT('Raw INPUT data'!G95:Z95))</f>
        <v/>
      </c>
      <c r="J95" s="3" t="str">
        <f>IF(C95="","",'Raw INPUT data'!F95)</f>
        <v/>
      </c>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72"/>
    </row>
    <row r="96" spans="1:40" x14ac:dyDescent="0.2">
      <c r="A96" s="69" t="str">
        <f t="shared" si="4"/>
        <v/>
      </c>
      <c r="B96" s="4" t="str">
        <f>CONCATENATE('Raw INPUT data'!A96,'Raw INPUT data'!B96)</f>
        <v/>
      </c>
      <c r="C96" s="17" t="str">
        <f>'Raw INPUT data'!D96</f>
        <v/>
      </c>
      <c r="D96" s="21" t="str">
        <f>IF(C96="","",IF(I96&gt;1,'Raw INPUT data'!E96,SUM('Raw INPUT data'!E96,(G96/100)/2)))</f>
        <v/>
      </c>
      <c r="E96" s="21" t="str">
        <f t="shared" si="5"/>
        <v/>
      </c>
      <c r="F96" s="18" t="str">
        <f>IF(C96="","",IF(I96&gt;1,"MST",'Raw INPUT data'!G96))</f>
        <v/>
      </c>
      <c r="G96" s="18" t="str">
        <f t="shared" si="6"/>
        <v/>
      </c>
      <c r="H96" s="27" t="str">
        <f>IF(C96="","",IF(I96=1,PI()*POWER(G96/2,2)/10000,SUM(PI()*POWER(PRODUCT('Raw INPUT data'!G96,1/PI())/2,2)/10000,PI()*POWER(PRODUCT('Raw INPUT data'!H96,1/PI())/2,2)/10000,PI()*POWER(PRODUCT('Raw INPUT data'!I96,1/PI())/2,2)/10000,PI()*POWER(PRODUCT('Raw INPUT data'!J96,1/PI())/2,2)/10000,PI()*POWER(PRODUCT('Raw INPUT data'!K96,1/PI())/2,2)/10000,PI()*POWER(PRODUCT('Raw INPUT data'!L96,1/PI())/2,2)/10000,PI()*POWER(PRODUCT('Raw INPUT data'!M96,1/PI())/2,2)/10000,PI()*POWER(PRODUCT('Raw INPUT data'!N96,1/PI())/2,2)/10000,PI()*POWER(PRODUCT('Raw INPUT data'!O96,1/PI())/2,2)/10000,PI()*POWER(PRODUCT('Raw INPUT data'!P96,1/PI())/2,2)/10000,PI()*POWER(PRODUCT('Raw INPUT data'!Q96,1/PI())/2,2)/10000,PI()*POWER(PRODUCT('Raw INPUT data'!R96,1/PI())/2,2)/10000,PI()*POWER(PRODUCT('Raw INPUT data'!S96,1/PI())/2,2)/10000,PI()*POWER(PRODUCT('Raw INPUT data'!T96,1/PI())/2,2)/10000,PI()*POWER(PRODUCT('Raw INPUT data'!U96,1/PI())/2,2)/10000,PI()*POWER(PRODUCT('Raw INPUT data'!V96,1/PI())/2,2)/10000,PI()*POWER(PRODUCT('Raw INPUT data'!W96,1/PI())/2,2)/10000,PI()*POWER(PRODUCT('Raw INPUT data'!X96,1/PI())/2,2)/10000,PI()*POWER(PRODUCT('Raw INPUT data'!Y96,1/PI())/2,2)/10000,PI()*POWER(PRODUCT('Raw INPUT data'!Z96,1/PI())/2,2)/10000)))</f>
        <v/>
      </c>
      <c r="I96" s="28" t="str">
        <f>IF(C96="","",COUNT('Raw INPUT data'!G96:Z96))</f>
        <v/>
      </c>
      <c r="J96" s="5" t="str">
        <f>IF(C96="","",'Raw INPUT data'!F96)</f>
        <v/>
      </c>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73"/>
    </row>
    <row r="97" spans="1:40" x14ac:dyDescent="0.2">
      <c r="A97" s="68" t="str">
        <f t="shared" si="4"/>
        <v/>
      </c>
      <c r="B97" s="1" t="str">
        <f>CONCATENATE('Raw INPUT data'!A97,'Raw INPUT data'!B97)</f>
        <v/>
      </c>
      <c r="C97" s="12" t="str">
        <f>'Raw INPUT data'!D97</f>
        <v/>
      </c>
      <c r="D97" s="20" t="str">
        <f>IF(C97="","",IF(I97&gt;1,'Raw INPUT data'!E97,SUM('Raw INPUT data'!E97,(G97/100)/2)))</f>
        <v/>
      </c>
      <c r="E97" s="20" t="str">
        <f t="shared" si="5"/>
        <v/>
      </c>
      <c r="F97" s="16" t="str">
        <f>IF(C97="","",IF(I97&gt;1,"MST",'Raw INPUT data'!G97))</f>
        <v/>
      </c>
      <c r="G97" s="16" t="str">
        <f t="shared" si="6"/>
        <v/>
      </c>
      <c r="H97" s="25" t="str">
        <f>IF(C97="","",IF(I97=1,PI()*POWER(G97/2,2)/10000,SUM(PI()*POWER(PRODUCT('Raw INPUT data'!G97,1/PI())/2,2)/10000,PI()*POWER(PRODUCT('Raw INPUT data'!H97,1/PI())/2,2)/10000,PI()*POWER(PRODUCT('Raw INPUT data'!I97,1/PI())/2,2)/10000,PI()*POWER(PRODUCT('Raw INPUT data'!J97,1/PI())/2,2)/10000,PI()*POWER(PRODUCT('Raw INPUT data'!K97,1/PI())/2,2)/10000,PI()*POWER(PRODUCT('Raw INPUT data'!L97,1/PI())/2,2)/10000,PI()*POWER(PRODUCT('Raw INPUT data'!M97,1/PI())/2,2)/10000,PI()*POWER(PRODUCT('Raw INPUT data'!N97,1/PI())/2,2)/10000,PI()*POWER(PRODUCT('Raw INPUT data'!O97,1/PI())/2,2)/10000,PI()*POWER(PRODUCT('Raw INPUT data'!P97,1/PI())/2,2)/10000,PI()*POWER(PRODUCT('Raw INPUT data'!Q97,1/PI())/2,2)/10000,PI()*POWER(PRODUCT('Raw INPUT data'!R97,1/PI())/2,2)/10000,PI()*POWER(PRODUCT('Raw INPUT data'!S97,1/PI())/2,2)/10000,PI()*POWER(PRODUCT('Raw INPUT data'!T97,1/PI())/2,2)/10000,PI()*POWER(PRODUCT('Raw INPUT data'!U97,1/PI())/2,2)/10000,PI()*POWER(PRODUCT('Raw INPUT data'!V97,1/PI())/2,2)/10000,PI()*POWER(PRODUCT('Raw INPUT data'!W97,1/PI())/2,2)/10000,PI()*POWER(PRODUCT('Raw INPUT data'!X97,1/PI())/2,2)/10000,PI()*POWER(PRODUCT('Raw INPUT data'!Y97,1/PI())/2,2)/10000,PI()*POWER(PRODUCT('Raw INPUT data'!Z97,1/PI())/2,2)/10000)))</f>
        <v/>
      </c>
      <c r="I97" s="26" t="str">
        <f>IF(C97="","",COUNT('Raw INPUT data'!G97:Z97))</f>
        <v/>
      </c>
      <c r="J97" s="3" t="str">
        <f>IF(C97="","",'Raw INPUT data'!F97)</f>
        <v/>
      </c>
      <c r="K97" s="43" t="str">
        <f>IF(B97="","",IF($K$4="","",IF(OR(C97=$K$4,C98=$K$4,C99=$K$4,C100=$K$4),1,0)))</f>
        <v/>
      </c>
      <c r="L97" s="43" t="str">
        <f>IF(B97="","",IF($L$4="","",IF(OR(C97=$L$4,C98=$L$4,C99=$L$4,C100=$L$4),1,0)))</f>
        <v/>
      </c>
      <c r="M97" s="43" t="str">
        <f>IF(B97="","",IF($M$4="","",IF(OR(C97=$M$4,C98=$M$4,C99=$M$4,C100=$M$4),1,0)))</f>
        <v/>
      </c>
      <c r="N97" s="43" t="str">
        <f>IF(B97="","",IF($N$4="","",IF(OR(C97=$N$4,C98=$N$4,C99=$N$4,C100=$N$4),1,0)))</f>
        <v/>
      </c>
      <c r="O97" s="43" t="str">
        <f>IF(B97="","",IF($O$4="","",IF(OR(C97=$O$4,C98=$O$4,C99=$O$4,C100=$O$4),1,0)))</f>
        <v/>
      </c>
      <c r="P97" s="43" t="str">
        <f>IF(B97="","",IF($P$4="","",IF(OR(C97=$P$4,C98=$P$4,C99=$P$4,C100=$P$4),1,0)))</f>
        <v/>
      </c>
      <c r="Q97" s="43" t="str">
        <f>IF(B97="","",IF($Q$4="","",IF(OR(C97=$Q$4,C98=$Q$4,C99=$Q$4,C100=$Q$4),1,0)))</f>
        <v/>
      </c>
      <c r="R97" s="43" t="str">
        <f>IF(B97="","",IF($R$4="","",IF(OR(C97=$R$4,C98=$R$4,C99=$R$4,C100=$R$4),1,0)))</f>
        <v/>
      </c>
      <c r="S97" s="43" t="str">
        <f>IF(B97="","",IF($S$4="","",IF(OR(C97=$S$4,C98=$S$4,C99=$S$4,C100=$S$4),1,0)))</f>
        <v/>
      </c>
      <c r="T97" s="43" t="str">
        <f>IF(B97="","",IF($T$4="","",IF(OR(C97=$T$4,C98=$T$4,C99=$T$4,C100=$T$4),1,0)))</f>
        <v/>
      </c>
      <c r="U97" s="43" t="str">
        <f>IF(B97="","",IF($U$4="","",IF(OR(C97=$U$4,C98=$U$4,C99=$U$4,C100=$U$4),1,0)))</f>
        <v/>
      </c>
      <c r="V97" s="43" t="str">
        <f>IF(B97="","",IF($V$4="","",IF(OR(C97=$V$4,C98=$V$4,C99=$V$4,C100=$V$4),1,0)))</f>
        <v/>
      </c>
      <c r="W97" s="43" t="str">
        <f>IF(B97="","",IF($W$4="","",IF(OR(C97=$W$4,C98=$W$4,C99=$W$4,C100=$W$4),1,0)))</f>
        <v/>
      </c>
      <c r="X97" s="43" t="str">
        <f>IF(B97="","",IF($X$4="","",IF(OR(C97=$X$4,C98=$X$4,C99=$X$4,C100=$X$4),1,0)))</f>
        <v/>
      </c>
      <c r="Y97" s="43" t="str">
        <f>IF(B97="","",IF($Y$4="","",IF(OR(C97=$Y$4,C98=$Y$4,C99=$Y$4,C100=$Y$4),1,0)))</f>
        <v/>
      </c>
      <c r="Z97" s="43" t="str">
        <f>IF(B97="","",IF($Z$4="","",IF(OR(C97=$Z$4,C98=$Z$4,C99=$Z$4,C100=$Z$4),1,0)))</f>
        <v/>
      </c>
      <c r="AA97" s="43" t="str">
        <f>IF(B97="","",IF($AA$4="","",IF(OR(C97=$AA$4,C98=$AA$4,C99=$AA$4,C100=$AA$4),1,0)))</f>
        <v/>
      </c>
      <c r="AB97" s="43" t="str">
        <f>IF(B97="","",IF($AB$4="","",IF(OR(C97=$AB$4,C98=$AB$4,C99=$AB$4,C100=$AB$4),1,0)))</f>
        <v/>
      </c>
      <c r="AC97" s="43" t="str">
        <f>IF(B97="","",IF($AC$4="","",IF(OR(C97=$AC$4,C98=$AC$4,C99=$AC$4,C100=$AC$4),1,0)))</f>
        <v/>
      </c>
      <c r="AD97" s="43" t="str">
        <f>IF(B97="","",IF($AD$4="","",IF(OR(C97=$AD$4,C98=$AD$4,C99=$AD$4,C100=$AD$4),1,0)))</f>
        <v/>
      </c>
      <c r="AE97" s="43" t="str">
        <f>IF(B97="","",IF($AE$4="","",IF(OR(C97=$AE$4,C98=$AE$4,C99=$AE$4,C100=$AE$4),1,0)))</f>
        <v/>
      </c>
      <c r="AF97" s="43" t="str">
        <f>IF(B97="","",IF($AF$4="","",IF(OR(C97=$AF$4,C98=$AF$4,C99=$AF$4,C100=$AF$4),1,0)))</f>
        <v/>
      </c>
      <c r="AG97" s="43" t="str">
        <f>IF(B97="","",IF($AG$4="","",IF(OR(C97=$AG$4,C98=$AG$4,C99=$AG$4,C100=$AG$4),1,0)))</f>
        <v/>
      </c>
      <c r="AH97" s="43" t="str">
        <f>IF(B97="","",IF($AH$4="","",IF(OR(C97=$AH$4,C98=$AH$4,C99=$AH$4,C100=$AH$4),1,0)))</f>
        <v/>
      </c>
      <c r="AI97" s="43" t="str">
        <f>IF(B97="","",IF($AI$4="","",IF(OR(C97=$AI$4,C98=$AI$4,C99=$AI$4,C100=$AI$4),1,0)))</f>
        <v/>
      </c>
      <c r="AJ97" s="43" t="str">
        <f>IF(B97="","",IF($AJ$4="","",IF(OR(C97=$AJ$4,C98=$AJ$4,C99=$AJ$4,C100=$AJ$4),1,0)))</f>
        <v/>
      </c>
      <c r="AK97" s="43" t="str">
        <f>IF(B97="","",IF($AK$4="","",IF(OR(C97=$AK$4,C98=$AK$4,C99=$AK$4,C100=$AK$4),1,0)))</f>
        <v/>
      </c>
      <c r="AL97" s="43" t="str">
        <f>IF(B97="","",IF($AL$4="","",IF(OR(C97=$AL$4,C98=$AL$4,C99=$AL$4,C100=$AL$4),1,0)))</f>
        <v/>
      </c>
      <c r="AM97" s="43" t="str">
        <f>IF(B97="","",IF($AM$4="","",IF(OR(C97=$AM$4,C98=$AM$4,C99=$AM$4,C100=$AM$4),1,0)))</f>
        <v/>
      </c>
      <c r="AN97" s="72" t="str">
        <f>IF(B97="","",IF($AN$4="","",IF(OR(C97=$AN$4,C98=$AN$4,C99=$AN$4,C100=$AN$4),1,0)))</f>
        <v/>
      </c>
    </row>
    <row r="98" spans="1:40" x14ac:dyDescent="0.2">
      <c r="A98" s="68" t="str">
        <f t="shared" si="4"/>
        <v/>
      </c>
      <c r="B98" s="1" t="str">
        <f>CONCATENATE('Raw INPUT data'!A98,'Raw INPUT data'!B98)</f>
        <v/>
      </c>
      <c r="C98" s="12" t="str">
        <f>'Raw INPUT data'!D98</f>
        <v/>
      </c>
      <c r="D98" s="20" t="str">
        <f>IF(C98="","",IF(I98&gt;1,'Raw INPUT data'!E98,SUM('Raw INPUT data'!E98,(G98/100)/2)))</f>
        <v/>
      </c>
      <c r="E98" s="20" t="str">
        <f t="shared" si="5"/>
        <v/>
      </c>
      <c r="F98" s="16" t="str">
        <f>IF(C98="","",IF(I98&gt;1,"MST",'Raw INPUT data'!G98))</f>
        <v/>
      </c>
      <c r="G98" s="16" t="str">
        <f t="shared" si="6"/>
        <v/>
      </c>
      <c r="H98" s="25" t="str">
        <f>IF(C98="","",IF(I98=1,PI()*POWER(G98/2,2)/10000,SUM(PI()*POWER(PRODUCT('Raw INPUT data'!G98,1/PI())/2,2)/10000,PI()*POWER(PRODUCT('Raw INPUT data'!H98,1/PI())/2,2)/10000,PI()*POWER(PRODUCT('Raw INPUT data'!I98,1/PI())/2,2)/10000,PI()*POWER(PRODUCT('Raw INPUT data'!J98,1/PI())/2,2)/10000,PI()*POWER(PRODUCT('Raw INPUT data'!K98,1/PI())/2,2)/10000,PI()*POWER(PRODUCT('Raw INPUT data'!L98,1/PI())/2,2)/10000,PI()*POWER(PRODUCT('Raw INPUT data'!M98,1/PI())/2,2)/10000,PI()*POWER(PRODUCT('Raw INPUT data'!N98,1/PI())/2,2)/10000,PI()*POWER(PRODUCT('Raw INPUT data'!O98,1/PI())/2,2)/10000,PI()*POWER(PRODUCT('Raw INPUT data'!P98,1/PI())/2,2)/10000,PI()*POWER(PRODUCT('Raw INPUT data'!Q98,1/PI())/2,2)/10000,PI()*POWER(PRODUCT('Raw INPUT data'!R98,1/PI())/2,2)/10000,PI()*POWER(PRODUCT('Raw INPUT data'!S98,1/PI())/2,2)/10000,PI()*POWER(PRODUCT('Raw INPUT data'!T98,1/PI())/2,2)/10000,PI()*POWER(PRODUCT('Raw INPUT data'!U98,1/PI())/2,2)/10000,PI()*POWER(PRODUCT('Raw INPUT data'!V98,1/PI())/2,2)/10000,PI()*POWER(PRODUCT('Raw INPUT data'!W98,1/PI())/2,2)/10000,PI()*POWER(PRODUCT('Raw INPUT data'!X98,1/PI())/2,2)/10000,PI()*POWER(PRODUCT('Raw INPUT data'!Y98,1/PI())/2,2)/10000,PI()*POWER(PRODUCT('Raw INPUT data'!Z98,1/PI())/2,2)/10000)))</f>
        <v/>
      </c>
      <c r="I98" s="26" t="str">
        <f>IF(C98="","",COUNT('Raw INPUT data'!G98:Z98))</f>
        <v/>
      </c>
      <c r="J98" s="3" t="str">
        <f>IF(C98="","",'Raw INPUT data'!F98)</f>
        <v/>
      </c>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72"/>
    </row>
    <row r="99" spans="1:40" x14ac:dyDescent="0.2">
      <c r="A99" s="68" t="str">
        <f t="shared" si="4"/>
        <v/>
      </c>
      <c r="B99" s="1" t="str">
        <f>CONCATENATE('Raw INPUT data'!A99,'Raw INPUT data'!B99)</f>
        <v/>
      </c>
      <c r="C99" s="12" t="str">
        <f>'Raw INPUT data'!D99</f>
        <v/>
      </c>
      <c r="D99" s="20" t="str">
        <f>IF(C99="","",IF(I99&gt;1,'Raw INPUT data'!E99,SUM('Raw INPUT data'!E99,(G99/100)/2)))</f>
        <v/>
      </c>
      <c r="E99" s="20" t="str">
        <f t="shared" si="5"/>
        <v/>
      </c>
      <c r="F99" s="16" t="str">
        <f>IF(C99="","",IF(I99&gt;1,"MST",'Raw INPUT data'!G99))</f>
        <v/>
      </c>
      <c r="G99" s="16" t="str">
        <f t="shared" si="6"/>
        <v/>
      </c>
      <c r="H99" s="25" t="str">
        <f>IF(C99="","",IF(I99=1,PI()*POWER(G99/2,2)/10000,SUM(PI()*POWER(PRODUCT('Raw INPUT data'!G99,1/PI())/2,2)/10000,PI()*POWER(PRODUCT('Raw INPUT data'!H99,1/PI())/2,2)/10000,PI()*POWER(PRODUCT('Raw INPUT data'!I99,1/PI())/2,2)/10000,PI()*POWER(PRODUCT('Raw INPUT data'!J99,1/PI())/2,2)/10000,PI()*POWER(PRODUCT('Raw INPUT data'!K99,1/PI())/2,2)/10000,PI()*POWER(PRODUCT('Raw INPUT data'!L99,1/PI())/2,2)/10000,PI()*POWER(PRODUCT('Raw INPUT data'!M99,1/PI())/2,2)/10000,PI()*POWER(PRODUCT('Raw INPUT data'!N99,1/PI())/2,2)/10000,PI()*POWER(PRODUCT('Raw INPUT data'!O99,1/PI())/2,2)/10000,PI()*POWER(PRODUCT('Raw INPUT data'!P99,1/PI())/2,2)/10000,PI()*POWER(PRODUCT('Raw INPUT data'!Q99,1/PI())/2,2)/10000,PI()*POWER(PRODUCT('Raw INPUT data'!R99,1/PI())/2,2)/10000,PI()*POWER(PRODUCT('Raw INPUT data'!S99,1/PI())/2,2)/10000,PI()*POWER(PRODUCT('Raw INPUT data'!T99,1/PI())/2,2)/10000,PI()*POWER(PRODUCT('Raw INPUT data'!U99,1/PI())/2,2)/10000,PI()*POWER(PRODUCT('Raw INPUT data'!V99,1/PI())/2,2)/10000,PI()*POWER(PRODUCT('Raw INPUT data'!W99,1/PI())/2,2)/10000,PI()*POWER(PRODUCT('Raw INPUT data'!X99,1/PI())/2,2)/10000,PI()*POWER(PRODUCT('Raw INPUT data'!Y99,1/PI())/2,2)/10000,PI()*POWER(PRODUCT('Raw INPUT data'!Z99,1/PI())/2,2)/10000)))</f>
        <v/>
      </c>
      <c r="I99" s="26" t="str">
        <f>IF(C99="","",COUNT('Raw INPUT data'!G99:Z99))</f>
        <v/>
      </c>
      <c r="J99" s="3" t="str">
        <f>IF(C99="","",'Raw INPUT data'!F99)</f>
        <v/>
      </c>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72"/>
    </row>
    <row r="100" spans="1:40" x14ac:dyDescent="0.2">
      <c r="A100" s="69" t="str">
        <f t="shared" si="4"/>
        <v/>
      </c>
      <c r="B100" s="4" t="str">
        <f>CONCATENATE('Raw INPUT data'!A100,'Raw INPUT data'!B100)</f>
        <v/>
      </c>
      <c r="C100" s="17" t="str">
        <f>'Raw INPUT data'!D100</f>
        <v/>
      </c>
      <c r="D100" s="21" t="str">
        <f>IF(C100="","",IF(I100&gt;1,'Raw INPUT data'!E100,SUM('Raw INPUT data'!E100,(G100/100)/2)))</f>
        <v/>
      </c>
      <c r="E100" s="21" t="str">
        <f t="shared" si="5"/>
        <v/>
      </c>
      <c r="F100" s="18" t="str">
        <f>IF(C100="","",IF(I100&gt;1,"MST",'Raw INPUT data'!G100))</f>
        <v/>
      </c>
      <c r="G100" s="18" t="str">
        <f t="shared" si="6"/>
        <v/>
      </c>
      <c r="H100" s="27" t="str">
        <f>IF(C100="","",IF(I100=1,PI()*POWER(G100/2,2)/10000,SUM(PI()*POWER(PRODUCT('Raw INPUT data'!G100,1/PI())/2,2)/10000,PI()*POWER(PRODUCT('Raw INPUT data'!H100,1/PI())/2,2)/10000,PI()*POWER(PRODUCT('Raw INPUT data'!I100,1/PI())/2,2)/10000,PI()*POWER(PRODUCT('Raw INPUT data'!J100,1/PI())/2,2)/10000,PI()*POWER(PRODUCT('Raw INPUT data'!K100,1/PI())/2,2)/10000,PI()*POWER(PRODUCT('Raw INPUT data'!L100,1/PI())/2,2)/10000,PI()*POWER(PRODUCT('Raw INPUT data'!M100,1/PI())/2,2)/10000,PI()*POWER(PRODUCT('Raw INPUT data'!N100,1/PI())/2,2)/10000,PI()*POWER(PRODUCT('Raw INPUT data'!O100,1/PI())/2,2)/10000,PI()*POWER(PRODUCT('Raw INPUT data'!P100,1/PI())/2,2)/10000,PI()*POWER(PRODUCT('Raw INPUT data'!Q100,1/PI())/2,2)/10000,PI()*POWER(PRODUCT('Raw INPUT data'!R100,1/PI())/2,2)/10000,PI()*POWER(PRODUCT('Raw INPUT data'!S100,1/PI())/2,2)/10000,PI()*POWER(PRODUCT('Raw INPUT data'!T100,1/PI())/2,2)/10000,PI()*POWER(PRODUCT('Raw INPUT data'!U100,1/PI())/2,2)/10000,PI()*POWER(PRODUCT('Raw INPUT data'!V100,1/PI())/2,2)/10000,PI()*POWER(PRODUCT('Raw INPUT data'!W100,1/PI())/2,2)/10000,PI()*POWER(PRODUCT('Raw INPUT data'!X100,1/PI())/2,2)/10000,PI()*POWER(PRODUCT('Raw INPUT data'!Y100,1/PI())/2,2)/10000,PI()*POWER(PRODUCT('Raw INPUT data'!Z100,1/PI())/2,2)/10000)))</f>
        <v/>
      </c>
      <c r="I100" s="28" t="str">
        <f>IF(C100="","",COUNT('Raw INPUT data'!G100:Z100))</f>
        <v/>
      </c>
      <c r="J100" s="5" t="str">
        <f>IF(C100="","",'Raw INPUT data'!F100)</f>
        <v/>
      </c>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73"/>
    </row>
    <row r="101" spans="1:40" x14ac:dyDescent="0.2">
      <c r="A101" s="68" t="str">
        <f t="shared" si="4"/>
        <v/>
      </c>
      <c r="B101" s="1" t="str">
        <f>CONCATENATE('Raw INPUT data'!A101,'Raw INPUT data'!B101)</f>
        <v/>
      </c>
      <c r="C101" s="12" t="str">
        <f>'Raw INPUT data'!D101</f>
        <v/>
      </c>
      <c r="D101" s="20" t="str">
        <f>IF(C101="","",IF(I101&gt;1,'Raw INPUT data'!E101,SUM('Raw INPUT data'!E101,(G101/100)/2)))</f>
        <v/>
      </c>
      <c r="E101" s="20" t="str">
        <f t="shared" si="5"/>
        <v/>
      </c>
      <c r="F101" s="16" t="str">
        <f>IF(C101="","",IF(I101&gt;1,"MST",'Raw INPUT data'!G101))</f>
        <v/>
      </c>
      <c r="G101" s="16" t="str">
        <f t="shared" si="6"/>
        <v/>
      </c>
      <c r="H101" s="25" t="str">
        <f>IF(C101="","",IF(I101=1,PI()*POWER(G101/2,2)/10000,SUM(PI()*POWER(PRODUCT('Raw INPUT data'!G101,1/PI())/2,2)/10000,PI()*POWER(PRODUCT('Raw INPUT data'!H101,1/PI())/2,2)/10000,PI()*POWER(PRODUCT('Raw INPUT data'!I101,1/PI())/2,2)/10000,PI()*POWER(PRODUCT('Raw INPUT data'!J101,1/PI())/2,2)/10000,PI()*POWER(PRODUCT('Raw INPUT data'!K101,1/PI())/2,2)/10000,PI()*POWER(PRODUCT('Raw INPUT data'!L101,1/PI())/2,2)/10000,PI()*POWER(PRODUCT('Raw INPUT data'!M101,1/PI())/2,2)/10000,PI()*POWER(PRODUCT('Raw INPUT data'!N101,1/PI())/2,2)/10000,PI()*POWER(PRODUCT('Raw INPUT data'!O101,1/PI())/2,2)/10000,PI()*POWER(PRODUCT('Raw INPUT data'!P101,1/PI())/2,2)/10000,PI()*POWER(PRODUCT('Raw INPUT data'!Q101,1/PI())/2,2)/10000,PI()*POWER(PRODUCT('Raw INPUT data'!R101,1/PI())/2,2)/10000,PI()*POWER(PRODUCT('Raw INPUT data'!S101,1/PI())/2,2)/10000,PI()*POWER(PRODUCT('Raw INPUT data'!T101,1/PI())/2,2)/10000,PI()*POWER(PRODUCT('Raw INPUT data'!U101,1/PI())/2,2)/10000,PI()*POWER(PRODUCT('Raw INPUT data'!V101,1/PI())/2,2)/10000,PI()*POWER(PRODUCT('Raw INPUT data'!W101,1/PI())/2,2)/10000,PI()*POWER(PRODUCT('Raw INPUT data'!X101,1/PI())/2,2)/10000,PI()*POWER(PRODUCT('Raw INPUT data'!Y101,1/PI())/2,2)/10000,PI()*POWER(PRODUCT('Raw INPUT data'!Z101,1/PI())/2,2)/10000)))</f>
        <v/>
      </c>
      <c r="I101" s="26" t="str">
        <f>IF(C101="","",COUNT('Raw INPUT data'!G101:Z101))</f>
        <v/>
      </c>
      <c r="J101" s="3" t="str">
        <f>IF(C101="","",'Raw INPUT data'!F101)</f>
        <v/>
      </c>
      <c r="K101" s="43" t="str">
        <f>IF(B101="","",IF($K$4="","",IF(OR(C101=$K$4,C102=$K$4,C103=$K$4,C104=$K$4),1,0)))</f>
        <v/>
      </c>
      <c r="L101" s="43" t="str">
        <f>IF(B101="","",IF($L$4="","",IF(OR(C101=$L$4,C102=$L$4,C103=$L$4,C104=$L$4),1,0)))</f>
        <v/>
      </c>
      <c r="M101" s="43" t="str">
        <f>IF(B101="","",IF($M$4="","",IF(OR(C101=$M$4,C102=$M$4,C103=$M$4,C104=$M$4),1,0)))</f>
        <v/>
      </c>
      <c r="N101" s="43" t="str">
        <f>IF(B101="","",IF($N$4="","",IF(OR(C101=$N$4,C102=$N$4,C103=$N$4,C104=$N$4),1,0)))</f>
        <v/>
      </c>
      <c r="O101" s="43" t="str">
        <f>IF(B101="","",IF($O$4="","",IF(OR(C101=$O$4,C102=$O$4,C103=$O$4,C104=$O$4),1,0)))</f>
        <v/>
      </c>
      <c r="P101" s="43" t="str">
        <f>IF(B101="","",IF($P$4="","",IF(OR(C101=$P$4,C102=$P$4,C103=$P$4,C104=$P$4),1,0)))</f>
        <v/>
      </c>
      <c r="Q101" s="43" t="str">
        <f>IF(B101="","",IF($Q$4="","",IF(OR(C101=$Q$4,C102=$Q$4,C103=$Q$4,C104=$Q$4),1,0)))</f>
        <v/>
      </c>
      <c r="R101" s="43" t="str">
        <f>IF(B101="","",IF($R$4="","",IF(OR(C101=$R$4,C102=$R$4,C103=$R$4,C104=$R$4),1,0)))</f>
        <v/>
      </c>
      <c r="S101" s="43" t="str">
        <f>IF(B101="","",IF($S$4="","",IF(OR(C101=$S$4,C102=$S$4,C103=$S$4,C104=$S$4),1,0)))</f>
        <v/>
      </c>
      <c r="T101" s="43" t="str">
        <f>IF(B101="","",IF($T$4="","",IF(OR(C101=$T$4,C102=$T$4,C103=$T$4,C104=$T$4),1,0)))</f>
        <v/>
      </c>
      <c r="U101" s="43" t="str">
        <f>IF(B101="","",IF($U$4="","",IF(OR(C101=$U$4,C102=$U$4,C103=$U$4,C104=$U$4),1,0)))</f>
        <v/>
      </c>
      <c r="V101" s="43" t="str">
        <f>IF(B101="","",IF($V$4="","",IF(OR(C101=$V$4,C102=$V$4,C103=$V$4,C104=$V$4),1,0)))</f>
        <v/>
      </c>
      <c r="W101" s="43" t="str">
        <f>IF(B101="","",IF($W$4="","",IF(OR(C101=$W$4,C102=$W$4,C103=$W$4,C104=$W$4),1,0)))</f>
        <v/>
      </c>
      <c r="X101" s="43" t="str">
        <f>IF(B101="","",IF($X$4="","",IF(OR(C101=$X$4,C102=$X$4,C103=$X$4,C104=$X$4),1,0)))</f>
        <v/>
      </c>
      <c r="Y101" s="43" t="str">
        <f>IF(B101="","",IF($Y$4="","",IF(OR(C101=$Y$4,C102=$Y$4,C103=$Y$4,C104=$Y$4),1,0)))</f>
        <v/>
      </c>
      <c r="Z101" s="43" t="str">
        <f>IF(B101="","",IF($Z$4="","",IF(OR(C101=$Z$4,C102=$Z$4,C103=$Z$4,C104=$Z$4),1,0)))</f>
        <v/>
      </c>
      <c r="AA101" s="43" t="str">
        <f>IF(B101="","",IF($AA$4="","",IF(OR(C101=$AA$4,C102=$AA$4,C103=$AA$4,C104=$AA$4),1,0)))</f>
        <v/>
      </c>
      <c r="AB101" s="43" t="str">
        <f>IF(B101="","",IF($AB$4="","",IF(OR(C101=$AB$4,C102=$AB$4,C103=$AB$4,C104=$AB$4),1,0)))</f>
        <v/>
      </c>
      <c r="AC101" s="43" t="str">
        <f>IF(B101="","",IF($AC$4="","",IF(OR(C101=$AC$4,C102=$AC$4,C103=$AC$4,C104=$AC$4),1,0)))</f>
        <v/>
      </c>
      <c r="AD101" s="43" t="str">
        <f>IF(B101="","",IF($AD$4="","",IF(OR(C101=$AD$4,C102=$AD$4,C103=$AD$4,C104=$AD$4),1,0)))</f>
        <v/>
      </c>
      <c r="AE101" s="43" t="str">
        <f>IF(B101="","",IF($AE$4="","",IF(OR(C101=$AE$4,C102=$AE$4,C103=$AE$4,C104=$AE$4),1,0)))</f>
        <v/>
      </c>
      <c r="AF101" s="43" t="str">
        <f>IF(B101="","",IF($AF$4="","",IF(OR(C101=$AF$4,C102=$AF$4,C103=$AF$4,C104=$AF$4),1,0)))</f>
        <v/>
      </c>
      <c r="AG101" s="43" t="str">
        <f>IF(B101="","",IF($AG$4="","",IF(OR(C101=$AG$4,C102=$AG$4,C103=$AG$4,C104=$AG$4),1,0)))</f>
        <v/>
      </c>
      <c r="AH101" s="43" t="str">
        <f>IF(B101="","",IF($AH$4="","",IF(OR(C101=$AH$4,C102=$AH$4,C103=$AH$4,C104=$AH$4),1,0)))</f>
        <v/>
      </c>
      <c r="AI101" s="43" t="str">
        <f>IF(B101="","",IF($AI$4="","",IF(OR(C101=$AI$4,C102=$AI$4,C103=$AI$4,C104=$AI$4),1,0)))</f>
        <v/>
      </c>
      <c r="AJ101" s="43" t="str">
        <f>IF(B101="","",IF($AJ$4="","",IF(OR(C101=$AJ$4,C102=$AJ$4,C103=$AJ$4,C104=$AJ$4),1,0)))</f>
        <v/>
      </c>
      <c r="AK101" s="43" t="str">
        <f>IF(B101="","",IF($AK$4="","",IF(OR(C101=$AK$4,C102=$AK$4,C103=$AK$4,C104=$AK$4),1,0)))</f>
        <v/>
      </c>
      <c r="AL101" s="43" t="str">
        <f>IF(B101="","",IF($AL$4="","",IF(OR(C101=$AL$4,C102=$AL$4,C103=$AL$4,C104=$AL$4),1,0)))</f>
        <v/>
      </c>
      <c r="AM101" s="43" t="str">
        <f>IF(B101="","",IF($AM$4="","",IF(OR(C101=$AM$4,C102=$AM$4,C103=$AM$4,C104=$AM$4),1,0)))</f>
        <v/>
      </c>
      <c r="AN101" s="72" t="str">
        <f>IF(B101="","",IF($AN$4="","",IF(OR(C101=$AN$4,C102=$AN$4,C103=$AN$4,C104=$AN$4),1,0)))</f>
        <v/>
      </c>
    </row>
    <row r="102" spans="1:40" x14ac:dyDescent="0.2">
      <c r="A102" s="68" t="str">
        <f t="shared" si="4"/>
        <v/>
      </c>
      <c r="B102" s="1" t="str">
        <f>CONCATENATE('Raw INPUT data'!A102,'Raw INPUT data'!B102)</f>
        <v/>
      </c>
      <c r="C102" s="12" t="str">
        <f>'Raw INPUT data'!D102</f>
        <v/>
      </c>
      <c r="D102" s="20" t="str">
        <f>IF(C102="","",IF(I102&gt;1,'Raw INPUT data'!E102,SUM('Raw INPUT data'!E102,(G102/100)/2)))</f>
        <v/>
      </c>
      <c r="E102" s="20" t="str">
        <f t="shared" si="5"/>
        <v/>
      </c>
      <c r="F102" s="16" t="str">
        <f>IF(C102="","",IF(I102&gt;1,"MST",'Raw INPUT data'!G102))</f>
        <v/>
      </c>
      <c r="G102" s="16" t="str">
        <f t="shared" si="6"/>
        <v/>
      </c>
      <c r="H102" s="25" t="str">
        <f>IF(C102="","",IF(I102=1,PI()*POWER(G102/2,2)/10000,SUM(PI()*POWER(PRODUCT('Raw INPUT data'!G102,1/PI())/2,2)/10000,PI()*POWER(PRODUCT('Raw INPUT data'!H102,1/PI())/2,2)/10000,PI()*POWER(PRODUCT('Raw INPUT data'!I102,1/PI())/2,2)/10000,PI()*POWER(PRODUCT('Raw INPUT data'!J102,1/PI())/2,2)/10000,PI()*POWER(PRODUCT('Raw INPUT data'!K102,1/PI())/2,2)/10000,PI()*POWER(PRODUCT('Raw INPUT data'!L102,1/PI())/2,2)/10000,PI()*POWER(PRODUCT('Raw INPUT data'!M102,1/PI())/2,2)/10000,PI()*POWER(PRODUCT('Raw INPUT data'!N102,1/PI())/2,2)/10000,PI()*POWER(PRODUCT('Raw INPUT data'!O102,1/PI())/2,2)/10000,PI()*POWER(PRODUCT('Raw INPUT data'!P102,1/PI())/2,2)/10000,PI()*POWER(PRODUCT('Raw INPUT data'!Q102,1/PI())/2,2)/10000,PI()*POWER(PRODUCT('Raw INPUT data'!R102,1/PI())/2,2)/10000,PI()*POWER(PRODUCT('Raw INPUT data'!S102,1/PI())/2,2)/10000,PI()*POWER(PRODUCT('Raw INPUT data'!T102,1/PI())/2,2)/10000,PI()*POWER(PRODUCT('Raw INPUT data'!U102,1/PI())/2,2)/10000,PI()*POWER(PRODUCT('Raw INPUT data'!V102,1/PI())/2,2)/10000,PI()*POWER(PRODUCT('Raw INPUT data'!W102,1/PI())/2,2)/10000,PI()*POWER(PRODUCT('Raw INPUT data'!X102,1/PI())/2,2)/10000,PI()*POWER(PRODUCT('Raw INPUT data'!Y102,1/PI())/2,2)/10000,PI()*POWER(PRODUCT('Raw INPUT data'!Z102,1/PI())/2,2)/10000)))</f>
        <v/>
      </c>
      <c r="I102" s="26" t="str">
        <f>IF(C102="","",COUNT('Raw INPUT data'!G102:Z102))</f>
        <v/>
      </c>
      <c r="J102" s="3" t="str">
        <f>IF(C102="","",'Raw INPUT data'!F102)</f>
        <v/>
      </c>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72"/>
    </row>
    <row r="103" spans="1:40" x14ac:dyDescent="0.2">
      <c r="A103" s="68" t="str">
        <f t="shared" si="4"/>
        <v/>
      </c>
      <c r="B103" s="1" t="str">
        <f>CONCATENATE('Raw INPUT data'!A103,'Raw INPUT data'!B103)</f>
        <v/>
      </c>
      <c r="C103" s="12" t="str">
        <f>'Raw INPUT data'!D103</f>
        <v/>
      </c>
      <c r="D103" s="20" t="str">
        <f>IF(C103="","",IF(I103&gt;1,'Raw INPUT data'!E103,SUM('Raw INPUT data'!E103,(G103/100)/2)))</f>
        <v/>
      </c>
      <c r="E103" s="20" t="str">
        <f t="shared" si="5"/>
        <v/>
      </c>
      <c r="F103" s="16" t="str">
        <f>IF(C103="","",IF(I103&gt;1,"MST",'Raw INPUT data'!G103))</f>
        <v/>
      </c>
      <c r="G103" s="16" t="str">
        <f t="shared" si="6"/>
        <v/>
      </c>
      <c r="H103" s="25" t="str">
        <f>IF(C103="","",IF(I103=1,PI()*POWER(G103/2,2)/10000,SUM(PI()*POWER(PRODUCT('Raw INPUT data'!G103,1/PI())/2,2)/10000,PI()*POWER(PRODUCT('Raw INPUT data'!H103,1/PI())/2,2)/10000,PI()*POWER(PRODUCT('Raw INPUT data'!I103,1/PI())/2,2)/10000,PI()*POWER(PRODUCT('Raw INPUT data'!J103,1/PI())/2,2)/10000,PI()*POWER(PRODUCT('Raw INPUT data'!K103,1/PI())/2,2)/10000,PI()*POWER(PRODUCT('Raw INPUT data'!L103,1/PI())/2,2)/10000,PI()*POWER(PRODUCT('Raw INPUT data'!M103,1/PI())/2,2)/10000,PI()*POWER(PRODUCT('Raw INPUT data'!N103,1/PI())/2,2)/10000,PI()*POWER(PRODUCT('Raw INPUT data'!O103,1/PI())/2,2)/10000,PI()*POWER(PRODUCT('Raw INPUT data'!P103,1/PI())/2,2)/10000,PI()*POWER(PRODUCT('Raw INPUT data'!Q103,1/PI())/2,2)/10000,PI()*POWER(PRODUCT('Raw INPUT data'!R103,1/PI())/2,2)/10000,PI()*POWER(PRODUCT('Raw INPUT data'!S103,1/PI())/2,2)/10000,PI()*POWER(PRODUCT('Raw INPUT data'!T103,1/PI())/2,2)/10000,PI()*POWER(PRODUCT('Raw INPUT data'!U103,1/PI())/2,2)/10000,PI()*POWER(PRODUCT('Raw INPUT data'!V103,1/PI())/2,2)/10000,PI()*POWER(PRODUCT('Raw INPUT data'!W103,1/PI())/2,2)/10000,PI()*POWER(PRODUCT('Raw INPUT data'!X103,1/PI())/2,2)/10000,PI()*POWER(PRODUCT('Raw INPUT data'!Y103,1/PI())/2,2)/10000,PI()*POWER(PRODUCT('Raw INPUT data'!Z103,1/PI())/2,2)/10000)))</f>
        <v/>
      </c>
      <c r="I103" s="26" t="str">
        <f>IF(C103="","",COUNT('Raw INPUT data'!G103:Z103))</f>
        <v/>
      </c>
      <c r="J103" s="3" t="str">
        <f>IF(C103="","",'Raw INPUT data'!F103)</f>
        <v/>
      </c>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72"/>
    </row>
    <row r="104" spans="1:40" x14ac:dyDescent="0.2">
      <c r="A104" s="69" t="str">
        <f t="shared" si="4"/>
        <v/>
      </c>
      <c r="B104" s="4" t="str">
        <f>CONCATENATE('Raw INPUT data'!A104,'Raw INPUT data'!B104)</f>
        <v/>
      </c>
      <c r="C104" s="17" t="str">
        <f>'Raw INPUT data'!D104</f>
        <v/>
      </c>
      <c r="D104" s="21" t="str">
        <f>IF(C104="","",IF(I104&gt;1,'Raw INPUT data'!E104,SUM('Raw INPUT data'!E104,(G104/100)/2)))</f>
        <v/>
      </c>
      <c r="E104" s="21" t="str">
        <f t="shared" si="5"/>
        <v/>
      </c>
      <c r="F104" s="18" t="str">
        <f>IF(C104="","",IF(I104&gt;1,"MST",'Raw INPUT data'!G104))</f>
        <v/>
      </c>
      <c r="G104" s="18" t="str">
        <f t="shared" si="6"/>
        <v/>
      </c>
      <c r="H104" s="27" t="str">
        <f>IF(C104="","",IF(I104=1,PI()*POWER(G104/2,2)/10000,SUM(PI()*POWER(PRODUCT('Raw INPUT data'!G104,1/PI())/2,2)/10000,PI()*POWER(PRODUCT('Raw INPUT data'!H104,1/PI())/2,2)/10000,PI()*POWER(PRODUCT('Raw INPUT data'!I104,1/PI())/2,2)/10000,PI()*POWER(PRODUCT('Raw INPUT data'!J104,1/PI())/2,2)/10000,PI()*POWER(PRODUCT('Raw INPUT data'!K104,1/PI())/2,2)/10000,PI()*POWER(PRODUCT('Raw INPUT data'!L104,1/PI())/2,2)/10000,PI()*POWER(PRODUCT('Raw INPUT data'!M104,1/PI())/2,2)/10000,PI()*POWER(PRODUCT('Raw INPUT data'!N104,1/PI())/2,2)/10000,PI()*POWER(PRODUCT('Raw INPUT data'!O104,1/PI())/2,2)/10000,PI()*POWER(PRODUCT('Raw INPUT data'!P104,1/PI())/2,2)/10000,PI()*POWER(PRODUCT('Raw INPUT data'!Q104,1/PI())/2,2)/10000,PI()*POWER(PRODUCT('Raw INPUT data'!R104,1/PI())/2,2)/10000,PI()*POWER(PRODUCT('Raw INPUT data'!S104,1/PI())/2,2)/10000,PI()*POWER(PRODUCT('Raw INPUT data'!T104,1/PI())/2,2)/10000,PI()*POWER(PRODUCT('Raw INPUT data'!U104,1/PI())/2,2)/10000,PI()*POWER(PRODUCT('Raw INPUT data'!V104,1/PI())/2,2)/10000,PI()*POWER(PRODUCT('Raw INPUT data'!W104,1/PI())/2,2)/10000,PI()*POWER(PRODUCT('Raw INPUT data'!X104,1/PI())/2,2)/10000,PI()*POWER(PRODUCT('Raw INPUT data'!Y104,1/PI())/2,2)/10000,PI()*POWER(PRODUCT('Raw INPUT data'!Z104,1/PI())/2,2)/10000)))</f>
        <v/>
      </c>
      <c r="I104" s="28" t="str">
        <f>IF(C104="","",COUNT('Raw INPUT data'!G104:Z104))</f>
        <v/>
      </c>
      <c r="J104" s="5" t="str">
        <f>IF(C104="","",'Raw INPUT data'!F104)</f>
        <v/>
      </c>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73"/>
    </row>
    <row r="105" spans="1:40" x14ac:dyDescent="0.2">
      <c r="A105" s="68" t="str">
        <f t="shared" si="4"/>
        <v/>
      </c>
      <c r="B105" s="1" t="str">
        <f>CONCATENATE('Raw INPUT data'!A105,'Raw INPUT data'!B105)</f>
        <v/>
      </c>
      <c r="C105" s="12" t="str">
        <f>'Raw INPUT data'!D105</f>
        <v/>
      </c>
      <c r="D105" s="20" t="str">
        <f>IF(C105="","",IF(I105&gt;1,'Raw INPUT data'!E105,SUM('Raw INPUT data'!E105,(G105/100)/2)))</f>
        <v/>
      </c>
      <c r="E105" s="20" t="str">
        <f t="shared" si="5"/>
        <v/>
      </c>
      <c r="F105" s="16" t="str">
        <f>IF(C105="","",IF(I105&gt;1,"MST",'Raw INPUT data'!G105))</f>
        <v/>
      </c>
      <c r="G105" s="16" t="str">
        <f t="shared" si="6"/>
        <v/>
      </c>
      <c r="H105" s="25" t="str">
        <f>IF(C105="","",IF(I105=1,PI()*POWER(G105/2,2)/10000,SUM(PI()*POWER(PRODUCT('Raw INPUT data'!G105,1/PI())/2,2)/10000,PI()*POWER(PRODUCT('Raw INPUT data'!H105,1/PI())/2,2)/10000,PI()*POWER(PRODUCT('Raw INPUT data'!I105,1/PI())/2,2)/10000,PI()*POWER(PRODUCT('Raw INPUT data'!J105,1/PI())/2,2)/10000,PI()*POWER(PRODUCT('Raw INPUT data'!K105,1/PI())/2,2)/10000,PI()*POWER(PRODUCT('Raw INPUT data'!L105,1/PI())/2,2)/10000,PI()*POWER(PRODUCT('Raw INPUT data'!M105,1/PI())/2,2)/10000,PI()*POWER(PRODUCT('Raw INPUT data'!N105,1/PI())/2,2)/10000,PI()*POWER(PRODUCT('Raw INPUT data'!O105,1/PI())/2,2)/10000,PI()*POWER(PRODUCT('Raw INPUT data'!P105,1/PI())/2,2)/10000,PI()*POWER(PRODUCT('Raw INPUT data'!Q105,1/PI())/2,2)/10000,PI()*POWER(PRODUCT('Raw INPUT data'!R105,1/PI())/2,2)/10000,PI()*POWER(PRODUCT('Raw INPUT data'!S105,1/PI())/2,2)/10000,PI()*POWER(PRODUCT('Raw INPUT data'!T105,1/PI())/2,2)/10000,PI()*POWER(PRODUCT('Raw INPUT data'!U105,1/PI())/2,2)/10000,PI()*POWER(PRODUCT('Raw INPUT data'!V105,1/PI())/2,2)/10000,PI()*POWER(PRODUCT('Raw INPUT data'!W105,1/PI())/2,2)/10000,PI()*POWER(PRODUCT('Raw INPUT data'!X105,1/PI())/2,2)/10000,PI()*POWER(PRODUCT('Raw INPUT data'!Y105,1/PI())/2,2)/10000,PI()*POWER(PRODUCT('Raw INPUT data'!Z105,1/PI())/2,2)/10000)))</f>
        <v/>
      </c>
      <c r="I105" s="26" t="str">
        <f>IF(C105="","",COUNT('Raw INPUT data'!G105:Z105))</f>
        <v/>
      </c>
      <c r="J105" s="3" t="str">
        <f>IF(C105="","",'Raw INPUT data'!F105)</f>
        <v/>
      </c>
      <c r="K105" s="43" t="str">
        <f>IF(B105="","",IF($K$4="","",IF(OR(C105=$K$4,C106=$K$4,C107=$K$4,C108=$K$4),1,0)))</f>
        <v/>
      </c>
      <c r="L105" s="43" t="str">
        <f>IF(B105="","",IF($L$4="","",IF(OR(C105=$L$4,C106=$L$4,C107=$L$4,C108=$L$4),1,0)))</f>
        <v/>
      </c>
      <c r="M105" s="43" t="str">
        <f>IF(B105="","",IF($M$4="","",IF(OR(C105=$M$4,C106=$M$4,C107=$M$4,C108=$M$4),1,0)))</f>
        <v/>
      </c>
      <c r="N105" s="43" t="str">
        <f>IF(B105="","",IF($N$4="","",IF(OR(C105=$N$4,C106=$N$4,C107=$N$4,C108=$N$4),1,0)))</f>
        <v/>
      </c>
      <c r="O105" s="43" t="str">
        <f>IF(B105="","",IF($O$4="","",IF(OR(C105=$O$4,C106=$O$4,C107=$O$4,C108=$O$4),1,0)))</f>
        <v/>
      </c>
      <c r="P105" s="43" t="str">
        <f>IF(B105="","",IF($P$4="","",IF(OR(C105=$P$4,C106=$P$4,C107=$P$4,C108=$P$4),1,0)))</f>
        <v/>
      </c>
      <c r="Q105" s="43" t="str">
        <f>IF(B105="","",IF($Q$4="","",IF(OR(C105=$Q$4,C106=$Q$4,C107=$Q$4,C108=$Q$4),1,0)))</f>
        <v/>
      </c>
      <c r="R105" s="43" t="str">
        <f>IF(B105="","",IF($R$4="","",IF(OR(C105=$R$4,C106=$R$4,C107=$R$4,C108=$R$4),1,0)))</f>
        <v/>
      </c>
      <c r="S105" s="43" t="str">
        <f>IF(B105="","",IF($S$4="","",IF(OR(C105=$S$4,C106=$S$4,C107=$S$4,C108=$S$4),1,0)))</f>
        <v/>
      </c>
      <c r="T105" s="43" t="str">
        <f>IF(B105="","",IF($T$4="","",IF(OR(C105=$T$4,C106=$T$4,C107=$T$4,C108=$T$4),1,0)))</f>
        <v/>
      </c>
      <c r="U105" s="43" t="str">
        <f>IF(B105="","",IF($U$4="","",IF(OR(C105=$U$4,C106=$U$4,C107=$U$4,C108=$U$4),1,0)))</f>
        <v/>
      </c>
      <c r="V105" s="43" t="str">
        <f>IF(B105="","",IF($V$4="","",IF(OR(C105=$V$4,C106=$V$4,C107=$V$4,C108=$V$4),1,0)))</f>
        <v/>
      </c>
      <c r="W105" s="43" t="str">
        <f>IF(B105="","",IF($W$4="","",IF(OR(C105=$W$4,C106=$W$4,C107=$W$4,C108=$W$4),1,0)))</f>
        <v/>
      </c>
      <c r="X105" s="43" t="str">
        <f>IF(B105="","",IF($X$4="","",IF(OR(C105=$X$4,C106=$X$4,C107=$X$4,C108=$X$4),1,0)))</f>
        <v/>
      </c>
      <c r="Y105" s="43" t="str">
        <f>IF(B105="","",IF($Y$4="","",IF(OR(C105=$Y$4,C106=$Y$4,C107=$Y$4,C108=$Y$4),1,0)))</f>
        <v/>
      </c>
      <c r="Z105" s="43" t="str">
        <f>IF(B105="","",IF($Z$4="","",IF(OR(C105=$Z$4,C106=$Z$4,C107=$Z$4,C108=$Z$4),1,0)))</f>
        <v/>
      </c>
      <c r="AA105" s="43" t="str">
        <f>IF(B105="","",IF($AA$4="","",IF(OR(C105=$AA$4,C106=$AA$4,C107=$AA$4,C108=$AA$4),1,0)))</f>
        <v/>
      </c>
      <c r="AB105" s="43" t="str">
        <f>IF(B105="","",IF($AB$4="","",IF(OR(C105=$AB$4,C106=$AB$4,C107=$AB$4,C108=$AB$4),1,0)))</f>
        <v/>
      </c>
      <c r="AC105" s="43" t="str">
        <f>IF(B105="","",IF($AC$4="","",IF(OR(C105=$AC$4,C106=$AC$4,C107=$AC$4,C108=$AC$4),1,0)))</f>
        <v/>
      </c>
      <c r="AD105" s="43" t="str">
        <f>IF(B105="","",IF($AD$4="","",IF(OR(C105=$AD$4,C106=$AD$4,C107=$AD$4,C108=$AD$4),1,0)))</f>
        <v/>
      </c>
      <c r="AE105" s="43" t="str">
        <f>IF(B105="","",IF($AE$4="","",IF(OR(C105=$AE$4,C106=$AE$4,C107=$AE$4,C108=$AE$4),1,0)))</f>
        <v/>
      </c>
      <c r="AF105" s="43" t="str">
        <f>IF(B105="","",IF($AF$4="","",IF(OR(C105=$AF$4,C106=$AF$4,C107=$AF$4,C108=$AF$4),1,0)))</f>
        <v/>
      </c>
      <c r="AG105" s="43" t="str">
        <f>IF(B105="","",IF($AG$4="","",IF(OR(C105=$AG$4,C106=$AG$4,C107=$AG$4,C108=$AG$4),1,0)))</f>
        <v/>
      </c>
      <c r="AH105" s="43" t="str">
        <f>IF(B105="","",IF($AH$4="","",IF(OR(C105=$AH$4,C106=$AH$4,C107=$AH$4,C108=$AH$4),1,0)))</f>
        <v/>
      </c>
      <c r="AI105" s="43" t="str">
        <f>IF(B105="","",IF($AI$4="","",IF(OR(C105=$AI$4,C106=$AI$4,C107=$AI$4,C108=$AI$4),1,0)))</f>
        <v/>
      </c>
      <c r="AJ105" s="43" t="str">
        <f>IF(B105="","",IF($AJ$4="","",IF(OR(C105=$AJ$4,C106=$AJ$4,C107=$AJ$4,C108=$AJ$4),1,0)))</f>
        <v/>
      </c>
      <c r="AK105" s="43" t="str">
        <f>IF(B105="","",IF($AK$4="","",IF(OR(C105=$AK$4,C106=$AK$4,C107=$AK$4,C108=$AK$4),1,0)))</f>
        <v/>
      </c>
      <c r="AL105" s="43" t="str">
        <f>IF(B105="","",IF($AL$4="","",IF(OR(C105=$AL$4,C106=$AL$4,C107=$AL$4,C108=$AL$4),1,0)))</f>
        <v/>
      </c>
      <c r="AM105" s="43" t="str">
        <f>IF(B105="","",IF($AM$4="","",IF(OR(C105=$AM$4,C106=$AM$4,C107=$AM$4,C108=$AM$4),1,0)))</f>
        <v/>
      </c>
      <c r="AN105" s="72" t="str">
        <f>IF(B105="","",IF($AN$4="","",IF(OR(C105=$AN$4,C106=$AN$4,C107=$AN$4,C108=$AN$4),1,0)))</f>
        <v/>
      </c>
    </row>
    <row r="106" spans="1:40" x14ac:dyDescent="0.2">
      <c r="A106" s="68" t="str">
        <f t="shared" si="4"/>
        <v/>
      </c>
      <c r="B106" s="1" t="str">
        <f>CONCATENATE('Raw INPUT data'!A106,'Raw INPUT data'!B106)</f>
        <v/>
      </c>
      <c r="C106" s="12" t="str">
        <f>'Raw INPUT data'!D106</f>
        <v/>
      </c>
      <c r="D106" s="20" t="str">
        <f>IF(C106="","",IF(I106&gt;1,'Raw INPUT data'!E106,SUM('Raw INPUT data'!E106,(G106/100)/2)))</f>
        <v/>
      </c>
      <c r="E106" s="20" t="str">
        <f t="shared" si="5"/>
        <v/>
      </c>
      <c r="F106" s="16" t="str">
        <f>IF(C106="","",IF(I106&gt;1,"MST",'Raw INPUT data'!G106))</f>
        <v/>
      </c>
      <c r="G106" s="16" t="str">
        <f t="shared" si="6"/>
        <v/>
      </c>
      <c r="H106" s="25" t="str">
        <f>IF(C106="","",IF(I106=1,PI()*POWER(G106/2,2)/10000,SUM(PI()*POWER(PRODUCT('Raw INPUT data'!G106,1/PI())/2,2)/10000,PI()*POWER(PRODUCT('Raw INPUT data'!H106,1/PI())/2,2)/10000,PI()*POWER(PRODUCT('Raw INPUT data'!I106,1/PI())/2,2)/10000,PI()*POWER(PRODUCT('Raw INPUT data'!J106,1/PI())/2,2)/10000,PI()*POWER(PRODUCT('Raw INPUT data'!K106,1/PI())/2,2)/10000,PI()*POWER(PRODUCT('Raw INPUT data'!L106,1/PI())/2,2)/10000,PI()*POWER(PRODUCT('Raw INPUT data'!M106,1/PI())/2,2)/10000,PI()*POWER(PRODUCT('Raw INPUT data'!N106,1/PI())/2,2)/10000,PI()*POWER(PRODUCT('Raw INPUT data'!O106,1/PI())/2,2)/10000,PI()*POWER(PRODUCT('Raw INPUT data'!P106,1/PI())/2,2)/10000,PI()*POWER(PRODUCT('Raw INPUT data'!Q106,1/PI())/2,2)/10000,PI()*POWER(PRODUCT('Raw INPUT data'!R106,1/PI())/2,2)/10000,PI()*POWER(PRODUCT('Raw INPUT data'!S106,1/PI())/2,2)/10000,PI()*POWER(PRODUCT('Raw INPUT data'!T106,1/PI())/2,2)/10000,PI()*POWER(PRODUCT('Raw INPUT data'!U106,1/PI())/2,2)/10000,PI()*POWER(PRODUCT('Raw INPUT data'!V106,1/PI())/2,2)/10000,PI()*POWER(PRODUCT('Raw INPUT data'!W106,1/PI())/2,2)/10000,PI()*POWER(PRODUCT('Raw INPUT data'!X106,1/PI())/2,2)/10000,PI()*POWER(PRODUCT('Raw INPUT data'!Y106,1/PI())/2,2)/10000,PI()*POWER(PRODUCT('Raw INPUT data'!Z106,1/PI())/2,2)/10000)))</f>
        <v/>
      </c>
      <c r="I106" s="26" t="str">
        <f>IF(C106="","",COUNT('Raw INPUT data'!G106:Z106))</f>
        <v/>
      </c>
      <c r="J106" s="3" t="str">
        <f>IF(C106="","",'Raw INPUT data'!F106)</f>
        <v/>
      </c>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72"/>
    </row>
    <row r="107" spans="1:40" x14ac:dyDescent="0.2">
      <c r="A107" s="68" t="str">
        <f t="shared" si="4"/>
        <v/>
      </c>
      <c r="B107" s="1" t="str">
        <f>CONCATENATE('Raw INPUT data'!A107,'Raw INPUT data'!B107)</f>
        <v/>
      </c>
      <c r="C107" s="12" t="str">
        <f>'Raw INPUT data'!D107</f>
        <v/>
      </c>
      <c r="D107" s="20" t="str">
        <f>IF(C107="","",IF(I107&gt;1,'Raw INPUT data'!E107,SUM('Raw INPUT data'!E107,(G107/100)/2)))</f>
        <v/>
      </c>
      <c r="E107" s="20" t="str">
        <f t="shared" si="5"/>
        <v/>
      </c>
      <c r="F107" s="16" t="str">
        <f>IF(C107="","",IF(I107&gt;1,"MST",'Raw INPUT data'!G107))</f>
        <v/>
      </c>
      <c r="G107" s="16" t="str">
        <f t="shared" si="6"/>
        <v/>
      </c>
      <c r="H107" s="25" t="str">
        <f>IF(C107="","",IF(I107=1,PI()*POWER(G107/2,2)/10000,SUM(PI()*POWER(PRODUCT('Raw INPUT data'!G107,1/PI())/2,2)/10000,PI()*POWER(PRODUCT('Raw INPUT data'!H107,1/PI())/2,2)/10000,PI()*POWER(PRODUCT('Raw INPUT data'!I107,1/PI())/2,2)/10000,PI()*POWER(PRODUCT('Raw INPUT data'!J107,1/PI())/2,2)/10000,PI()*POWER(PRODUCT('Raw INPUT data'!K107,1/PI())/2,2)/10000,PI()*POWER(PRODUCT('Raw INPUT data'!L107,1/PI())/2,2)/10000,PI()*POWER(PRODUCT('Raw INPUT data'!M107,1/PI())/2,2)/10000,PI()*POWER(PRODUCT('Raw INPUT data'!N107,1/PI())/2,2)/10000,PI()*POWER(PRODUCT('Raw INPUT data'!O107,1/PI())/2,2)/10000,PI()*POWER(PRODUCT('Raw INPUT data'!P107,1/PI())/2,2)/10000,PI()*POWER(PRODUCT('Raw INPUT data'!Q107,1/PI())/2,2)/10000,PI()*POWER(PRODUCT('Raw INPUT data'!R107,1/PI())/2,2)/10000,PI()*POWER(PRODUCT('Raw INPUT data'!S107,1/PI())/2,2)/10000,PI()*POWER(PRODUCT('Raw INPUT data'!T107,1/PI())/2,2)/10000,PI()*POWER(PRODUCT('Raw INPUT data'!U107,1/PI())/2,2)/10000,PI()*POWER(PRODUCT('Raw INPUT data'!V107,1/PI())/2,2)/10000,PI()*POWER(PRODUCT('Raw INPUT data'!W107,1/PI())/2,2)/10000,PI()*POWER(PRODUCT('Raw INPUT data'!X107,1/PI())/2,2)/10000,PI()*POWER(PRODUCT('Raw INPUT data'!Y107,1/PI())/2,2)/10000,PI()*POWER(PRODUCT('Raw INPUT data'!Z107,1/PI())/2,2)/10000)))</f>
        <v/>
      </c>
      <c r="I107" s="26" t="str">
        <f>IF(C107="","",COUNT('Raw INPUT data'!G107:Z107))</f>
        <v/>
      </c>
      <c r="J107" s="3" t="str">
        <f>IF(C107="","",'Raw INPUT data'!F107)</f>
        <v/>
      </c>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72"/>
    </row>
    <row r="108" spans="1:40" x14ac:dyDescent="0.2">
      <c r="A108" s="69" t="str">
        <f t="shared" si="4"/>
        <v/>
      </c>
      <c r="B108" s="4" t="str">
        <f>CONCATENATE('Raw INPUT data'!A108,'Raw INPUT data'!B108)</f>
        <v/>
      </c>
      <c r="C108" s="17" t="str">
        <f>'Raw INPUT data'!D108</f>
        <v/>
      </c>
      <c r="D108" s="21" t="str">
        <f>IF(C108="","",IF(I108&gt;1,'Raw INPUT data'!E108,SUM('Raw INPUT data'!E108,(G108/100)/2)))</f>
        <v/>
      </c>
      <c r="E108" s="21" t="str">
        <f t="shared" si="5"/>
        <v/>
      </c>
      <c r="F108" s="18" t="str">
        <f>IF(C108="","",IF(I108&gt;1,"MST",'Raw INPUT data'!G108))</f>
        <v/>
      </c>
      <c r="G108" s="18" t="str">
        <f t="shared" si="6"/>
        <v/>
      </c>
      <c r="H108" s="27" t="str">
        <f>IF(C108="","",IF(I108=1,PI()*POWER(G108/2,2)/10000,SUM(PI()*POWER(PRODUCT('Raw INPUT data'!G108,1/PI())/2,2)/10000,PI()*POWER(PRODUCT('Raw INPUT data'!H108,1/PI())/2,2)/10000,PI()*POWER(PRODUCT('Raw INPUT data'!I108,1/PI())/2,2)/10000,PI()*POWER(PRODUCT('Raw INPUT data'!J108,1/PI())/2,2)/10000,PI()*POWER(PRODUCT('Raw INPUT data'!K108,1/PI())/2,2)/10000,PI()*POWER(PRODUCT('Raw INPUT data'!L108,1/PI())/2,2)/10000,PI()*POWER(PRODUCT('Raw INPUT data'!M108,1/PI())/2,2)/10000,PI()*POWER(PRODUCT('Raw INPUT data'!N108,1/PI())/2,2)/10000,PI()*POWER(PRODUCT('Raw INPUT data'!O108,1/PI())/2,2)/10000,PI()*POWER(PRODUCT('Raw INPUT data'!P108,1/PI())/2,2)/10000,PI()*POWER(PRODUCT('Raw INPUT data'!Q108,1/PI())/2,2)/10000,PI()*POWER(PRODUCT('Raw INPUT data'!R108,1/PI())/2,2)/10000,PI()*POWER(PRODUCT('Raw INPUT data'!S108,1/PI())/2,2)/10000,PI()*POWER(PRODUCT('Raw INPUT data'!T108,1/PI())/2,2)/10000,PI()*POWER(PRODUCT('Raw INPUT data'!U108,1/PI())/2,2)/10000,PI()*POWER(PRODUCT('Raw INPUT data'!V108,1/PI())/2,2)/10000,PI()*POWER(PRODUCT('Raw INPUT data'!W108,1/PI())/2,2)/10000,PI()*POWER(PRODUCT('Raw INPUT data'!X108,1/PI())/2,2)/10000,PI()*POWER(PRODUCT('Raw INPUT data'!Y108,1/PI())/2,2)/10000,PI()*POWER(PRODUCT('Raw INPUT data'!Z108,1/PI())/2,2)/10000)))</f>
        <v/>
      </c>
      <c r="I108" s="28" t="str">
        <f>IF(C108="","",COUNT('Raw INPUT data'!G108:Z108))</f>
        <v/>
      </c>
      <c r="J108" s="5" t="str">
        <f>IF(C108="","",'Raw INPUT data'!F108)</f>
        <v/>
      </c>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73"/>
    </row>
    <row r="109" spans="1:40" x14ac:dyDescent="0.2">
      <c r="A109" s="68" t="str">
        <f t="shared" si="4"/>
        <v/>
      </c>
      <c r="B109" s="1" t="str">
        <f>CONCATENATE('Raw INPUT data'!A109,'Raw INPUT data'!B109)</f>
        <v/>
      </c>
      <c r="C109" s="12" t="str">
        <f>'Raw INPUT data'!D109</f>
        <v/>
      </c>
      <c r="D109" s="20" t="str">
        <f>IF(C109="","",IF(I109&gt;1,'Raw INPUT data'!E109,SUM('Raw INPUT data'!E109,(G109/100)/2)))</f>
        <v/>
      </c>
      <c r="E109" s="20" t="str">
        <f t="shared" si="5"/>
        <v/>
      </c>
      <c r="F109" s="16" t="str">
        <f>IF(C109="","",IF(I109&gt;1,"MST",'Raw INPUT data'!G109))</f>
        <v/>
      </c>
      <c r="G109" s="16" t="str">
        <f t="shared" si="6"/>
        <v/>
      </c>
      <c r="H109" s="25" t="str">
        <f>IF(C109="","",IF(I109=1,PI()*POWER(G109/2,2)/10000,SUM(PI()*POWER(PRODUCT('Raw INPUT data'!G109,1/PI())/2,2)/10000,PI()*POWER(PRODUCT('Raw INPUT data'!H109,1/PI())/2,2)/10000,PI()*POWER(PRODUCT('Raw INPUT data'!I109,1/PI())/2,2)/10000,PI()*POWER(PRODUCT('Raw INPUT data'!J109,1/PI())/2,2)/10000,PI()*POWER(PRODUCT('Raw INPUT data'!K109,1/PI())/2,2)/10000,PI()*POWER(PRODUCT('Raw INPUT data'!L109,1/PI())/2,2)/10000,PI()*POWER(PRODUCT('Raw INPUT data'!M109,1/PI())/2,2)/10000,PI()*POWER(PRODUCT('Raw INPUT data'!N109,1/PI())/2,2)/10000,PI()*POWER(PRODUCT('Raw INPUT data'!O109,1/PI())/2,2)/10000,PI()*POWER(PRODUCT('Raw INPUT data'!P109,1/PI())/2,2)/10000,PI()*POWER(PRODUCT('Raw INPUT data'!Q109,1/PI())/2,2)/10000,PI()*POWER(PRODUCT('Raw INPUT data'!R109,1/PI())/2,2)/10000,PI()*POWER(PRODUCT('Raw INPUT data'!S109,1/PI())/2,2)/10000,PI()*POWER(PRODUCT('Raw INPUT data'!T109,1/PI())/2,2)/10000,PI()*POWER(PRODUCT('Raw INPUT data'!U109,1/PI())/2,2)/10000,PI()*POWER(PRODUCT('Raw INPUT data'!V109,1/PI())/2,2)/10000,PI()*POWER(PRODUCT('Raw INPUT data'!W109,1/PI())/2,2)/10000,PI()*POWER(PRODUCT('Raw INPUT data'!X109,1/PI())/2,2)/10000,PI()*POWER(PRODUCT('Raw INPUT data'!Y109,1/PI())/2,2)/10000,PI()*POWER(PRODUCT('Raw INPUT data'!Z109,1/PI())/2,2)/10000)))</f>
        <v/>
      </c>
      <c r="I109" s="26" t="str">
        <f>IF(C109="","",COUNT('Raw INPUT data'!G109:Z109))</f>
        <v/>
      </c>
      <c r="J109" s="3" t="str">
        <f>IF(C109="","",'Raw INPUT data'!F109)</f>
        <v/>
      </c>
      <c r="K109" s="43" t="str">
        <f>IF(B109="","",IF($K$4="","",IF(OR(C109=$K$4,C110=$K$4,C111=$K$4,C112=$K$4),1,0)))</f>
        <v/>
      </c>
      <c r="L109" s="43" t="str">
        <f>IF(B109="","",IF($L$4="","",IF(OR(C109=$L$4,C110=$L$4,C111=$L$4,C112=$L$4),1,0)))</f>
        <v/>
      </c>
      <c r="M109" s="43" t="str">
        <f>IF(B109="","",IF($M$4="","",IF(OR(C109=$M$4,C110=$M$4,C111=$M$4,C112=$M$4),1,0)))</f>
        <v/>
      </c>
      <c r="N109" s="43" t="str">
        <f>IF(B109="","",IF($N$4="","",IF(OR(C109=$N$4,C110=$N$4,C111=$N$4,C112=$N$4),1,0)))</f>
        <v/>
      </c>
      <c r="O109" s="43" t="str">
        <f>IF(B109="","",IF($O$4="","",IF(OR(C109=$O$4,C110=$O$4,C111=$O$4,C112=$O$4),1,0)))</f>
        <v/>
      </c>
      <c r="P109" s="43" t="str">
        <f>IF(B109="","",IF($P$4="","",IF(OR(C109=$P$4,C110=$P$4,C111=$P$4,C112=$P$4),1,0)))</f>
        <v/>
      </c>
      <c r="Q109" s="43" t="str">
        <f>IF(B109="","",IF($Q$4="","",IF(OR(C109=$Q$4,C110=$Q$4,C111=$Q$4,C112=$Q$4),1,0)))</f>
        <v/>
      </c>
      <c r="R109" s="43" t="str">
        <f>IF(B109="","",IF($R$4="","",IF(OR(C109=$R$4,C110=$R$4,C111=$R$4,C112=$R$4),1,0)))</f>
        <v/>
      </c>
      <c r="S109" s="43" t="str">
        <f>IF(B109="","",IF($S$4="","",IF(OR(C109=$S$4,C110=$S$4,C111=$S$4,C112=$S$4),1,0)))</f>
        <v/>
      </c>
      <c r="T109" s="43" t="str">
        <f>IF(B109="","",IF($T$4="","",IF(OR(C109=$T$4,C110=$T$4,C111=$T$4,C112=$T$4),1,0)))</f>
        <v/>
      </c>
      <c r="U109" s="43" t="str">
        <f>IF(B109="","",IF($U$4="","",IF(OR(C109=$U$4,C110=$U$4,C111=$U$4,C112=$U$4),1,0)))</f>
        <v/>
      </c>
      <c r="V109" s="43" t="str">
        <f>IF(B109="","",IF($V$4="","",IF(OR(C109=$V$4,C110=$V$4,C111=$V$4,C112=$V$4),1,0)))</f>
        <v/>
      </c>
      <c r="W109" s="43" t="str">
        <f>IF(B109="","",IF($W$4="","",IF(OR(C109=$W$4,C110=$W$4,C111=$W$4,C112=$W$4),1,0)))</f>
        <v/>
      </c>
      <c r="X109" s="43" t="str">
        <f>IF(B109="","",IF($X$4="","",IF(OR(C109=$X$4,C110=$X$4,C111=$X$4,C112=$X$4),1,0)))</f>
        <v/>
      </c>
      <c r="Y109" s="43" t="str">
        <f>IF(B109="","",IF($Y$4="","",IF(OR(C109=$Y$4,C110=$Y$4,C111=$Y$4,C112=$Y$4),1,0)))</f>
        <v/>
      </c>
      <c r="Z109" s="43" t="str">
        <f>IF(B109="","",IF($Z$4="","",IF(OR(C109=$Z$4,C110=$Z$4,C111=$Z$4,C112=$Z$4),1,0)))</f>
        <v/>
      </c>
      <c r="AA109" s="43" t="str">
        <f>IF(B109="","",IF($AA$4="","",IF(OR(C109=$AA$4,C110=$AA$4,C111=$AA$4,C112=$AA$4),1,0)))</f>
        <v/>
      </c>
      <c r="AB109" s="43" t="str">
        <f>IF(B109="","",IF($AB$4="","",IF(OR(C109=$AB$4,C110=$AB$4,C111=$AB$4,C112=$AB$4),1,0)))</f>
        <v/>
      </c>
      <c r="AC109" s="43" t="str">
        <f>IF(B109="","",IF($AC$4="","",IF(OR(C109=$AC$4,C110=$AC$4,C111=$AC$4,C112=$AC$4),1,0)))</f>
        <v/>
      </c>
      <c r="AD109" s="43" t="str">
        <f>IF(B109="","",IF($AD$4="","",IF(OR(C109=$AD$4,C110=$AD$4,C111=$AD$4,C112=$AD$4),1,0)))</f>
        <v/>
      </c>
      <c r="AE109" s="43" t="str">
        <f>IF(B109="","",IF($AE$4="","",IF(OR(C109=$AE$4,C110=$AE$4,C111=$AE$4,C112=$AE$4),1,0)))</f>
        <v/>
      </c>
      <c r="AF109" s="43" t="str">
        <f>IF(B109="","",IF($AF$4="","",IF(OR(C109=$AF$4,C110=$AF$4,C111=$AF$4,C112=$AF$4),1,0)))</f>
        <v/>
      </c>
      <c r="AG109" s="43" t="str">
        <f>IF(B109="","",IF($AG$4="","",IF(OR(C109=$AG$4,C110=$AG$4,C111=$AG$4,C112=$AG$4),1,0)))</f>
        <v/>
      </c>
      <c r="AH109" s="43" t="str">
        <f>IF(B109="","",IF($AH$4="","",IF(OR(C109=$AH$4,C110=$AH$4,C111=$AH$4,C112=$AH$4),1,0)))</f>
        <v/>
      </c>
      <c r="AI109" s="43" t="str">
        <f>IF(B109="","",IF($AI$4="","",IF(OR(C109=$AI$4,C110=$AI$4,C111=$AI$4,C112=$AI$4),1,0)))</f>
        <v/>
      </c>
      <c r="AJ109" s="43" t="str">
        <f>IF(B109="","",IF($AJ$4="","",IF(OR(C109=$AJ$4,C110=$AJ$4,C111=$AJ$4,C112=$AJ$4),1,0)))</f>
        <v/>
      </c>
      <c r="AK109" s="43" t="str">
        <f>IF(B109="","",IF($AK$4="","",IF(OR(C109=$AK$4,C110=$AK$4,C111=$AK$4,C112=$AK$4),1,0)))</f>
        <v/>
      </c>
      <c r="AL109" s="43" t="str">
        <f>IF(B109="","",IF($AL$4="","",IF(OR(C109=$AL$4,C110=$AL$4,C111=$AL$4,C112=$AL$4),1,0)))</f>
        <v/>
      </c>
      <c r="AM109" s="43" t="str">
        <f>IF(B109="","",IF($AM$4="","",IF(OR(C109=$AM$4,C110=$AM$4,C111=$AM$4,C112=$AM$4),1,0)))</f>
        <v/>
      </c>
      <c r="AN109" s="72" t="str">
        <f>IF(B109="","",IF($AN$4="","",IF(OR(C109=$AN$4,C110=$AN$4,C111=$AN$4,C112=$AN$4),1,0)))</f>
        <v/>
      </c>
    </row>
    <row r="110" spans="1:40" x14ac:dyDescent="0.2">
      <c r="A110" s="68" t="str">
        <f t="shared" si="4"/>
        <v/>
      </c>
      <c r="B110" s="1" t="str">
        <f>CONCATENATE('Raw INPUT data'!A110,'Raw INPUT data'!B110)</f>
        <v/>
      </c>
      <c r="C110" s="12" t="str">
        <f>'Raw INPUT data'!D110</f>
        <v/>
      </c>
      <c r="D110" s="20" t="str">
        <f>IF(C110="","",IF(I110&gt;1,'Raw INPUT data'!E110,SUM('Raw INPUT data'!E110,(G110/100)/2)))</f>
        <v/>
      </c>
      <c r="E110" s="20" t="str">
        <f t="shared" si="5"/>
        <v/>
      </c>
      <c r="F110" s="16" t="str">
        <f>IF(C110="","",IF(I110&gt;1,"MST",'Raw INPUT data'!G110))</f>
        <v/>
      </c>
      <c r="G110" s="16" t="str">
        <f t="shared" si="6"/>
        <v/>
      </c>
      <c r="H110" s="25" t="str">
        <f>IF(C110="","",IF(I110=1,PI()*POWER(G110/2,2)/10000,SUM(PI()*POWER(PRODUCT('Raw INPUT data'!G110,1/PI())/2,2)/10000,PI()*POWER(PRODUCT('Raw INPUT data'!H110,1/PI())/2,2)/10000,PI()*POWER(PRODUCT('Raw INPUT data'!I110,1/PI())/2,2)/10000,PI()*POWER(PRODUCT('Raw INPUT data'!J110,1/PI())/2,2)/10000,PI()*POWER(PRODUCT('Raw INPUT data'!K110,1/PI())/2,2)/10000,PI()*POWER(PRODUCT('Raw INPUT data'!L110,1/PI())/2,2)/10000,PI()*POWER(PRODUCT('Raw INPUT data'!M110,1/PI())/2,2)/10000,PI()*POWER(PRODUCT('Raw INPUT data'!N110,1/PI())/2,2)/10000,PI()*POWER(PRODUCT('Raw INPUT data'!O110,1/PI())/2,2)/10000,PI()*POWER(PRODUCT('Raw INPUT data'!P110,1/PI())/2,2)/10000,PI()*POWER(PRODUCT('Raw INPUT data'!Q110,1/PI())/2,2)/10000,PI()*POWER(PRODUCT('Raw INPUT data'!R110,1/PI())/2,2)/10000,PI()*POWER(PRODUCT('Raw INPUT data'!S110,1/PI())/2,2)/10000,PI()*POWER(PRODUCT('Raw INPUT data'!T110,1/PI())/2,2)/10000,PI()*POWER(PRODUCT('Raw INPUT data'!U110,1/PI())/2,2)/10000,PI()*POWER(PRODUCT('Raw INPUT data'!V110,1/PI())/2,2)/10000,PI()*POWER(PRODUCT('Raw INPUT data'!W110,1/PI())/2,2)/10000,PI()*POWER(PRODUCT('Raw INPUT data'!X110,1/PI())/2,2)/10000,PI()*POWER(PRODUCT('Raw INPUT data'!Y110,1/PI())/2,2)/10000,PI()*POWER(PRODUCT('Raw INPUT data'!Z110,1/PI())/2,2)/10000)))</f>
        <v/>
      </c>
      <c r="I110" s="26" t="str">
        <f>IF(C110="","",COUNT('Raw INPUT data'!G110:Z110))</f>
        <v/>
      </c>
      <c r="J110" s="3" t="str">
        <f>IF(C110="","",'Raw INPUT data'!F110)</f>
        <v/>
      </c>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72"/>
    </row>
    <row r="111" spans="1:40" x14ac:dyDescent="0.2">
      <c r="A111" s="68" t="str">
        <f t="shared" si="4"/>
        <v/>
      </c>
      <c r="B111" s="1" t="str">
        <f>CONCATENATE('Raw INPUT data'!A111,'Raw INPUT data'!B111)</f>
        <v/>
      </c>
      <c r="C111" s="12" t="str">
        <f>'Raw INPUT data'!D111</f>
        <v/>
      </c>
      <c r="D111" s="20" t="str">
        <f>IF(C111="","",IF(I111&gt;1,'Raw INPUT data'!E111,SUM('Raw INPUT data'!E111,(G111/100)/2)))</f>
        <v/>
      </c>
      <c r="E111" s="20" t="str">
        <f t="shared" si="5"/>
        <v/>
      </c>
      <c r="F111" s="16" t="str">
        <f>IF(C111="","",IF(I111&gt;1,"MST",'Raw INPUT data'!G111))</f>
        <v/>
      </c>
      <c r="G111" s="16" t="str">
        <f t="shared" si="6"/>
        <v/>
      </c>
      <c r="H111" s="25" t="str">
        <f>IF(C111="","",IF(I111=1,PI()*POWER(G111/2,2)/10000,SUM(PI()*POWER(PRODUCT('Raw INPUT data'!G111,1/PI())/2,2)/10000,PI()*POWER(PRODUCT('Raw INPUT data'!H111,1/PI())/2,2)/10000,PI()*POWER(PRODUCT('Raw INPUT data'!I111,1/PI())/2,2)/10000,PI()*POWER(PRODUCT('Raw INPUT data'!J111,1/PI())/2,2)/10000,PI()*POWER(PRODUCT('Raw INPUT data'!K111,1/PI())/2,2)/10000,PI()*POWER(PRODUCT('Raw INPUT data'!L111,1/PI())/2,2)/10000,PI()*POWER(PRODUCT('Raw INPUT data'!M111,1/PI())/2,2)/10000,PI()*POWER(PRODUCT('Raw INPUT data'!N111,1/PI())/2,2)/10000,PI()*POWER(PRODUCT('Raw INPUT data'!O111,1/PI())/2,2)/10000,PI()*POWER(PRODUCT('Raw INPUT data'!P111,1/PI())/2,2)/10000,PI()*POWER(PRODUCT('Raw INPUT data'!Q111,1/PI())/2,2)/10000,PI()*POWER(PRODUCT('Raw INPUT data'!R111,1/PI())/2,2)/10000,PI()*POWER(PRODUCT('Raw INPUT data'!S111,1/PI())/2,2)/10000,PI()*POWER(PRODUCT('Raw INPUT data'!T111,1/PI())/2,2)/10000,PI()*POWER(PRODUCT('Raw INPUT data'!U111,1/PI())/2,2)/10000,PI()*POWER(PRODUCT('Raw INPUT data'!V111,1/PI())/2,2)/10000,PI()*POWER(PRODUCT('Raw INPUT data'!W111,1/PI())/2,2)/10000,PI()*POWER(PRODUCT('Raw INPUT data'!X111,1/PI())/2,2)/10000,PI()*POWER(PRODUCT('Raw INPUT data'!Y111,1/PI())/2,2)/10000,PI()*POWER(PRODUCT('Raw INPUT data'!Z111,1/PI())/2,2)/10000)))</f>
        <v/>
      </c>
      <c r="I111" s="26" t="str">
        <f>IF(C111="","",COUNT('Raw INPUT data'!G111:Z111))</f>
        <v/>
      </c>
      <c r="J111" s="3" t="str">
        <f>IF(C111="","",'Raw INPUT data'!F111)</f>
        <v/>
      </c>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72"/>
    </row>
    <row r="112" spans="1:40" x14ac:dyDescent="0.2">
      <c r="A112" s="69" t="str">
        <f t="shared" si="4"/>
        <v/>
      </c>
      <c r="B112" s="4" t="str">
        <f>CONCATENATE('Raw INPUT data'!A112,'Raw INPUT data'!B112)</f>
        <v/>
      </c>
      <c r="C112" s="17" t="str">
        <f>'Raw INPUT data'!D112</f>
        <v/>
      </c>
      <c r="D112" s="21" t="str">
        <f>IF(C112="","",IF(I112&gt;1,'Raw INPUT data'!E112,SUM('Raw INPUT data'!E112,(G112/100)/2)))</f>
        <v/>
      </c>
      <c r="E112" s="21" t="str">
        <f t="shared" si="5"/>
        <v/>
      </c>
      <c r="F112" s="18" t="str">
        <f>IF(C112="","",IF(I112&gt;1,"MST",'Raw INPUT data'!G112))</f>
        <v/>
      </c>
      <c r="G112" s="18" t="str">
        <f t="shared" si="6"/>
        <v/>
      </c>
      <c r="H112" s="27" t="str">
        <f>IF(C112="","",IF(I112=1,PI()*POWER(G112/2,2)/10000,SUM(PI()*POWER(PRODUCT('Raw INPUT data'!G112,1/PI())/2,2)/10000,PI()*POWER(PRODUCT('Raw INPUT data'!H112,1/PI())/2,2)/10000,PI()*POWER(PRODUCT('Raw INPUT data'!I112,1/PI())/2,2)/10000,PI()*POWER(PRODUCT('Raw INPUT data'!J112,1/PI())/2,2)/10000,PI()*POWER(PRODUCT('Raw INPUT data'!K112,1/PI())/2,2)/10000,PI()*POWER(PRODUCT('Raw INPUT data'!L112,1/PI())/2,2)/10000,PI()*POWER(PRODUCT('Raw INPUT data'!M112,1/PI())/2,2)/10000,PI()*POWER(PRODUCT('Raw INPUT data'!N112,1/PI())/2,2)/10000,PI()*POWER(PRODUCT('Raw INPUT data'!O112,1/PI())/2,2)/10000,PI()*POWER(PRODUCT('Raw INPUT data'!P112,1/PI())/2,2)/10000,PI()*POWER(PRODUCT('Raw INPUT data'!Q112,1/PI())/2,2)/10000,PI()*POWER(PRODUCT('Raw INPUT data'!R112,1/PI())/2,2)/10000,PI()*POWER(PRODUCT('Raw INPUT data'!S112,1/PI())/2,2)/10000,PI()*POWER(PRODUCT('Raw INPUT data'!T112,1/PI())/2,2)/10000,PI()*POWER(PRODUCT('Raw INPUT data'!U112,1/PI())/2,2)/10000,PI()*POWER(PRODUCT('Raw INPUT data'!V112,1/PI())/2,2)/10000,PI()*POWER(PRODUCT('Raw INPUT data'!W112,1/PI())/2,2)/10000,PI()*POWER(PRODUCT('Raw INPUT data'!X112,1/PI())/2,2)/10000,PI()*POWER(PRODUCT('Raw INPUT data'!Y112,1/PI())/2,2)/10000,PI()*POWER(PRODUCT('Raw INPUT data'!Z112,1/PI())/2,2)/10000)))</f>
        <v/>
      </c>
      <c r="I112" s="28" t="str">
        <f>IF(C112="","",COUNT('Raw INPUT data'!G112:Z112))</f>
        <v/>
      </c>
      <c r="J112" s="5" t="str">
        <f>IF(C112="","",'Raw INPUT data'!F112)</f>
        <v/>
      </c>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73"/>
    </row>
    <row r="113" spans="1:40" x14ac:dyDescent="0.2">
      <c r="A113" s="68" t="str">
        <f t="shared" si="4"/>
        <v/>
      </c>
      <c r="B113" s="1" t="str">
        <f>CONCATENATE('Raw INPUT data'!A113,'Raw INPUT data'!B113)</f>
        <v/>
      </c>
      <c r="C113" s="12" t="str">
        <f>'Raw INPUT data'!D113</f>
        <v/>
      </c>
      <c r="D113" s="20" t="str">
        <f>IF(C113="","",IF(I113&gt;1,'Raw INPUT data'!E113,SUM('Raw INPUT data'!E113,(G113/100)/2)))</f>
        <v/>
      </c>
      <c r="E113" s="20" t="str">
        <f t="shared" si="5"/>
        <v/>
      </c>
      <c r="F113" s="16" t="str">
        <f>IF(C113="","",IF(I113&gt;1,"MST",'Raw INPUT data'!G113))</f>
        <v/>
      </c>
      <c r="G113" s="16" t="str">
        <f t="shared" si="6"/>
        <v/>
      </c>
      <c r="H113" s="25" t="str">
        <f>IF(C113="","",IF(I113=1,PI()*POWER(G113/2,2)/10000,SUM(PI()*POWER(PRODUCT('Raw INPUT data'!G113,1/PI())/2,2)/10000,PI()*POWER(PRODUCT('Raw INPUT data'!H113,1/PI())/2,2)/10000,PI()*POWER(PRODUCT('Raw INPUT data'!I113,1/PI())/2,2)/10000,PI()*POWER(PRODUCT('Raw INPUT data'!J113,1/PI())/2,2)/10000,PI()*POWER(PRODUCT('Raw INPUT data'!K113,1/PI())/2,2)/10000,PI()*POWER(PRODUCT('Raw INPUT data'!L113,1/PI())/2,2)/10000,PI()*POWER(PRODUCT('Raw INPUT data'!M113,1/PI())/2,2)/10000,PI()*POWER(PRODUCT('Raw INPUT data'!N113,1/PI())/2,2)/10000,PI()*POWER(PRODUCT('Raw INPUT data'!O113,1/PI())/2,2)/10000,PI()*POWER(PRODUCT('Raw INPUT data'!P113,1/PI())/2,2)/10000,PI()*POWER(PRODUCT('Raw INPUT data'!Q113,1/PI())/2,2)/10000,PI()*POWER(PRODUCT('Raw INPUT data'!R113,1/PI())/2,2)/10000,PI()*POWER(PRODUCT('Raw INPUT data'!S113,1/PI())/2,2)/10000,PI()*POWER(PRODUCT('Raw INPUT data'!T113,1/PI())/2,2)/10000,PI()*POWER(PRODUCT('Raw INPUT data'!U113,1/PI())/2,2)/10000,PI()*POWER(PRODUCT('Raw INPUT data'!V113,1/PI())/2,2)/10000,PI()*POWER(PRODUCT('Raw INPUT data'!W113,1/PI())/2,2)/10000,PI()*POWER(PRODUCT('Raw INPUT data'!X113,1/PI())/2,2)/10000,PI()*POWER(PRODUCT('Raw INPUT data'!Y113,1/PI())/2,2)/10000,PI()*POWER(PRODUCT('Raw INPUT data'!Z113,1/PI())/2,2)/10000)))</f>
        <v/>
      </c>
      <c r="I113" s="26" t="str">
        <f>IF(C113="","",COUNT('Raw INPUT data'!G113:Z113))</f>
        <v/>
      </c>
      <c r="J113" s="3" t="str">
        <f>IF(C113="","",'Raw INPUT data'!F113)</f>
        <v/>
      </c>
      <c r="K113" s="43" t="str">
        <f>IF(B113="","",IF($K$4="","",IF(OR(C113=$K$4,C114=$K$4,C115=$K$4,C116=$K$4),1,0)))</f>
        <v/>
      </c>
      <c r="L113" s="43" t="str">
        <f>IF(B113="","",IF($L$4="","",IF(OR(C113=$L$4,C114=$L$4,C115=$L$4,C116=$L$4),1,0)))</f>
        <v/>
      </c>
      <c r="M113" s="43" t="str">
        <f>IF(B113="","",IF($M$4="","",IF(OR(C113=$M$4,C114=$M$4,C115=$M$4,C116=$M$4),1,0)))</f>
        <v/>
      </c>
      <c r="N113" s="43" t="str">
        <f>IF(B113="","",IF($N$4="","",IF(OR(C113=$N$4,C114=$N$4,C115=$N$4,C116=$N$4),1,0)))</f>
        <v/>
      </c>
      <c r="O113" s="43" t="str">
        <f>IF(B113="","",IF($O$4="","",IF(OR(C113=$O$4,C114=$O$4,C115=$O$4,C116=$O$4),1,0)))</f>
        <v/>
      </c>
      <c r="P113" s="43" t="str">
        <f>IF(B113="","",IF($P$4="","",IF(OR(C113=$P$4,C114=$P$4,C115=$P$4,C116=$P$4),1,0)))</f>
        <v/>
      </c>
      <c r="Q113" s="43" t="str">
        <f>IF(B113="","",IF($Q$4="","",IF(OR(C113=$Q$4,C114=$Q$4,C115=$Q$4,C116=$Q$4),1,0)))</f>
        <v/>
      </c>
      <c r="R113" s="43" t="str">
        <f>IF(B113="","",IF($R$4="","",IF(OR(C113=$R$4,C114=$R$4,C115=$R$4,C116=$R$4),1,0)))</f>
        <v/>
      </c>
      <c r="S113" s="43" t="str">
        <f>IF(B113="","",IF($S$4="","",IF(OR(C113=$S$4,C114=$S$4,C115=$S$4,C116=$S$4),1,0)))</f>
        <v/>
      </c>
      <c r="T113" s="43" t="str">
        <f>IF(B113="","",IF($T$4="","",IF(OR(C113=$T$4,C114=$T$4,C115=$T$4,C116=$T$4),1,0)))</f>
        <v/>
      </c>
      <c r="U113" s="43" t="str">
        <f>IF(B113="","",IF($U$4="","",IF(OR(C113=$U$4,C114=$U$4,C115=$U$4,C116=$U$4),1,0)))</f>
        <v/>
      </c>
      <c r="V113" s="43" t="str">
        <f>IF(B113="","",IF($V$4="","",IF(OR(C113=$V$4,C114=$V$4,C115=$V$4,C116=$V$4),1,0)))</f>
        <v/>
      </c>
      <c r="W113" s="43" t="str">
        <f>IF(B113="","",IF($W$4="","",IF(OR(C113=$W$4,C114=$W$4,C115=$W$4,C116=$W$4),1,0)))</f>
        <v/>
      </c>
      <c r="X113" s="43" t="str">
        <f>IF(B113="","",IF($X$4="","",IF(OR(C113=$X$4,C114=$X$4,C115=$X$4,C116=$X$4),1,0)))</f>
        <v/>
      </c>
      <c r="Y113" s="43" t="str">
        <f>IF(B113="","",IF($Y$4="","",IF(OR(C113=$Y$4,C114=$Y$4,C115=$Y$4,C116=$Y$4),1,0)))</f>
        <v/>
      </c>
      <c r="Z113" s="43" t="str">
        <f>IF(B113="","",IF($Z$4="","",IF(OR(C113=$Z$4,C114=$Z$4,C115=$Z$4,C116=$Z$4),1,0)))</f>
        <v/>
      </c>
      <c r="AA113" s="43" t="str">
        <f>IF(B113="","",IF($AA$4="","",IF(OR(C113=$AA$4,C114=$AA$4,C115=$AA$4,C116=$AA$4),1,0)))</f>
        <v/>
      </c>
      <c r="AB113" s="43" t="str">
        <f>IF(B113="","",IF($AB$4="","",IF(OR(C113=$AB$4,C114=$AB$4,C115=$AB$4,C116=$AB$4),1,0)))</f>
        <v/>
      </c>
      <c r="AC113" s="43" t="str">
        <f>IF(B113="","",IF($AC$4="","",IF(OR(C113=$AC$4,C114=$AC$4,C115=$AC$4,C116=$AC$4),1,0)))</f>
        <v/>
      </c>
      <c r="AD113" s="43" t="str">
        <f>IF(B113="","",IF($AD$4="","",IF(OR(C113=$AD$4,C114=$AD$4,C115=$AD$4,C116=$AD$4),1,0)))</f>
        <v/>
      </c>
      <c r="AE113" s="43" t="str">
        <f>IF(B113="","",IF($AE$4="","",IF(OR(C113=$AE$4,C114=$AE$4,C115=$AE$4,C116=$AE$4),1,0)))</f>
        <v/>
      </c>
      <c r="AF113" s="43" t="str">
        <f>IF(B113="","",IF($AF$4="","",IF(OR(C113=$AF$4,C114=$AF$4,C115=$AF$4,C116=$AF$4),1,0)))</f>
        <v/>
      </c>
      <c r="AG113" s="43" t="str">
        <f>IF(B113="","",IF($AG$4="","",IF(OR(C113=$AG$4,C114=$AG$4,C115=$AG$4,C116=$AG$4),1,0)))</f>
        <v/>
      </c>
      <c r="AH113" s="43" t="str">
        <f>IF(B113="","",IF($AH$4="","",IF(OR(C113=$AH$4,C114=$AH$4,C115=$AH$4,C116=$AH$4),1,0)))</f>
        <v/>
      </c>
      <c r="AI113" s="43" t="str">
        <f>IF(B113="","",IF($AI$4="","",IF(OR(C113=$AI$4,C114=$AI$4,C115=$AI$4,C116=$AI$4),1,0)))</f>
        <v/>
      </c>
      <c r="AJ113" s="43" t="str">
        <f>IF(B113="","",IF($AJ$4="","",IF(OR(C113=$AJ$4,C114=$AJ$4,C115=$AJ$4,C116=$AJ$4),1,0)))</f>
        <v/>
      </c>
      <c r="AK113" s="43" t="str">
        <f>IF(B113="","",IF($AK$4="","",IF(OR(C113=$AK$4,C114=$AK$4,C115=$AK$4,C116=$AK$4),1,0)))</f>
        <v/>
      </c>
      <c r="AL113" s="43" t="str">
        <f>IF(B113="","",IF($AL$4="","",IF(OR(C113=$AL$4,C114=$AL$4,C115=$AL$4,C116=$AL$4),1,0)))</f>
        <v/>
      </c>
      <c r="AM113" s="43" t="str">
        <f>IF(B113="","",IF($AM$4="","",IF(OR(C113=$AM$4,C114=$AM$4,C115=$AM$4,C116=$AM$4),1,0)))</f>
        <v/>
      </c>
      <c r="AN113" s="72" t="str">
        <f>IF(B113="","",IF($AN$4="","",IF(OR(C113=$AN$4,C114=$AN$4,C115=$AN$4,C116=$AN$4),1,0)))</f>
        <v/>
      </c>
    </row>
    <row r="114" spans="1:40" x14ac:dyDescent="0.2">
      <c r="A114" s="68" t="str">
        <f t="shared" si="4"/>
        <v/>
      </c>
      <c r="B114" s="1" t="str">
        <f>CONCATENATE('Raw INPUT data'!A114,'Raw INPUT data'!B114)</f>
        <v/>
      </c>
      <c r="C114" s="12" t="str">
        <f>'Raw INPUT data'!D114</f>
        <v/>
      </c>
      <c r="D114" s="20" t="str">
        <f>IF(C114="","",IF(I114&gt;1,'Raw INPUT data'!E114,SUM('Raw INPUT data'!E114,(G114/100)/2)))</f>
        <v/>
      </c>
      <c r="E114" s="20" t="str">
        <f t="shared" si="5"/>
        <v/>
      </c>
      <c r="F114" s="16" t="str">
        <f>IF(C114="","",IF(I114&gt;1,"MST",'Raw INPUT data'!G114))</f>
        <v/>
      </c>
      <c r="G114" s="16" t="str">
        <f t="shared" si="6"/>
        <v/>
      </c>
      <c r="H114" s="25" t="str">
        <f>IF(C114="","",IF(I114=1,PI()*POWER(G114/2,2)/10000,SUM(PI()*POWER(PRODUCT('Raw INPUT data'!G114,1/PI())/2,2)/10000,PI()*POWER(PRODUCT('Raw INPUT data'!H114,1/PI())/2,2)/10000,PI()*POWER(PRODUCT('Raw INPUT data'!I114,1/PI())/2,2)/10000,PI()*POWER(PRODUCT('Raw INPUT data'!J114,1/PI())/2,2)/10000,PI()*POWER(PRODUCT('Raw INPUT data'!K114,1/PI())/2,2)/10000,PI()*POWER(PRODUCT('Raw INPUT data'!L114,1/PI())/2,2)/10000,PI()*POWER(PRODUCT('Raw INPUT data'!M114,1/PI())/2,2)/10000,PI()*POWER(PRODUCT('Raw INPUT data'!N114,1/PI())/2,2)/10000,PI()*POWER(PRODUCT('Raw INPUT data'!O114,1/PI())/2,2)/10000,PI()*POWER(PRODUCT('Raw INPUT data'!P114,1/PI())/2,2)/10000,PI()*POWER(PRODUCT('Raw INPUT data'!Q114,1/PI())/2,2)/10000,PI()*POWER(PRODUCT('Raw INPUT data'!R114,1/PI())/2,2)/10000,PI()*POWER(PRODUCT('Raw INPUT data'!S114,1/PI())/2,2)/10000,PI()*POWER(PRODUCT('Raw INPUT data'!T114,1/PI())/2,2)/10000,PI()*POWER(PRODUCT('Raw INPUT data'!U114,1/PI())/2,2)/10000,PI()*POWER(PRODUCT('Raw INPUT data'!V114,1/PI())/2,2)/10000,PI()*POWER(PRODUCT('Raw INPUT data'!W114,1/PI())/2,2)/10000,PI()*POWER(PRODUCT('Raw INPUT data'!X114,1/PI())/2,2)/10000,PI()*POWER(PRODUCT('Raw INPUT data'!Y114,1/PI())/2,2)/10000,PI()*POWER(PRODUCT('Raw INPUT data'!Z114,1/PI())/2,2)/10000)))</f>
        <v/>
      </c>
      <c r="I114" s="26" t="str">
        <f>IF(C114="","",COUNT('Raw INPUT data'!G114:Z114))</f>
        <v/>
      </c>
      <c r="J114" s="3" t="str">
        <f>IF(C114="","",'Raw INPUT data'!F114)</f>
        <v/>
      </c>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72"/>
    </row>
    <row r="115" spans="1:40" x14ac:dyDescent="0.2">
      <c r="A115" s="68" t="str">
        <f t="shared" si="4"/>
        <v/>
      </c>
      <c r="B115" s="1" t="str">
        <f>CONCATENATE('Raw INPUT data'!A115,'Raw INPUT data'!B115)</f>
        <v/>
      </c>
      <c r="C115" s="12" t="str">
        <f>'Raw INPUT data'!D115</f>
        <v/>
      </c>
      <c r="D115" s="20" t="str">
        <f>IF(C115="","",IF(I115&gt;1,'Raw INPUT data'!E115,SUM('Raw INPUT data'!E115,(G115/100)/2)))</f>
        <v/>
      </c>
      <c r="E115" s="20" t="str">
        <f t="shared" si="5"/>
        <v/>
      </c>
      <c r="F115" s="16" t="str">
        <f>IF(C115="","",IF(I115&gt;1,"MST",'Raw INPUT data'!G115))</f>
        <v/>
      </c>
      <c r="G115" s="16" t="str">
        <f t="shared" si="6"/>
        <v/>
      </c>
      <c r="H115" s="25" t="str">
        <f>IF(C115="","",IF(I115=1,PI()*POWER(G115/2,2)/10000,SUM(PI()*POWER(PRODUCT('Raw INPUT data'!G115,1/PI())/2,2)/10000,PI()*POWER(PRODUCT('Raw INPUT data'!H115,1/PI())/2,2)/10000,PI()*POWER(PRODUCT('Raw INPUT data'!I115,1/PI())/2,2)/10000,PI()*POWER(PRODUCT('Raw INPUT data'!J115,1/PI())/2,2)/10000,PI()*POWER(PRODUCT('Raw INPUT data'!K115,1/PI())/2,2)/10000,PI()*POWER(PRODUCT('Raw INPUT data'!L115,1/PI())/2,2)/10000,PI()*POWER(PRODUCT('Raw INPUT data'!M115,1/PI())/2,2)/10000,PI()*POWER(PRODUCT('Raw INPUT data'!N115,1/PI())/2,2)/10000,PI()*POWER(PRODUCT('Raw INPUT data'!O115,1/PI())/2,2)/10000,PI()*POWER(PRODUCT('Raw INPUT data'!P115,1/PI())/2,2)/10000,PI()*POWER(PRODUCT('Raw INPUT data'!Q115,1/PI())/2,2)/10000,PI()*POWER(PRODUCT('Raw INPUT data'!R115,1/PI())/2,2)/10000,PI()*POWER(PRODUCT('Raw INPUT data'!S115,1/PI())/2,2)/10000,PI()*POWER(PRODUCT('Raw INPUT data'!T115,1/PI())/2,2)/10000,PI()*POWER(PRODUCT('Raw INPUT data'!U115,1/PI())/2,2)/10000,PI()*POWER(PRODUCT('Raw INPUT data'!V115,1/PI())/2,2)/10000,PI()*POWER(PRODUCT('Raw INPUT data'!W115,1/PI())/2,2)/10000,PI()*POWER(PRODUCT('Raw INPUT data'!X115,1/PI())/2,2)/10000,PI()*POWER(PRODUCT('Raw INPUT data'!Y115,1/PI())/2,2)/10000,PI()*POWER(PRODUCT('Raw INPUT data'!Z115,1/PI())/2,2)/10000)))</f>
        <v/>
      </c>
      <c r="I115" s="26" t="str">
        <f>IF(C115="","",COUNT('Raw INPUT data'!G115:Z115))</f>
        <v/>
      </c>
      <c r="J115" s="3" t="str">
        <f>IF(C115="","",'Raw INPUT data'!F115)</f>
        <v/>
      </c>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72"/>
    </row>
    <row r="116" spans="1:40" x14ac:dyDescent="0.2">
      <c r="A116" s="69" t="str">
        <f t="shared" si="4"/>
        <v/>
      </c>
      <c r="B116" s="4" t="str">
        <f>CONCATENATE('Raw INPUT data'!A116,'Raw INPUT data'!B116)</f>
        <v/>
      </c>
      <c r="C116" s="17" t="str">
        <f>'Raw INPUT data'!D116</f>
        <v/>
      </c>
      <c r="D116" s="21" t="str">
        <f>IF(C116="","",IF(I116&gt;1,'Raw INPUT data'!E116,SUM('Raw INPUT data'!E116,(G116/100)/2)))</f>
        <v/>
      </c>
      <c r="E116" s="21" t="str">
        <f t="shared" si="5"/>
        <v/>
      </c>
      <c r="F116" s="18" t="str">
        <f>IF(C116="","",IF(I116&gt;1,"MST",'Raw INPUT data'!G116))</f>
        <v/>
      </c>
      <c r="G116" s="18" t="str">
        <f t="shared" si="6"/>
        <v/>
      </c>
      <c r="H116" s="27" t="str">
        <f>IF(C116="","",IF(I116=1,PI()*POWER(G116/2,2)/10000,SUM(PI()*POWER(PRODUCT('Raw INPUT data'!G116,1/PI())/2,2)/10000,PI()*POWER(PRODUCT('Raw INPUT data'!H116,1/PI())/2,2)/10000,PI()*POWER(PRODUCT('Raw INPUT data'!I116,1/PI())/2,2)/10000,PI()*POWER(PRODUCT('Raw INPUT data'!J116,1/PI())/2,2)/10000,PI()*POWER(PRODUCT('Raw INPUT data'!K116,1/PI())/2,2)/10000,PI()*POWER(PRODUCT('Raw INPUT data'!L116,1/PI())/2,2)/10000,PI()*POWER(PRODUCT('Raw INPUT data'!M116,1/PI())/2,2)/10000,PI()*POWER(PRODUCT('Raw INPUT data'!N116,1/PI())/2,2)/10000,PI()*POWER(PRODUCT('Raw INPUT data'!O116,1/PI())/2,2)/10000,PI()*POWER(PRODUCT('Raw INPUT data'!P116,1/PI())/2,2)/10000,PI()*POWER(PRODUCT('Raw INPUT data'!Q116,1/PI())/2,2)/10000,PI()*POWER(PRODUCT('Raw INPUT data'!R116,1/PI())/2,2)/10000,PI()*POWER(PRODUCT('Raw INPUT data'!S116,1/PI())/2,2)/10000,PI()*POWER(PRODUCT('Raw INPUT data'!T116,1/PI())/2,2)/10000,PI()*POWER(PRODUCT('Raw INPUT data'!U116,1/PI())/2,2)/10000,PI()*POWER(PRODUCT('Raw INPUT data'!V116,1/PI())/2,2)/10000,PI()*POWER(PRODUCT('Raw INPUT data'!W116,1/PI())/2,2)/10000,PI()*POWER(PRODUCT('Raw INPUT data'!X116,1/PI())/2,2)/10000,PI()*POWER(PRODUCT('Raw INPUT data'!Y116,1/PI())/2,2)/10000,PI()*POWER(PRODUCT('Raw INPUT data'!Z116,1/PI())/2,2)/10000)))</f>
        <v/>
      </c>
      <c r="I116" s="28" t="str">
        <f>IF(C116="","",COUNT('Raw INPUT data'!G116:Z116))</f>
        <v/>
      </c>
      <c r="J116" s="5" t="str">
        <f>IF(C116="","",'Raw INPUT data'!F116)</f>
        <v/>
      </c>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73"/>
    </row>
    <row r="117" spans="1:40" x14ac:dyDescent="0.2">
      <c r="A117" s="68" t="str">
        <f t="shared" si="4"/>
        <v/>
      </c>
      <c r="B117" s="1" t="str">
        <f>CONCATENATE('Raw INPUT data'!A117,'Raw INPUT data'!B117)</f>
        <v/>
      </c>
      <c r="C117" s="12" t="str">
        <f>'Raw INPUT data'!D117</f>
        <v/>
      </c>
      <c r="D117" s="20" t="str">
        <f>IF(C117="","",IF(I117&gt;1,'Raw INPUT data'!E117,SUM('Raw INPUT data'!E117,(G117/100)/2)))</f>
        <v/>
      </c>
      <c r="E117" s="20" t="str">
        <f t="shared" si="5"/>
        <v/>
      </c>
      <c r="F117" s="16" t="str">
        <f>IF(C117="","",IF(I117&gt;1,"MST",'Raw INPUT data'!G117))</f>
        <v/>
      </c>
      <c r="G117" s="16" t="str">
        <f t="shared" si="6"/>
        <v/>
      </c>
      <c r="H117" s="25" t="str">
        <f>IF(C117="","",IF(I117=1,PI()*POWER(G117/2,2)/10000,SUM(PI()*POWER(PRODUCT('Raw INPUT data'!G117,1/PI())/2,2)/10000,PI()*POWER(PRODUCT('Raw INPUT data'!H117,1/PI())/2,2)/10000,PI()*POWER(PRODUCT('Raw INPUT data'!I117,1/PI())/2,2)/10000,PI()*POWER(PRODUCT('Raw INPUT data'!J117,1/PI())/2,2)/10000,PI()*POWER(PRODUCT('Raw INPUT data'!K117,1/PI())/2,2)/10000,PI()*POWER(PRODUCT('Raw INPUT data'!L117,1/PI())/2,2)/10000,PI()*POWER(PRODUCT('Raw INPUT data'!M117,1/PI())/2,2)/10000,PI()*POWER(PRODUCT('Raw INPUT data'!N117,1/PI())/2,2)/10000,PI()*POWER(PRODUCT('Raw INPUT data'!O117,1/PI())/2,2)/10000,PI()*POWER(PRODUCT('Raw INPUT data'!P117,1/PI())/2,2)/10000,PI()*POWER(PRODUCT('Raw INPUT data'!Q117,1/PI())/2,2)/10000,PI()*POWER(PRODUCT('Raw INPUT data'!R117,1/PI())/2,2)/10000,PI()*POWER(PRODUCT('Raw INPUT data'!S117,1/PI())/2,2)/10000,PI()*POWER(PRODUCT('Raw INPUT data'!T117,1/PI())/2,2)/10000,PI()*POWER(PRODUCT('Raw INPUT data'!U117,1/PI())/2,2)/10000,PI()*POWER(PRODUCT('Raw INPUT data'!V117,1/PI())/2,2)/10000,PI()*POWER(PRODUCT('Raw INPUT data'!W117,1/PI())/2,2)/10000,PI()*POWER(PRODUCT('Raw INPUT data'!X117,1/PI())/2,2)/10000,PI()*POWER(PRODUCT('Raw INPUT data'!Y117,1/PI())/2,2)/10000,PI()*POWER(PRODUCT('Raw INPUT data'!Z117,1/PI())/2,2)/10000)))</f>
        <v/>
      </c>
      <c r="I117" s="26" t="str">
        <f>IF(C117="","",COUNT('Raw INPUT data'!G117:Z117))</f>
        <v/>
      </c>
      <c r="J117" s="3" t="str">
        <f>IF(C117="","",'Raw INPUT data'!F117)</f>
        <v/>
      </c>
      <c r="K117" s="43" t="str">
        <f>IF(B117="","",IF($K$4="","",IF(OR(C117=$K$4,C118=$K$4,C119=$K$4,C120=$K$4),1,0)))</f>
        <v/>
      </c>
      <c r="L117" s="43" t="str">
        <f>IF(B117="","",IF($L$4="","",IF(OR(C117=$L$4,C118=$L$4,C119=$L$4,C120=$L$4),1,0)))</f>
        <v/>
      </c>
      <c r="M117" s="43" t="str">
        <f>IF(B117="","",IF($M$4="","",IF(OR(C117=$M$4,C118=$M$4,C119=$M$4,C120=$M$4),1,0)))</f>
        <v/>
      </c>
      <c r="N117" s="43" t="str">
        <f>IF(B117="","",IF($N$4="","",IF(OR(C117=$N$4,C118=$N$4,C119=$N$4,C120=$N$4),1,0)))</f>
        <v/>
      </c>
      <c r="O117" s="43" t="str">
        <f>IF(B117="","",IF($O$4="","",IF(OR(C117=$O$4,C118=$O$4,C119=$O$4,C120=$O$4),1,0)))</f>
        <v/>
      </c>
      <c r="P117" s="43" t="str">
        <f>IF(B117="","",IF($P$4="","",IF(OR(C117=$P$4,C118=$P$4,C119=$P$4,C120=$P$4),1,0)))</f>
        <v/>
      </c>
      <c r="Q117" s="43" t="str">
        <f>IF(B117="","",IF($Q$4="","",IF(OR(C117=$Q$4,C118=$Q$4,C119=$Q$4,C120=$Q$4),1,0)))</f>
        <v/>
      </c>
      <c r="R117" s="43" t="str">
        <f>IF(B117="","",IF($R$4="","",IF(OR(C117=$R$4,C118=$R$4,C119=$R$4,C120=$R$4),1,0)))</f>
        <v/>
      </c>
      <c r="S117" s="43" t="str">
        <f>IF(B117="","",IF($S$4="","",IF(OR(C117=$S$4,C118=$S$4,C119=$S$4,C120=$S$4),1,0)))</f>
        <v/>
      </c>
      <c r="T117" s="43" t="str">
        <f>IF(B117="","",IF($T$4="","",IF(OR(C117=$T$4,C118=$T$4,C119=$T$4,C120=$T$4),1,0)))</f>
        <v/>
      </c>
      <c r="U117" s="43" t="str">
        <f>IF(B117="","",IF($U$4="","",IF(OR(C117=$U$4,C118=$U$4,C119=$U$4,C120=$U$4),1,0)))</f>
        <v/>
      </c>
      <c r="V117" s="43" t="str">
        <f>IF(B117="","",IF($V$4="","",IF(OR(C117=$V$4,C118=$V$4,C119=$V$4,C120=$V$4),1,0)))</f>
        <v/>
      </c>
      <c r="W117" s="43" t="str">
        <f>IF(B117="","",IF($W$4="","",IF(OR(C117=$W$4,C118=$W$4,C119=$W$4,C120=$W$4),1,0)))</f>
        <v/>
      </c>
      <c r="X117" s="43" t="str">
        <f>IF(B117="","",IF($X$4="","",IF(OR(C117=$X$4,C118=$X$4,C119=$X$4,C120=$X$4),1,0)))</f>
        <v/>
      </c>
      <c r="Y117" s="43" t="str">
        <f>IF(B117="","",IF($Y$4="","",IF(OR(C117=$Y$4,C118=$Y$4,C119=$Y$4,C120=$Y$4),1,0)))</f>
        <v/>
      </c>
      <c r="Z117" s="43" t="str">
        <f>IF(B117="","",IF($Z$4="","",IF(OR(C117=$Z$4,C118=$Z$4,C119=$Z$4,C120=$Z$4),1,0)))</f>
        <v/>
      </c>
      <c r="AA117" s="43" t="str">
        <f>IF(B117="","",IF($AA$4="","",IF(OR(C117=$AA$4,C118=$AA$4,C119=$AA$4,C120=$AA$4),1,0)))</f>
        <v/>
      </c>
      <c r="AB117" s="43" t="str">
        <f>IF(B117="","",IF($AB$4="","",IF(OR(C117=$AB$4,C118=$AB$4,C119=$AB$4,C120=$AB$4),1,0)))</f>
        <v/>
      </c>
      <c r="AC117" s="43" t="str">
        <f>IF(B117="","",IF($AC$4="","",IF(OR(C117=$AC$4,C118=$AC$4,C119=$AC$4,C120=$AC$4),1,0)))</f>
        <v/>
      </c>
      <c r="AD117" s="43" t="str">
        <f>IF(B117="","",IF($AD$4="","",IF(OR(C117=$AD$4,C118=$AD$4,C119=$AD$4,C120=$AD$4),1,0)))</f>
        <v/>
      </c>
      <c r="AE117" s="43" t="str">
        <f>IF(B117="","",IF($AE$4="","",IF(OR(C117=$AE$4,C118=$AE$4,C119=$AE$4,C120=$AE$4),1,0)))</f>
        <v/>
      </c>
      <c r="AF117" s="43" t="str">
        <f>IF(B117="","",IF($AF$4="","",IF(OR(C117=$AF$4,C118=$AF$4,C119=$AF$4,C120=$AF$4),1,0)))</f>
        <v/>
      </c>
      <c r="AG117" s="43" t="str">
        <f>IF(B117="","",IF($AG$4="","",IF(OR(C117=$AG$4,C118=$AG$4,C119=$AG$4,C120=$AG$4),1,0)))</f>
        <v/>
      </c>
      <c r="AH117" s="43" t="str">
        <f>IF(B117="","",IF($AH$4="","",IF(OR(C117=$AH$4,C118=$AH$4,C119=$AH$4,C120=$AH$4),1,0)))</f>
        <v/>
      </c>
      <c r="AI117" s="43" t="str">
        <f>IF(B117="","",IF($AI$4="","",IF(OR(C117=$AI$4,C118=$AI$4,C119=$AI$4,C120=$AI$4),1,0)))</f>
        <v/>
      </c>
      <c r="AJ117" s="43" t="str">
        <f>IF(B117="","",IF($AJ$4="","",IF(OR(C117=$AJ$4,C118=$AJ$4,C119=$AJ$4,C120=$AJ$4),1,0)))</f>
        <v/>
      </c>
      <c r="AK117" s="43" t="str">
        <f>IF(B117="","",IF($AK$4="","",IF(OR(C117=$AK$4,C118=$AK$4,C119=$AK$4,C120=$AK$4),1,0)))</f>
        <v/>
      </c>
      <c r="AL117" s="43" t="str">
        <f>IF(B117="","",IF($AL$4="","",IF(OR(C117=$AL$4,C118=$AL$4,C119=$AL$4,C120=$AL$4),1,0)))</f>
        <v/>
      </c>
      <c r="AM117" s="43" t="str">
        <f>IF(B117="","",IF($AM$4="","",IF(OR(C117=$AM$4,C118=$AM$4,C119=$AM$4,C120=$AM$4),1,0)))</f>
        <v/>
      </c>
      <c r="AN117" s="72" t="str">
        <f>IF(B117="","",IF($AN$4="","",IF(OR(C117=$AN$4,C118=$AN$4,C119=$AN$4,C120=$AN$4),1,0)))</f>
        <v/>
      </c>
    </row>
    <row r="118" spans="1:40" x14ac:dyDescent="0.2">
      <c r="A118" s="68" t="str">
        <f t="shared" si="4"/>
        <v/>
      </c>
      <c r="B118" s="1" t="str">
        <f>CONCATENATE('Raw INPUT data'!A118,'Raw INPUT data'!B118)</f>
        <v/>
      </c>
      <c r="C118" s="12" t="str">
        <f>'Raw INPUT data'!D118</f>
        <v/>
      </c>
      <c r="D118" s="20" t="str">
        <f>IF(C118="","",IF(I118&gt;1,'Raw INPUT data'!E118,SUM('Raw INPUT data'!E118,(G118/100)/2)))</f>
        <v/>
      </c>
      <c r="E118" s="20" t="str">
        <f t="shared" si="5"/>
        <v/>
      </c>
      <c r="F118" s="16" t="str">
        <f>IF(C118="","",IF(I118&gt;1,"MST",'Raw INPUT data'!G118))</f>
        <v/>
      </c>
      <c r="G118" s="16" t="str">
        <f t="shared" si="6"/>
        <v/>
      </c>
      <c r="H118" s="25" t="str">
        <f>IF(C118="","",IF(I118=1,PI()*POWER(G118/2,2)/10000,SUM(PI()*POWER(PRODUCT('Raw INPUT data'!G118,1/PI())/2,2)/10000,PI()*POWER(PRODUCT('Raw INPUT data'!H118,1/PI())/2,2)/10000,PI()*POWER(PRODUCT('Raw INPUT data'!I118,1/PI())/2,2)/10000,PI()*POWER(PRODUCT('Raw INPUT data'!J118,1/PI())/2,2)/10000,PI()*POWER(PRODUCT('Raw INPUT data'!K118,1/PI())/2,2)/10000,PI()*POWER(PRODUCT('Raw INPUT data'!L118,1/PI())/2,2)/10000,PI()*POWER(PRODUCT('Raw INPUT data'!M118,1/PI())/2,2)/10000,PI()*POWER(PRODUCT('Raw INPUT data'!N118,1/PI())/2,2)/10000,PI()*POWER(PRODUCT('Raw INPUT data'!O118,1/PI())/2,2)/10000,PI()*POWER(PRODUCT('Raw INPUT data'!P118,1/PI())/2,2)/10000,PI()*POWER(PRODUCT('Raw INPUT data'!Q118,1/PI())/2,2)/10000,PI()*POWER(PRODUCT('Raw INPUT data'!R118,1/PI())/2,2)/10000,PI()*POWER(PRODUCT('Raw INPUT data'!S118,1/PI())/2,2)/10000,PI()*POWER(PRODUCT('Raw INPUT data'!T118,1/PI())/2,2)/10000,PI()*POWER(PRODUCT('Raw INPUT data'!U118,1/PI())/2,2)/10000,PI()*POWER(PRODUCT('Raw INPUT data'!V118,1/PI())/2,2)/10000,PI()*POWER(PRODUCT('Raw INPUT data'!W118,1/PI())/2,2)/10000,PI()*POWER(PRODUCT('Raw INPUT data'!X118,1/PI())/2,2)/10000,PI()*POWER(PRODUCT('Raw INPUT data'!Y118,1/PI())/2,2)/10000,PI()*POWER(PRODUCT('Raw INPUT data'!Z118,1/PI())/2,2)/10000)))</f>
        <v/>
      </c>
      <c r="I118" s="26" t="str">
        <f>IF(C118="","",COUNT('Raw INPUT data'!G118:Z118))</f>
        <v/>
      </c>
      <c r="J118" s="3" t="str">
        <f>IF(C118="","",'Raw INPUT data'!F118)</f>
        <v/>
      </c>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72"/>
    </row>
    <row r="119" spans="1:40" x14ac:dyDescent="0.2">
      <c r="A119" s="68" t="str">
        <f t="shared" si="4"/>
        <v/>
      </c>
      <c r="B119" s="1" t="str">
        <f>CONCATENATE('Raw INPUT data'!A119,'Raw INPUT data'!B119)</f>
        <v/>
      </c>
      <c r="C119" s="12" t="str">
        <f>'Raw INPUT data'!D119</f>
        <v/>
      </c>
      <c r="D119" s="20" t="str">
        <f>IF(C119="","",IF(I119&gt;1,'Raw INPUT data'!E119,SUM('Raw INPUT data'!E119,(G119/100)/2)))</f>
        <v/>
      </c>
      <c r="E119" s="20" t="str">
        <f t="shared" si="5"/>
        <v/>
      </c>
      <c r="F119" s="16" t="str">
        <f>IF(C119="","",IF(I119&gt;1,"MST",'Raw INPUT data'!G119))</f>
        <v/>
      </c>
      <c r="G119" s="16" t="str">
        <f t="shared" si="6"/>
        <v/>
      </c>
      <c r="H119" s="25" t="str">
        <f>IF(C119="","",IF(I119=1,PI()*POWER(G119/2,2)/10000,SUM(PI()*POWER(PRODUCT('Raw INPUT data'!G119,1/PI())/2,2)/10000,PI()*POWER(PRODUCT('Raw INPUT data'!H119,1/PI())/2,2)/10000,PI()*POWER(PRODUCT('Raw INPUT data'!I119,1/PI())/2,2)/10000,PI()*POWER(PRODUCT('Raw INPUT data'!J119,1/PI())/2,2)/10000,PI()*POWER(PRODUCT('Raw INPUT data'!K119,1/PI())/2,2)/10000,PI()*POWER(PRODUCT('Raw INPUT data'!L119,1/PI())/2,2)/10000,PI()*POWER(PRODUCT('Raw INPUT data'!M119,1/PI())/2,2)/10000,PI()*POWER(PRODUCT('Raw INPUT data'!N119,1/PI())/2,2)/10000,PI()*POWER(PRODUCT('Raw INPUT data'!O119,1/PI())/2,2)/10000,PI()*POWER(PRODUCT('Raw INPUT data'!P119,1/PI())/2,2)/10000,PI()*POWER(PRODUCT('Raw INPUT data'!Q119,1/PI())/2,2)/10000,PI()*POWER(PRODUCT('Raw INPUT data'!R119,1/PI())/2,2)/10000,PI()*POWER(PRODUCT('Raw INPUT data'!S119,1/PI())/2,2)/10000,PI()*POWER(PRODUCT('Raw INPUT data'!T119,1/PI())/2,2)/10000,PI()*POWER(PRODUCT('Raw INPUT data'!U119,1/PI())/2,2)/10000,PI()*POWER(PRODUCT('Raw INPUT data'!V119,1/PI())/2,2)/10000,PI()*POWER(PRODUCT('Raw INPUT data'!W119,1/PI())/2,2)/10000,PI()*POWER(PRODUCT('Raw INPUT data'!X119,1/PI())/2,2)/10000,PI()*POWER(PRODUCT('Raw INPUT data'!Y119,1/PI())/2,2)/10000,PI()*POWER(PRODUCT('Raw INPUT data'!Z119,1/PI())/2,2)/10000)))</f>
        <v/>
      </c>
      <c r="I119" s="26" t="str">
        <f>IF(C119="","",COUNT('Raw INPUT data'!G119:Z119))</f>
        <v/>
      </c>
      <c r="J119" s="3" t="str">
        <f>IF(C119="","",'Raw INPUT data'!F119)</f>
        <v/>
      </c>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72"/>
    </row>
    <row r="120" spans="1:40" x14ac:dyDescent="0.2">
      <c r="A120" s="69" t="str">
        <f t="shared" si="4"/>
        <v/>
      </c>
      <c r="B120" s="4" t="str">
        <f>CONCATENATE('Raw INPUT data'!A120,'Raw INPUT data'!B120)</f>
        <v/>
      </c>
      <c r="C120" s="17" t="str">
        <f>'Raw INPUT data'!D120</f>
        <v/>
      </c>
      <c r="D120" s="21" t="str">
        <f>IF(C120="","",IF(I120&gt;1,'Raw INPUT data'!E120,SUM('Raw INPUT data'!E120,(G120/100)/2)))</f>
        <v/>
      </c>
      <c r="E120" s="21" t="str">
        <f t="shared" si="5"/>
        <v/>
      </c>
      <c r="F120" s="18" t="str">
        <f>IF(C120="","",IF(I120&gt;1,"MST",'Raw INPUT data'!G120))</f>
        <v/>
      </c>
      <c r="G120" s="18" t="str">
        <f t="shared" si="6"/>
        <v/>
      </c>
      <c r="H120" s="27" t="str">
        <f>IF(C120="","",IF(I120=1,PI()*POWER(G120/2,2)/10000,SUM(PI()*POWER(PRODUCT('Raw INPUT data'!G120,1/PI())/2,2)/10000,PI()*POWER(PRODUCT('Raw INPUT data'!H120,1/PI())/2,2)/10000,PI()*POWER(PRODUCT('Raw INPUT data'!I120,1/PI())/2,2)/10000,PI()*POWER(PRODUCT('Raw INPUT data'!J120,1/PI())/2,2)/10000,PI()*POWER(PRODUCT('Raw INPUT data'!K120,1/PI())/2,2)/10000,PI()*POWER(PRODUCT('Raw INPUT data'!L120,1/PI())/2,2)/10000,PI()*POWER(PRODUCT('Raw INPUT data'!M120,1/PI())/2,2)/10000,PI()*POWER(PRODUCT('Raw INPUT data'!N120,1/PI())/2,2)/10000,PI()*POWER(PRODUCT('Raw INPUT data'!O120,1/PI())/2,2)/10000,PI()*POWER(PRODUCT('Raw INPUT data'!P120,1/PI())/2,2)/10000,PI()*POWER(PRODUCT('Raw INPUT data'!Q120,1/PI())/2,2)/10000,PI()*POWER(PRODUCT('Raw INPUT data'!R120,1/PI())/2,2)/10000,PI()*POWER(PRODUCT('Raw INPUT data'!S120,1/PI())/2,2)/10000,PI()*POWER(PRODUCT('Raw INPUT data'!T120,1/PI())/2,2)/10000,PI()*POWER(PRODUCT('Raw INPUT data'!U120,1/PI())/2,2)/10000,PI()*POWER(PRODUCT('Raw INPUT data'!V120,1/PI())/2,2)/10000,PI()*POWER(PRODUCT('Raw INPUT data'!W120,1/PI())/2,2)/10000,PI()*POWER(PRODUCT('Raw INPUT data'!X120,1/PI())/2,2)/10000,PI()*POWER(PRODUCT('Raw INPUT data'!Y120,1/PI())/2,2)/10000,PI()*POWER(PRODUCT('Raw INPUT data'!Z120,1/PI())/2,2)/10000)))</f>
        <v/>
      </c>
      <c r="I120" s="28" t="str">
        <f>IF(C120="","",COUNT('Raw INPUT data'!G120:Z120))</f>
        <v/>
      </c>
      <c r="J120" s="5" t="str">
        <f>IF(C120="","",'Raw INPUT data'!F120)</f>
        <v/>
      </c>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73"/>
    </row>
    <row r="121" spans="1:40" x14ac:dyDescent="0.2">
      <c r="A121" s="68" t="str">
        <f t="shared" si="4"/>
        <v/>
      </c>
      <c r="B121" s="1" t="str">
        <f>CONCATENATE('Raw INPUT data'!A121,'Raw INPUT data'!B121)</f>
        <v/>
      </c>
      <c r="C121" s="12" t="str">
        <f>'Raw INPUT data'!D121</f>
        <v/>
      </c>
      <c r="D121" s="20" t="str">
        <f>IF(C121="","",IF(I121&gt;1,'Raw INPUT data'!E121,SUM('Raw INPUT data'!E121,(G121/100)/2)))</f>
        <v/>
      </c>
      <c r="E121" s="20" t="str">
        <f t="shared" si="5"/>
        <v/>
      </c>
      <c r="F121" s="16" t="str">
        <f>IF(C121="","",IF(I121&gt;1,"MST",'Raw INPUT data'!G121))</f>
        <v/>
      </c>
      <c r="G121" s="16" t="str">
        <f t="shared" si="6"/>
        <v/>
      </c>
      <c r="H121" s="25" t="str">
        <f>IF(C121="","",IF(I121=1,PI()*POWER(G121/2,2)/10000,SUM(PI()*POWER(PRODUCT('Raw INPUT data'!G121,1/PI())/2,2)/10000,PI()*POWER(PRODUCT('Raw INPUT data'!H121,1/PI())/2,2)/10000,PI()*POWER(PRODUCT('Raw INPUT data'!I121,1/PI())/2,2)/10000,PI()*POWER(PRODUCT('Raw INPUT data'!J121,1/PI())/2,2)/10000,PI()*POWER(PRODUCT('Raw INPUT data'!K121,1/PI())/2,2)/10000,PI()*POWER(PRODUCT('Raw INPUT data'!L121,1/PI())/2,2)/10000,PI()*POWER(PRODUCT('Raw INPUT data'!M121,1/PI())/2,2)/10000,PI()*POWER(PRODUCT('Raw INPUT data'!N121,1/PI())/2,2)/10000,PI()*POWER(PRODUCT('Raw INPUT data'!O121,1/PI())/2,2)/10000,PI()*POWER(PRODUCT('Raw INPUT data'!P121,1/PI())/2,2)/10000,PI()*POWER(PRODUCT('Raw INPUT data'!Q121,1/PI())/2,2)/10000,PI()*POWER(PRODUCT('Raw INPUT data'!R121,1/PI())/2,2)/10000,PI()*POWER(PRODUCT('Raw INPUT data'!S121,1/PI())/2,2)/10000,PI()*POWER(PRODUCT('Raw INPUT data'!T121,1/PI())/2,2)/10000,PI()*POWER(PRODUCT('Raw INPUT data'!U121,1/PI())/2,2)/10000,PI()*POWER(PRODUCT('Raw INPUT data'!V121,1/PI())/2,2)/10000,PI()*POWER(PRODUCT('Raw INPUT data'!W121,1/PI())/2,2)/10000,PI()*POWER(PRODUCT('Raw INPUT data'!X121,1/PI())/2,2)/10000,PI()*POWER(PRODUCT('Raw INPUT data'!Y121,1/PI())/2,2)/10000,PI()*POWER(PRODUCT('Raw INPUT data'!Z121,1/PI())/2,2)/10000)))</f>
        <v/>
      </c>
      <c r="I121" s="26" t="str">
        <f>IF(C121="","",COUNT('Raw INPUT data'!G121:Z121))</f>
        <v/>
      </c>
      <c r="J121" s="3" t="str">
        <f>IF(C121="","",'Raw INPUT data'!F121)</f>
        <v/>
      </c>
      <c r="K121" s="43" t="str">
        <f>IF(B121="","",IF($K$4="","",IF(OR(C121=$K$4,C122=$K$4,C123=$K$4,C124=$K$4),1,0)))</f>
        <v/>
      </c>
      <c r="L121" s="43" t="str">
        <f>IF(B121="","",IF($L$4="","",IF(OR(C121=$L$4,C122=$L$4,C123=$L$4,C124=$L$4),1,0)))</f>
        <v/>
      </c>
      <c r="M121" s="43" t="str">
        <f>IF(B121="","",IF($M$4="","",IF(OR(C121=$M$4,C122=$M$4,C123=$M$4,C124=$M$4),1,0)))</f>
        <v/>
      </c>
      <c r="N121" s="43" t="str">
        <f>IF(B121="","",IF($N$4="","",IF(OR(C121=$N$4,C122=$N$4,C123=$N$4,C124=$N$4),1,0)))</f>
        <v/>
      </c>
      <c r="O121" s="43" t="str">
        <f>IF(B121="","",IF($O$4="","",IF(OR(C121=$O$4,C122=$O$4,C123=$O$4,C124=$O$4),1,0)))</f>
        <v/>
      </c>
      <c r="P121" s="43" t="str">
        <f>IF(B121="","",IF($P$4="","",IF(OR(C121=$P$4,C122=$P$4,C123=$P$4,C124=$P$4),1,0)))</f>
        <v/>
      </c>
      <c r="Q121" s="43" t="str">
        <f>IF(B121="","",IF($Q$4="","",IF(OR(C121=$Q$4,C122=$Q$4,C123=$Q$4,C124=$Q$4),1,0)))</f>
        <v/>
      </c>
      <c r="R121" s="43" t="str">
        <f>IF(B121="","",IF($R$4="","",IF(OR(C121=$R$4,C122=$R$4,C123=$R$4,C124=$R$4),1,0)))</f>
        <v/>
      </c>
      <c r="S121" s="43" t="str">
        <f>IF(B121="","",IF($S$4="","",IF(OR(C121=$S$4,C122=$S$4,C123=$S$4,C124=$S$4),1,0)))</f>
        <v/>
      </c>
      <c r="T121" s="43" t="str">
        <f>IF(B121="","",IF($T$4="","",IF(OR(C121=$T$4,C122=$T$4,C123=$T$4,C124=$T$4),1,0)))</f>
        <v/>
      </c>
      <c r="U121" s="43" t="str">
        <f>IF(B121="","",IF($U$4="","",IF(OR(C121=$U$4,C122=$U$4,C123=$U$4,C124=$U$4),1,0)))</f>
        <v/>
      </c>
      <c r="V121" s="43" t="str">
        <f>IF(B121="","",IF($V$4="","",IF(OR(C121=$V$4,C122=$V$4,C123=$V$4,C124=$V$4),1,0)))</f>
        <v/>
      </c>
      <c r="W121" s="43" t="str">
        <f>IF(B121="","",IF($W$4="","",IF(OR(C121=$W$4,C122=$W$4,C123=$W$4,C124=$W$4),1,0)))</f>
        <v/>
      </c>
      <c r="X121" s="43" t="str">
        <f>IF(B121="","",IF($X$4="","",IF(OR(C121=$X$4,C122=$X$4,C123=$X$4,C124=$X$4),1,0)))</f>
        <v/>
      </c>
      <c r="Y121" s="43" t="str">
        <f>IF(B121="","",IF($Y$4="","",IF(OR(C121=$Y$4,C122=$Y$4,C123=$Y$4,C124=$Y$4),1,0)))</f>
        <v/>
      </c>
      <c r="Z121" s="43" t="str">
        <f>IF(B121="","",IF($Z$4="","",IF(OR(C121=$Z$4,C122=$Z$4,C123=$Z$4,C124=$Z$4),1,0)))</f>
        <v/>
      </c>
      <c r="AA121" s="43" t="str">
        <f>IF(B121="","",IF($AA$4="","",IF(OR(C121=$AA$4,C122=$AA$4,C123=$AA$4,C124=$AA$4),1,0)))</f>
        <v/>
      </c>
      <c r="AB121" s="43" t="str">
        <f>IF(B121="","",IF($AB$4="","",IF(OR(C121=$AB$4,C122=$AB$4,C123=$AB$4,C124=$AB$4),1,0)))</f>
        <v/>
      </c>
      <c r="AC121" s="43" t="str">
        <f>IF(B121="","",IF($AC$4="","",IF(OR(C121=$AC$4,C122=$AC$4,C123=$AC$4,C124=$AC$4),1,0)))</f>
        <v/>
      </c>
      <c r="AD121" s="43" t="str">
        <f>IF(B121="","",IF($AD$4="","",IF(OR(C121=$AD$4,C122=$AD$4,C123=$AD$4,C124=$AD$4),1,0)))</f>
        <v/>
      </c>
      <c r="AE121" s="43" t="str">
        <f>IF(B121="","",IF($AE$4="","",IF(OR(C121=$AE$4,C122=$AE$4,C123=$AE$4,C124=$AE$4),1,0)))</f>
        <v/>
      </c>
      <c r="AF121" s="43" t="str">
        <f>IF(B121="","",IF($AF$4="","",IF(OR(C121=$AF$4,C122=$AF$4,C123=$AF$4,C124=$AF$4),1,0)))</f>
        <v/>
      </c>
      <c r="AG121" s="43" t="str">
        <f>IF(B121="","",IF($AG$4="","",IF(OR(C121=$AG$4,C122=$AG$4,C123=$AG$4,C124=$AG$4),1,0)))</f>
        <v/>
      </c>
      <c r="AH121" s="43" t="str">
        <f>IF(B121="","",IF($AH$4="","",IF(OR(C121=$AH$4,C122=$AH$4,C123=$AH$4,C124=$AH$4),1,0)))</f>
        <v/>
      </c>
      <c r="AI121" s="43" t="str">
        <f>IF(B121="","",IF($AI$4="","",IF(OR(C121=$AI$4,C122=$AI$4,C123=$AI$4,C124=$AI$4),1,0)))</f>
        <v/>
      </c>
      <c r="AJ121" s="43" t="str">
        <f>IF(B121="","",IF($AJ$4="","",IF(OR(C121=$AJ$4,C122=$AJ$4,C123=$AJ$4,C124=$AJ$4),1,0)))</f>
        <v/>
      </c>
      <c r="AK121" s="43" t="str">
        <f>IF(B121="","",IF($AK$4="","",IF(OR(C121=$AK$4,C122=$AK$4,C123=$AK$4,C124=$AK$4),1,0)))</f>
        <v/>
      </c>
      <c r="AL121" s="43" t="str">
        <f>IF(B121="","",IF($AL$4="","",IF(OR(C121=$AL$4,C122=$AL$4,C123=$AL$4,C124=$AL$4),1,0)))</f>
        <v/>
      </c>
      <c r="AM121" s="43" t="str">
        <f>IF(B121="","",IF($AM$4="","",IF(OR(C121=$AM$4,C122=$AM$4,C123=$AM$4,C124=$AM$4),1,0)))</f>
        <v/>
      </c>
      <c r="AN121" s="72" t="str">
        <f>IF(B121="","",IF($AN$4="","",IF(OR(C121=$AN$4,C122=$AN$4,C123=$AN$4,C124=$AN$4),1,0)))</f>
        <v/>
      </c>
    </row>
    <row r="122" spans="1:40" x14ac:dyDescent="0.2">
      <c r="A122" s="68" t="str">
        <f t="shared" si="4"/>
        <v/>
      </c>
      <c r="B122" s="1" t="str">
        <f>CONCATENATE('Raw INPUT data'!A122,'Raw INPUT data'!B122)</f>
        <v/>
      </c>
      <c r="C122" s="12" t="str">
        <f>'Raw INPUT data'!D122</f>
        <v/>
      </c>
      <c r="D122" s="20" t="str">
        <f>IF(C122="","",IF(I122&gt;1,'Raw INPUT data'!E122,SUM('Raw INPUT data'!E122,(G122/100)/2)))</f>
        <v/>
      </c>
      <c r="E122" s="20" t="str">
        <f t="shared" si="5"/>
        <v/>
      </c>
      <c r="F122" s="16" t="str">
        <f>IF(C122="","",IF(I122&gt;1,"MST",'Raw INPUT data'!G122))</f>
        <v/>
      </c>
      <c r="G122" s="16" t="str">
        <f t="shared" si="6"/>
        <v/>
      </c>
      <c r="H122" s="25" t="str">
        <f>IF(C122="","",IF(I122=1,PI()*POWER(G122/2,2)/10000,SUM(PI()*POWER(PRODUCT('Raw INPUT data'!G122,1/PI())/2,2)/10000,PI()*POWER(PRODUCT('Raw INPUT data'!H122,1/PI())/2,2)/10000,PI()*POWER(PRODUCT('Raw INPUT data'!I122,1/PI())/2,2)/10000,PI()*POWER(PRODUCT('Raw INPUT data'!J122,1/PI())/2,2)/10000,PI()*POWER(PRODUCT('Raw INPUT data'!K122,1/PI())/2,2)/10000,PI()*POWER(PRODUCT('Raw INPUT data'!L122,1/PI())/2,2)/10000,PI()*POWER(PRODUCT('Raw INPUT data'!M122,1/PI())/2,2)/10000,PI()*POWER(PRODUCT('Raw INPUT data'!N122,1/PI())/2,2)/10000,PI()*POWER(PRODUCT('Raw INPUT data'!O122,1/PI())/2,2)/10000,PI()*POWER(PRODUCT('Raw INPUT data'!P122,1/PI())/2,2)/10000,PI()*POWER(PRODUCT('Raw INPUT data'!Q122,1/PI())/2,2)/10000,PI()*POWER(PRODUCT('Raw INPUT data'!R122,1/PI())/2,2)/10000,PI()*POWER(PRODUCT('Raw INPUT data'!S122,1/PI())/2,2)/10000,PI()*POWER(PRODUCT('Raw INPUT data'!T122,1/PI())/2,2)/10000,PI()*POWER(PRODUCT('Raw INPUT data'!U122,1/PI())/2,2)/10000,PI()*POWER(PRODUCT('Raw INPUT data'!V122,1/PI())/2,2)/10000,PI()*POWER(PRODUCT('Raw INPUT data'!W122,1/PI())/2,2)/10000,PI()*POWER(PRODUCT('Raw INPUT data'!X122,1/PI())/2,2)/10000,PI()*POWER(PRODUCT('Raw INPUT data'!Y122,1/PI())/2,2)/10000,PI()*POWER(PRODUCT('Raw INPUT data'!Z122,1/PI())/2,2)/10000)))</f>
        <v/>
      </c>
      <c r="I122" s="26" t="str">
        <f>IF(C122="","",COUNT('Raw INPUT data'!G122:Z122))</f>
        <v/>
      </c>
      <c r="J122" s="3" t="str">
        <f>IF(C122="","",'Raw INPUT data'!F122)</f>
        <v/>
      </c>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72"/>
    </row>
    <row r="123" spans="1:40" x14ac:dyDescent="0.2">
      <c r="A123" s="68" t="str">
        <f t="shared" si="4"/>
        <v/>
      </c>
      <c r="B123" s="1" t="str">
        <f>CONCATENATE('Raw INPUT data'!A123,'Raw INPUT data'!B123)</f>
        <v/>
      </c>
      <c r="C123" s="12" t="str">
        <f>'Raw INPUT data'!D123</f>
        <v/>
      </c>
      <c r="D123" s="20" t="str">
        <f>IF(C123="","",IF(I123&gt;1,'Raw INPUT data'!E123,SUM('Raw INPUT data'!E123,(G123/100)/2)))</f>
        <v/>
      </c>
      <c r="E123" s="20" t="str">
        <f t="shared" si="5"/>
        <v/>
      </c>
      <c r="F123" s="16" t="str">
        <f>IF(C123="","",IF(I123&gt;1,"MST",'Raw INPUT data'!G123))</f>
        <v/>
      </c>
      <c r="G123" s="16" t="str">
        <f t="shared" si="6"/>
        <v/>
      </c>
      <c r="H123" s="25" t="str">
        <f>IF(C123="","",IF(I123=1,PI()*POWER(G123/2,2)/10000,SUM(PI()*POWER(PRODUCT('Raw INPUT data'!G123,1/PI())/2,2)/10000,PI()*POWER(PRODUCT('Raw INPUT data'!H123,1/PI())/2,2)/10000,PI()*POWER(PRODUCT('Raw INPUT data'!I123,1/PI())/2,2)/10000,PI()*POWER(PRODUCT('Raw INPUT data'!J123,1/PI())/2,2)/10000,PI()*POWER(PRODUCT('Raw INPUT data'!K123,1/PI())/2,2)/10000,PI()*POWER(PRODUCT('Raw INPUT data'!L123,1/PI())/2,2)/10000,PI()*POWER(PRODUCT('Raw INPUT data'!M123,1/PI())/2,2)/10000,PI()*POWER(PRODUCT('Raw INPUT data'!N123,1/PI())/2,2)/10000,PI()*POWER(PRODUCT('Raw INPUT data'!O123,1/PI())/2,2)/10000,PI()*POWER(PRODUCT('Raw INPUT data'!P123,1/PI())/2,2)/10000,PI()*POWER(PRODUCT('Raw INPUT data'!Q123,1/PI())/2,2)/10000,PI()*POWER(PRODUCT('Raw INPUT data'!R123,1/PI())/2,2)/10000,PI()*POWER(PRODUCT('Raw INPUT data'!S123,1/PI())/2,2)/10000,PI()*POWER(PRODUCT('Raw INPUT data'!T123,1/PI())/2,2)/10000,PI()*POWER(PRODUCT('Raw INPUT data'!U123,1/PI())/2,2)/10000,PI()*POWER(PRODUCT('Raw INPUT data'!V123,1/PI())/2,2)/10000,PI()*POWER(PRODUCT('Raw INPUT data'!W123,1/PI())/2,2)/10000,PI()*POWER(PRODUCT('Raw INPUT data'!X123,1/PI())/2,2)/10000,PI()*POWER(PRODUCT('Raw INPUT data'!Y123,1/PI())/2,2)/10000,PI()*POWER(PRODUCT('Raw INPUT data'!Z123,1/PI())/2,2)/10000)))</f>
        <v/>
      </c>
      <c r="I123" s="26" t="str">
        <f>IF(C123="","",COUNT('Raw INPUT data'!G123:Z123))</f>
        <v/>
      </c>
      <c r="J123" s="3" t="str">
        <f>IF(C123="","",'Raw INPUT data'!F123)</f>
        <v/>
      </c>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72"/>
    </row>
    <row r="124" spans="1:40" x14ac:dyDescent="0.2">
      <c r="A124" s="69" t="str">
        <f t="shared" si="4"/>
        <v/>
      </c>
      <c r="B124" s="4" t="str">
        <f>CONCATENATE('Raw INPUT data'!A124,'Raw INPUT data'!B124)</f>
        <v/>
      </c>
      <c r="C124" s="17" t="str">
        <f>'Raw INPUT data'!D124</f>
        <v/>
      </c>
      <c r="D124" s="21" t="str">
        <f>IF(C124="","",IF(I124&gt;1,'Raw INPUT data'!E124,SUM('Raw INPUT data'!E124,(G124/100)/2)))</f>
        <v/>
      </c>
      <c r="E124" s="21" t="str">
        <f t="shared" si="5"/>
        <v/>
      </c>
      <c r="F124" s="18" t="str">
        <f>IF(C124="","",IF(I124&gt;1,"MST",'Raw INPUT data'!G124))</f>
        <v/>
      </c>
      <c r="G124" s="18" t="str">
        <f t="shared" si="6"/>
        <v/>
      </c>
      <c r="H124" s="27" t="str">
        <f>IF(C124="","",IF(I124=1,PI()*POWER(G124/2,2)/10000,SUM(PI()*POWER(PRODUCT('Raw INPUT data'!G124,1/PI())/2,2)/10000,PI()*POWER(PRODUCT('Raw INPUT data'!H124,1/PI())/2,2)/10000,PI()*POWER(PRODUCT('Raw INPUT data'!I124,1/PI())/2,2)/10000,PI()*POWER(PRODUCT('Raw INPUT data'!J124,1/PI())/2,2)/10000,PI()*POWER(PRODUCT('Raw INPUT data'!K124,1/PI())/2,2)/10000,PI()*POWER(PRODUCT('Raw INPUT data'!L124,1/PI())/2,2)/10000,PI()*POWER(PRODUCT('Raw INPUT data'!M124,1/PI())/2,2)/10000,PI()*POWER(PRODUCT('Raw INPUT data'!N124,1/PI())/2,2)/10000,PI()*POWER(PRODUCT('Raw INPUT data'!O124,1/PI())/2,2)/10000,PI()*POWER(PRODUCT('Raw INPUT data'!P124,1/PI())/2,2)/10000,PI()*POWER(PRODUCT('Raw INPUT data'!Q124,1/PI())/2,2)/10000,PI()*POWER(PRODUCT('Raw INPUT data'!R124,1/PI())/2,2)/10000,PI()*POWER(PRODUCT('Raw INPUT data'!S124,1/PI())/2,2)/10000,PI()*POWER(PRODUCT('Raw INPUT data'!T124,1/PI())/2,2)/10000,PI()*POWER(PRODUCT('Raw INPUT data'!U124,1/PI())/2,2)/10000,PI()*POWER(PRODUCT('Raw INPUT data'!V124,1/PI())/2,2)/10000,PI()*POWER(PRODUCT('Raw INPUT data'!W124,1/PI())/2,2)/10000,PI()*POWER(PRODUCT('Raw INPUT data'!X124,1/PI())/2,2)/10000,PI()*POWER(PRODUCT('Raw INPUT data'!Y124,1/PI())/2,2)/10000,PI()*POWER(PRODUCT('Raw INPUT data'!Z124,1/PI())/2,2)/10000)))</f>
        <v/>
      </c>
      <c r="I124" s="28" t="str">
        <f>IF(C124="","",COUNT('Raw INPUT data'!G124:Z124))</f>
        <v/>
      </c>
      <c r="J124" s="5" t="str">
        <f>IF(C124="","",'Raw INPUT data'!F124)</f>
        <v/>
      </c>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73"/>
    </row>
    <row r="125" spans="1:40" x14ac:dyDescent="0.2">
      <c r="A125" s="68" t="str">
        <f t="shared" si="4"/>
        <v/>
      </c>
      <c r="B125" s="1" t="str">
        <f>CONCATENATE('Raw INPUT data'!A125,'Raw INPUT data'!B125)</f>
        <v/>
      </c>
      <c r="C125" s="12" t="str">
        <f>'Raw INPUT data'!D125</f>
        <v/>
      </c>
      <c r="D125" s="20" t="str">
        <f>IF(C125="","",IF(I125&gt;1,'Raw INPUT data'!E125,SUM('Raw INPUT data'!E125,(G125/100)/2)))</f>
        <v/>
      </c>
      <c r="E125" s="20" t="str">
        <f t="shared" si="5"/>
        <v/>
      </c>
      <c r="F125" s="16" t="str">
        <f>IF(C125="","",IF(I125&gt;1,"MST",'Raw INPUT data'!G125))</f>
        <v/>
      </c>
      <c r="G125" s="16" t="str">
        <f t="shared" si="6"/>
        <v/>
      </c>
      <c r="H125" s="25" t="str">
        <f>IF(C125="","",IF(I125=1,PI()*POWER(G125/2,2)/10000,SUM(PI()*POWER(PRODUCT('Raw INPUT data'!G125,1/PI())/2,2)/10000,PI()*POWER(PRODUCT('Raw INPUT data'!H125,1/PI())/2,2)/10000,PI()*POWER(PRODUCT('Raw INPUT data'!I125,1/PI())/2,2)/10000,PI()*POWER(PRODUCT('Raw INPUT data'!J125,1/PI())/2,2)/10000,PI()*POWER(PRODUCT('Raw INPUT data'!K125,1/PI())/2,2)/10000,PI()*POWER(PRODUCT('Raw INPUT data'!L125,1/PI())/2,2)/10000,PI()*POWER(PRODUCT('Raw INPUT data'!M125,1/PI())/2,2)/10000,PI()*POWER(PRODUCT('Raw INPUT data'!N125,1/PI())/2,2)/10000,PI()*POWER(PRODUCT('Raw INPUT data'!O125,1/PI())/2,2)/10000,PI()*POWER(PRODUCT('Raw INPUT data'!P125,1/PI())/2,2)/10000,PI()*POWER(PRODUCT('Raw INPUT data'!Q125,1/PI())/2,2)/10000,PI()*POWER(PRODUCT('Raw INPUT data'!R125,1/PI())/2,2)/10000,PI()*POWER(PRODUCT('Raw INPUT data'!S125,1/PI())/2,2)/10000,PI()*POWER(PRODUCT('Raw INPUT data'!T125,1/PI())/2,2)/10000,PI()*POWER(PRODUCT('Raw INPUT data'!U125,1/PI())/2,2)/10000,PI()*POWER(PRODUCT('Raw INPUT data'!V125,1/PI())/2,2)/10000,PI()*POWER(PRODUCT('Raw INPUT data'!W125,1/PI())/2,2)/10000,PI()*POWER(PRODUCT('Raw INPUT data'!X125,1/PI())/2,2)/10000,PI()*POWER(PRODUCT('Raw INPUT data'!Y125,1/PI())/2,2)/10000,PI()*POWER(PRODUCT('Raw INPUT data'!Z125,1/PI())/2,2)/10000)))</f>
        <v/>
      </c>
      <c r="I125" s="26" t="str">
        <f>IF(C125="","",COUNT('Raw INPUT data'!G125:Z125))</f>
        <v/>
      </c>
      <c r="J125" s="3" t="str">
        <f>IF(C125="","",'Raw INPUT data'!F125)</f>
        <v/>
      </c>
      <c r="K125" s="43" t="str">
        <f>IF(B125="","",IF($K$4="","",IF(OR(C125=$K$4,C126=$K$4,C127=$K$4,C128=$K$4),1,0)))</f>
        <v/>
      </c>
      <c r="L125" s="43" t="str">
        <f>IF(B125="","",IF($L$4="","",IF(OR(C125=$L$4,C126=$L$4,C127=$L$4,C128=$L$4),1,0)))</f>
        <v/>
      </c>
      <c r="M125" s="43" t="str">
        <f>IF(B125="","",IF($M$4="","",IF(OR(C125=$M$4,C126=$M$4,C127=$M$4,C128=$M$4),1,0)))</f>
        <v/>
      </c>
      <c r="N125" s="43" t="str">
        <f>IF(B125="","",IF($N$4="","",IF(OR(C125=$N$4,C126=$N$4,C127=$N$4,C128=$N$4),1,0)))</f>
        <v/>
      </c>
      <c r="O125" s="43" t="str">
        <f>IF(B125="","",IF($O$4="","",IF(OR(C125=$O$4,C126=$O$4,C127=$O$4,C128=$O$4),1,0)))</f>
        <v/>
      </c>
      <c r="P125" s="43" t="str">
        <f>IF(B125="","",IF($P$4="","",IF(OR(C125=$P$4,C126=$P$4,C127=$P$4,C128=$P$4),1,0)))</f>
        <v/>
      </c>
      <c r="Q125" s="43" t="str">
        <f>IF(B125="","",IF($Q$4="","",IF(OR(C125=$Q$4,C126=$Q$4,C127=$Q$4,C128=$Q$4),1,0)))</f>
        <v/>
      </c>
      <c r="R125" s="43" t="str">
        <f>IF(B125="","",IF($R$4="","",IF(OR(C125=$R$4,C126=$R$4,C127=$R$4,C128=$R$4),1,0)))</f>
        <v/>
      </c>
      <c r="S125" s="43" t="str">
        <f>IF(B125="","",IF($S$4="","",IF(OR(C125=$S$4,C126=$S$4,C127=$S$4,C128=$S$4),1,0)))</f>
        <v/>
      </c>
      <c r="T125" s="43" t="str">
        <f>IF(B125="","",IF($T$4="","",IF(OR(C125=$T$4,C126=$T$4,C127=$T$4,C128=$T$4),1,0)))</f>
        <v/>
      </c>
      <c r="U125" s="43" t="str">
        <f>IF(B125="","",IF($U$4="","",IF(OR(C125=$U$4,C126=$U$4,C127=$U$4,C128=$U$4),1,0)))</f>
        <v/>
      </c>
      <c r="V125" s="43" t="str">
        <f>IF(B125="","",IF($V$4="","",IF(OR(C125=$V$4,C126=$V$4,C127=$V$4,C128=$V$4),1,0)))</f>
        <v/>
      </c>
      <c r="W125" s="43" t="str">
        <f>IF(B125="","",IF($W$4="","",IF(OR(C125=$W$4,C126=$W$4,C127=$W$4,C128=$W$4),1,0)))</f>
        <v/>
      </c>
      <c r="X125" s="43" t="str">
        <f>IF(B125="","",IF($X$4="","",IF(OR(C125=$X$4,C126=$X$4,C127=$X$4,C128=$X$4),1,0)))</f>
        <v/>
      </c>
      <c r="Y125" s="43" t="str">
        <f>IF(B125="","",IF($Y$4="","",IF(OR(C125=$Y$4,C126=$Y$4,C127=$Y$4,C128=$Y$4),1,0)))</f>
        <v/>
      </c>
      <c r="Z125" s="43" t="str">
        <f>IF(B125="","",IF($Z$4="","",IF(OR(C125=$Z$4,C126=$Z$4,C127=$Z$4,C128=$Z$4),1,0)))</f>
        <v/>
      </c>
      <c r="AA125" s="43" t="str">
        <f>IF(B125="","",IF($AA$4="","",IF(OR(C125=$AA$4,C126=$AA$4,C127=$AA$4,C128=$AA$4),1,0)))</f>
        <v/>
      </c>
      <c r="AB125" s="43" t="str">
        <f>IF(B125="","",IF($AB$4="","",IF(OR(C125=$AB$4,C126=$AB$4,C127=$AB$4,C128=$AB$4),1,0)))</f>
        <v/>
      </c>
      <c r="AC125" s="43" t="str">
        <f>IF(B125="","",IF($AC$4="","",IF(OR(C125=$AC$4,C126=$AC$4,C127=$AC$4,C128=$AC$4),1,0)))</f>
        <v/>
      </c>
      <c r="AD125" s="43" t="str">
        <f>IF(B125="","",IF($AD$4="","",IF(OR(C125=$AD$4,C126=$AD$4,C127=$AD$4,C128=$AD$4),1,0)))</f>
        <v/>
      </c>
      <c r="AE125" s="43" t="str">
        <f>IF(B125="","",IF($AE$4="","",IF(OR(C125=$AE$4,C126=$AE$4,C127=$AE$4,C128=$AE$4),1,0)))</f>
        <v/>
      </c>
      <c r="AF125" s="43" t="str">
        <f>IF(B125="","",IF($AF$4="","",IF(OR(C125=$AF$4,C126=$AF$4,C127=$AF$4,C128=$AF$4),1,0)))</f>
        <v/>
      </c>
      <c r="AG125" s="43" t="str">
        <f>IF(B125="","",IF($AG$4="","",IF(OR(C125=$AG$4,C126=$AG$4,C127=$AG$4,C128=$AG$4),1,0)))</f>
        <v/>
      </c>
      <c r="AH125" s="43" t="str">
        <f>IF(B125="","",IF($AH$4="","",IF(OR(C125=$AH$4,C126=$AH$4,C127=$AH$4,C128=$AH$4),1,0)))</f>
        <v/>
      </c>
      <c r="AI125" s="43" t="str">
        <f>IF(B125="","",IF($AI$4="","",IF(OR(C125=$AI$4,C126=$AI$4,C127=$AI$4,C128=$AI$4),1,0)))</f>
        <v/>
      </c>
      <c r="AJ125" s="43" t="str">
        <f>IF(B125="","",IF($AJ$4="","",IF(OR(C125=$AJ$4,C126=$AJ$4,C127=$AJ$4,C128=$AJ$4),1,0)))</f>
        <v/>
      </c>
      <c r="AK125" s="43" t="str">
        <f>IF(B125="","",IF($AK$4="","",IF(OR(C125=$AK$4,C126=$AK$4,C127=$AK$4,C128=$AK$4),1,0)))</f>
        <v/>
      </c>
      <c r="AL125" s="43" t="str">
        <f>IF(B125="","",IF($AL$4="","",IF(OR(C125=$AL$4,C126=$AL$4,C127=$AL$4,C128=$AL$4),1,0)))</f>
        <v/>
      </c>
      <c r="AM125" s="43" t="str">
        <f>IF(B125="","",IF($AM$4="","",IF(OR(C125=$AM$4,C126=$AM$4,C127=$AM$4,C128=$AM$4),1,0)))</f>
        <v/>
      </c>
      <c r="AN125" s="72" t="str">
        <f>IF(B125="","",IF($AN$4="","",IF(OR(C125=$AN$4,C126=$AN$4,C127=$AN$4,C128=$AN$4),1,0)))</f>
        <v/>
      </c>
    </row>
    <row r="126" spans="1:40" x14ac:dyDescent="0.2">
      <c r="A126" s="68" t="str">
        <f t="shared" si="4"/>
        <v/>
      </c>
      <c r="B126" s="1" t="str">
        <f>CONCATENATE('Raw INPUT data'!A126,'Raw INPUT data'!B126)</f>
        <v/>
      </c>
      <c r="C126" s="12" t="str">
        <f>'Raw INPUT data'!D126</f>
        <v/>
      </c>
      <c r="D126" s="20" t="str">
        <f>IF(C126="","",IF(I126&gt;1,'Raw INPUT data'!E126,SUM('Raw INPUT data'!E126,(G126/100)/2)))</f>
        <v/>
      </c>
      <c r="E126" s="20" t="str">
        <f t="shared" si="5"/>
        <v/>
      </c>
      <c r="F126" s="16" t="str">
        <f>IF(C126="","",IF(I126&gt;1,"MST",'Raw INPUT data'!G126))</f>
        <v/>
      </c>
      <c r="G126" s="16" t="str">
        <f t="shared" si="6"/>
        <v/>
      </c>
      <c r="H126" s="25" t="str">
        <f>IF(C126="","",IF(I126=1,PI()*POWER(G126/2,2)/10000,SUM(PI()*POWER(PRODUCT('Raw INPUT data'!G126,1/PI())/2,2)/10000,PI()*POWER(PRODUCT('Raw INPUT data'!H126,1/PI())/2,2)/10000,PI()*POWER(PRODUCT('Raw INPUT data'!I126,1/PI())/2,2)/10000,PI()*POWER(PRODUCT('Raw INPUT data'!J126,1/PI())/2,2)/10000,PI()*POWER(PRODUCT('Raw INPUT data'!K126,1/PI())/2,2)/10000,PI()*POWER(PRODUCT('Raw INPUT data'!L126,1/PI())/2,2)/10000,PI()*POWER(PRODUCT('Raw INPUT data'!M126,1/PI())/2,2)/10000,PI()*POWER(PRODUCT('Raw INPUT data'!N126,1/PI())/2,2)/10000,PI()*POWER(PRODUCT('Raw INPUT data'!O126,1/PI())/2,2)/10000,PI()*POWER(PRODUCT('Raw INPUT data'!P126,1/PI())/2,2)/10000,PI()*POWER(PRODUCT('Raw INPUT data'!Q126,1/PI())/2,2)/10000,PI()*POWER(PRODUCT('Raw INPUT data'!R126,1/PI())/2,2)/10000,PI()*POWER(PRODUCT('Raw INPUT data'!S126,1/PI())/2,2)/10000,PI()*POWER(PRODUCT('Raw INPUT data'!T126,1/PI())/2,2)/10000,PI()*POWER(PRODUCT('Raw INPUT data'!U126,1/PI())/2,2)/10000,PI()*POWER(PRODUCT('Raw INPUT data'!V126,1/PI())/2,2)/10000,PI()*POWER(PRODUCT('Raw INPUT data'!W126,1/PI())/2,2)/10000,PI()*POWER(PRODUCT('Raw INPUT data'!X126,1/PI())/2,2)/10000,PI()*POWER(PRODUCT('Raw INPUT data'!Y126,1/PI())/2,2)/10000,PI()*POWER(PRODUCT('Raw INPUT data'!Z126,1/PI())/2,2)/10000)))</f>
        <v/>
      </c>
      <c r="I126" s="26" t="str">
        <f>IF(C126="","",COUNT('Raw INPUT data'!G126:Z126))</f>
        <v/>
      </c>
      <c r="J126" s="3" t="str">
        <f>IF(C126="","",'Raw INPUT data'!F126)</f>
        <v/>
      </c>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72"/>
    </row>
    <row r="127" spans="1:40" x14ac:dyDescent="0.2">
      <c r="A127" s="68" t="str">
        <f t="shared" si="4"/>
        <v/>
      </c>
      <c r="B127" s="1" t="str">
        <f>CONCATENATE('Raw INPUT data'!A127,'Raw INPUT data'!B127)</f>
        <v/>
      </c>
      <c r="C127" s="12" t="str">
        <f>'Raw INPUT data'!D127</f>
        <v/>
      </c>
      <c r="D127" s="20" t="str">
        <f>IF(C127="","",IF(I127&gt;1,'Raw INPUT data'!E127,SUM('Raw INPUT data'!E127,(G127/100)/2)))</f>
        <v/>
      </c>
      <c r="E127" s="20" t="str">
        <f t="shared" si="5"/>
        <v/>
      </c>
      <c r="F127" s="16" t="str">
        <f>IF(C127="","",IF(I127&gt;1,"MST",'Raw INPUT data'!G127))</f>
        <v/>
      </c>
      <c r="G127" s="16" t="str">
        <f t="shared" si="6"/>
        <v/>
      </c>
      <c r="H127" s="25" t="str">
        <f>IF(C127="","",IF(I127=1,PI()*POWER(G127/2,2)/10000,SUM(PI()*POWER(PRODUCT('Raw INPUT data'!G127,1/PI())/2,2)/10000,PI()*POWER(PRODUCT('Raw INPUT data'!H127,1/PI())/2,2)/10000,PI()*POWER(PRODUCT('Raw INPUT data'!I127,1/PI())/2,2)/10000,PI()*POWER(PRODUCT('Raw INPUT data'!J127,1/PI())/2,2)/10000,PI()*POWER(PRODUCT('Raw INPUT data'!K127,1/PI())/2,2)/10000,PI()*POWER(PRODUCT('Raw INPUT data'!L127,1/PI())/2,2)/10000,PI()*POWER(PRODUCT('Raw INPUT data'!M127,1/PI())/2,2)/10000,PI()*POWER(PRODUCT('Raw INPUT data'!N127,1/PI())/2,2)/10000,PI()*POWER(PRODUCT('Raw INPUT data'!O127,1/PI())/2,2)/10000,PI()*POWER(PRODUCT('Raw INPUT data'!P127,1/PI())/2,2)/10000,PI()*POWER(PRODUCT('Raw INPUT data'!Q127,1/PI())/2,2)/10000,PI()*POWER(PRODUCT('Raw INPUT data'!R127,1/PI())/2,2)/10000,PI()*POWER(PRODUCT('Raw INPUT data'!S127,1/PI())/2,2)/10000,PI()*POWER(PRODUCT('Raw INPUT data'!T127,1/PI())/2,2)/10000,PI()*POWER(PRODUCT('Raw INPUT data'!U127,1/PI())/2,2)/10000,PI()*POWER(PRODUCT('Raw INPUT data'!V127,1/PI())/2,2)/10000,PI()*POWER(PRODUCT('Raw INPUT data'!W127,1/PI())/2,2)/10000,PI()*POWER(PRODUCT('Raw INPUT data'!X127,1/PI())/2,2)/10000,PI()*POWER(PRODUCT('Raw INPUT data'!Y127,1/PI())/2,2)/10000,PI()*POWER(PRODUCT('Raw INPUT data'!Z127,1/PI())/2,2)/10000)))</f>
        <v/>
      </c>
      <c r="I127" s="26" t="str">
        <f>IF(C127="","",COUNT('Raw INPUT data'!G127:Z127))</f>
        <v/>
      </c>
      <c r="J127" s="3" t="str">
        <f>IF(C127="","",'Raw INPUT data'!F127)</f>
        <v/>
      </c>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72"/>
    </row>
    <row r="128" spans="1:40" x14ac:dyDescent="0.2">
      <c r="A128" s="69" t="str">
        <f t="shared" si="4"/>
        <v/>
      </c>
      <c r="B128" s="4" t="str">
        <f>CONCATENATE('Raw INPUT data'!A128,'Raw INPUT data'!B128)</f>
        <v/>
      </c>
      <c r="C128" s="17" t="str">
        <f>'Raw INPUT data'!D128</f>
        <v/>
      </c>
      <c r="D128" s="21" t="str">
        <f>IF(C128="","",IF(I128&gt;1,'Raw INPUT data'!E128,SUM('Raw INPUT data'!E128,(G128/100)/2)))</f>
        <v/>
      </c>
      <c r="E128" s="21" t="str">
        <f t="shared" si="5"/>
        <v/>
      </c>
      <c r="F128" s="18" t="str">
        <f>IF(C128="","",IF(I128&gt;1,"MST",'Raw INPUT data'!G128))</f>
        <v/>
      </c>
      <c r="G128" s="18" t="str">
        <f t="shared" si="6"/>
        <v/>
      </c>
      <c r="H128" s="27" t="str">
        <f>IF(C128="","",IF(I128=1,PI()*POWER(G128/2,2)/10000,SUM(PI()*POWER(PRODUCT('Raw INPUT data'!G128,1/PI())/2,2)/10000,PI()*POWER(PRODUCT('Raw INPUT data'!H128,1/PI())/2,2)/10000,PI()*POWER(PRODUCT('Raw INPUT data'!I128,1/PI())/2,2)/10000,PI()*POWER(PRODUCT('Raw INPUT data'!J128,1/PI())/2,2)/10000,PI()*POWER(PRODUCT('Raw INPUT data'!K128,1/PI())/2,2)/10000,PI()*POWER(PRODUCT('Raw INPUT data'!L128,1/PI())/2,2)/10000,PI()*POWER(PRODUCT('Raw INPUT data'!M128,1/PI())/2,2)/10000,PI()*POWER(PRODUCT('Raw INPUT data'!N128,1/PI())/2,2)/10000,PI()*POWER(PRODUCT('Raw INPUT data'!O128,1/PI())/2,2)/10000,PI()*POWER(PRODUCT('Raw INPUT data'!P128,1/PI())/2,2)/10000,PI()*POWER(PRODUCT('Raw INPUT data'!Q128,1/PI())/2,2)/10000,PI()*POWER(PRODUCT('Raw INPUT data'!R128,1/PI())/2,2)/10000,PI()*POWER(PRODUCT('Raw INPUT data'!S128,1/PI())/2,2)/10000,PI()*POWER(PRODUCT('Raw INPUT data'!T128,1/PI())/2,2)/10000,PI()*POWER(PRODUCT('Raw INPUT data'!U128,1/PI())/2,2)/10000,PI()*POWER(PRODUCT('Raw INPUT data'!V128,1/PI())/2,2)/10000,PI()*POWER(PRODUCT('Raw INPUT data'!W128,1/PI())/2,2)/10000,PI()*POWER(PRODUCT('Raw INPUT data'!X128,1/PI())/2,2)/10000,PI()*POWER(PRODUCT('Raw INPUT data'!Y128,1/PI())/2,2)/10000,PI()*POWER(PRODUCT('Raw INPUT data'!Z128,1/PI())/2,2)/10000)))</f>
        <v/>
      </c>
      <c r="I128" s="28" t="str">
        <f>IF(C128="","",COUNT('Raw INPUT data'!G128:Z128))</f>
        <v/>
      </c>
      <c r="J128" s="5" t="str">
        <f>IF(C128="","",'Raw INPUT data'!F128)</f>
        <v/>
      </c>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73"/>
    </row>
    <row r="129" spans="1:40" x14ac:dyDescent="0.2">
      <c r="A129" s="68" t="str">
        <f t="shared" si="4"/>
        <v/>
      </c>
      <c r="B129" s="1" t="str">
        <f>CONCATENATE('Raw INPUT data'!A129,'Raw INPUT data'!B129)</f>
        <v/>
      </c>
      <c r="C129" s="12" t="str">
        <f>'Raw INPUT data'!D129</f>
        <v/>
      </c>
      <c r="D129" s="20" t="str">
        <f>IF(C129="","",IF(I129&gt;1,'Raw INPUT data'!E129,SUM('Raw INPUT data'!E129,(G129/100)/2)))</f>
        <v/>
      </c>
      <c r="E129" s="20" t="str">
        <f t="shared" si="5"/>
        <v/>
      </c>
      <c r="F129" s="16" t="str">
        <f>IF(C129="","",IF(I129&gt;1,"MST",'Raw INPUT data'!G129))</f>
        <v/>
      </c>
      <c r="G129" s="16" t="str">
        <f t="shared" si="6"/>
        <v/>
      </c>
      <c r="H129" s="25" t="str">
        <f>IF(C129="","",IF(I129=1,PI()*POWER(G129/2,2)/10000,SUM(PI()*POWER(PRODUCT('Raw INPUT data'!G129,1/PI())/2,2)/10000,PI()*POWER(PRODUCT('Raw INPUT data'!H129,1/PI())/2,2)/10000,PI()*POWER(PRODUCT('Raw INPUT data'!I129,1/PI())/2,2)/10000,PI()*POWER(PRODUCT('Raw INPUT data'!J129,1/PI())/2,2)/10000,PI()*POWER(PRODUCT('Raw INPUT data'!K129,1/PI())/2,2)/10000,PI()*POWER(PRODUCT('Raw INPUT data'!L129,1/PI())/2,2)/10000,PI()*POWER(PRODUCT('Raw INPUT data'!M129,1/PI())/2,2)/10000,PI()*POWER(PRODUCT('Raw INPUT data'!N129,1/PI())/2,2)/10000,PI()*POWER(PRODUCT('Raw INPUT data'!O129,1/PI())/2,2)/10000,PI()*POWER(PRODUCT('Raw INPUT data'!P129,1/PI())/2,2)/10000,PI()*POWER(PRODUCT('Raw INPUT data'!Q129,1/PI())/2,2)/10000,PI()*POWER(PRODUCT('Raw INPUT data'!R129,1/PI())/2,2)/10000,PI()*POWER(PRODUCT('Raw INPUT data'!S129,1/PI())/2,2)/10000,PI()*POWER(PRODUCT('Raw INPUT data'!T129,1/PI())/2,2)/10000,PI()*POWER(PRODUCT('Raw INPUT data'!U129,1/PI())/2,2)/10000,PI()*POWER(PRODUCT('Raw INPUT data'!V129,1/PI())/2,2)/10000,PI()*POWER(PRODUCT('Raw INPUT data'!W129,1/PI())/2,2)/10000,PI()*POWER(PRODUCT('Raw INPUT data'!X129,1/PI())/2,2)/10000,PI()*POWER(PRODUCT('Raw INPUT data'!Y129,1/PI())/2,2)/10000,PI()*POWER(PRODUCT('Raw INPUT data'!Z129,1/PI())/2,2)/10000)))</f>
        <v/>
      </c>
      <c r="I129" s="26" t="str">
        <f>IF(C129="","",COUNT('Raw INPUT data'!G129:Z129))</f>
        <v/>
      </c>
      <c r="J129" s="3" t="str">
        <f>IF(C129="","",'Raw INPUT data'!F129)</f>
        <v/>
      </c>
      <c r="K129" s="43" t="str">
        <f>IF(B129="","",IF($K$4="","",IF(OR(C129=$K$4,C130=$K$4,C131=$K$4,C132=$K$4),1,0)))</f>
        <v/>
      </c>
      <c r="L129" s="43" t="str">
        <f>IF(B129="","",IF($L$4="","",IF(OR(C129=$L$4,C130=$L$4,C131=$L$4,C132=$L$4),1,0)))</f>
        <v/>
      </c>
      <c r="M129" s="43" t="str">
        <f>IF(B129="","",IF($M$4="","",IF(OR(C129=$M$4,C130=$M$4,C131=$M$4,C132=$M$4),1,0)))</f>
        <v/>
      </c>
      <c r="N129" s="43" t="str">
        <f>IF(B129="","",IF($N$4="","",IF(OR(C129=$N$4,C130=$N$4,C131=$N$4,C132=$N$4),1,0)))</f>
        <v/>
      </c>
      <c r="O129" s="43" t="str">
        <f>IF(B129="","",IF($O$4="","",IF(OR(C129=$O$4,C130=$O$4,C131=$O$4,C132=$O$4),1,0)))</f>
        <v/>
      </c>
      <c r="P129" s="43" t="str">
        <f>IF(B129="","",IF($P$4="","",IF(OR(C129=$P$4,C130=$P$4,C131=$P$4,C132=$P$4),1,0)))</f>
        <v/>
      </c>
      <c r="Q129" s="43" t="str">
        <f>IF(B129="","",IF($Q$4="","",IF(OR(C129=$Q$4,C130=$Q$4,C131=$Q$4,C132=$Q$4),1,0)))</f>
        <v/>
      </c>
      <c r="R129" s="43" t="str">
        <f>IF(B129="","",IF($R$4="","",IF(OR(C129=$R$4,C130=$R$4,C131=$R$4,C132=$R$4),1,0)))</f>
        <v/>
      </c>
      <c r="S129" s="43" t="str">
        <f>IF(B129="","",IF($S$4="","",IF(OR(C129=$S$4,C130=$S$4,C131=$S$4,C132=$S$4),1,0)))</f>
        <v/>
      </c>
      <c r="T129" s="43" t="str">
        <f>IF(B129="","",IF($T$4="","",IF(OR(C129=$T$4,C130=$T$4,C131=$T$4,C132=$T$4),1,0)))</f>
        <v/>
      </c>
      <c r="U129" s="43" t="str">
        <f>IF(B129="","",IF($U$4="","",IF(OR(C129=$U$4,C130=$U$4,C131=$U$4,C132=$U$4),1,0)))</f>
        <v/>
      </c>
      <c r="V129" s="43" t="str">
        <f>IF(B129="","",IF($V$4="","",IF(OR(C129=$V$4,C130=$V$4,C131=$V$4,C132=$V$4),1,0)))</f>
        <v/>
      </c>
      <c r="W129" s="43" t="str">
        <f>IF(B129="","",IF($W$4="","",IF(OR(C129=$W$4,C130=$W$4,C131=$W$4,C132=$W$4),1,0)))</f>
        <v/>
      </c>
      <c r="X129" s="43" t="str">
        <f>IF(B129="","",IF($X$4="","",IF(OR(C129=$X$4,C130=$X$4,C131=$X$4,C132=$X$4),1,0)))</f>
        <v/>
      </c>
      <c r="Y129" s="43" t="str">
        <f>IF(B129="","",IF($Y$4="","",IF(OR(C129=$Y$4,C130=$Y$4,C131=$Y$4,C132=$Y$4),1,0)))</f>
        <v/>
      </c>
      <c r="Z129" s="43" t="str">
        <f>IF(B129="","",IF($Z$4="","",IF(OR(C129=$Z$4,C130=$Z$4,C131=$Z$4,C132=$Z$4),1,0)))</f>
        <v/>
      </c>
      <c r="AA129" s="43" t="str">
        <f>IF(B129="","",IF($AA$4="","",IF(OR(C129=$AA$4,C130=$AA$4,C131=$AA$4,C132=$AA$4),1,0)))</f>
        <v/>
      </c>
      <c r="AB129" s="43" t="str">
        <f>IF(B129="","",IF($AB$4="","",IF(OR(C129=$AB$4,C130=$AB$4,C131=$AB$4,C132=$AB$4),1,0)))</f>
        <v/>
      </c>
      <c r="AC129" s="43" t="str">
        <f>IF(B129="","",IF($AC$4="","",IF(OR(C129=$AC$4,C130=$AC$4,C131=$AC$4,C132=$AC$4),1,0)))</f>
        <v/>
      </c>
      <c r="AD129" s="43" t="str">
        <f>IF(B129="","",IF($AD$4="","",IF(OR(C129=$AD$4,C130=$AD$4,C131=$AD$4,C132=$AD$4),1,0)))</f>
        <v/>
      </c>
      <c r="AE129" s="43" t="str">
        <f>IF(B129="","",IF($AE$4="","",IF(OR(C129=$AE$4,C130=$AE$4,C131=$AE$4,C132=$AE$4),1,0)))</f>
        <v/>
      </c>
      <c r="AF129" s="43" t="str">
        <f>IF(B129="","",IF($AF$4="","",IF(OR(C129=$AF$4,C130=$AF$4,C131=$AF$4,C132=$AF$4),1,0)))</f>
        <v/>
      </c>
      <c r="AG129" s="43" t="str">
        <f>IF(B129="","",IF($AG$4="","",IF(OR(C129=$AG$4,C130=$AG$4,C131=$AG$4,C132=$AG$4),1,0)))</f>
        <v/>
      </c>
      <c r="AH129" s="43" t="str">
        <f>IF(B129="","",IF($AH$4="","",IF(OR(C129=$AH$4,C130=$AH$4,C131=$AH$4,C132=$AH$4),1,0)))</f>
        <v/>
      </c>
      <c r="AI129" s="43" t="str">
        <f>IF(B129="","",IF($AI$4="","",IF(OR(C129=$AI$4,C130=$AI$4,C131=$AI$4,C132=$AI$4),1,0)))</f>
        <v/>
      </c>
      <c r="AJ129" s="43" t="str">
        <f>IF(B129="","",IF($AJ$4="","",IF(OR(C129=$AJ$4,C130=$AJ$4,C131=$AJ$4,C132=$AJ$4),1,0)))</f>
        <v/>
      </c>
      <c r="AK129" s="43" t="str">
        <f>IF(B129="","",IF($AK$4="","",IF(OR(C129=$AK$4,C130=$AK$4,C131=$AK$4,C132=$AK$4),1,0)))</f>
        <v/>
      </c>
      <c r="AL129" s="43" t="str">
        <f>IF(B129="","",IF($AL$4="","",IF(OR(C129=$AL$4,C130=$AL$4,C131=$AL$4,C132=$AL$4),1,0)))</f>
        <v/>
      </c>
      <c r="AM129" s="43" t="str">
        <f>IF(B129="","",IF($AM$4="","",IF(OR(C129=$AM$4,C130=$AM$4,C131=$AM$4,C132=$AM$4),1,0)))</f>
        <v/>
      </c>
      <c r="AN129" s="72" t="str">
        <f>IF(B129="","",IF($AN$4="","",IF(OR(C129=$AN$4,C130=$AN$4,C131=$AN$4,C132=$AN$4),1,0)))</f>
        <v/>
      </c>
    </row>
    <row r="130" spans="1:40" x14ac:dyDescent="0.2">
      <c r="A130" s="68" t="str">
        <f t="shared" si="4"/>
        <v/>
      </c>
      <c r="B130" s="1" t="str">
        <f>CONCATENATE('Raw INPUT data'!A130,'Raw INPUT data'!B130)</f>
        <v/>
      </c>
      <c r="C130" s="12" t="str">
        <f>'Raw INPUT data'!D130</f>
        <v/>
      </c>
      <c r="D130" s="20" t="str">
        <f>IF(C130="","",IF(I130&gt;1,'Raw INPUT data'!E130,SUM('Raw INPUT data'!E130,(G130/100)/2)))</f>
        <v/>
      </c>
      <c r="E130" s="20" t="str">
        <f t="shared" si="5"/>
        <v/>
      </c>
      <c r="F130" s="16" t="str">
        <f>IF(C130="","",IF(I130&gt;1,"MST",'Raw INPUT data'!G130))</f>
        <v/>
      </c>
      <c r="G130" s="16" t="str">
        <f t="shared" si="6"/>
        <v/>
      </c>
      <c r="H130" s="25" t="str">
        <f>IF(C130="","",IF(I130=1,PI()*POWER(G130/2,2)/10000,SUM(PI()*POWER(PRODUCT('Raw INPUT data'!G130,1/PI())/2,2)/10000,PI()*POWER(PRODUCT('Raw INPUT data'!H130,1/PI())/2,2)/10000,PI()*POWER(PRODUCT('Raw INPUT data'!I130,1/PI())/2,2)/10000,PI()*POWER(PRODUCT('Raw INPUT data'!J130,1/PI())/2,2)/10000,PI()*POWER(PRODUCT('Raw INPUT data'!K130,1/PI())/2,2)/10000,PI()*POWER(PRODUCT('Raw INPUT data'!L130,1/PI())/2,2)/10000,PI()*POWER(PRODUCT('Raw INPUT data'!M130,1/PI())/2,2)/10000,PI()*POWER(PRODUCT('Raw INPUT data'!N130,1/PI())/2,2)/10000,PI()*POWER(PRODUCT('Raw INPUT data'!O130,1/PI())/2,2)/10000,PI()*POWER(PRODUCT('Raw INPUT data'!P130,1/PI())/2,2)/10000,PI()*POWER(PRODUCT('Raw INPUT data'!Q130,1/PI())/2,2)/10000,PI()*POWER(PRODUCT('Raw INPUT data'!R130,1/PI())/2,2)/10000,PI()*POWER(PRODUCT('Raw INPUT data'!S130,1/PI())/2,2)/10000,PI()*POWER(PRODUCT('Raw INPUT data'!T130,1/PI())/2,2)/10000,PI()*POWER(PRODUCT('Raw INPUT data'!U130,1/PI())/2,2)/10000,PI()*POWER(PRODUCT('Raw INPUT data'!V130,1/PI())/2,2)/10000,PI()*POWER(PRODUCT('Raw INPUT data'!W130,1/PI())/2,2)/10000,PI()*POWER(PRODUCT('Raw INPUT data'!X130,1/PI())/2,2)/10000,PI()*POWER(PRODUCT('Raw INPUT data'!Y130,1/PI())/2,2)/10000,PI()*POWER(PRODUCT('Raw INPUT data'!Z130,1/PI())/2,2)/10000)))</f>
        <v/>
      </c>
      <c r="I130" s="26" t="str">
        <f>IF(C130="","",COUNT('Raw INPUT data'!G130:Z130))</f>
        <v/>
      </c>
      <c r="J130" s="3" t="str">
        <f>IF(C130="","",'Raw INPUT data'!F130)</f>
        <v/>
      </c>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72"/>
    </row>
    <row r="131" spans="1:40" x14ac:dyDescent="0.2">
      <c r="A131" s="68" t="str">
        <f t="shared" si="4"/>
        <v/>
      </c>
      <c r="B131" s="1" t="str">
        <f>CONCATENATE('Raw INPUT data'!A131,'Raw INPUT data'!B131)</f>
        <v/>
      </c>
      <c r="C131" s="12" t="str">
        <f>'Raw INPUT data'!D131</f>
        <v/>
      </c>
      <c r="D131" s="20" t="str">
        <f>IF(C131="","",IF(I131&gt;1,'Raw INPUT data'!E131,SUM('Raw INPUT data'!E131,(G131/100)/2)))</f>
        <v/>
      </c>
      <c r="E131" s="20" t="str">
        <f t="shared" si="5"/>
        <v/>
      </c>
      <c r="F131" s="16" t="str">
        <f>IF(C131="","",IF(I131&gt;1,"MST",'Raw INPUT data'!G131))</f>
        <v/>
      </c>
      <c r="G131" s="16" t="str">
        <f t="shared" si="6"/>
        <v/>
      </c>
      <c r="H131" s="25" t="str">
        <f>IF(C131="","",IF(I131=1,PI()*POWER(G131/2,2)/10000,SUM(PI()*POWER(PRODUCT('Raw INPUT data'!G131,1/PI())/2,2)/10000,PI()*POWER(PRODUCT('Raw INPUT data'!H131,1/PI())/2,2)/10000,PI()*POWER(PRODUCT('Raw INPUT data'!I131,1/PI())/2,2)/10000,PI()*POWER(PRODUCT('Raw INPUT data'!J131,1/PI())/2,2)/10000,PI()*POWER(PRODUCT('Raw INPUT data'!K131,1/PI())/2,2)/10000,PI()*POWER(PRODUCT('Raw INPUT data'!L131,1/PI())/2,2)/10000,PI()*POWER(PRODUCT('Raw INPUT data'!M131,1/PI())/2,2)/10000,PI()*POWER(PRODUCT('Raw INPUT data'!N131,1/PI())/2,2)/10000,PI()*POWER(PRODUCT('Raw INPUT data'!O131,1/PI())/2,2)/10000,PI()*POWER(PRODUCT('Raw INPUT data'!P131,1/PI())/2,2)/10000,PI()*POWER(PRODUCT('Raw INPUT data'!Q131,1/PI())/2,2)/10000,PI()*POWER(PRODUCT('Raw INPUT data'!R131,1/PI())/2,2)/10000,PI()*POWER(PRODUCT('Raw INPUT data'!S131,1/PI())/2,2)/10000,PI()*POWER(PRODUCT('Raw INPUT data'!T131,1/PI())/2,2)/10000,PI()*POWER(PRODUCT('Raw INPUT data'!U131,1/PI())/2,2)/10000,PI()*POWER(PRODUCT('Raw INPUT data'!V131,1/PI())/2,2)/10000,PI()*POWER(PRODUCT('Raw INPUT data'!W131,1/PI())/2,2)/10000,PI()*POWER(PRODUCT('Raw INPUT data'!X131,1/PI())/2,2)/10000,PI()*POWER(PRODUCT('Raw INPUT data'!Y131,1/PI())/2,2)/10000,PI()*POWER(PRODUCT('Raw INPUT data'!Z131,1/PI())/2,2)/10000)))</f>
        <v/>
      </c>
      <c r="I131" s="26" t="str">
        <f>IF(C131="","",COUNT('Raw INPUT data'!G131:Z131))</f>
        <v/>
      </c>
      <c r="J131" s="3" t="str">
        <f>IF(C131="","",'Raw INPUT data'!F131)</f>
        <v/>
      </c>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72"/>
    </row>
    <row r="132" spans="1:40" x14ac:dyDescent="0.2">
      <c r="A132" s="69" t="str">
        <f t="shared" si="4"/>
        <v/>
      </c>
      <c r="B132" s="4" t="str">
        <f>CONCATENATE('Raw INPUT data'!A132,'Raw INPUT data'!B132)</f>
        <v/>
      </c>
      <c r="C132" s="17" t="str">
        <f>'Raw INPUT data'!D132</f>
        <v/>
      </c>
      <c r="D132" s="21" t="str">
        <f>IF(C132="","",IF(I132&gt;1,'Raw INPUT data'!E132,SUM('Raw INPUT data'!E132,(G132/100)/2)))</f>
        <v/>
      </c>
      <c r="E132" s="21" t="str">
        <f t="shared" si="5"/>
        <v/>
      </c>
      <c r="F132" s="18" t="str">
        <f>IF(C132="","",IF(I132&gt;1,"MST",'Raw INPUT data'!G132))</f>
        <v/>
      </c>
      <c r="G132" s="18" t="str">
        <f t="shared" si="6"/>
        <v/>
      </c>
      <c r="H132" s="27" t="str">
        <f>IF(C132="","",IF(I132=1,PI()*POWER(G132/2,2)/10000,SUM(PI()*POWER(PRODUCT('Raw INPUT data'!G132,1/PI())/2,2)/10000,PI()*POWER(PRODUCT('Raw INPUT data'!H132,1/PI())/2,2)/10000,PI()*POWER(PRODUCT('Raw INPUT data'!I132,1/PI())/2,2)/10000,PI()*POWER(PRODUCT('Raw INPUT data'!J132,1/PI())/2,2)/10000,PI()*POWER(PRODUCT('Raw INPUT data'!K132,1/PI())/2,2)/10000,PI()*POWER(PRODUCT('Raw INPUT data'!L132,1/PI())/2,2)/10000,PI()*POWER(PRODUCT('Raw INPUT data'!M132,1/PI())/2,2)/10000,PI()*POWER(PRODUCT('Raw INPUT data'!N132,1/PI())/2,2)/10000,PI()*POWER(PRODUCT('Raw INPUT data'!O132,1/PI())/2,2)/10000,PI()*POWER(PRODUCT('Raw INPUT data'!P132,1/PI())/2,2)/10000,PI()*POWER(PRODUCT('Raw INPUT data'!Q132,1/PI())/2,2)/10000,PI()*POWER(PRODUCT('Raw INPUT data'!R132,1/PI())/2,2)/10000,PI()*POWER(PRODUCT('Raw INPUT data'!S132,1/PI())/2,2)/10000,PI()*POWER(PRODUCT('Raw INPUT data'!T132,1/PI())/2,2)/10000,PI()*POWER(PRODUCT('Raw INPUT data'!U132,1/PI())/2,2)/10000,PI()*POWER(PRODUCT('Raw INPUT data'!V132,1/PI())/2,2)/10000,PI()*POWER(PRODUCT('Raw INPUT data'!W132,1/PI())/2,2)/10000,PI()*POWER(PRODUCT('Raw INPUT data'!X132,1/PI())/2,2)/10000,PI()*POWER(PRODUCT('Raw INPUT data'!Y132,1/PI())/2,2)/10000,PI()*POWER(PRODUCT('Raw INPUT data'!Z132,1/PI())/2,2)/10000)))</f>
        <v/>
      </c>
      <c r="I132" s="28" t="str">
        <f>IF(C132="","",COUNT('Raw INPUT data'!G132:Z132))</f>
        <v/>
      </c>
      <c r="J132" s="5" t="str">
        <f>IF(C132="","",'Raw INPUT data'!F132)</f>
        <v/>
      </c>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73"/>
    </row>
    <row r="133" spans="1:40" x14ac:dyDescent="0.2">
      <c r="A133" s="68" t="str">
        <f t="shared" ref="A133:A196" si="7">IF(B133="","",IF(C133="",0,1))</f>
        <v/>
      </c>
      <c r="B133" s="1" t="str">
        <f>CONCATENATE('Raw INPUT data'!A133,'Raw INPUT data'!B133)</f>
        <v/>
      </c>
      <c r="C133" s="12" t="str">
        <f>'Raw INPUT data'!D133</f>
        <v/>
      </c>
      <c r="D133" s="20" t="str">
        <f>IF(C133="","",IF(I133&gt;1,'Raw INPUT data'!E133,SUM('Raw INPUT data'!E133,(G133/100)/2)))</f>
        <v/>
      </c>
      <c r="E133" s="20" t="str">
        <f t="shared" si="5"/>
        <v/>
      </c>
      <c r="F133" s="16" t="str">
        <f>IF(C133="","",IF(I133&gt;1,"MST",'Raw INPUT data'!G133))</f>
        <v/>
      </c>
      <c r="G133" s="16" t="str">
        <f t="shared" si="6"/>
        <v/>
      </c>
      <c r="H133" s="25" t="str">
        <f>IF(C133="","",IF(I133=1,PI()*POWER(G133/2,2)/10000,SUM(PI()*POWER(PRODUCT('Raw INPUT data'!G133,1/PI())/2,2)/10000,PI()*POWER(PRODUCT('Raw INPUT data'!H133,1/PI())/2,2)/10000,PI()*POWER(PRODUCT('Raw INPUT data'!I133,1/PI())/2,2)/10000,PI()*POWER(PRODUCT('Raw INPUT data'!J133,1/PI())/2,2)/10000,PI()*POWER(PRODUCT('Raw INPUT data'!K133,1/PI())/2,2)/10000,PI()*POWER(PRODUCT('Raw INPUT data'!L133,1/PI())/2,2)/10000,PI()*POWER(PRODUCT('Raw INPUT data'!M133,1/PI())/2,2)/10000,PI()*POWER(PRODUCT('Raw INPUT data'!N133,1/PI())/2,2)/10000,PI()*POWER(PRODUCT('Raw INPUT data'!O133,1/PI())/2,2)/10000,PI()*POWER(PRODUCT('Raw INPUT data'!P133,1/PI())/2,2)/10000,PI()*POWER(PRODUCT('Raw INPUT data'!Q133,1/PI())/2,2)/10000,PI()*POWER(PRODUCT('Raw INPUT data'!R133,1/PI())/2,2)/10000,PI()*POWER(PRODUCT('Raw INPUT data'!S133,1/PI())/2,2)/10000,PI()*POWER(PRODUCT('Raw INPUT data'!T133,1/PI())/2,2)/10000,PI()*POWER(PRODUCT('Raw INPUT data'!U133,1/PI())/2,2)/10000,PI()*POWER(PRODUCT('Raw INPUT data'!V133,1/PI())/2,2)/10000,PI()*POWER(PRODUCT('Raw INPUT data'!W133,1/PI())/2,2)/10000,PI()*POWER(PRODUCT('Raw INPUT data'!X133,1/PI())/2,2)/10000,PI()*POWER(PRODUCT('Raw INPUT data'!Y133,1/PI())/2,2)/10000,PI()*POWER(PRODUCT('Raw INPUT data'!Z133,1/PI())/2,2)/10000)))</f>
        <v/>
      </c>
      <c r="I133" s="26" t="str">
        <f>IF(C133="","",COUNT('Raw INPUT data'!G133:Z133))</f>
        <v/>
      </c>
      <c r="J133" s="3" t="str">
        <f>IF(C133="","",'Raw INPUT data'!F133)</f>
        <v/>
      </c>
      <c r="K133" s="43" t="str">
        <f>IF(B133="","",IF($K$4="","",IF(OR(C133=$K$4,C134=$K$4,C135=$K$4,C136=$K$4),1,0)))</f>
        <v/>
      </c>
      <c r="L133" s="43" t="str">
        <f>IF(B133="","",IF($L$4="","",IF(OR(C133=$L$4,C134=$L$4,C135=$L$4,C136=$L$4),1,0)))</f>
        <v/>
      </c>
      <c r="M133" s="43" t="str">
        <f>IF(B133="","",IF($M$4="","",IF(OR(C133=$M$4,C134=$M$4,C135=$M$4,C136=$M$4),1,0)))</f>
        <v/>
      </c>
      <c r="N133" s="43" t="str">
        <f>IF(B133="","",IF($N$4="","",IF(OR(C133=$N$4,C134=$N$4,C135=$N$4,C136=$N$4),1,0)))</f>
        <v/>
      </c>
      <c r="O133" s="43" t="str">
        <f>IF(B133="","",IF($O$4="","",IF(OR(C133=$O$4,C134=$O$4,C135=$O$4,C136=$O$4),1,0)))</f>
        <v/>
      </c>
      <c r="P133" s="43" t="str">
        <f>IF(B133="","",IF($P$4="","",IF(OR(C133=$P$4,C134=$P$4,C135=$P$4,C136=$P$4),1,0)))</f>
        <v/>
      </c>
      <c r="Q133" s="43" t="str">
        <f>IF(B133="","",IF($Q$4="","",IF(OR(C133=$Q$4,C134=$Q$4,C135=$Q$4,C136=$Q$4),1,0)))</f>
        <v/>
      </c>
      <c r="R133" s="43" t="str">
        <f>IF(B133="","",IF($R$4="","",IF(OR(C133=$R$4,C134=$R$4,C135=$R$4,C136=$R$4),1,0)))</f>
        <v/>
      </c>
      <c r="S133" s="43" t="str">
        <f>IF(B133="","",IF($S$4="","",IF(OR(C133=$S$4,C134=$S$4,C135=$S$4,C136=$S$4),1,0)))</f>
        <v/>
      </c>
      <c r="T133" s="43" t="str">
        <f>IF(B133="","",IF($T$4="","",IF(OR(C133=$T$4,C134=$T$4,C135=$T$4,C136=$T$4),1,0)))</f>
        <v/>
      </c>
      <c r="U133" s="43" t="str">
        <f>IF(B133="","",IF($U$4="","",IF(OR(C133=$U$4,C134=$U$4,C135=$U$4,C136=$U$4),1,0)))</f>
        <v/>
      </c>
      <c r="V133" s="43" t="str">
        <f>IF(B133="","",IF($V$4="","",IF(OR(C133=$V$4,C134=$V$4,C135=$V$4,C136=$V$4),1,0)))</f>
        <v/>
      </c>
      <c r="W133" s="43" t="str">
        <f>IF(B133="","",IF($W$4="","",IF(OR(C133=$W$4,C134=$W$4,C135=$W$4,C136=$W$4),1,0)))</f>
        <v/>
      </c>
      <c r="X133" s="43" t="str">
        <f>IF(B133="","",IF($X$4="","",IF(OR(C133=$X$4,C134=$X$4,C135=$X$4,C136=$X$4),1,0)))</f>
        <v/>
      </c>
      <c r="Y133" s="43" t="str">
        <f>IF(B133="","",IF($Y$4="","",IF(OR(C133=$Y$4,C134=$Y$4,C135=$Y$4,C136=$Y$4),1,0)))</f>
        <v/>
      </c>
      <c r="Z133" s="43" t="str">
        <f>IF(B133="","",IF($Z$4="","",IF(OR(C133=$Z$4,C134=$Z$4,C135=$Z$4,C136=$Z$4),1,0)))</f>
        <v/>
      </c>
      <c r="AA133" s="43" t="str">
        <f>IF(B133="","",IF($AA$4="","",IF(OR(C133=$AA$4,C134=$AA$4,C135=$AA$4,C136=$AA$4),1,0)))</f>
        <v/>
      </c>
      <c r="AB133" s="43" t="str">
        <f>IF(B133="","",IF($AB$4="","",IF(OR(C133=$AB$4,C134=$AB$4,C135=$AB$4,C136=$AB$4),1,0)))</f>
        <v/>
      </c>
      <c r="AC133" s="43" t="str">
        <f>IF(B133="","",IF($AC$4="","",IF(OR(C133=$AC$4,C134=$AC$4,C135=$AC$4,C136=$AC$4),1,0)))</f>
        <v/>
      </c>
      <c r="AD133" s="43" t="str">
        <f>IF(B133="","",IF($AD$4="","",IF(OR(C133=$AD$4,C134=$AD$4,C135=$AD$4,C136=$AD$4),1,0)))</f>
        <v/>
      </c>
      <c r="AE133" s="43" t="str">
        <f>IF(B133="","",IF($AE$4="","",IF(OR(C133=$AE$4,C134=$AE$4,C135=$AE$4,C136=$AE$4),1,0)))</f>
        <v/>
      </c>
      <c r="AF133" s="43" t="str">
        <f>IF(B133="","",IF($AF$4="","",IF(OR(C133=$AF$4,C134=$AF$4,C135=$AF$4,C136=$AF$4),1,0)))</f>
        <v/>
      </c>
      <c r="AG133" s="43" t="str">
        <f>IF(B133="","",IF($AG$4="","",IF(OR(C133=$AG$4,C134=$AG$4,C135=$AG$4,C136=$AG$4),1,0)))</f>
        <v/>
      </c>
      <c r="AH133" s="43" t="str">
        <f>IF(B133="","",IF($AH$4="","",IF(OR(C133=$AH$4,C134=$AH$4,C135=$AH$4,C136=$AH$4),1,0)))</f>
        <v/>
      </c>
      <c r="AI133" s="43" t="str">
        <f>IF(B133="","",IF($AI$4="","",IF(OR(C133=$AI$4,C134=$AI$4,C135=$AI$4,C136=$AI$4),1,0)))</f>
        <v/>
      </c>
      <c r="AJ133" s="43" t="str">
        <f>IF(B133="","",IF($AJ$4="","",IF(OR(C133=$AJ$4,C134=$AJ$4,C135=$AJ$4,C136=$AJ$4),1,0)))</f>
        <v/>
      </c>
      <c r="AK133" s="43" t="str">
        <f>IF(B133="","",IF($AK$4="","",IF(OR(C133=$AK$4,C134=$AK$4,C135=$AK$4,C136=$AK$4),1,0)))</f>
        <v/>
      </c>
      <c r="AL133" s="43" t="str">
        <f>IF(B133="","",IF($AL$4="","",IF(OR(C133=$AL$4,C134=$AL$4,C135=$AL$4,C136=$AL$4),1,0)))</f>
        <v/>
      </c>
      <c r="AM133" s="43" t="str">
        <f>IF(B133="","",IF($AM$4="","",IF(OR(C133=$AM$4,C134=$AM$4,C135=$AM$4,C136=$AM$4),1,0)))</f>
        <v/>
      </c>
      <c r="AN133" s="72" t="str">
        <f>IF(B133="","",IF($AN$4="","",IF(OR(C133=$AN$4,C134=$AN$4,C135=$AN$4,C136=$AN$4),1,0)))</f>
        <v/>
      </c>
    </row>
    <row r="134" spans="1:40" x14ac:dyDescent="0.2">
      <c r="A134" s="68" t="str">
        <f t="shared" si="7"/>
        <v/>
      </c>
      <c r="B134" s="1" t="str">
        <f>CONCATENATE('Raw INPUT data'!A134,'Raw INPUT data'!B134)</f>
        <v/>
      </c>
      <c r="C134" s="12" t="str">
        <f>'Raw INPUT data'!D134</f>
        <v/>
      </c>
      <c r="D134" s="20" t="str">
        <f>IF(C134="","",IF(I134&gt;1,'Raw INPUT data'!E134,SUM('Raw INPUT data'!E134,(G134/100)/2)))</f>
        <v/>
      </c>
      <c r="E134" s="20" t="str">
        <f t="shared" si="5"/>
        <v/>
      </c>
      <c r="F134" s="16" t="str">
        <f>IF(C134="","",IF(I134&gt;1,"MST",'Raw INPUT data'!G134))</f>
        <v/>
      </c>
      <c r="G134" s="16" t="str">
        <f t="shared" si="6"/>
        <v/>
      </c>
      <c r="H134" s="25" t="str">
        <f>IF(C134="","",IF(I134=1,PI()*POWER(G134/2,2)/10000,SUM(PI()*POWER(PRODUCT('Raw INPUT data'!G134,1/PI())/2,2)/10000,PI()*POWER(PRODUCT('Raw INPUT data'!H134,1/PI())/2,2)/10000,PI()*POWER(PRODUCT('Raw INPUT data'!I134,1/PI())/2,2)/10000,PI()*POWER(PRODUCT('Raw INPUT data'!J134,1/PI())/2,2)/10000,PI()*POWER(PRODUCT('Raw INPUT data'!K134,1/PI())/2,2)/10000,PI()*POWER(PRODUCT('Raw INPUT data'!L134,1/PI())/2,2)/10000,PI()*POWER(PRODUCT('Raw INPUT data'!M134,1/PI())/2,2)/10000,PI()*POWER(PRODUCT('Raw INPUT data'!N134,1/PI())/2,2)/10000,PI()*POWER(PRODUCT('Raw INPUT data'!O134,1/PI())/2,2)/10000,PI()*POWER(PRODUCT('Raw INPUT data'!P134,1/PI())/2,2)/10000,PI()*POWER(PRODUCT('Raw INPUT data'!Q134,1/PI())/2,2)/10000,PI()*POWER(PRODUCT('Raw INPUT data'!R134,1/PI())/2,2)/10000,PI()*POWER(PRODUCT('Raw INPUT data'!S134,1/PI())/2,2)/10000,PI()*POWER(PRODUCT('Raw INPUT data'!T134,1/PI())/2,2)/10000,PI()*POWER(PRODUCT('Raw INPUT data'!U134,1/PI())/2,2)/10000,PI()*POWER(PRODUCT('Raw INPUT data'!V134,1/PI())/2,2)/10000,PI()*POWER(PRODUCT('Raw INPUT data'!W134,1/PI())/2,2)/10000,PI()*POWER(PRODUCT('Raw INPUT data'!X134,1/PI())/2,2)/10000,PI()*POWER(PRODUCT('Raw INPUT data'!Y134,1/PI())/2,2)/10000,PI()*POWER(PRODUCT('Raw INPUT data'!Z134,1/PI())/2,2)/10000)))</f>
        <v/>
      </c>
      <c r="I134" s="26" t="str">
        <f>IF(C134="","",COUNT('Raw INPUT data'!G134:Z134))</f>
        <v/>
      </c>
      <c r="J134" s="3" t="str">
        <f>IF(C134="","",'Raw INPUT data'!F134)</f>
        <v/>
      </c>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72"/>
    </row>
    <row r="135" spans="1:40" x14ac:dyDescent="0.2">
      <c r="A135" s="68" t="str">
        <f t="shared" si="7"/>
        <v/>
      </c>
      <c r="B135" s="1" t="str">
        <f>CONCATENATE('Raw INPUT data'!A135,'Raw INPUT data'!B135)</f>
        <v/>
      </c>
      <c r="C135" s="12" t="str">
        <f>'Raw INPUT data'!D135</f>
        <v/>
      </c>
      <c r="D135" s="20" t="str">
        <f>IF(C135="","",IF(I135&gt;1,'Raw INPUT data'!E135,SUM('Raw INPUT data'!E135,(G135/100)/2)))</f>
        <v/>
      </c>
      <c r="E135" s="20" t="str">
        <f t="shared" si="5"/>
        <v/>
      </c>
      <c r="F135" s="16" t="str">
        <f>IF(C135="","",IF(I135&gt;1,"MST",'Raw INPUT data'!G135))</f>
        <v/>
      </c>
      <c r="G135" s="16" t="str">
        <f t="shared" si="6"/>
        <v/>
      </c>
      <c r="H135" s="25" t="str">
        <f>IF(C135="","",IF(I135=1,PI()*POWER(G135/2,2)/10000,SUM(PI()*POWER(PRODUCT('Raw INPUT data'!G135,1/PI())/2,2)/10000,PI()*POWER(PRODUCT('Raw INPUT data'!H135,1/PI())/2,2)/10000,PI()*POWER(PRODUCT('Raw INPUT data'!I135,1/PI())/2,2)/10000,PI()*POWER(PRODUCT('Raw INPUT data'!J135,1/PI())/2,2)/10000,PI()*POWER(PRODUCT('Raw INPUT data'!K135,1/PI())/2,2)/10000,PI()*POWER(PRODUCT('Raw INPUT data'!L135,1/PI())/2,2)/10000,PI()*POWER(PRODUCT('Raw INPUT data'!M135,1/PI())/2,2)/10000,PI()*POWER(PRODUCT('Raw INPUT data'!N135,1/PI())/2,2)/10000,PI()*POWER(PRODUCT('Raw INPUT data'!O135,1/PI())/2,2)/10000,PI()*POWER(PRODUCT('Raw INPUT data'!P135,1/PI())/2,2)/10000,PI()*POWER(PRODUCT('Raw INPUT data'!Q135,1/PI())/2,2)/10000,PI()*POWER(PRODUCT('Raw INPUT data'!R135,1/PI())/2,2)/10000,PI()*POWER(PRODUCT('Raw INPUT data'!S135,1/PI())/2,2)/10000,PI()*POWER(PRODUCT('Raw INPUT data'!T135,1/PI())/2,2)/10000,PI()*POWER(PRODUCT('Raw INPUT data'!U135,1/PI())/2,2)/10000,PI()*POWER(PRODUCT('Raw INPUT data'!V135,1/PI())/2,2)/10000,PI()*POWER(PRODUCT('Raw INPUT data'!W135,1/PI())/2,2)/10000,PI()*POWER(PRODUCT('Raw INPUT data'!X135,1/PI())/2,2)/10000,PI()*POWER(PRODUCT('Raw INPUT data'!Y135,1/PI())/2,2)/10000,PI()*POWER(PRODUCT('Raw INPUT data'!Z135,1/PI())/2,2)/10000)))</f>
        <v/>
      </c>
      <c r="I135" s="26" t="str">
        <f>IF(C135="","",COUNT('Raw INPUT data'!G135:Z135))</f>
        <v/>
      </c>
      <c r="J135" s="3" t="str">
        <f>IF(C135="","",'Raw INPUT data'!F135)</f>
        <v/>
      </c>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72"/>
    </row>
    <row r="136" spans="1:40" x14ac:dyDescent="0.2">
      <c r="A136" s="69" t="str">
        <f t="shared" si="7"/>
        <v/>
      </c>
      <c r="B136" s="4" t="str">
        <f>CONCATENATE('Raw INPUT data'!A136,'Raw INPUT data'!B136)</f>
        <v/>
      </c>
      <c r="C136" s="17" t="str">
        <f>'Raw INPUT data'!D136</f>
        <v/>
      </c>
      <c r="D136" s="21" t="str">
        <f>IF(C136="","",IF(I136&gt;1,'Raw INPUT data'!E136,SUM('Raw INPUT data'!E136,(G136/100)/2)))</f>
        <v/>
      </c>
      <c r="E136" s="21" t="str">
        <f t="shared" si="5"/>
        <v/>
      </c>
      <c r="F136" s="18" t="str">
        <f>IF(C136="","",IF(I136&gt;1,"MST",'Raw INPUT data'!G136))</f>
        <v/>
      </c>
      <c r="G136" s="18" t="str">
        <f t="shared" si="6"/>
        <v/>
      </c>
      <c r="H136" s="27" t="str">
        <f>IF(C136="","",IF(I136=1,PI()*POWER(G136/2,2)/10000,SUM(PI()*POWER(PRODUCT('Raw INPUT data'!G136,1/PI())/2,2)/10000,PI()*POWER(PRODUCT('Raw INPUT data'!H136,1/PI())/2,2)/10000,PI()*POWER(PRODUCT('Raw INPUT data'!I136,1/PI())/2,2)/10000,PI()*POWER(PRODUCT('Raw INPUT data'!J136,1/PI())/2,2)/10000,PI()*POWER(PRODUCT('Raw INPUT data'!K136,1/PI())/2,2)/10000,PI()*POWER(PRODUCT('Raw INPUT data'!L136,1/PI())/2,2)/10000,PI()*POWER(PRODUCT('Raw INPUT data'!M136,1/PI())/2,2)/10000,PI()*POWER(PRODUCT('Raw INPUT data'!N136,1/PI())/2,2)/10000,PI()*POWER(PRODUCT('Raw INPUT data'!O136,1/PI())/2,2)/10000,PI()*POWER(PRODUCT('Raw INPUT data'!P136,1/PI())/2,2)/10000,PI()*POWER(PRODUCT('Raw INPUT data'!Q136,1/PI())/2,2)/10000,PI()*POWER(PRODUCT('Raw INPUT data'!R136,1/PI())/2,2)/10000,PI()*POWER(PRODUCT('Raw INPUT data'!S136,1/PI())/2,2)/10000,PI()*POWER(PRODUCT('Raw INPUT data'!T136,1/PI())/2,2)/10000,PI()*POWER(PRODUCT('Raw INPUT data'!U136,1/PI())/2,2)/10000,PI()*POWER(PRODUCT('Raw INPUT data'!V136,1/PI())/2,2)/10000,PI()*POWER(PRODUCT('Raw INPUT data'!W136,1/PI())/2,2)/10000,PI()*POWER(PRODUCT('Raw INPUT data'!X136,1/PI())/2,2)/10000,PI()*POWER(PRODUCT('Raw INPUT data'!Y136,1/PI())/2,2)/10000,PI()*POWER(PRODUCT('Raw INPUT data'!Z136,1/PI())/2,2)/10000)))</f>
        <v/>
      </c>
      <c r="I136" s="28" t="str">
        <f>IF(C136="","",COUNT('Raw INPUT data'!G136:Z136))</f>
        <v/>
      </c>
      <c r="J136" s="5" t="str">
        <f>IF(C136="","",'Raw INPUT data'!F136)</f>
        <v/>
      </c>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73"/>
    </row>
    <row r="137" spans="1:40" x14ac:dyDescent="0.2">
      <c r="A137" s="68" t="str">
        <f t="shared" si="7"/>
        <v/>
      </c>
      <c r="B137" s="1" t="str">
        <f>CONCATENATE('Raw INPUT data'!A137,'Raw INPUT data'!B137)</f>
        <v/>
      </c>
      <c r="C137" s="12" t="str">
        <f>'Raw INPUT data'!D137</f>
        <v/>
      </c>
      <c r="D137" s="20" t="str">
        <f>IF(C137="","",IF(I137&gt;1,'Raw INPUT data'!E137,SUM('Raw INPUT data'!E137,(G137/100)/2)))</f>
        <v/>
      </c>
      <c r="E137" s="20" t="str">
        <f t="shared" ref="E137:E200" si="8">IF(D137="","",POWER(D137,2))</f>
        <v/>
      </c>
      <c r="F137" s="16" t="str">
        <f>IF(C137="","",IF(I137&gt;1,"MST",'Raw INPUT data'!G137))</f>
        <v/>
      </c>
      <c r="G137" s="16" t="str">
        <f t="shared" si="6"/>
        <v/>
      </c>
      <c r="H137" s="25" t="str">
        <f>IF(C137="","",IF(I137=1,PI()*POWER(G137/2,2)/10000,SUM(PI()*POWER(PRODUCT('Raw INPUT data'!G137,1/PI())/2,2)/10000,PI()*POWER(PRODUCT('Raw INPUT data'!H137,1/PI())/2,2)/10000,PI()*POWER(PRODUCT('Raw INPUT data'!I137,1/PI())/2,2)/10000,PI()*POWER(PRODUCT('Raw INPUT data'!J137,1/PI())/2,2)/10000,PI()*POWER(PRODUCT('Raw INPUT data'!K137,1/PI())/2,2)/10000,PI()*POWER(PRODUCT('Raw INPUT data'!L137,1/PI())/2,2)/10000,PI()*POWER(PRODUCT('Raw INPUT data'!M137,1/PI())/2,2)/10000,PI()*POWER(PRODUCT('Raw INPUT data'!N137,1/PI())/2,2)/10000,PI()*POWER(PRODUCT('Raw INPUT data'!O137,1/PI())/2,2)/10000,PI()*POWER(PRODUCT('Raw INPUT data'!P137,1/PI())/2,2)/10000,PI()*POWER(PRODUCT('Raw INPUT data'!Q137,1/PI())/2,2)/10000,PI()*POWER(PRODUCT('Raw INPUT data'!R137,1/PI())/2,2)/10000,PI()*POWER(PRODUCT('Raw INPUT data'!S137,1/PI())/2,2)/10000,PI()*POWER(PRODUCT('Raw INPUT data'!T137,1/PI())/2,2)/10000,PI()*POWER(PRODUCT('Raw INPUT data'!U137,1/PI())/2,2)/10000,PI()*POWER(PRODUCT('Raw INPUT data'!V137,1/PI())/2,2)/10000,PI()*POWER(PRODUCT('Raw INPUT data'!W137,1/PI())/2,2)/10000,PI()*POWER(PRODUCT('Raw INPUT data'!X137,1/PI())/2,2)/10000,PI()*POWER(PRODUCT('Raw INPUT data'!Y137,1/PI())/2,2)/10000,PI()*POWER(PRODUCT('Raw INPUT data'!Z137,1/PI())/2,2)/10000)))</f>
        <v/>
      </c>
      <c r="I137" s="26" t="str">
        <f>IF(C137="","",COUNT('Raw INPUT data'!G137:Z137))</f>
        <v/>
      </c>
      <c r="J137" s="3" t="str">
        <f>IF(C137="","",'Raw INPUT data'!F137)</f>
        <v/>
      </c>
      <c r="K137" s="43" t="str">
        <f>IF(B137="","",IF($K$4="","",IF(OR(C137=$K$4,C138=$K$4,C139=$K$4,C140=$K$4),1,0)))</f>
        <v/>
      </c>
      <c r="L137" s="43" t="str">
        <f>IF(B137="","",IF($L$4="","",IF(OR(C137=$L$4,C138=$L$4,C139=$L$4,C140=$L$4),1,0)))</f>
        <v/>
      </c>
      <c r="M137" s="43" t="str">
        <f>IF(B137="","",IF($M$4="","",IF(OR(C137=$M$4,C138=$M$4,C139=$M$4,C140=$M$4),1,0)))</f>
        <v/>
      </c>
      <c r="N137" s="43" t="str">
        <f>IF(B137="","",IF($N$4="","",IF(OR(C137=$N$4,C138=$N$4,C139=$N$4,C140=$N$4),1,0)))</f>
        <v/>
      </c>
      <c r="O137" s="43" t="str">
        <f>IF(B137="","",IF($O$4="","",IF(OR(C137=$O$4,C138=$O$4,C139=$O$4,C140=$O$4),1,0)))</f>
        <v/>
      </c>
      <c r="P137" s="43" t="str">
        <f>IF(B137="","",IF($P$4="","",IF(OR(C137=$P$4,C138=$P$4,C139=$P$4,C140=$P$4),1,0)))</f>
        <v/>
      </c>
      <c r="Q137" s="43" t="str">
        <f>IF(B137="","",IF($Q$4="","",IF(OR(C137=$Q$4,C138=$Q$4,C139=$Q$4,C140=$Q$4),1,0)))</f>
        <v/>
      </c>
      <c r="R137" s="43" t="str">
        <f>IF(B137="","",IF($R$4="","",IF(OR(C137=$R$4,C138=$R$4,C139=$R$4,C140=$R$4),1,0)))</f>
        <v/>
      </c>
      <c r="S137" s="43" t="str">
        <f>IF(B137="","",IF($S$4="","",IF(OR(C137=$S$4,C138=$S$4,C139=$S$4,C140=$S$4),1,0)))</f>
        <v/>
      </c>
      <c r="T137" s="43" t="str">
        <f>IF(B137="","",IF($T$4="","",IF(OR(C137=$T$4,C138=$T$4,C139=$T$4,C140=$T$4),1,0)))</f>
        <v/>
      </c>
      <c r="U137" s="43" t="str">
        <f>IF(B137="","",IF($U$4="","",IF(OR(C137=$U$4,C138=$U$4,C139=$U$4,C140=$U$4),1,0)))</f>
        <v/>
      </c>
      <c r="V137" s="43" t="str">
        <f>IF(B137="","",IF($V$4="","",IF(OR(C137=$V$4,C138=$V$4,C139=$V$4,C140=$V$4),1,0)))</f>
        <v/>
      </c>
      <c r="W137" s="43" t="str">
        <f>IF(B137="","",IF($W$4="","",IF(OR(C137=$W$4,C138=$W$4,C139=$W$4,C140=$W$4),1,0)))</f>
        <v/>
      </c>
      <c r="X137" s="43" t="str">
        <f>IF(B137="","",IF($X$4="","",IF(OR(C137=$X$4,C138=$X$4,C139=$X$4,C140=$X$4),1,0)))</f>
        <v/>
      </c>
      <c r="Y137" s="43" t="str">
        <f>IF(B137="","",IF($Y$4="","",IF(OR(C137=$Y$4,C138=$Y$4,C139=$Y$4,C140=$Y$4),1,0)))</f>
        <v/>
      </c>
      <c r="Z137" s="43" t="str">
        <f>IF(B137="","",IF($Z$4="","",IF(OR(C137=$Z$4,C138=$Z$4,C139=$Z$4,C140=$Z$4),1,0)))</f>
        <v/>
      </c>
      <c r="AA137" s="43" t="str">
        <f>IF(B137="","",IF($AA$4="","",IF(OR(C137=$AA$4,C138=$AA$4,C139=$AA$4,C140=$AA$4),1,0)))</f>
        <v/>
      </c>
      <c r="AB137" s="43" t="str">
        <f>IF(B137="","",IF($AB$4="","",IF(OR(C137=$AB$4,C138=$AB$4,C139=$AB$4,C140=$AB$4),1,0)))</f>
        <v/>
      </c>
      <c r="AC137" s="43" t="str">
        <f>IF(B137="","",IF($AC$4="","",IF(OR(C137=$AC$4,C138=$AC$4,C139=$AC$4,C140=$AC$4),1,0)))</f>
        <v/>
      </c>
      <c r="AD137" s="43" t="str">
        <f>IF(B137="","",IF($AD$4="","",IF(OR(C137=$AD$4,C138=$AD$4,C139=$AD$4,C140=$AD$4),1,0)))</f>
        <v/>
      </c>
      <c r="AE137" s="43" t="str">
        <f>IF(B137="","",IF($AE$4="","",IF(OR(C137=$AE$4,C138=$AE$4,C139=$AE$4,C140=$AE$4),1,0)))</f>
        <v/>
      </c>
      <c r="AF137" s="43" t="str">
        <f>IF(B137="","",IF($AF$4="","",IF(OR(C137=$AF$4,C138=$AF$4,C139=$AF$4,C140=$AF$4),1,0)))</f>
        <v/>
      </c>
      <c r="AG137" s="43" t="str">
        <f>IF(B137="","",IF($AG$4="","",IF(OR(C137=$AG$4,C138=$AG$4,C139=$AG$4,C140=$AG$4),1,0)))</f>
        <v/>
      </c>
      <c r="AH137" s="43" t="str">
        <f>IF(B137="","",IF($AH$4="","",IF(OR(C137=$AH$4,C138=$AH$4,C139=$AH$4,C140=$AH$4),1,0)))</f>
        <v/>
      </c>
      <c r="AI137" s="43" t="str">
        <f>IF(B137="","",IF($AI$4="","",IF(OR(C137=$AI$4,C138=$AI$4,C139=$AI$4,C140=$AI$4),1,0)))</f>
        <v/>
      </c>
      <c r="AJ137" s="43" t="str">
        <f>IF(B137="","",IF($AJ$4="","",IF(OR(C137=$AJ$4,C138=$AJ$4,C139=$AJ$4,C140=$AJ$4),1,0)))</f>
        <v/>
      </c>
      <c r="AK137" s="43" t="str">
        <f>IF(B137="","",IF($AK$4="","",IF(OR(C137=$AK$4,C138=$AK$4,C139=$AK$4,C140=$AK$4),1,0)))</f>
        <v/>
      </c>
      <c r="AL137" s="43" t="str">
        <f>IF(B137="","",IF($AL$4="","",IF(OR(C137=$AL$4,C138=$AL$4,C139=$AL$4,C140=$AL$4),1,0)))</f>
        <v/>
      </c>
      <c r="AM137" s="43" t="str">
        <f>IF(B137="","",IF($AM$4="","",IF(OR(C137=$AM$4,C138=$AM$4,C139=$AM$4,C140=$AM$4),1,0)))</f>
        <v/>
      </c>
      <c r="AN137" s="72" t="str">
        <f>IF(B137="","",IF($AN$4="","",IF(OR(C137=$AN$4,C138=$AN$4,C139=$AN$4,C140=$AN$4),1,0)))</f>
        <v/>
      </c>
    </row>
    <row r="138" spans="1:40" x14ac:dyDescent="0.2">
      <c r="A138" s="68" t="str">
        <f t="shared" si="7"/>
        <v/>
      </c>
      <c r="B138" s="1" t="str">
        <f>CONCATENATE('Raw INPUT data'!A138,'Raw INPUT data'!B138)</f>
        <v/>
      </c>
      <c r="C138" s="12" t="str">
        <f>'Raw INPUT data'!D138</f>
        <v/>
      </c>
      <c r="D138" s="20" t="str">
        <f>IF(C138="","",IF(I138&gt;1,'Raw INPUT data'!E138,SUM('Raw INPUT data'!E138,(G138/100)/2)))</f>
        <v/>
      </c>
      <c r="E138" s="20" t="str">
        <f t="shared" si="8"/>
        <v/>
      </c>
      <c r="F138" s="16" t="str">
        <f>IF(C138="","",IF(I138&gt;1,"MST",'Raw INPUT data'!G138))</f>
        <v/>
      </c>
      <c r="G138" s="16" t="str">
        <f t="shared" ref="G138:G201" si="9">IF(C138="","",IF(F138="MST","MST",PRODUCT(F138,1/PI())))</f>
        <v/>
      </c>
      <c r="H138" s="25" t="str">
        <f>IF(C138="","",IF(I138=1,PI()*POWER(G138/2,2)/10000,SUM(PI()*POWER(PRODUCT('Raw INPUT data'!G138,1/PI())/2,2)/10000,PI()*POWER(PRODUCT('Raw INPUT data'!H138,1/PI())/2,2)/10000,PI()*POWER(PRODUCT('Raw INPUT data'!I138,1/PI())/2,2)/10000,PI()*POWER(PRODUCT('Raw INPUT data'!J138,1/PI())/2,2)/10000,PI()*POWER(PRODUCT('Raw INPUT data'!K138,1/PI())/2,2)/10000,PI()*POWER(PRODUCT('Raw INPUT data'!L138,1/PI())/2,2)/10000,PI()*POWER(PRODUCT('Raw INPUT data'!M138,1/PI())/2,2)/10000,PI()*POWER(PRODUCT('Raw INPUT data'!N138,1/PI())/2,2)/10000,PI()*POWER(PRODUCT('Raw INPUT data'!O138,1/PI())/2,2)/10000,PI()*POWER(PRODUCT('Raw INPUT data'!P138,1/PI())/2,2)/10000,PI()*POWER(PRODUCT('Raw INPUT data'!Q138,1/PI())/2,2)/10000,PI()*POWER(PRODUCT('Raw INPUT data'!R138,1/PI())/2,2)/10000,PI()*POWER(PRODUCT('Raw INPUT data'!S138,1/PI())/2,2)/10000,PI()*POWER(PRODUCT('Raw INPUT data'!T138,1/PI())/2,2)/10000,PI()*POWER(PRODUCT('Raw INPUT data'!U138,1/PI())/2,2)/10000,PI()*POWER(PRODUCT('Raw INPUT data'!V138,1/PI())/2,2)/10000,PI()*POWER(PRODUCT('Raw INPUT data'!W138,1/PI())/2,2)/10000,PI()*POWER(PRODUCT('Raw INPUT data'!X138,1/PI())/2,2)/10000,PI()*POWER(PRODUCT('Raw INPUT data'!Y138,1/PI())/2,2)/10000,PI()*POWER(PRODUCT('Raw INPUT data'!Z138,1/PI())/2,2)/10000)))</f>
        <v/>
      </c>
      <c r="I138" s="26" t="str">
        <f>IF(C138="","",COUNT('Raw INPUT data'!G138:Z138))</f>
        <v/>
      </c>
      <c r="J138" s="3" t="str">
        <f>IF(C138="","",'Raw INPUT data'!F138)</f>
        <v/>
      </c>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72"/>
    </row>
    <row r="139" spans="1:40" x14ac:dyDescent="0.2">
      <c r="A139" s="68" t="str">
        <f t="shared" si="7"/>
        <v/>
      </c>
      <c r="B139" s="1" t="str">
        <f>CONCATENATE('Raw INPUT data'!A139,'Raw INPUT data'!B139)</f>
        <v/>
      </c>
      <c r="C139" s="12" t="str">
        <f>'Raw INPUT data'!D139</f>
        <v/>
      </c>
      <c r="D139" s="20" t="str">
        <f>IF(C139="","",IF(I139&gt;1,'Raw INPUT data'!E139,SUM('Raw INPUT data'!E139,(G139/100)/2)))</f>
        <v/>
      </c>
      <c r="E139" s="20" t="str">
        <f t="shared" si="8"/>
        <v/>
      </c>
      <c r="F139" s="16" t="str">
        <f>IF(C139="","",IF(I139&gt;1,"MST",'Raw INPUT data'!G139))</f>
        <v/>
      </c>
      <c r="G139" s="16" t="str">
        <f t="shared" si="9"/>
        <v/>
      </c>
      <c r="H139" s="25" t="str">
        <f>IF(C139="","",IF(I139=1,PI()*POWER(G139/2,2)/10000,SUM(PI()*POWER(PRODUCT('Raw INPUT data'!G139,1/PI())/2,2)/10000,PI()*POWER(PRODUCT('Raw INPUT data'!H139,1/PI())/2,2)/10000,PI()*POWER(PRODUCT('Raw INPUT data'!I139,1/PI())/2,2)/10000,PI()*POWER(PRODUCT('Raw INPUT data'!J139,1/PI())/2,2)/10000,PI()*POWER(PRODUCT('Raw INPUT data'!K139,1/PI())/2,2)/10000,PI()*POWER(PRODUCT('Raw INPUT data'!L139,1/PI())/2,2)/10000,PI()*POWER(PRODUCT('Raw INPUT data'!M139,1/PI())/2,2)/10000,PI()*POWER(PRODUCT('Raw INPUT data'!N139,1/PI())/2,2)/10000,PI()*POWER(PRODUCT('Raw INPUT data'!O139,1/PI())/2,2)/10000,PI()*POWER(PRODUCT('Raw INPUT data'!P139,1/PI())/2,2)/10000,PI()*POWER(PRODUCT('Raw INPUT data'!Q139,1/PI())/2,2)/10000,PI()*POWER(PRODUCT('Raw INPUT data'!R139,1/PI())/2,2)/10000,PI()*POWER(PRODUCT('Raw INPUT data'!S139,1/PI())/2,2)/10000,PI()*POWER(PRODUCT('Raw INPUT data'!T139,1/PI())/2,2)/10000,PI()*POWER(PRODUCT('Raw INPUT data'!U139,1/PI())/2,2)/10000,PI()*POWER(PRODUCT('Raw INPUT data'!V139,1/PI())/2,2)/10000,PI()*POWER(PRODUCT('Raw INPUT data'!W139,1/PI())/2,2)/10000,PI()*POWER(PRODUCT('Raw INPUT data'!X139,1/PI())/2,2)/10000,PI()*POWER(PRODUCT('Raw INPUT data'!Y139,1/PI())/2,2)/10000,PI()*POWER(PRODUCT('Raw INPUT data'!Z139,1/PI())/2,2)/10000)))</f>
        <v/>
      </c>
      <c r="I139" s="26" t="str">
        <f>IF(C139="","",COUNT('Raw INPUT data'!G139:Z139))</f>
        <v/>
      </c>
      <c r="J139" s="3" t="str">
        <f>IF(C139="","",'Raw INPUT data'!F139)</f>
        <v/>
      </c>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72"/>
    </row>
    <row r="140" spans="1:40" x14ac:dyDescent="0.2">
      <c r="A140" s="69" t="str">
        <f t="shared" si="7"/>
        <v/>
      </c>
      <c r="B140" s="4" t="str">
        <f>CONCATENATE('Raw INPUT data'!A140,'Raw INPUT data'!B140)</f>
        <v/>
      </c>
      <c r="C140" s="17" t="str">
        <f>'Raw INPUT data'!D140</f>
        <v/>
      </c>
      <c r="D140" s="21" t="str">
        <f>IF(C140="","",IF(I140&gt;1,'Raw INPUT data'!E140,SUM('Raw INPUT data'!E140,(G140/100)/2)))</f>
        <v/>
      </c>
      <c r="E140" s="21" t="str">
        <f t="shared" si="8"/>
        <v/>
      </c>
      <c r="F140" s="18" t="str">
        <f>IF(C140="","",IF(I140&gt;1,"MST",'Raw INPUT data'!G140))</f>
        <v/>
      </c>
      <c r="G140" s="18" t="str">
        <f t="shared" si="9"/>
        <v/>
      </c>
      <c r="H140" s="27" t="str">
        <f>IF(C140="","",IF(I140=1,PI()*POWER(G140/2,2)/10000,SUM(PI()*POWER(PRODUCT('Raw INPUT data'!G140,1/PI())/2,2)/10000,PI()*POWER(PRODUCT('Raw INPUT data'!H140,1/PI())/2,2)/10000,PI()*POWER(PRODUCT('Raw INPUT data'!I140,1/PI())/2,2)/10000,PI()*POWER(PRODUCT('Raw INPUT data'!J140,1/PI())/2,2)/10000,PI()*POWER(PRODUCT('Raw INPUT data'!K140,1/PI())/2,2)/10000,PI()*POWER(PRODUCT('Raw INPUT data'!L140,1/PI())/2,2)/10000,PI()*POWER(PRODUCT('Raw INPUT data'!M140,1/PI())/2,2)/10000,PI()*POWER(PRODUCT('Raw INPUT data'!N140,1/PI())/2,2)/10000,PI()*POWER(PRODUCT('Raw INPUT data'!O140,1/PI())/2,2)/10000,PI()*POWER(PRODUCT('Raw INPUT data'!P140,1/PI())/2,2)/10000,PI()*POWER(PRODUCT('Raw INPUT data'!Q140,1/PI())/2,2)/10000,PI()*POWER(PRODUCT('Raw INPUT data'!R140,1/PI())/2,2)/10000,PI()*POWER(PRODUCT('Raw INPUT data'!S140,1/PI())/2,2)/10000,PI()*POWER(PRODUCT('Raw INPUT data'!T140,1/PI())/2,2)/10000,PI()*POWER(PRODUCT('Raw INPUT data'!U140,1/PI())/2,2)/10000,PI()*POWER(PRODUCT('Raw INPUT data'!V140,1/PI())/2,2)/10000,PI()*POWER(PRODUCT('Raw INPUT data'!W140,1/PI())/2,2)/10000,PI()*POWER(PRODUCT('Raw INPUT data'!X140,1/PI())/2,2)/10000,PI()*POWER(PRODUCT('Raw INPUT data'!Y140,1/PI())/2,2)/10000,PI()*POWER(PRODUCT('Raw INPUT data'!Z140,1/PI())/2,2)/10000)))</f>
        <v/>
      </c>
      <c r="I140" s="28" t="str">
        <f>IF(C140="","",COUNT('Raw INPUT data'!G140:Z140))</f>
        <v/>
      </c>
      <c r="J140" s="5" t="str">
        <f>IF(C140="","",'Raw INPUT data'!F140)</f>
        <v/>
      </c>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73"/>
    </row>
    <row r="141" spans="1:40" x14ac:dyDescent="0.2">
      <c r="A141" s="68" t="str">
        <f t="shared" si="7"/>
        <v/>
      </c>
      <c r="B141" s="1" t="str">
        <f>CONCATENATE('Raw INPUT data'!A141,'Raw INPUT data'!B141)</f>
        <v/>
      </c>
      <c r="C141" s="12" t="str">
        <f>'Raw INPUT data'!D141</f>
        <v/>
      </c>
      <c r="D141" s="20" t="str">
        <f>IF(C141="","",IF(I141&gt;1,'Raw INPUT data'!E141,SUM('Raw INPUT data'!E141,(G141/100)/2)))</f>
        <v/>
      </c>
      <c r="E141" s="20" t="str">
        <f t="shared" si="8"/>
        <v/>
      </c>
      <c r="F141" s="16" t="str">
        <f>IF(C141="","",IF(I141&gt;1,"MST",'Raw INPUT data'!G141))</f>
        <v/>
      </c>
      <c r="G141" s="16" t="str">
        <f t="shared" si="9"/>
        <v/>
      </c>
      <c r="H141" s="25" t="str">
        <f>IF(C141="","",IF(I141=1,PI()*POWER(G141/2,2)/10000,SUM(PI()*POWER(PRODUCT('Raw INPUT data'!G141,1/PI())/2,2)/10000,PI()*POWER(PRODUCT('Raw INPUT data'!H141,1/PI())/2,2)/10000,PI()*POWER(PRODUCT('Raw INPUT data'!I141,1/PI())/2,2)/10000,PI()*POWER(PRODUCT('Raw INPUT data'!J141,1/PI())/2,2)/10000,PI()*POWER(PRODUCT('Raw INPUT data'!K141,1/PI())/2,2)/10000,PI()*POWER(PRODUCT('Raw INPUT data'!L141,1/PI())/2,2)/10000,PI()*POWER(PRODUCT('Raw INPUT data'!M141,1/PI())/2,2)/10000,PI()*POWER(PRODUCT('Raw INPUT data'!N141,1/PI())/2,2)/10000,PI()*POWER(PRODUCT('Raw INPUT data'!O141,1/PI())/2,2)/10000,PI()*POWER(PRODUCT('Raw INPUT data'!P141,1/PI())/2,2)/10000,PI()*POWER(PRODUCT('Raw INPUT data'!Q141,1/PI())/2,2)/10000,PI()*POWER(PRODUCT('Raw INPUT data'!R141,1/PI())/2,2)/10000,PI()*POWER(PRODUCT('Raw INPUT data'!S141,1/PI())/2,2)/10000,PI()*POWER(PRODUCT('Raw INPUT data'!T141,1/PI())/2,2)/10000,PI()*POWER(PRODUCT('Raw INPUT data'!U141,1/PI())/2,2)/10000,PI()*POWER(PRODUCT('Raw INPUT data'!V141,1/PI())/2,2)/10000,PI()*POWER(PRODUCT('Raw INPUT data'!W141,1/PI())/2,2)/10000,PI()*POWER(PRODUCT('Raw INPUT data'!X141,1/PI())/2,2)/10000,PI()*POWER(PRODUCT('Raw INPUT data'!Y141,1/PI())/2,2)/10000,PI()*POWER(PRODUCT('Raw INPUT data'!Z141,1/PI())/2,2)/10000)))</f>
        <v/>
      </c>
      <c r="I141" s="26" t="str">
        <f>IF(C141="","",COUNT('Raw INPUT data'!G141:Z141))</f>
        <v/>
      </c>
      <c r="J141" s="3" t="str">
        <f>IF(C141="","",'Raw INPUT data'!F141)</f>
        <v/>
      </c>
      <c r="K141" s="43" t="str">
        <f>IF(B141="","",IF($K$4="","",IF(OR(C141=$K$4,C142=$K$4,C143=$K$4,C144=$K$4),1,0)))</f>
        <v/>
      </c>
      <c r="L141" s="43" t="str">
        <f>IF(B141="","",IF($L$4="","",IF(OR(C141=$L$4,C142=$L$4,C143=$L$4,C144=$L$4),1,0)))</f>
        <v/>
      </c>
      <c r="M141" s="43" t="str">
        <f>IF(B141="","",IF($M$4="","",IF(OR(C141=$M$4,C142=$M$4,C143=$M$4,C144=$M$4),1,0)))</f>
        <v/>
      </c>
      <c r="N141" s="43" t="str">
        <f>IF(B141="","",IF($N$4="","",IF(OR(C141=$N$4,C142=$N$4,C143=$N$4,C144=$N$4),1,0)))</f>
        <v/>
      </c>
      <c r="O141" s="43" t="str">
        <f>IF(B141="","",IF($O$4="","",IF(OR(C141=$O$4,C142=$O$4,C143=$O$4,C144=$O$4),1,0)))</f>
        <v/>
      </c>
      <c r="P141" s="43" t="str">
        <f>IF(B141="","",IF($P$4="","",IF(OR(C141=$P$4,C142=$P$4,C143=$P$4,C144=$P$4),1,0)))</f>
        <v/>
      </c>
      <c r="Q141" s="43" t="str">
        <f>IF(B141="","",IF($Q$4="","",IF(OR(C141=$Q$4,C142=$Q$4,C143=$Q$4,C144=$Q$4),1,0)))</f>
        <v/>
      </c>
      <c r="R141" s="43" t="str">
        <f>IF(B141="","",IF($R$4="","",IF(OR(C141=$R$4,C142=$R$4,C143=$R$4,C144=$R$4),1,0)))</f>
        <v/>
      </c>
      <c r="S141" s="43" t="str">
        <f>IF(B141="","",IF($S$4="","",IF(OR(C141=$S$4,C142=$S$4,C143=$S$4,C144=$S$4),1,0)))</f>
        <v/>
      </c>
      <c r="T141" s="43" t="str">
        <f>IF(B141="","",IF($T$4="","",IF(OR(C141=$T$4,C142=$T$4,C143=$T$4,C144=$T$4),1,0)))</f>
        <v/>
      </c>
      <c r="U141" s="43" t="str">
        <f>IF(B141="","",IF($U$4="","",IF(OR(C141=$U$4,C142=$U$4,C143=$U$4,C144=$U$4),1,0)))</f>
        <v/>
      </c>
      <c r="V141" s="43" t="str">
        <f>IF(B141="","",IF($V$4="","",IF(OR(C141=$V$4,C142=$V$4,C143=$V$4,C144=$V$4),1,0)))</f>
        <v/>
      </c>
      <c r="W141" s="43" t="str">
        <f>IF(B141="","",IF($W$4="","",IF(OR(C141=$W$4,C142=$W$4,C143=$W$4,C144=$W$4),1,0)))</f>
        <v/>
      </c>
      <c r="X141" s="43" t="str">
        <f>IF(B141="","",IF($X$4="","",IF(OR(C141=$X$4,C142=$X$4,C143=$X$4,C144=$X$4),1,0)))</f>
        <v/>
      </c>
      <c r="Y141" s="43" t="str">
        <f>IF(B141="","",IF($Y$4="","",IF(OR(C141=$Y$4,C142=$Y$4,C143=$Y$4,C144=$Y$4),1,0)))</f>
        <v/>
      </c>
      <c r="Z141" s="43" t="str">
        <f>IF(B141="","",IF($Z$4="","",IF(OR(C141=$Z$4,C142=$Z$4,C143=$Z$4,C144=$Z$4),1,0)))</f>
        <v/>
      </c>
      <c r="AA141" s="43" t="str">
        <f>IF(B141="","",IF($AA$4="","",IF(OR(C141=$AA$4,C142=$AA$4,C143=$AA$4,C144=$AA$4),1,0)))</f>
        <v/>
      </c>
      <c r="AB141" s="43" t="str">
        <f>IF(B141="","",IF($AB$4="","",IF(OR(C141=$AB$4,C142=$AB$4,C143=$AB$4,C144=$AB$4),1,0)))</f>
        <v/>
      </c>
      <c r="AC141" s="43" t="str">
        <f>IF(B141="","",IF($AC$4="","",IF(OR(C141=$AC$4,C142=$AC$4,C143=$AC$4,C144=$AC$4),1,0)))</f>
        <v/>
      </c>
      <c r="AD141" s="43" t="str">
        <f>IF(B141="","",IF($AD$4="","",IF(OR(C141=$AD$4,C142=$AD$4,C143=$AD$4,C144=$AD$4),1,0)))</f>
        <v/>
      </c>
      <c r="AE141" s="43" t="str">
        <f>IF(B141="","",IF($AE$4="","",IF(OR(C141=$AE$4,C142=$AE$4,C143=$AE$4,C144=$AE$4),1,0)))</f>
        <v/>
      </c>
      <c r="AF141" s="43" t="str">
        <f>IF(B141="","",IF($AF$4="","",IF(OR(C141=$AF$4,C142=$AF$4,C143=$AF$4,C144=$AF$4),1,0)))</f>
        <v/>
      </c>
      <c r="AG141" s="43" t="str">
        <f>IF(B141="","",IF($AG$4="","",IF(OR(C141=$AG$4,C142=$AG$4,C143=$AG$4,C144=$AG$4),1,0)))</f>
        <v/>
      </c>
      <c r="AH141" s="43" t="str">
        <f>IF(B141="","",IF($AH$4="","",IF(OR(C141=$AH$4,C142=$AH$4,C143=$AH$4,C144=$AH$4),1,0)))</f>
        <v/>
      </c>
      <c r="AI141" s="43" t="str">
        <f>IF(B141="","",IF($AI$4="","",IF(OR(C141=$AI$4,C142=$AI$4,C143=$AI$4,C144=$AI$4),1,0)))</f>
        <v/>
      </c>
      <c r="AJ141" s="43" t="str">
        <f>IF(B141="","",IF($AJ$4="","",IF(OR(C141=$AJ$4,C142=$AJ$4,C143=$AJ$4,C144=$AJ$4),1,0)))</f>
        <v/>
      </c>
      <c r="AK141" s="43" t="str">
        <f>IF(B141="","",IF($AK$4="","",IF(OR(C141=$AK$4,C142=$AK$4,C143=$AK$4,C144=$AK$4),1,0)))</f>
        <v/>
      </c>
      <c r="AL141" s="43" t="str">
        <f>IF(B141="","",IF($AL$4="","",IF(OR(C141=$AL$4,C142=$AL$4,C143=$AL$4,C144=$AL$4),1,0)))</f>
        <v/>
      </c>
      <c r="AM141" s="43" t="str">
        <f>IF(B141="","",IF($AM$4="","",IF(OR(C141=$AM$4,C142=$AM$4,C143=$AM$4,C144=$AM$4),1,0)))</f>
        <v/>
      </c>
      <c r="AN141" s="72" t="str">
        <f>IF(B141="","",IF($AN$4="","",IF(OR(C141=$AN$4,C142=$AN$4,C143=$AN$4,C144=$AN$4),1,0)))</f>
        <v/>
      </c>
    </row>
    <row r="142" spans="1:40" x14ac:dyDescent="0.2">
      <c r="A142" s="68" t="str">
        <f t="shared" si="7"/>
        <v/>
      </c>
      <c r="B142" s="1" t="str">
        <f>CONCATENATE('Raw INPUT data'!A142,'Raw INPUT data'!B142)</f>
        <v/>
      </c>
      <c r="C142" s="12" t="str">
        <f>'Raw INPUT data'!D142</f>
        <v/>
      </c>
      <c r="D142" s="20" t="str">
        <f>IF(C142="","",IF(I142&gt;1,'Raw INPUT data'!E142,SUM('Raw INPUT data'!E142,(G142/100)/2)))</f>
        <v/>
      </c>
      <c r="E142" s="20" t="str">
        <f t="shared" si="8"/>
        <v/>
      </c>
      <c r="F142" s="16" t="str">
        <f>IF(C142="","",IF(I142&gt;1,"MST",'Raw INPUT data'!G142))</f>
        <v/>
      </c>
      <c r="G142" s="16" t="str">
        <f t="shared" si="9"/>
        <v/>
      </c>
      <c r="H142" s="25" t="str">
        <f>IF(C142="","",IF(I142=1,PI()*POWER(G142/2,2)/10000,SUM(PI()*POWER(PRODUCT('Raw INPUT data'!G142,1/PI())/2,2)/10000,PI()*POWER(PRODUCT('Raw INPUT data'!H142,1/PI())/2,2)/10000,PI()*POWER(PRODUCT('Raw INPUT data'!I142,1/PI())/2,2)/10000,PI()*POWER(PRODUCT('Raw INPUT data'!J142,1/PI())/2,2)/10000,PI()*POWER(PRODUCT('Raw INPUT data'!K142,1/PI())/2,2)/10000,PI()*POWER(PRODUCT('Raw INPUT data'!L142,1/PI())/2,2)/10000,PI()*POWER(PRODUCT('Raw INPUT data'!M142,1/PI())/2,2)/10000,PI()*POWER(PRODUCT('Raw INPUT data'!N142,1/PI())/2,2)/10000,PI()*POWER(PRODUCT('Raw INPUT data'!O142,1/PI())/2,2)/10000,PI()*POWER(PRODUCT('Raw INPUT data'!P142,1/PI())/2,2)/10000,PI()*POWER(PRODUCT('Raw INPUT data'!Q142,1/PI())/2,2)/10000,PI()*POWER(PRODUCT('Raw INPUT data'!R142,1/PI())/2,2)/10000,PI()*POWER(PRODUCT('Raw INPUT data'!S142,1/PI())/2,2)/10000,PI()*POWER(PRODUCT('Raw INPUT data'!T142,1/PI())/2,2)/10000,PI()*POWER(PRODUCT('Raw INPUT data'!U142,1/PI())/2,2)/10000,PI()*POWER(PRODUCT('Raw INPUT data'!V142,1/PI())/2,2)/10000,PI()*POWER(PRODUCT('Raw INPUT data'!W142,1/PI())/2,2)/10000,PI()*POWER(PRODUCT('Raw INPUT data'!X142,1/PI())/2,2)/10000,PI()*POWER(PRODUCT('Raw INPUT data'!Y142,1/PI())/2,2)/10000,PI()*POWER(PRODUCT('Raw INPUT data'!Z142,1/PI())/2,2)/10000)))</f>
        <v/>
      </c>
      <c r="I142" s="26" t="str">
        <f>IF(C142="","",COUNT('Raw INPUT data'!G142:Z142))</f>
        <v/>
      </c>
      <c r="J142" s="3" t="str">
        <f>IF(C142="","",'Raw INPUT data'!F142)</f>
        <v/>
      </c>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72"/>
    </row>
    <row r="143" spans="1:40" x14ac:dyDescent="0.2">
      <c r="A143" s="68" t="str">
        <f t="shared" si="7"/>
        <v/>
      </c>
      <c r="B143" s="1" t="str">
        <f>CONCATENATE('Raw INPUT data'!A143,'Raw INPUT data'!B143)</f>
        <v/>
      </c>
      <c r="C143" s="12" t="str">
        <f>'Raw INPUT data'!D143</f>
        <v/>
      </c>
      <c r="D143" s="20" t="str">
        <f>IF(C143="","",IF(I143&gt;1,'Raw INPUT data'!E143,SUM('Raw INPUT data'!E143,(G143/100)/2)))</f>
        <v/>
      </c>
      <c r="E143" s="20" t="str">
        <f t="shared" si="8"/>
        <v/>
      </c>
      <c r="F143" s="16" t="str">
        <f>IF(C143="","",IF(I143&gt;1,"MST",'Raw INPUT data'!G143))</f>
        <v/>
      </c>
      <c r="G143" s="16" t="str">
        <f t="shared" si="9"/>
        <v/>
      </c>
      <c r="H143" s="25" t="str">
        <f>IF(C143="","",IF(I143=1,PI()*POWER(G143/2,2)/10000,SUM(PI()*POWER(PRODUCT('Raw INPUT data'!G143,1/PI())/2,2)/10000,PI()*POWER(PRODUCT('Raw INPUT data'!H143,1/PI())/2,2)/10000,PI()*POWER(PRODUCT('Raw INPUT data'!I143,1/PI())/2,2)/10000,PI()*POWER(PRODUCT('Raw INPUT data'!J143,1/PI())/2,2)/10000,PI()*POWER(PRODUCT('Raw INPUT data'!K143,1/PI())/2,2)/10000,PI()*POWER(PRODUCT('Raw INPUT data'!L143,1/PI())/2,2)/10000,PI()*POWER(PRODUCT('Raw INPUT data'!M143,1/PI())/2,2)/10000,PI()*POWER(PRODUCT('Raw INPUT data'!N143,1/PI())/2,2)/10000,PI()*POWER(PRODUCT('Raw INPUT data'!O143,1/PI())/2,2)/10000,PI()*POWER(PRODUCT('Raw INPUT data'!P143,1/PI())/2,2)/10000,PI()*POWER(PRODUCT('Raw INPUT data'!Q143,1/PI())/2,2)/10000,PI()*POWER(PRODUCT('Raw INPUT data'!R143,1/PI())/2,2)/10000,PI()*POWER(PRODUCT('Raw INPUT data'!S143,1/PI())/2,2)/10000,PI()*POWER(PRODUCT('Raw INPUT data'!T143,1/PI())/2,2)/10000,PI()*POWER(PRODUCT('Raw INPUT data'!U143,1/PI())/2,2)/10000,PI()*POWER(PRODUCT('Raw INPUT data'!V143,1/PI())/2,2)/10000,PI()*POWER(PRODUCT('Raw INPUT data'!W143,1/PI())/2,2)/10000,PI()*POWER(PRODUCT('Raw INPUT data'!X143,1/PI())/2,2)/10000,PI()*POWER(PRODUCT('Raw INPUT data'!Y143,1/PI())/2,2)/10000,PI()*POWER(PRODUCT('Raw INPUT data'!Z143,1/PI())/2,2)/10000)))</f>
        <v/>
      </c>
      <c r="I143" s="26" t="str">
        <f>IF(C143="","",COUNT('Raw INPUT data'!G143:Z143))</f>
        <v/>
      </c>
      <c r="J143" s="3" t="str">
        <f>IF(C143="","",'Raw INPUT data'!F143)</f>
        <v/>
      </c>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72"/>
    </row>
    <row r="144" spans="1:40" x14ac:dyDescent="0.2">
      <c r="A144" s="69" t="str">
        <f t="shared" si="7"/>
        <v/>
      </c>
      <c r="B144" s="4" t="str">
        <f>CONCATENATE('Raw INPUT data'!A144,'Raw INPUT data'!B144)</f>
        <v/>
      </c>
      <c r="C144" s="17" t="str">
        <f>'Raw INPUT data'!D144</f>
        <v/>
      </c>
      <c r="D144" s="21" t="str">
        <f>IF(C144="","",IF(I144&gt;1,'Raw INPUT data'!E144,SUM('Raw INPUT data'!E144,(G144/100)/2)))</f>
        <v/>
      </c>
      <c r="E144" s="21" t="str">
        <f t="shared" si="8"/>
        <v/>
      </c>
      <c r="F144" s="18" t="str">
        <f>IF(C144="","",IF(I144&gt;1,"MST",'Raw INPUT data'!G144))</f>
        <v/>
      </c>
      <c r="G144" s="18" t="str">
        <f t="shared" si="9"/>
        <v/>
      </c>
      <c r="H144" s="27" t="str">
        <f>IF(C144="","",IF(I144=1,PI()*POWER(G144/2,2)/10000,SUM(PI()*POWER(PRODUCT('Raw INPUT data'!G144,1/PI())/2,2)/10000,PI()*POWER(PRODUCT('Raw INPUT data'!H144,1/PI())/2,2)/10000,PI()*POWER(PRODUCT('Raw INPUT data'!I144,1/PI())/2,2)/10000,PI()*POWER(PRODUCT('Raw INPUT data'!J144,1/PI())/2,2)/10000,PI()*POWER(PRODUCT('Raw INPUT data'!K144,1/PI())/2,2)/10000,PI()*POWER(PRODUCT('Raw INPUT data'!L144,1/PI())/2,2)/10000,PI()*POWER(PRODUCT('Raw INPUT data'!M144,1/PI())/2,2)/10000,PI()*POWER(PRODUCT('Raw INPUT data'!N144,1/PI())/2,2)/10000,PI()*POWER(PRODUCT('Raw INPUT data'!O144,1/PI())/2,2)/10000,PI()*POWER(PRODUCT('Raw INPUT data'!P144,1/PI())/2,2)/10000,PI()*POWER(PRODUCT('Raw INPUT data'!Q144,1/PI())/2,2)/10000,PI()*POWER(PRODUCT('Raw INPUT data'!R144,1/PI())/2,2)/10000,PI()*POWER(PRODUCT('Raw INPUT data'!S144,1/PI())/2,2)/10000,PI()*POWER(PRODUCT('Raw INPUT data'!T144,1/PI())/2,2)/10000,PI()*POWER(PRODUCT('Raw INPUT data'!U144,1/PI())/2,2)/10000,PI()*POWER(PRODUCT('Raw INPUT data'!V144,1/PI())/2,2)/10000,PI()*POWER(PRODUCT('Raw INPUT data'!W144,1/PI())/2,2)/10000,PI()*POWER(PRODUCT('Raw INPUT data'!X144,1/PI())/2,2)/10000,PI()*POWER(PRODUCT('Raw INPUT data'!Y144,1/PI())/2,2)/10000,PI()*POWER(PRODUCT('Raw INPUT data'!Z144,1/PI())/2,2)/10000)))</f>
        <v/>
      </c>
      <c r="I144" s="28" t="str">
        <f>IF(C144="","",COUNT('Raw INPUT data'!G144:Z144))</f>
        <v/>
      </c>
      <c r="J144" s="5" t="str">
        <f>IF(C144="","",'Raw INPUT data'!F144)</f>
        <v/>
      </c>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73"/>
    </row>
    <row r="145" spans="1:40" x14ac:dyDescent="0.2">
      <c r="A145" s="68" t="str">
        <f t="shared" si="7"/>
        <v/>
      </c>
      <c r="B145" s="1" t="str">
        <f>CONCATENATE('Raw INPUT data'!A145,'Raw INPUT data'!B145)</f>
        <v/>
      </c>
      <c r="C145" s="12" t="str">
        <f>'Raw INPUT data'!D145</f>
        <v/>
      </c>
      <c r="D145" s="20" t="str">
        <f>IF(C145="","",IF(I145&gt;1,'Raw INPUT data'!E145,SUM('Raw INPUT data'!E145,(G145/100)/2)))</f>
        <v/>
      </c>
      <c r="E145" s="20" t="str">
        <f t="shared" si="8"/>
        <v/>
      </c>
      <c r="F145" s="16" t="str">
        <f>IF(C145="","",IF(I145&gt;1,"MST",'Raw INPUT data'!G145))</f>
        <v/>
      </c>
      <c r="G145" s="16" t="str">
        <f t="shared" si="9"/>
        <v/>
      </c>
      <c r="H145" s="25" t="str">
        <f>IF(C145="","",IF(I145=1,PI()*POWER(G145/2,2)/10000,SUM(PI()*POWER(PRODUCT('Raw INPUT data'!G145,1/PI())/2,2)/10000,PI()*POWER(PRODUCT('Raw INPUT data'!H145,1/PI())/2,2)/10000,PI()*POWER(PRODUCT('Raw INPUT data'!I145,1/PI())/2,2)/10000,PI()*POWER(PRODUCT('Raw INPUT data'!J145,1/PI())/2,2)/10000,PI()*POWER(PRODUCT('Raw INPUT data'!K145,1/PI())/2,2)/10000,PI()*POWER(PRODUCT('Raw INPUT data'!L145,1/PI())/2,2)/10000,PI()*POWER(PRODUCT('Raw INPUT data'!M145,1/PI())/2,2)/10000,PI()*POWER(PRODUCT('Raw INPUT data'!N145,1/PI())/2,2)/10000,PI()*POWER(PRODUCT('Raw INPUT data'!O145,1/PI())/2,2)/10000,PI()*POWER(PRODUCT('Raw INPUT data'!P145,1/PI())/2,2)/10000,PI()*POWER(PRODUCT('Raw INPUT data'!Q145,1/PI())/2,2)/10000,PI()*POWER(PRODUCT('Raw INPUT data'!R145,1/PI())/2,2)/10000,PI()*POWER(PRODUCT('Raw INPUT data'!S145,1/PI())/2,2)/10000,PI()*POWER(PRODUCT('Raw INPUT data'!T145,1/PI())/2,2)/10000,PI()*POWER(PRODUCT('Raw INPUT data'!U145,1/PI())/2,2)/10000,PI()*POWER(PRODUCT('Raw INPUT data'!V145,1/PI())/2,2)/10000,PI()*POWER(PRODUCT('Raw INPUT data'!W145,1/PI())/2,2)/10000,PI()*POWER(PRODUCT('Raw INPUT data'!X145,1/PI())/2,2)/10000,PI()*POWER(PRODUCT('Raw INPUT data'!Y145,1/PI())/2,2)/10000,PI()*POWER(PRODUCT('Raw INPUT data'!Z145,1/PI())/2,2)/10000)))</f>
        <v/>
      </c>
      <c r="I145" s="26" t="str">
        <f>IF(C145="","",COUNT('Raw INPUT data'!G145:Z145))</f>
        <v/>
      </c>
      <c r="J145" s="3" t="str">
        <f>IF(C145="","",'Raw INPUT data'!F145)</f>
        <v/>
      </c>
      <c r="K145" s="43" t="str">
        <f>IF(B145="","",IF($K$4="","",IF(OR(C145=$K$4,C146=$K$4,C147=$K$4,C148=$K$4),1,0)))</f>
        <v/>
      </c>
      <c r="L145" s="43" t="str">
        <f>IF(B145="","",IF($L$4="","",IF(OR(C145=$L$4,C146=$L$4,C147=$L$4,C148=$L$4),1,0)))</f>
        <v/>
      </c>
      <c r="M145" s="43" t="str">
        <f>IF(B145="","",IF($M$4="","",IF(OR(C145=$M$4,C146=$M$4,C147=$M$4,C148=$M$4),1,0)))</f>
        <v/>
      </c>
      <c r="N145" s="43" t="str">
        <f>IF(B145="","",IF($N$4="","",IF(OR(C145=$N$4,C146=$N$4,C147=$N$4,C148=$N$4),1,0)))</f>
        <v/>
      </c>
      <c r="O145" s="43" t="str">
        <f>IF(B145="","",IF($O$4="","",IF(OR(C145=$O$4,C146=$O$4,C147=$O$4,C148=$O$4),1,0)))</f>
        <v/>
      </c>
      <c r="P145" s="43" t="str">
        <f>IF(B145="","",IF($P$4="","",IF(OR(C145=$P$4,C146=$P$4,C147=$P$4,C148=$P$4),1,0)))</f>
        <v/>
      </c>
      <c r="Q145" s="43" t="str">
        <f>IF(B145="","",IF($Q$4="","",IF(OR(C145=$Q$4,C146=$Q$4,C147=$Q$4,C148=$Q$4),1,0)))</f>
        <v/>
      </c>
      <c r="R145" s="43" t="str">
        <f>IF(B145="","",IF($R$4="","",IF(OR(C145=$R$4,C146=$R$4,C147=$R$4,C148=$R$4),1,0)))</f>
        <v/>
      </c>
      <c r="S145" s="43" t="str">
        <f>IF(B145="","",IF($S$4="","",IF(OR(C145=$S$4,C146=$S$4,C147=$S$4,C148=$S$4),1,0)))</f>
        <v/>
      </c>
      <c r="T145" s="43" t="str">
        <f>IF(B145="","",IF($T$4="","",IF(OR(C145=$T$4,C146=$T$4,C147=$T$4,C148=$T$4),1,0)))</f>
        <v/>
      </c>
      <c r="U145" s="43" t="str">
        <f>IF(B145="","",IF($U$4="","",IF(OR(C145=$U$4,C146=$U$4,C147=$U$4,C148=$U$4),1,0)))</f>
        <v/>
      </c>
      <c r="V145" s="43" t="str">
        <f>IF(B145="","",IF($V$4="","",IF(OR(C145=$V$4,C146=$V$4,C147=$V$4,C148=$V$4),1,0)))</f>
        <v/>
      </c>
      <c r="W145" s="43" t="str">
        <f>IF(B145="","",IF($W$4="","",IF(OR(C145=$W$4,C146=$W$4,C147=$W$4,C148=$W$4),1,0)))</f>
        <v/>
      </c>
      <c r="X145" s="43" t="str">
        <f>IF(B145="","",IF($X$4="","",IF(OR(C145=$X$4,C146=$X$4,C147=$X$4,C148=$X$4),1,0)))</f>
        <v/>
      </c>
      <c r="Y145" s="43" t="str">
        <f>IF(B145="","",IF($Y$4="","",IF(OR(C145=$Y$4,C146=$Y$4,C147=$Y$4,C148=$Y$4),1,0)))</f>
        <v/>
      </c>
      <c r="Z145" s="43" t="str">
        <f>IF(B145="","",IF($Z$4="","",IF(OR(C145=$Z$4,C146=$Z$4,C147=$Z$4,C148=$Z$4),1,0)))</f>
        <v/>
      </c>
      <c r="AA145" s="43" t="str">
        <f>IF(B145="","",IF($AA$4="","",IF(OR(C145=$AA$4,C146=$AA$4,C147=$AA$4,C148=$AA$4),1,0)))</f>
        <v/>
      </c>
      <c r="AB145" s="43" t="str">
        <f>IF(B145="","",IF($AB$4="","",IF(OR(C145=$AB$4,C146=$AB$4,C147=$AB$4,C148=$AB$4),1,0)))</f>
        <v/>
      </c>
      <c r="AC145" s="43" t="str">
        <f>IF(B145="","",IF($AC$4="","",IF(OR(C145=$AC$4,C146=$AC$4,C147=$AC$4,C148=$AC$4),1,0)))</f>
        <v/>
      </c>
      <c r="AD145" s="43" t="str">
        <f>IF(B145="","",IF($AD$4="","",IF(OR(C145=$AD$4,C146=$AD$4,C147=$AD$4,C148=$AD$4),1,0)))</f>
        <v/>
      </c>
      <c r="AE145" s="43" t="str">
        <f>IF(B145="","",IF($AE$4="","",IF(OR(C145=$AE$4,C146=$AE$4,C147=$AE$4,C148=$AE$4),1,0)))</f>
        <v/>
      </c>
      <c r="AF145" s="43" t="str">
        <f>IF(B145="","",IF($AF$4="","",IF(OR(C145=$AF$4,C146=$AF$4,C147=$AF$4,C148=$AF$4),1,0)))</f>
        <v/>
      </c>
      <c r="AG145" s="43" t="str">
        <f>IF(B145="","",IF($AG$4="","",IF(OR(C145=$AG$4,C146=$AG$4,C147=$AG$4,C148=$AG$4),1,0)))</f>
        <v/>
      </c>
      <c r="AH145" s="43" t="str">
        <f>IF(B145="","",IF($AH$4="","",IF(OR(C145=$AH$4,C146=$AH$4,C147=$AH$4,C148=$AH$4),1,0)))</f>
        <v/>
      </c>
      <c r="AI145" s="43" t="str">
        <f>IF(B145="","",IF($AI$4="","",IF(OR(C145=$AI$4,C146=$AI$4,C147=$AI$4,C148=$AI$4),1,0)))</f>
        <v/>
      </c>
      <c r="AJ145" s="43" t="str">
        <f>IF(B145="","",IF($AJ$4="","",IF(OR(C145=$AJ$4,C146=$AJ$4,C147=$AJ$4,C148=$AJ$4),1,0)))</f>
        <v/>
      </c>
      <c r="AK145" s="43" t="str">
        <f>IF(B145="","",IF($AK$4="","",IF(OR(C145=$AK$4,C146=$AK$4,C147=$AK$4,C148=$AK$4),1,0)))</f>
        <v/>
      </c>
      <c r="AL145" s="43" t="str">
        <f>IF(B145="","",IF($AL$4="","",IF(OR(C145=$AL$4,C146=$AL$4,C147=$AL$4,C148=$AL$4),1,0)))</f>
        <v/>
      </c>
      <c r="AM145" s="43" t="str">
        <f>IF(B145="","",IF($AM$4="","",IF(OR(C145=$AM$4,C146=$AM$4,C147=$AM$4,C148=$AM$4),1,0)))</f>
        <v/>
      </c>
      <c r="AN145" s="72" t="str">
        <f>IF(B145="","",IF($AN$4="","",IF(OR(C145=$AN$4,C146=$AN$4,C147=$AN$4,C148=$AN$4),1,0)))</f>
        <v/>
      </c>
    </row>
    <row r="146" spans="1:40" x14ac:dyDescent="0.2">
      <c r="A146" s="68" t="str">
        <f t="shared" si="7"/>
        <v/>
      </c>
      <c r="B146" s="1" t="str">
        <f>CONCATENATE('Raw INPUT data'!A146,'Raw INPUT data'!B146)</f>
        <v/>
      </c>
      <c r="C146" s="12" t="str">
        <f>'Raw INPUT data'!D146</f>
        <v/>
      </c>
      <c r="D146" s="20" t="str">
        <f>IF(C146="","",IF(I146&gt;1,'Raw INPUT data'!E146,SUM('Raw INPUT data'!E146,(G146/100)/2)))</f>
        <v/>
      </c>
      <c r="E146" s="20" t="str">
        <f t="shared" si="8"/>
        <v/>
      </c>
      <c r="F146" s="16" t="str">
        <f>IF(C146="","",IF(I146&gt;1,"MST",'Raw INPUT data'!G146))</f>
        <v/>
      </c>
      <c r="G146" s="16" t="str">
        <f t="shared" si="9"/>
        <v/>
      </c>
      <c r="H146" s="25" t="str">
        <f>IF(C146="","",IF(I146=1,PI()*POWER(G146/2,2)/10000,SUM(PI()*POWER(PRODUCT('Raw INPUT data'!G146,1/PI())/2,2)/10000,PI()*POWER(PRODUCT('Raw INPUT data'!H146,1/PI())/2,2)/10000,PI()*POWER(PRODUCT('Raw INPUT data'!I146,1/PI())/2,2)/10000,PI()*POWER(PRODUCT('Raw INPUT data'!J146,1/PI())/2,2)/10000,PI()*POWER(PRODUCT('Raw INPUT data'!K146,1/PI())/2,2)/10000,PI()*POWER(PRODUCT('Raw INPUT data'!L146,1/PI())/2,2)/10000,PI()*POWER(PRODUCT('Raw INPUT data'!M146,1/PI())/2,2)/10000,PI()*POWER(PRODUCT('Raw INPUT data'!N146,1/PI())/2,2)/10000,PI()*POWER(PRODUCT('Raw INPUT data'!O146,1/PI())/2,2)/10000,PI()*POWER(PRODUCT('Raw INPUT data'!P146,1/PI())/2,2)/10000,PI()*POWER(PRODUCT('Raw INPUT data'!Q146,1/PI())/2,2)/10000,PI()*POWER(PRODUCT('Raw INPUT data'!R146,1/PI())/2,2)/10000,PI()*POWER(PRODUCT('Raw INPUT data'!S146,1/PI())/2,2)/10000,PI()*POWER(PRODUCT('Raw INPUT data'!T146,1/PI())/2,2)/10000,PI()*POWER(PRODUCT('Raw INPUT data'!U146,1/PI())/2,2)/10000,PI()*POWER(PRODUCT('Raw INPUT data'!V146,1/PI())/2,2)/10000,PI()*POWER(PRODUCT('Raw INPUT data'!W146,1/PI())/2,2)/10000,PI()*POWER(PRODUCT('Raw INPUT data'!X146,1/PI())/2,2)/10000,PI()*POWER(PRODUCT('Raw INPUT data'!Y146,1/PI())/2,2)/10000,PI()*POWER(PRODUCT('Raw INPUT data'!Z146,1/PI())/2,2)/10000)))</f>
        <v/>
      </c>
      <c r="I146" s="26" t="str">
        <f>IF(C146="","",COUNT('Raw INPUT data'!G146:Z146))</f>
        <v/>
      </c>
      <c r="J146" s="3" t="str">
        <f>IF(C146="","",'Raw INPUT data'!F146)</f>
        <v/>
      </c>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72"/>
    </row>
    <row r="147" spans="1:40" x14ac:dyDescent="0.2">
      <c r="A147" s="68" t="str">
        <f t="shared" si="7"/>
        <v/>
      </c>
      <c r="B147" s="1" t="str">
        <f>CONCATENATE('Raw INPUT data'!A147,'Raw INPUT data'!B147)</f>
        <v/>
      </c>
      <c r="C147" s="12" t="str">
        <f>'Raw INPUT data'!D147</f>
        <v/>
      </c>
      <c r="D147" s="20" t="str">
        <f>IF(C147="","",IF(I147&gt;1,'Raw INPUT data'!E147,SUM('Raw INPUT data'!E147,(G147/100)/2)))</f>
        <v/>
      </c>
      <c r="E147" s="20" t="str">
        <f t="shared" si="8"/>
        <v/>
      </c>
      <c r="F147" s="16" t="str">
        <f>IF(C147="","",IF(I147&gt;1,"MST",'Raw INPUT data'!G147))</f>
        <v/>
      </c>
      <c r="G147" s="16" t="str">
        <f t="shared" si="9"/>
        <v/>
      </c>
      <c r="H147" s="25" t="str">
        <f>IF(C147="","",IF(I147=1,PI()*POWER(G147/2,2)/10000,SUM(PI()*POWER(PRODUCT('Raw INPUT data'!G147,1/PI())/2,2)/10000,PI()*POWER(PRODUCT('Raw INPUT data'!H147,1/PI())/2,2)/10000,PI()*POWER(PRODUCT('Raw INPUT data'!I147,1/PI())/2,2)/10000,PI()*POWER(PRODUCT('Raw INPUT data'!J147,1/PI())/2,2)/10000,PI()*POWER(PRODUCT('Raw INPUT data'!K147,1/PI())/2,2)/10000,PI()*POWER(PRODUCT('Raw INPUT data'!L147,1/PI())/2,2)/10000,PI()*POWER(PRODUCT('Raw INPUT data'!M147,1/PI())/2,2)/10000,PI()*POWER(PRODUCT('Raw INPUT data'!N147,1/PI())/2,2)/10000,PI()*POWER(PRODUCT('Raw INPUT data'!O147,1/PI())/2,2)/10000,PI()*POWER(PRODUCT('Raw INPUT data'!P147,1/PI())/2,2)/10000,PI()*POWER(PRODUCT('Raw INPUT data'!Q147,1/PI())/2,2)/10000,PI()*POWER(PRODUCT('Raw INPUT data'!R147,1/PI())/2,2)/10000,PI()*POWER(PRODUCT('Raw INPUT data'!S147,1/PI())/2,2)/10000,PI()*POWER(PRODUCT('Raw INPUT data'!T147,1/PI())/2,2)/10000,PI()*POWER(PRODUCT('Raw INPUT data'!U147,1/PI())/2,2)/10000,PI()*POWER(PRODUCT('Raw INPUT data'!V147,1/PI())/2,2)/10000,PI()*POWER(PRODUCT('Raw INPUT data'!W147,1/PI())/2,2)/10000,PI()*POWER(PRODUCT('Raw INPUT data'!X147,1/PI())/2,2)/10000,PI()*POWER(PRODUCT('Raw INPUT data'!Y147,1/PI())/2,2)/10000,PI()*POWER(PRODUCT('Raw INPUT data'!Z147,1/PI())/2,2)/10000)))</f>
        <v/>
      </c>
      <c r="I147" s="26" t="str">
        <f>IF(C147="","",COUNT('Raw INPUT data'!G147:Z147))</f>
        <v/>
      </c>
      <c r="J147" s="3" t="str">
        <f>IF(C147="","",'Raw INPUT data'!F147)</f>
        <v/>
      </c>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72"/>
    </row>
    <row r="148" spans="1:40" x14ac:dyDescent="0.2">
      <c r="A148" s="69" t="str">
        <f t="shared" si="7"/>
        <v/>
      </c>
      <c r="B148" s="4" t="str">
        <f>CONCATENATE('Raw INPUT data'!A148,'Raw INPUT data'!B148)</f>
        <v/>
      </c>
      <c r="C148" s="17" t="str">
        <f>'Raw INPUT data'!D148</f>
        <v/>
      </c>
      <c r="D148" s="21" t="str">
        <f>IF(C148="","",IF(I148&gt;1,'Raw INPUT data'!E148,SUM('Raw INPUT data'!E148,(G148/100)/2)))</f>
        <v/>
      </c>
      <c r="E148" s="21" t="str">
        <f t="shared" si="8"/>
        <v/>
      </c>
      <c r="F148" s="18" t="str">
        <f>IF(C148="","",IF(I148&gt;1,"MST",'Raw INPUT data'!G148))</f>
        <v/>
      </c>
      <c r="G148" s="18" t="str">
        <f t="shared" si="9"/>
        <v/>
      </c>
      <c r="H148" s="27" t="str">
        <f>IF(C148="","",IF(I148=1,PI()*POWER(G148/2,2)/10000,SUM(PI()*POWER(PRODUCT('Raw INPUT data'!G148,1/PI())/2,2)/10000,PI()*POWER(PRODUCT('Raw INPUT data'!H148,1/PI())/2,2)/10000,PI()*POWER(PRODUCT('Raw INPUT data'!I148,1/PI())/2,2)/10000,PI()*POWER(PRODUCT('Raw INPUT data'!J148,1/PI())/2,2)/10000,PI()*POWER(PRODUCT('Raw INPUT data'!K148,1/PI())/2,2)/10000,PI()*POWER(PRODUCT('Raw INPUT data'!L148,1/PI())/2,2)/10000,PI()*POWER(PRODUCT('Raw INPUT data'!M148,1/PI())/2,2)/10000,PI()*POWER(PRODUCT('Raw INPUT data'!N148,1/PI())/2,2)/10000,PI()*POWER(PRODUCT('Raw INPUT data'!O148,1/PI())/2,2)/10000,PI()*POWER(PRODUCT('Raw INPUT data'!P148,1/PI())/2,2)/10000,PI()*POWER(PRODUCT('Raw INPUT data'!Q148,1/PI())/2,2)/10000,PI()*POWER(PRODUCT('Raw INPUT data'!R148,1/PI())/2,2)/10000,PI()*POWER(PRODUCT('Raw INPUT data'!S148,1/PI())/2,2)/10000,PI()*POWER(PRODUCT('Raw INPUT data'!T148,1/PI())/2,2)/10000,PI()*POWER(PRODUCT('Raw INPUT data'!U148,1/PI())/2,2)/10000,PI()*POWER(PRODUCT('Raw INPUT data'!V148,1/PI())/2,2)/10000,PI()*POWER(PRODUCT('Raw INPUT data'!W148,1/PI())/2,2)/10000,PI()*POWER(PRODUCT('Raw INPUT data'!X148,1/PI())/2,2)/10000,PI()*POWER(PRODUCT('Raw INPUT data'!Y148,1/PI())/2,2)/10000,PI()*POWER(PRODUCT('Raw INPUT data'!Z148,1/PI())/2,2)/10000)))</f>
        <v/>
      </c>
      <c r="I148" s="28" t="str">
        <f>IF(C148="","",COUNT('Raw INPUT data'!G148:Z148))</f>
        <v/>
      </c>
      <c r="J148" s="5" t="str">
        <f>IF(C148="","",'Raw INPUT data'!F148)</f>
        <v/>
      </c>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73"/>
    </row>
    <row r="149" spans="1:40" x14ac:dyDescent="0.2">
      <c r="A149" s="68" t="str">
        <f t="shared" si="7"/>
        <v/>
      </c>
      <c r="B149" s="1" t="str">
        <f>CONCATENATE('Raw INPUT data'!A149,'Raw INPUT data'!B149)</f>
        <v/>
      </c>
      <c r="C149" s="12" t="str">
        <f>'Raw INPUT data'!D149</f>
        <v/>
      </c>
      <c r="D149" s="20" t="str">
        <f>IF(C149="","",IF(I149&gt;1,'Raw INPUT data'!E149,SUM('Raw INPUT data'!E149,(G149/100)/2)))</f>
        <v/>
      </c>
      <c r="E149" s="20" t="str">
        <f t="shared" si="8"/>
        <v/>
      </c>
      <c r="F149" s="16" t="str">
        <f>IF(C149="","",IF(I149&gt;1,"MST",'Raw INPUT data'!G149))</f>
        <v/>
      </c>
      <c r="G149" s="16" t="str">
        <f t="shared" si="9"/>
        <v/>
      </c>
      <c r="H149" s="25" t="str">
        <f>IF(C149="","",IF(I149=1,PI()*POWER(G149/2,2)/10000,SUM(PI()*POWER(PRODUCT('Raw INPUT data'!G149,1/PI())/2,2)/10000,PI()*POWER(PRODUCT('Raw INPUT data'!H149,1/PI())/2,2)/10000,PI()*POWER(PRODUCT('Raw INPUT data'!I149,1/PI())/2,2)/10000,PI()*POWER(PRODUCT('Raw INPUT data'!J149,1/PI())/2,2)/10000,PI()*POWER(PRODUCT('Raw INPUT data'!K149,1/PI())/2,2)/10000,PI()*POWER(PRODUCT('Raw INPUT data'!L149,1/PI())/2,2)/10000,PI()*POWER(PRODUCT('Raw INPUT data'!M149,1/PI())/2,2)/10000,PI()*POWER(PRODUCT('Raw INPUT data'!N149,1/PI())/2,2)/10000,PI()*POWER(PRODUCT('Raw INPUT data'!O149,1/PI())/2,2)/10000,PI()*POWER(PRODUCT('Raw INPUT data'!P149,1/PI())/2,2)/10000,PI()*POWER(PRODUCT('Raw INPUT data'!Q149,1/PI())/2,2)/10000,PI()*POWER(PRODUCT('Raw INPUT data'!R149,1/PI())/2,2)/10000,PI()*POWER(PRODUCT('Raw INPUT data'!S149,1/PI())/2,2)/10000,PI()*POWER(PRODUCT('Raw INPUT data'!T149,1/PI())/2,2)/10000,PI()*POWER(PRODUCT('Raw INPUT data'!U149,1/PI())/2,2)/10000,PI()*POWER(PRODUCT('Raw INPUT data'!V149,1/PI())/2,2)/10000,PI()*POWER(PRODUCT('Raw INPUT data'!W149,1/PI())/2,2)/10000,PI()*POWER(PRODUCT('Raw INPUT data'!X149,1/PI())/2,2)/10000,PI()*POWER(PRODUCT('Raw INPUT data'!Y149,1/PI())/2,2)/10000,PI()*POWER(PRODUCT('Raw INPUT data'!Z149,1/PI())/2,2)/10000)))</f>
        <v/>
      </c>
      <c r="I149" s="26" t="str">
        <f>IF(C149="","",COUNT('Raw INPUT data'!G149:Z149))</f>
        <v/>
      </c>
      <c r="J149" s="3" t="str">
        <f>IF(C149="","",'Raw INPUT data'!F149)</f>
        <v/>
      </c>
      <c r="K149" s="43" t="str">
        <f>IF(B149="","",IF($K$4="","",IF(OR(C149=$K$4,C150=$K$4,C151=$K$4,C152=$K$4),1,0)))</f>
        <v/>
      </c>
      <c r="L149" s="43" t="str">
        <f>IF(B149="","",IF($L$4="","",IF(OR(C149=$L$4,C150=$L$4,C151=$L$4,C152=$L$4),1,0)))</f>
        <v/>
      </c>
      <c r="M149" s="43" t="str">
        <f>IF(B149="","",IF($M$4="","",IF(OR(C149=$M$4,C150=$M$4,C151=$M$4,C152=$M$4),1,0)))</f>
        <v/>
      </c>
      <c r="N149" s="43" t="str">
        <f>IF(B149="","",IF($N$4="","",IF(OR(C149=$N$4,C150=$N$4,C151=$N$4,C152=$N$4),1,0)))</f>
        <v/>
      </c>
      <c r="O149" s="43" t="str">
        <f>IF(B149="","",IF($O$4="","",IF(OR(C149=$O$4,C150=$O$4,C151=$O$4,C152=$O$4),1,0)))</f>
        <v/>
      </c>
      <c r="P149" s="43" t="str">
        <f>IF(B149="","",IF($P$4="","",IF(OR(C149=$P$4,C150=$P$4,C151=$P$4,C152=$P$4),1,0)))</f>
        <v/>
      </c>
      <c r="Q149" s="43" t="str">
        <f>IF(B149="","",IF($Q$4="","",IF(OR(C149=$Q$4,C150=$Q$4,C151=$Q$4,C152=$Q$4),1,0)))</f>
        <v/>
      </c>
      <c r="R149" s="43" t="str">
        <f>IF(B149="","",IF($R$4="","",IF(OR(C149=$R$4,C150=$R$4,C151=$R$4,C152=$R$4),1,0)))</f>
        <v/>
      </c>
      <c r="S149" s="43" t="str">
        <f>IF(B149="","",IF($S$4="","",IF(OR(C149=$S$4,C150=$S$4,C151=$S$4,C152=$S$4),1,0)))</f>
        <v/>
      </c>
      <c r="T149" s="43" t="str">
        <f>IF(B149="","",IF($T$4="","",IF(OR(C149=$T$4,C150=$T$4,C151=$T$4,C152=$T$4),1,0)))</f>
        <v/>
      </c>
      <c r="U149" s="43" t="str">
        <f>IF(B149="","",IF($U$4="","",IF(OR(C149=$U$4,C150=$U$4,C151=$U$4,C152=$U$4),1,0)))</f>
        <v/>
      </c>
      <c r="V149" s="43" t="str">
        <f>IF(B149="","",IF($V$4="","",IF(OR(C149=$V$4,C150=$V$4,C151=$V$4,C152=$V$4),1,0)))</f>
        <v/>
      </c>
      <c r="W149" s="43" t="str">
        <f>IF(B149="","",IF($W$4="","",IF(OR(C149=$W$4,C150=$W$4,C151=$W$4,C152=$W$4),1,0)))</f>
        <v/>
      </c>
      <c r="X149" s="43" t="str">
        <f>IF(B149="","",IF($X$4="","",IF(OR(C149=$X$4,C150=$X$4,C151=$X$4,C152=$X$4),1,0)))</f>
        <v/>
      </c>
      <c r="Y149" s="43" t="str">
        <f>IF(B149="","",IF($Y$4="","",IF(OR(C149=$Y$4,C150=$Y$4,C151=$Y$4,C152=$Y$4),1,0)))</f>
        <v/>
      </c>
      <c r="Z149" s="43" t="str">
        <f>IF(B149="","",IF($Z$4="","",IF(OR(C149=$Z$4,C150=$Z$4,C151=$Z$4,C152=$Z$4),1,0)))</f>
        <v/>
      </c>
      <c r="AA149" s="43" t="str">
        <f>IF(B149="","",IF($AA$4="","",IF(OR(C149=$AA$4,C150=$AA$4,C151=$AA$4,C152=$AA$4),1,0)))</f>
        <v/>
      </c>
      <c r="AB149" s="43" t="str">
        <f>IF(B149="","",IF($AB$4="","",IF(OR(C149=$AB$4,C150=$AB$4,C151=$AB$4,C152=$AB$4),1,0)))</f>
        <v/>
      </c>
      <c r="AC149" s="43" t="str">
        <f>IF(B149="","",IF($AC$4="","",IF(OR(C149=$AC$4,C150=$AC$4,C151=$AC$4,C152=$AC$4),1,0)))</f>
        <v/>
      </c>
      <c r="AD149" s="43" t="str">
        <f>IF(B149="","",IF($AD$4="","",IF(OR(C149=$AD$4,C150=$AD$4,C151=$AD$4,C152=$AD$4),1,0)))</f>
        <v/>
      </c>
      <c r="AE149" s="43" t="str">
        <f>IF(B149="","",IF($AE$4="","",IF(OR(C149=$AE$4,C150=$AE$4,C151=$AE$4,C152=$AE$4),1,0)))</f>
        <v/>
      </c>
      <c r="AF149" s="43" t="str">
        <f>IF(B149="","",IF($AF$4="","",IF(OR(C149=$AF$4,C150=$AF$4,C151=$AF$4,C152=$AF$4),1,0)))</f>
        <v/>
      </c>
      <c r="AG149" s="43" t="str">
        <f>IF(B149="","",IF($AG$4="","",IF(OR(C149=$AG$4,C150=$AG$4,C151=$AG$4,C152=$AG$4),1,0)))</f>
        <v/>
      </c>
      <c r="AH149" s="43" t="str">
        <f>IF(B149="","",IF($AH$4="","",IF(OR(C149=$AH$4,C150=$AH$4,C151=$AH$4,C152=$AH$4),1,0)))</f>
        <v/>
      </c>
      <c r="AI149" s="43" t="str">
        <f>IF(B149="","",IF($AI$4="","",IF(OR(C149=$AI$4,C150=$AI$4,C151=$AI$4,C152=$AI$4),1,0)))</f>
        <v/>
      </c>
      <c r="AJ149" s="43" t="str">
        <f>IF(B149="","",IF($AJ$4="","",IF(OR(C149=$AJ$4,C150=$AJ$4,C151=$AJ$4,C152=$AJ$4),1,0)))</f>
        <v/>
      </c>
      <c r="AK149" s="43" t="str">
        <f>IF(B149="","",IF($AK$4="","",IF(OR(C149=$AK$4,C150=$AK$4,C151=$AK$4,C152=$AK$4),1,0)))</f>
        <v/>
      </c>
      <c r="AL149" s="43" t="str">
        <f>IF(B149="","",IF($AL$4="","",IF(OR(C149=$AL$4,C150=$AL$4,C151=$AL$4,C152=$AL$4),1,0)))</f>
        <v/>
      </c>
      <c r="AM149" s="43" t="str">
        <f>IF(B149="","",IF($AM$4="","",IF(OR(C149=$AM$4,C150=$AM$4,C151=$AM$4,C152=$AM$4),1,0)))</f>
        <v/>
      </c>
      <c r="AN149" s="72" t="str">
        <f>IF(B149="","",IF($AN$4="","",IF(OR(C149=$AN$4,C150=$AN$4,C151=$AN$4,C152=$AN$4),1,0)))</f>
        <v/>
      </c>
    </row>
    <row r="150" spans="1:40" x14ac:dyDescent="0.2">
      <c r="A150" s="68" t="str">
        <f t="shared" si="7"/>
        <v/>
      </c>
      <c r="B150" s="1" t="str">
        <f>CONCATENATE('Raw INPUT data'!A150,'Raw INPUT data'!B150)</f>
        <v/>
      </c>
      <c r="C150" s="12" t="str">
        <f>'Raw INPUT data'!D150</f>
        <v/>
      </c>
      <c r="D150" s="20" t="str">
        <f>IF(C150="","",IF(I150&gt;1,'Raw INPUT data'!E150,SUM('Raw INPUT data'!E150,(G150/100)/2)))</f>
        <v/>
      </c>
      <c r="E150" s="20" t="str">
        <f t="shared" si="8"/>
        <v/>
      </c>
      <c r="F150" s="16" t="str">
        <f>IF(C150="","",IF(I150&gt;1,"MST",'Raw INPUT data'!G150))</f>
        <v/>
      </c>
      <c r="G150" s="16" t="str">
        <f t="shared" si="9"/>
        <v/>
      </c>
      <c r="H150" s="25" t="str">
        <f>IF(C150="","",IF(I150=1,PI()*POWER(G150/2,2)/10000,SUM(PI()*POWER(PRODUCT('Raw INPUT data'!G150,1/PI())/2,2)/10000,PI()*POWER(PRODUCT('Raw INPUT data'!H150,1/PI())/2,2)/10000,PI()*POWER(PRODUCT('Raw INPUT data'!I150,1/PI())/2,2)/10000,PI()*POWER(PRODUCT('Raw INPUT data'!J150,1/PI())/2,2)/10000,PI()*POWER(PRODUCT('Raw INPUT data'!K150,1/PI())/2,2)/10000,PI()*POWER(PRODUCT('Raw INPUT data'!L150,1/PI())/2,2)/10000,PI()*POWER(PRODUCT('Raw INPUT data'!M150,1/PI())/2,2)/10000,PI()*POWER(PRODUCT('Raw INPUT data'!N150,1/PI())/2,2)/10000,PI()*POWER(PRODUCT('Raw INPUT data'!O150,1/PI())/2,2)/10000,PI()*POWER(PRODUCT('Raw INPUT data'!P150,1/PI())/2,2)/10000,PI()*POWER(PRODUCT('Raw INPUT data'!Q150,1/PI())/2,2)/10000,PI()*POWER(PRODUCT('Raw INPUT data'!R150,1/PI())/2,2)/10000,PI()*POWER(PRODUCT('Raw INPUT data'!S150,1/PI())/2,2)/10000,PI()*POWER(PRODUCT('Raw INPUT data'!T150,1/PI())/2,2)/10000,PI()*POWER(PRODUCT('Raw INPUT data'!U150,1/PI())/2,2)/10000,PI()*POWER(PRODUCT('Raw INPUT data'!V150,1/PI())/2,2)/10000,PI()*POWER(PRODUCT('Raw INPUT data'!W150,1/PI())/2,2)/10000,PI()*POWER(PRODUCT('Raw INPUT data'!X150,1/PI())/2,2)/10000,PI()*POWER(PRODUCT('Raw INPUT data'!Y150,1/PI())/2,2)/10000,PI()*POWER(PRODUCT('Raw INPUT data'!Z150,1/PI())/2,2)/10000)))</f>
        <v/>
      </c>
      <c r="I150" s="26" t="str">
        <f>IF(C150="","",COUNT('Raw INPUT data'!G150:Z150))</f>
        <v/>
      </c>
      <c r="J150" s="3" t="str">
        <f>IF(C150="","",'Raw INPUT data'!F150)</f>
        <v/>
      </c>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72"/>
    </row>
    <row r="151" spans="1:40" x14ac:dyDescent="0.2">
      <c r="A151" s="68" t="str">
        <f t="shared" si="7"/>
        <v/>
      </c>
      <c r="B151" s="1" t="str">
        <f>CONCATENATE('Raw INPUT data'!A151,'Raw INPUT data'!B151)</f>
        <v/>
      </c>
      <c r="C151" s="12" t="str">
        <f>'Raw INPUT data'!D151</f>
        <v/>
      </c>
      <c r="D151" s="20" t="str">
        <f>IF(C151="","",IF(I151&gt;1,'Raw INPUT data'!E151,SUM('Raw INPUT data'!E151,(G151/100)/2)))</f>
        <v/>
      </c>
      <c r="E151" s="20" t="str">
        <f t="shared" si="8"/>
        <v/>
      </c>
      <c r="F151" s="16" t="str">
        <f>IF(C151="","",IF(I151&gt;1,"MST",'Raw INPUT data'!G151))</f>
        <v/>
      </c>
      <c r="G151" s="16" t="str">
        <f t="shared" si="9"/>
        <v/>
      </c>
      <c r="H151" s="25" t="str">
        <f>IF(C151="","",IF(I151=1,PI()*POWER(G151/2,2)/10000,SUM(PI()*POWER(PRODUCT('Raw INPUT data'!G151,1/PI())/2,2)/10000,PI()*POWER(PRODUCT('Raw INPUT data'!H151,1/PI())/2,2)/10000,PI()*POWER(PRODUCT('Raw INPUT data'!I151,1/PI())/2,2)/10000,PI()*POWER(PRODUCT('Raw INPUT data'!J151,1/PI())/2,2)/10000,PI()*POWER(PRODUCT('Raw INPUT data'!K151,1/PI())/2,2)/10000,PI()*POWER(PRODUCT('Raw INPUT data'!L151,1/PI())/2,2)/10000,PI()*POWER(PRODUCT('Raw INPUT data'!M151,1/PI())/2,2)/10000,PI()*POWER(PRODUCT('Raw INPUT data'!N151,1/PI())/2,2)/10000,PI()*POWER(PRODUCT('Raw INPUT data'!O151,1/PI())/2,2)/10000,PI()*POWER(PRODUCT('Raw INPUT data'!P151,1/PI())/2,2)/10000,PI()*POWER(PRODUCT('Raw INPUT data'!Q151,1/PI())/2,2)/10000,PI()*POWER(PRODUCT('Raw INPUT data'!R151,1/PI())/2,2)/10000,PI()*POWER(PRODUCT('Raw INPUT data'!S151,1/PI())/2,2)/10000,PI()*POWER(PRODUCT('Raw INPUT data'!T151,1/PI())/2,2)/10000,PI()*POWER(PRODUCT('Raw INPUT data'!U151,1/PI())/2,2)/10000,PI()*POWER(PRODUCT('Raw INPUT data'!V151,1/PI())/2,2)/10000,PI()*POWER(PRODUCT('Raw INPUT data'!W151,1/PI())/2,2)/10000,PI()*POWER(PRODUCT('Raw INPUT data'!X151,1/PI())/2,2)/10000,PI()*POWER(PRODUCT('Raw INPUT data'!Y151,1/PI())/2,2)/10000,PI()*POWER(PRODUCT('Raw INPUT data'!Z151,1/PI())/2,2)/10000)))</f>
        <v/>
      </c>
      <c r="I151" s="26" t="str">
        <f>IF(C151="","",COUNT('Raw INPUT data'!G151:Z151))</f>
        <v/>
      </c>
      <c r="J151" s="3" t="str">
        <f>IF(C151="","",'Raw INPUT data'!F151)</f>
        <v/>
      </c>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72"/>
    </row>
    <row r="152" spans="1:40" x14ac:dyDescent="0.2">
      <c r="A152" s="69" t="str">
        <f t="shared" si="7"/>
        <v/>
      </c>
      <c r="B152" s="4" t="str">
        <f>CONCATENATE('Raw INPUT data'!A152,'Raw INPUT data'!B152)</f>
        <v/>
      </c>
      <c r="C152" s="17" t="str">
        <f>'Raw INPUT data'!D152</f>
        <v/>
      </c>
      <c r="D152" s="21" t="str">
        <f>IF(C152="","",IF(I152&gt;1,'Raw INPUT data'!E152,SUM('Raw INPUT data'!E152,(G152/100)/2)))</f>
        <v/>
      </c>
      <c r="E152" s="21" t="str">
        <f t="shared" si="8"/>
        <v/>
      </c>
      <c r="F152" s="18" t="str">
        <f>IF(C152="","",IF(I152&gt;1,"MST",'Raw INPUT data'!G152))</f>
        <v/>
      </c>
      <c r="G152" s="18" t="str">
        <f t="shared" si="9"/>
        <v/>
      </c>
      <c r="H152" s="27" t="str">
        <f>IF(C152="","",IF(I152=1,PI()*POWER(G152/2,2)/10000,SUM(PI()*POWER(PRODUCT('Raw INPUT data'!G152,1/PI())/2,2)/10000,PI()*POWER(PRODUCT('Raw INPUT data'!H152,1/PI())/2,2)/10000,PI()*POWER(PRODUCT('Raw INPUT data'!I152,1/PI())/2,2)/10000,PI()*POWER(PRODUCT('Raw INPUT data'!J152,1/PI())/2,2)/10000,PI()*POWER(PRODUCT('Raw INPUT data'!K152,1/PI())/2,2)/10000,PI()*POWER(PRODUCT('Raw INPUT data'!L152,1/PI())/2,2)/10000,PI()*POWER(PRODUCT('Raw INPUT data'!M152,1/PI())/2,2)/10000,PI()*POWER(PRODUCT('Raw INPUT data'!N152,1/PI())/2,2)/10000,PI()*POWER(PRODUCT('Raw INPUT data'!O152,1/PI())/2,2)/10000,PI()*POWER(PRODUCT('Raw INPUT data'!P152,1/PI())/2,2)/10000,PI()*POWER(PRODUCT('Raw INPUT data'!Q152,1/PI())/2,2)/10000,PI()*POWER(PRODUCT('Raw INPUT data'!R152,1/PI())/2,2)/10000,PI()*POWER(PRODUCT('Raw INPUT data'!S152,1/PI())/2,2)/10000,PI()*POWER(PRODUCT('Raw INPUT data'!T152,1/PI())/2,2)/10000,PI()*POWER(PRODUCT('Raw INPUT data'!U152,1/PI())/2,2)/10000,PI()*POWER(PRODUCT('Raw INPUT data'!V152,1/PI())/2,2)/10000,PI()*POWER(PRODUCT('Raw INPUT data'!W152,1/PI())/2,2)/10000,PI()*POWER(PRODUCT('Raw INPUT data'!X152,1/PI())/2,2)/10000,PI()*POWER(PRODUCT('Raw INPUT data'!Y152,1/PI())/2,2)/10000,PI()*POWER(PRODUCT('Raw INPUT data'!Z152,1/PI())/2,2)/10000)))</f>
        <v/>
      </c>
      <c r="I152" s="28" t="str">
        <f>IF(C152="","",COUNT('Raw INPUT data'!G152:Z152))</f>
        <v/>
      </c>
      <c r="J152" s="5" t="str">
        <f>IF(C152="","",'Raw INPUT data'!F152)</f>
        <v/>
      </c>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73"/>
    </row>
    <row r="153" spans="1:40" x14ac:dyDescent="0.2">
      <c r="A153" s="68" t="str">
        <f t="shared" si="7"/>
        <v/>
      </c>
      <c r="B153" s="1" t="str">
        <f>CONCATENATE('Raw INPUT data'!A153,'Raw INPUT data'!B153)</f>
        <v/>
      </c>
      <c r="C153" s="12" t="str">
        <f>'Raw INPUT data'!D153</f>
        <v/>
      </c>
      <c r="D153" s="20" t="str">
        <f>IF(C153="","",IF(I153&gt;1,'Raw INPUT data'!E153,SUM('Raw INPUT data'!E153,(G153/100)/2)))</f>
        <v/>
      </c>
      <c r="E153" s="20" t="str">
        <f t="shared" si="8"/>
        <v/>
      </c>
      <c r="F153" s="16" t="str">
        <f>IF(C153="","",IF(I153&gt;1,"MST",'Raw INPUT data'!G153))</f>
        <v/>
      </c>
      <c r="G153" s="16" t="str">
        <f t="shared" si="9"/>
        <v/>
      </c>
      <c r="H153" s="25" t="str">
        <f>IF(C153="","",IF(I153=1,PI()*POWER(G153/2,2)/10000,SUM(PI()*POWER(PRODUCT('Raw INPUT data'!G153,1/PI())/2,2)/10000,PI()*POWER(PRODUCT('Raw INPUT data'!H153,1/PI())/2,2)/10000,PI()*POWER(PRODUCT('Raw INPUT data'!I153,1/PI())/2,2)/10000,PI()*POWER(PRODUCT('Raw INPUT data'!J153,1/PI())/2,2)/10000,PI()*POWER(PRODUCT('Raw INPUT data'!K153,1/PI())/2,2)/10000,PI()*POWER(PRODUCT('Raw INPUT data'!L153,1/PI())/2,2)/10000,PI()*POWER(PRODUCT('Raw INPUT data'!M153,1/PI())/2,2)/10000,PI()*POWER(PRODUCT('Raw INPUT data'!N153,1/PI())/2,2)/10000,PI()*POWER(PRODUCT('Raw INPUT data'!O153,1/PI())/2,2)/10000,PI()*POWER(PRODUCT('Raw INPUT data'!P153,1/PI())/2,2)/10000,PI()*POWER(PRODUCT('Raw INPUT data'!Q153,1/PI())/2,2)/10000,PI()*POWER(PRODUCT('Raw INPUT data'!R153,1/PI())/2,2)/10000,PI()*POWER(PRODUCT('Raw INPUT data'!S153,1/PI())/2,2)/10000,PI()*POWER(PRODUCT('Raw INPUT data'!T153,1/PI())/2,2)/10000,PI()*POWER(PRODUCT('Raw INPUT data'!U153,1/PI())/2,2)/10000,PI()*POWER(PRODUCT('Raw INPUT data'!V153,1/PI())/2,2)/10000,PI()*POWER(PRODUCT('Raw INPUT data'!W153,1/PI())/2,2)/10000,PI()*POWER(PRODUCT('Raw INPUT data'!X153,1/PI())/2,2)/10000,PI()*POWER(PRODUCT('Raw INPUT data'!Y153,1/PI())/2,2)/10000,PI()*POWER(PRODUCT('Raw INPUT data'!Z153,1/PI())/2,2)/10000)))</f>
        <v/>
      </c>
      <c r="I153" s="26" t="str">
        <f>IF(C153="","",COUNT('Raw INPUT data'!G153:Z153))</f>
        <v/>
      </c>
      <c r="J153" s="3" t="str">
        <f>IF(C153="","",'Raw INPUT data'!F153)</f>
        <v/>
      </c>
      <c r="K153" s="43" t="str">
        <f>IF(B153="","",IF($K$4="","",IF(OR(C153=$K$4,C154=$K$4,C155=$K$4,C156=$K$4),1,0)))</f>
        <v/>
      </c>
      <c r="L153" s="43" t="str">
        <f>IF(B153="","",IF($L$4="","",IF(OR(C153=$L$4,C154=$L$4,C155=$L$4,C156=$L$4),1,0)))</f>
        <v/>
      </c>
      <c r="M153" s="43" t="str">
        <f>IF(B153="","",IF($M$4="","",IF(OR(C153=$M$4,C154=$M$4,C155=$M$4,C156=$M$4),1,0)))</f>
        <v/>
      </c>
      <c r="N153" s="43" t="str">
        <f>IF(B153="","",IF($N$4="","",IF(OR(C153=$N$4,C154=$N$4,C155=$N$4,C156=$N$4),1,0)))</f>
        <v/>
      </c>
      <c r="O153" s="43" t="str">
        <f>IF(B153="","",IF($O$4="","",IF(OR(C153=$O$4,C154=$O$4,C155=$O$4,C156=$O$4),1,0)))</f>
        <v/>
      </c>
      <c r="P153" s="43" t="str">
        <f>IF(B153="","",IF($P$4="","",IF(OR(C153=$P$4,C154=$P$4,C155=$P$4,C156=$P$4),1,0)))</f>
        <v/>
      </c>
      <c r="Q153" s="43" t="str">
        <f>IF(B153="","",IF($Q$4="","",IF(OR(C153=$Q$4,C154=$Q$4,C155=$Q$4,C156=$Q$4),1,0)))</f>
        <v/>
      </c>
      <c r="R153" s="43" t="str">
        <f>IF(B153="","",IF($R$4="","",IF(OR(C153=$R$4,C154=$R$4,C155=$R$4,C156=$R$4),1,0)))</f>
        <v/>
      </c>
      <c r="S153" s="43" t="str">
        <f>IF(B153="","",IF($S$4="","",IF(OR(C153=$S$4,C154=$S$4,C155=$S$4,C156=$S$4),1,0)))</f>
        <v/>
      </c>
      <c r="T153" s="43" t="str">
        <f>IF(B153="","",IF($T$4="","",IF(OR(C153=$T$4,C154=$T$4,C155=$T$4,C156=$T$4),1,0)))</f>
        <v/>
      </c>
      <c r="U153" s="43" t="str">
        <f>IF(B153="","",IF($U$4="","",IF(OR(C153=$U$4,C154=$U$4,C155=$U$4,C156=$U$4),1,0)))</f>
        <v/>
      </c>
      <c r="V153" s="43" t="str">
        <f>IF(B153="","",IF($V$4="","",IF(OR(C153=$V$4,C154=$V$4,C155=$V$4,C156=$V$4),1,0)))</f>
        <v/>
      </c>
      <c r="W153" s="43" t="str">
        <f>IF(B153="","",IF($W$4="","",IF(OR(C153=$W$4,C154=$W$4,C155=$W$4,C156=$W$4),1,0)))</f>
        <v/>
      </c>
      <c r="X153" s="43" t="str">
        <f>IF(B153="","",IF($X$4="","",IF(OR(C153=$X$4,C154=$X$4,C155=$X$4,C156=$X$4),1,0)))</f>
        <v/>
      </c>
      <c r="Y153" s="43" t="str">
        <f>IF(B153="","",IF($Y$4="","",IF(OR(C153=$Y$4,C154=$Y$4,C155=$Y$4,C156=$Y$4),1,0)))</f>
        <v/>
      </c>
      <c r="Z153" s="43" t="str">
        <f>IF(B153="","",IF($Z$4="","",IF(OR(C153=$Z$4,C154=$Z$4,C155=$Z$4,C156=$Z$4),1,0)))</f>
        <v/>
      </c>
      <c r="AA153" s="43" t="str">
        <f>IF(B153="","",IF($AA$4="","",IF(OR(C153=$AA$4,C154=$AA$4,C155=$AA$4,C156=$AA$4),1,0)))</f>
        <v/>
      </c>
      <c r="AB153" s="43" t="str">
        <f>IF(B153="","",IF($AB$4="","",IF(OR(C153=$AB$4,C154=$AB$4,C155=$AB$4,C156=$AB$4),1,0)))</f>
        <v/>
      </c>
      <c r="AC153" s="43" t="str">
        <f>IF(B153="","",IF($AC$4="","",IF(OR(C153=$AC$4,C154=$AC$4,C155=$AC$4,C156=$AC$4),1,0)))</f>
        <v/>
      </c>
      <c r="AD153" s="43" t="str">
        <f>IF(B153="","",IF($AD$4="","",IF(OR(C153=$AD$4,C154=$AD$4,C155=$AD$4,C156=$AD$4),1,0)))</f>
        <v/>
      </c>
      <c r="AE153" s="43" t="str">
        <f>IF(B153="","",IF($AE$4="","",IF(OR(C153=$AE$4,C154=$AE$4,C155=$AE$4,C156=$AE$4),1,0)))</f>
        <v/>
      </c>
      <c r="AF153" s="43" t="str">
        <f>IF(B153="","",IF($AF$4="","",IF(OR(C153=$AF$4,C154=$AF$4,C155=$AF$4,C156=$AF$4),1,0)))</f>
        <v/>
      </c>
      <c r="AG153" s="43" t="str">
        <f>IF(B153="","",IF($AG$4="","",IF(OR(C153=$AG$4,C154=$AG$4,C155=$AG$4,C156=$AG$4),1,0)))</f>
        <v/>
      </c>
      <c r="AH153" s="43" t="str">
        <f>IF(B153="","",IF($AH$4="","",IF(OR(C153=$AH$4,C154=$AH$4,C155=$AH$4,C156=$AH$4),1,0)))</f>
        <v/>
      </c>
      <c r="AI153" s="43" t="str">
        <f>IF(B153="","",IF($AI$4="","",IF(OR(C153=$AI$4,C154=$AI$4,C155=$AI$4,C156=$AI$4),1,0)))</f>
        <v/>
      </c>
      <c r="AJ153" s="43" t="str">
        <f>IF(B153="","",IF($AJ$4="","",IF(OR(C153=$AJ$4,C154=$AJ$4,C155=$AJ$4,C156=$AJ$4),1,0)))</f>
        <v/>
      </c>
      <c r="AK153" s="43" t="str">
        <f>IF(B153="","",IF($AK$4="","",IF(OR(C153=$AK$4,C154=$AK$4,C155=$AK$4,C156=$AK$4),1,0)))</f>
        <v/>
      </c>
      <c r="AL153" s="43" t="str">
        <f>IF(B153="","",IF($AL$4="","",IF(OR(C153=$AL$4,C154=$AL$4,C155=$AL$4,C156=$AL$4),1,0)))</f>
        <v/>
      </c>
      <c r="AM153" s="43" t="str">
        <f>IF(B153="","",IF($AM$4="","",IF(OR(C153=$AM$4,C154=$AM$4,C155=$AM$4,C156=$AM$4),1,0)))</f>
        <v/>
      </c>
      <c r="AN153" s="72" t="str">
        <f>IF(B153="","",IF($AN$4="","",IF(OR(C153=$AN$4,C154=$AN$4,C155=$AN$4,C156=$AN$4),1,0)))</f>
        <v/>
      </c>
    </row>
    <row r="154" spans="1:40" x14ac:dyDescent="0.2">
      <c r="A154" s="68" t="str">
        <f t="shared" si="7"/>
        <v/>
      </c>
      <c r="B154" s="1" t="str">
        <f>CONCATENATE('Raw INPUT data'!A154,'Raw INPUT data'!B154)</f>
        <v/>
      </c>
      <c r="C154" s="12" t="str">
        <f>'Raw INPUT data'!D154</f>
        <v/>
      </c>
      <c r="D154" s="20" t="str">
        <f>IF(C154="","",IF(I154&gt;1,'Raw INPUT data'!E154,SUM('Raw INPUT data'!E154,(G154/100)/2)))</f>
        <v/>
      </c>
      <c r="E154" s="20" t="str">
        <f t="shared" si="8"/>
        <v/>
      </c>
      <c r="F154" s="16" t="str">
        <f>IF(C154="","",IF(I154&gt;1,"MST",'Raw INPUT data'!G154))</f>
        <v/>
      </c>
      <c r="G154" s="16" t="str">
        <f t="shared" si="9"/>
        <v/>
      </c>
      <c r="H154" s="25" t="str">
        <f>IF(C154="","",IF(I154=1,PI()*POWER(G154/2,2)/10000,SUM(PI()*POWER(PRODUCT('Raw INPUT data'!G154,1/PI())/2,2)/10000,PI()*POWER(PRODUCT('Raw INPUT data'!H154,1/PI())/2,2)/10000,PI()*POWER(PRODUCT('Raw INPUT data'!I154,1/PI())/2,2)/10000,PI()*POWER(PRODUCT('Raw INPUT data'!J154,1/PI())/2,2)/10000,PI()*POWER(PRODUCT('Raw INPUT data'!K154,1/PI())/2,2)/10000,PI()*POWER(PRODUCT('Raw INPUT data'!L154,1/PI())/2,2)/10000,PI()*POWER(PRODUCT('Raw INPUT data'!M154,1/PI())/2,2)/10000,PI()*POWER(PRODUCT('Raw INPUT data'!N154,1/PI())/2,2)/10000,PI()*POWER(PRODUCT('Raw INPUT data'!O154,1/PI())/2,2)/10000,PI()*POWER(PRODUCT('Raw INPUT data'!P154,1/PI())/2,2)/10000,PI()*POWER(PRODUCT('Raw INPUT data'!Q154,1/PI())/2,2)/10000,PI()*POWER(PRODUCT('Raw INPUT data'!R154,1/PI())/2,2)/10000,PI()*POWER(PRODUCT('Raw INPUT data'!S154,1/PI())/2,2)/10000,PI()*POWER(PRODUCT('Raw INPUT data'!T154,1/PI())/2,2)/10000,PI()*POWER(PRODUCT('Raw INPUT data'!U154,1/PI())/2,2)/10000,PI()*POWER(PRODUCT('Raw INPUT data'!V154,1/PI())/2,2)/10000,PI()*POWER(PRODUCT('Raw INPUT data'!W154,1/PI())/2,2)/10000,PI()*POWER(PRODUCT('Raw INPUT data'!X154,1/PI())/2,2)/10000,PI()*POWER(PRODUCT('Raw INPUT data'!Y154,1/PI())/2,2)/10000,PI()*POWER(PRODUCT('Raw INPUT data'!Z154,1/PI())/2,2)/10000)))</f>
        <v/>
      </c>
      <c r="I154" s="26" t="str">
        <f>IF(C154="","",COUNT('Raw INPUT data'!G154:Z154))</f>
        <v/>
      </c>
      <c r="J154" s="3" t="str">
        <f>IF(C154="","",'Raw INPUT data'!F154)</f>
        <v/>
      </c>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72"/>
    </row>
    <row r="155" spans="1:40" x14ac:dyDescent="0.2">
      <c r="A155" s="68" t="str">
        <f t="shared" si="7"/>
        <v/>
      </c>
      <c r="B155" s="1" t="str">
        <f>CONCATENATE('Raw INPUT data'!A155,'Raw INPUT data'!B155)</f>
        <v/>
      </c>
      <c r="C155" s="12" t="str">
        <f>'Raw INPUT data'!D155</f>
        <v/>
      </c>
      <c r="D155" s="20" t="str">
        <f>IF(C155="","",IF(I155&gt;1,'Raw INPUT data'!E155,SUM('Raw INPUT data'!E155,(G155/100)/2)))</f>
        <v/>
      </c>
      <c r="E155" s="20" t="str">
        <f t="shared" si="8"/>
        <v/>
      </c>
      <c r="F155" s="16" t="str">
        <f>IF(C155="","",IF(I155&gt;1,"MST",'Raw INPUT data'!G155))</f>
        <v/>
      </c>
      <c r="G155" s="16" t="str">
        <f t="shared" si="9"/>
        <v/>
      </c>
      <c r="H155" s="25" t="str">
        <f>IF(C155="","",IF(I155=1,PI()*POWER(G155/2,2)/10000,SUM(PI()*POWER(PRODUCT('Raw INPUT data'!G155,1/PI())/2,2)/10000,PI()*POWER(PRODUCT('Raw INPUT data'!H155,1/PI())/2,2)/10000,PI()*POWER(PRODUCT('Raw INPUT data'!I155,1/PI())/2,2)/10000,PI()*POWER(PRODUCT('Raw INPUT data'!J155,1/PI())/2,2)/10000,PI()*POWER(PRODUCT('Raw INPUT data'!K155,1/PI())/2,2)/10000,PI()*POWER(PRODUCT('Raw INPUT data'!L155,1/PI())/2,2)/10000,PI()*POWER(PRODUCT('Raw INPUT data'!M155,1/PI())/2,2)/10000,PI()*POWER(PRODUCT('Raw INPUT data'!N155,1/PI())/2,2)/10000,PI()*POWER(PRODUCT('Raw INPUT data'!O155,1/PI())/2,2)/10000,PI()*POWER(PRODUCT('Raw INPUT data'!P155,1/PI())/2,2)/10000,PI()*POWER(PRODUCT('Raw INPUT data'!Q155,1/PI())/2,2)/10000,PI()*POWER(PRODUCT('Raw INPUT data'!R155,1/PI())/2,2)/10000,PI()*POWER(PRODUCT('Raw INPUT data'!S155,1/PI())/2,2)/10000,PI()*POWER(PRODUCT('Raw INPUT data'!T155,1/PI())/2,2)/10000,PI()*POWER(PRODUCT('Raw INPUT data'!U155,1/PI())/2,2)/10000,PI()*POWER(PRODUCT('Raw INPUT data'!V155,1/PI())/2,2)/10000,PI()*POWER(PRODUCT('Raw INPUT data'!W155,1/PI())/2,2)/10000,PI()*POWER(PRODUCT('Raw INPUT data'!X155,1/PI())/2,2)/10000,PI()*POWER(PRODUCT('Raw INPUT data'!Y155,1/PI())/2,2)/10000,PI()*POWER(PRODUCT('Raw INPUT data'!Z155,1/PI())/2,2)/10000)))</f>
        <v/>
      </c>
      <c r="I155" s="26" t="str">
        <f>IF(C155="","",COUNT('Raw INPUT data'!G155:Z155))</f>
        <v/>
      </c>
      <c r="J155" s="3" t="str">
        <f>IF(C155="","",'Raw INPUT data'!F155)</f>
        <v/>
      </c>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72"/>
    </row>
    <row r="156" spans="1:40" x14ac:dyDescent="0.2">
      <c r="A156" s="69" t="str">
        <f t="shared" si="7"/>
        <v/>
      </c>
      <c r="B156" s="4" t="str">
        <f>CONCATENATE('Raw INPUT data'!A156,'Raw INPUT data'!B156)</f>
        <v/>
      </c>
      <c r="C156" s="17" t="str">
        <f>'Raw INPUT data'!D156</f>
        <v/>
      </c>
      <c r="D156" s="21" t="str">
        <f>IF(C156="","",IF(I156&gt;1,'Raw INPUT data'!E156,SUM('Raw INPUT data'!E156,(G156/100)/2)))</f>
        <v/>
      </c>
      <c r="E156" s="21" t="str">
        <f t="shared" si="8"/>
        <v/>
      </c>
      <c r="F156" s="18" t="str">
        <f>IF(C156="","",IF(I156&gt;1,"MST",'Raw INPUT data'!G156))</f>
        <v/>
      </c>
      <c r="G156" s="18" t="str">
        <f t="shared" si="9"/>
        <v/>
      </c>
      <c r="H156" s="27" t="str">
        <f>IF(C156="","",IF(I156=1,PI()*POWER(G156/2,2)/10000,SUM(PI()*POWER(PRODUCT('Raw INPUT data'!G156,1/PI())/2,2)/10000,PI()*POWER(PRODUCT('Raw INPUT data'!H156,1/PI())/2,2)/10000,PI()*POWER(PRODUCT('Raw INPUT data'!I156,1/PI())/2,2)/10000,PI()*POWER(PRODUCT('Raw INPUT data'!J156,1/PI())/2,2)/10000,PI()*POWER(PRODUCT('Raw INPUT data'!K156,1/PI())/2,2)/10000,PI()*POWER(PRODUCT('Raw INPUT data'!L156,1/PI())/2,2)/10000,PI()*POWER(PRODUCT('Raw INPUT data'!M156,1/PI())/2,2)/10000,PI()*POWER(PRODUCT('Raw INPUT data'!N156,1/PI())/2,2)/10000,PI()*POWER(PRODUCT('Raw INPUT data'!O156,1/PI())/2,2)/10000,PI()*POWER(PRODUCT('Raw INPUT data'!P156,1/PI())/2,2)/10000,PI()*POWER(PRODUCT('Raw INPUT data'!Q156,1/PI())/2,2)/10000,PI()*POWER(PRODUCT('Raw INPUT data'!R156,1/PI())/2,2)/10000,PI()*POWER(PRODUCT('Raw INPUT data'!S156,1/PI())/2,2)/10000,PI()*POWER(PRODUCT('Raw INPUT data'!T156,1/PI())/2,2)/10000,PI()*POWER(PRODUCT('Raw INPUT data'!U156,1/PI())/2,2)/10000,PI()*POWER(PRODUCT('Raw INPUT data'!V156,1/PI())/2,2)/10000,PI()*POWER(PRODUCT('Raw INPUT data'!W156,1/PI())/2,2)/10000,PI()*POWER(PRODUCT('Raw INPUT data'!X156,1/PI())/2,2)/10000,PI()*POWER(PRODUCT('Raw INPUT data'!Y156,1/PI())/2,2)/10000,PI()*POWER(PRODUCT('Raw INPUT data'!Z156,1/PI())/2,2)/10000)))</f>
        <v/>
      </c>
      <c r="I156" s="28" t="str">
        <f>IF(C156="","",COUNT('Raw INPUT data'!G156:Z156))</f>
        <v/>
      </c>
      <c r="J156" s="5" t="str">
        <f>IF(C156="","",'Raw INPUT data'!F156)</f>
        <v/>
      </c>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73"/>
    </row>
    <row r="157" spans="1:40" x14ac:dyDescent="0.2">
      <c r="A157" s="68" t="str">
        <f t="shared" si="7"/>
        <v/>
      </c>
      <c r="B157" s="1" t="str">
        <f>CONCATENATE('Raw INPUT data'!A157,'Raw INPUT data'!B157)</f>
        <v/>
      </c>
      <c r="C157" s="12" t="str">
        <f>'Raw INPUT data'!D157</f>
        <v/>
      </c>
      <c r="D157" s="20" t="str">
        <f>IF(C157="","",IF(I157&gt;1,'Raw INPUT data'!E157,SUM('Raw INPUT data'!E157,(G157/100)/2)))</f>
        <v/>
      </c>
      <c r="E157" s="20" t="str">
        <f t="shared" si="8"/>
        <v/>
      </c>
      <c r="F157" s="16" t="str">
        <f>IF(C157="","",IF(I157&gt;1,"MST",'Raw INPUT data'!G157))</f>
        <v/>
      </c>
      <c r="G157" s="16" t="str">
        <f t="shared" si="9"/>
        <v/>
      </c>
      <c r="H157" s="25" t="str">
        <f>IF(C157="","",IF(I157=1,PI()*POWER(G157/2,2)/10000,SUM(PI()*POWER(PRODUCT('Raw INPUT data'!G157,1/PI())/2,2)/10000,PI()*POWER(PRODUCT('Raw INPUT data'!H157,1/PI())/2,2)/10000,PI()*POWER(PRODUCT('Raw INPUT data'!I157,1/PI())/2,2)/10000,PI()*POWER(PRODUCT('Raw INPUT data'!J157,1/PI())/2,2)/10000,PI()*POWER(PRODUCT('Raw INPUT data'!K157,1/PI())/2,2)/10000,PI()*POWER(PRODUCT('Raw INPUT data'!L157,1/PI())/2,2)/10000,PI()*POWER(PRODUCT('Raw INPUT data'!M157,1/PI())/2,2)/10000,PI()*POWER(PRODUCT('Raw INPUT data'!N157,1/PI())/2,2)/10000,PI()*POWER(PRODUCT('Raw INPUT data'!O157,1/PI())/2,2)/10000,PI()*POWER(PRODUCT('Raw INPUT data'!P157,1/PI())/2,2)/10000,PI()*POWER(PRODUCT('Raw INPUT data'!Q157,1/PI())/2,2)/10000,PI()*POWER(PRODUCT('Raw INPUT data'!R157,1/PI())/2,2)/10000,PI()*POWER(PRODUCT('Raw INPUT data'!S157,1/PI())/2,2)/10000,PI()*POWER(PRODUCT('Raw INPUT data'!T157,1/PI())/2,2)/10000,PI()*POWER(PRODUCT('Raw INPUT data'!U157,1/PI())/2,2)/10000,PI()*POWER(PRODUCT('Raw INPUT data'!V157,1/PI())/2,2)/10000,PI()*POWER(PRODUCT('Raw INPUT data'!W157,1/PI())/2,2)/10000,PI()*POWER(PRODUCT('Raw INPUT data'!X157,1/PI())/2,2)/10000,PI()*POWER(PRODUCT('Raw INPUT data'!Y157,1/PI())/2,2)/10000,PI()*POWER(PRODUCT('Raw INPUT data'!Z157,1/PI())/2,2)/10000)))</f>
        <v/>
      </c>
      <c r="I157" s="26" t="str">
        <f>IF(C157="","",COUNT('Raw INPUT data'!G157:Z157))</f>
        <v/>
      </c>
      <c r="J157" s="3" t="str">
        <f>IF(C157="","",'Raw INPUT data'!F157)</f>
        <v/>
      </c>
      <c r="K157" s="43" t="str">
        <f>IF(B157="","",IF($K$4="","",IF(OR(C157=$K$4,C158=$K$4,C159=$K$4,C160=$K$4),1,0)))</f>
        <v/>
      </c>
      <c r="L157" s="43" t="str">
        <f>IF(B157="","",IF($L$4="","",IF(OR(C157=$L$4,C158=$L$4,C159=$L$4,C160=$L$4),1,0)))</f>
        <v/>
      </c>
      <c r="M157" s="43" t="str">
        <f>IF(B157="","",IF($M$4="","",IF(OR(C157=$M$4,C158=$M$4,C159=$M$4,C160=$M$4),1,0)))</f>
        <v/>
      </c>
      <c r="N157" s="43" t="str">
        <f>IF(B157="","",IF($N$4="","",IF(OR(C157=$N$4,C158=$N$4,C159=$N$4,C160=$N$4),1,0)))</f>
        <v/>
      </c>
      <c r="O157" s="43" t="str">
        <f>IF(B157="","",IF($O$4="","",IF(OR(C157=$O$4,C158=$O$4,C159=$O$4,C160=$O$4),1,0)))</f>
        <v/>
      </c>
      <c r="P157" s="43" t="str">
        <f>IF(B157="","",IF($P$4="","",IF(OR(C157=$P$4,C158=$P$4,C159=$P$4,C160=$P$4),1,0)))</f>
        <v/>
      </c>
      <c r="Q157" s="43" t="str">
        <f>IF(B157="","",IF($Q$4="","",IF(OR(C157=$Q$4,C158=$Q$4,C159=$Q$4,C160=$Q$4),1,0)))</f>
        <v/>
      </c>
      <c r="R157" s="43" t="str">
        <f>IF(B157="","",IF($R$4="","",IF(OR(C157=$R$4,C158=$R$4,C159=$R$4,C160=$R$4),1,0)))</f>
        <v/>
      </c>
      <c r="S157" s="43" t="str">
        <f>IF(B157="","",IF($S$4="","",IF(OR(C157=$S$4,C158=$S$4,C159=$S$4,C160=$S$4),1,0)))</f>
        <v/>
      </c>
      <c r="T157" s="43" t="str">
        <f>IF(B157="","",IF($T$4="","",IF(OR(C157=$T$4,C158=$T$4,C159=$T$4,C160=$T$4),1,0)))</f>
        <v/>
      </c>
      <c r="U157" s="43" t="str">
        <f>IF(B157="","",IF($U$4="","",IF(OR(C157=$U$4,C158=$U$4,C159=$U$4,C160=$U$4),1,0)))</f>
        <v/>
      </c>
      <c r="V157" s="43" t="str">
        <f>IF(B157="","",IF($V$4="","",IF(OR(C157=$V$4,C158=$V$4,C159=$V$4,C160=$V$4),1,0)))</f>
        <v/>
      </c>
      <c r="W157" s="43" t="str">
        <f>IF(B157="","",IF($W$4="","",IF(OR(C157=$W$4,C158=$W$4,C159=$W$4,C160=$W$4),1,0)))</f>
        <v/>
      </c>
      <c r="X157" s="43" t="str">
        <f>IF(B157="","",IF($X$4="","",IF(OR(C157=$X$4,C158=$X$4,C159=$X$4,C160=$X$4),1,0)))</f>
        <v/>
      </c>
      <c r="Y157" s="43" t="str">
        <f>IF(B157="","",IF($Y$4="","",IF(OR(C157=$Y$4,C158=$Y$4,C159=$Y$4,C160=$Y$4),1,0)))</f>
        <v/>
      </c>
      <c r="Z157" s="43" t="str">
        <f>IF(B157="","",IF($Z$4="","",IF(OR(C157=$Z$4,C158=$Z$4,C159=$Z$4,C160=$Z$4),1,0)))</f>
        <v/>
      </c>
      <c r="AA157" s="43" t="str">
        <f>IF(B157="","",IF($AA$4="","",IF(OR(C157=$AA$4,C158=$AA$4,C159=$AA$4,C160=$AA$4),1,0)))</f>
        <v/>
      </c>
      <c r="AB157" s="43" t="str">
        <f>IF(B157="","",IF($AB$4="","",IF(OR(C157=$AB$4,C158=$AB$4,C159=$AB$4,C160=$AB$4),1,0)))</f>
        <v/>
      </c>
      <c r="AC157" s="43" t="str">
        <f>IF(B157="","",IF($AC$4="","",IF(OR(C157=$AC$4,C158=$AC$4,C159=$AC$4,C160=$AC$4),1,0)))</f>
        <v/>
      </c>
      <c r="AD157" s="43" t="str">
        <f>IF(B157="","",IF($AD$4="","",IF(OR(C157=$AD$4,C158=$AD$4,C159=$AD$4,C160=$AD$4),1,0)))</f>
        <v/>
      </c>
      <c r="AE157" s="43" t="str">
        <f>IF(B157="","",IF($AE$4="","",IF(OR(C157=$AE$4,C158=$AE$4,C159=$AE$4,C160=$AE$4),1,0)))</f>
        <v/>
      </c>
      <c r="AF157" s="43" t="str">
        <f>IF(B157="","",IF($AF$4="","",IF(OR(C157=$AF$4,C158=$AF$4,C159=$AF$4,C160=$AF$4),1,0)))</f>
        <v/>
      </c>
      <c r="AG157" s="43" t="str">
        <f>IF(B157="","",IF($AG$4="","",IF(OR(C157=$AG$4,C158=$AG$4,C159=$AG$4,C160=$AG$4),1,0)))</f>
        <v/>
      </c>
      <c r="AH157" s="43" t="str">
        <f>IF(B157="","",IF($AH$4="","",IF(OR(C157=$AH$4,C158=$AH$4,C159=$AH$4,C160=$AH$4),1,0)))</f>
        <v/>
      </c>
      <c r="AI157" s="43" t="str">
        <f>IF(B157="","",IF($AI$4="","",IF(OR(C157=$AI$4,C158=$AI$4,C159=$AI$4,C160=$AI$4),1,0)))</f>
        <v/>
      </c>
      <c r="AJ157" s="43" t="str">
        <f>IF(B157="","",IF($AJ$4="","",IF(OR(C157=$AJ$4,C158=$AJ$4,C159=$AJ$4,C160=$AJ$4),1,0)))</f>
        <v/>
      </c>
      <c r="AK157" s="43" t="str">
        <f>IF(B157="","",IF($AK$4="","",IF(OR(C157=$AK$4,C158=$AK$4,C159=$AK$4,C160=$AK$4),1,0)))</f>
        <v/>
      </c>
      <c r="AL157" s="43" t="str">
        <f>IF(B157="","",IF($AL$4="","",IF(OR(C157=$AL$4,C158=$AL$4,C159=$AL$4,C160=$AL$4),1,0)))</f>
        <v/>
      </c>
      <c r="AM157" s="43" t="str">
        <f>IF(B157="","",IF($AM$4="","",IF(OR(C157=$AM$4,C158=$AM$4,C159=$AM$4,C160=$AM$4),1,0)))</f>
        <v/>
      </c>
      <c r="AN157" s="72" t="str">
        <f>IF(B157="","",IF($AN$4="","",IF(OR(C157=$AN$4,C158=$AN$4,C159=$AN$4,C160=$AN$4),1,0)))</f>
        <v/>
      </c>
    </row>
    <row r="158" spans="1:40" x14ac:dyDescent="0.2">
      <c r="A158" s="68" t="str">
        <f t="shared" si="7"/>
        <v/>
      </c>
      <c r="B158" s="1" t="str">
        <f>CONCATENATE('Raw INPUT data'!A158,'Raw INPUT data'!B158)</f>
        <v/>
      </c>
      <c r="C158" s="12" t="str">
        <f>'Raw INPUT data'!D158</f>
        <v/>
      </c>
      <c r="D158" s="20" t="str">
        <f>IF(C158="","",IF(I158&gt;1,'Raw INPUT data'!E158,SUM('Raw INPUT data'!E158,(G158/100)/2)))</f>
        <v/>
      </c>
      <c r="E158" s="20" t="str">
        <f t="shared" si="8"/>
        <v/>
      </c>
      <c r="F158" s="16" t="str">
        <f>IF(C158="","",IF(I158&gt;1,"MST",'Raw INPUT data'!G158))</f>
        <v/>
      </c>
      <c r="G158" s="16" t="str">
        <f t="shared" si="9"/>
        <v/>
      </c>
      <c r="H158" s="25" t="str">
        <f>IF(C158="","",IF(I158=1,PI()*POWER(G158/2,2)/10000,SUM(PI()*POWER(PRODUCT('Raw INPUT data'!G158,1/PI())/2,2)/10000,PI()*POWER(PRODUCT('Raw INPUT data'!H158,1/PI())/2,2)/10000,PI()*POWER(PRODUCT('Raw INPUT data'!I158,1/PI())/2,2)/10000,PI()*POWER(PRODUCT('Raw INPUT data'!J158,1/PI())/2,2)/10000,PI()*POWER(PRODUCT('Raw INPUT data'!K158,1/PI())/2,2)/10000,PI()*POWER(PRODUCT('Raw INPUT data'!L158,1/PI())/2,2)/10000,PI()*POWER(PRODUCT('Raw INPUT data'!M158,1/PI())/2,2)/10000,PI()*POWER(PRODUCT('Raw INPUT data'!N158,1/PI())/2,2)/10000,PI()*POWER(PRODUCT('Raw INPUT data'!O158,1/PI())/2,2)/10000,PI()*POWER(PRODUCT('Raw INPUT data'!P158,1/PI())/2,2)/10000,PI()*POWER(PRODUCT('Raw INPUT data'!Q158,1/PI())/2,2)/10000,PI()*POWER(PRODUCT('Raw INPUT data'!R158,1/PI())/2,2)/10000,PI()*POWER(PRODUCT('Raw INPUT data'!S158,1/PI())/2,2)/10000,PI()*POWER(PRODUCT('Raw INPUT data'!T158,1/PI())/2,2)/10000,PI()*POWER(PRODUCT('Raw INPUT data'!U158,1/PI())/2,2)/10000,PI()*POWER(PRODUCT('Raw INPUT data'!V158,1/PI())/2,2)/10000,PI()*POWER(PRODUCT('Raw INPUT data'!W158,1/PI())/2,2)/10000,PI()*POWER(PRODUCT('Raw INPUT data'!X158,1/PI())/2,2)/10000,PI()*POWER(PRODUCT('Raw INPUT data'!Y158,1/PI())/2,2)/10000,PI()*POWER(PRODUCT('Raw INPUT data'!Z158,1/PI())/2,2)/10000)))</f>
        <v/>
      </c>
      <c r="I158" s="26" t="str">
        <f>IF(C158="","",COUNT('Raw INPUT data'!G158:Z158))</f>
        <v/>
      </c>
      <c r="J158" s="3" t="str">
        <f>IF(C158="","",'Raw INPUT data'!F158)</f>
        <v/>
      </c>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72"/>
    </row>
    <row r="159" spans="1:40" x14ac:dyDescent="0.2">
      <c r="A159" s="68" t="str">
        <f t="shared" si="7"/>
        <v/>
      </c>
      <c r="B159" s="1" t="str">
        <f>CONCATENATE('Raw INPUT data'!A159,'Raw INPUT data'!B159)</f>
        <v/>
      </c>
      <c r="C159" s="12" t="str">
        <f>'Raw INPUT data'!D159</f>
        <v/>
      </c>
      <c r="D159" s="20" t="str">
        <f>IF(C159="","",IF(I159&gt;1,'Raw INPUT data'!E159,SUM('Raw INPUT data'!E159,(G159/100)/2)))</f>
        <v/>
      </c>
      <c r="E159" s="20" t="str">
        <f t="shared" si="8"/>
        <v/>
      </c>
      <c r="F159" s="16" t="str">
        <f>IF(C159="","",IF(I159&gt;1,"MST",'Raw INPUT data'!G159))</f>
        <v/>
      </c>
      <c r="G159" s="16" t="str">
        <f t="shared" si="9"/>
        <v/>
      </c>
      <c r="H159" s="25" t="str">
        <f>IF(C159="","",IF(I159=1,PI()*POWER(G159/2,2)/10000,SUM(PI()*POWER(PRODUCT('Raw INPUT data'!G159,1/PI())/2,2)/10000,PI()*POWER(PRODUCT('Raw INPUT data'!H159,1/PI())/2,2)/10000,PI()*POWER(PRODUCT('Raw INPUT data'!I159,1/PI())/2,2)/10000,PI()*POWER(PRODUCT('Raw INPUT data'!J159,1/PI())/2,2)/10000,PI()*POWER(PRODUCT('Raw INPUT data'!K159,1/PI())/2,2)/10000,PI()*POWER(PRODUCT('Raw INPUT data'!L159,1/PI())/2,2)/10000,PI()*POWER(PRODUCT('Raw INPUT data'!M159,1/PI())/2,2)/10000,PI()*POWER(PRODUCT('Raw INPUT data'!N159,1/PI())/2,2)/10000,PI()*POWER(PRODUCT('Raw INPUT data'!O159,1/PI())/2,2)/10000,PI()*POWER(PRODUCT('Raw INPUT data'!P159,1/PI())/2,2)/10000,PI()*POWER(PRODUCT('Raw INPUT data'!Q159,1/PI())/2,2)/10000,PI()*POWER(PRODUCT('Raw INPUT data'!R159,1/PI())/2,2)/10000,PI()*POWER(PRODUCT('Raw INPUT data'!S159,1/PI())/2,2)/10000,PI()*POWER(PRODUCT('Raw INPUT data'!T159,1/PI())/2,2)/10000,PI()*POWER(PRODUCT('Raw INPUT data'!U159,1/PI())/2,2)/10000,PI()*POWER(PRODUCT('Raw INPUT data'!V159,1/PI())/2,2)/10000,PI()*POWER(PRODUCT('Raw INPUT data'!W159,1/PI())/2,2)/10000,PI()*POWER(PRODUCT('Raw INPUT data'!X159,1/PI())/2,2)/10000,PI()*POWER(PRODUCT('Raw INPUT data'!Y159,1/PI())/2,2)/10000,PI()*POWER(PRODUCT('Raw INPUT data'!Z159,1/PI())/2,2)/10000)))</f>
        <v/>
      </c>
      <c r="I159" s="26" t="str">
        <f>IF(C159="","",COUNT('Raw INPUT data'!G159:Z159))</f>
        <v/>
      </c>
      <c r="J159" s="3" t="str">
        <f>IF(C159="","",'Raw INPUT data'!F159)</f>
        <v/>
      </c>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72"/>
    </row>
    <row r="160" spans="1:40" x14ac:dyDescent="0.2">
      <c r="A160" s="69" t="str">
        <f t="shared" si="7"/>
        <v/>
      </c>
      <c r="B160" s="4" t="str">
        <f>CONCATENATE('Raw INPUT data'!A160,'Raw INPUT data'!B160)</f>
        <v/>
      </c>
      <c r="C160" s="17" t="str">
        <f>'Raw INPUT data'!D160</f>
        <v/>
      </c>
      <c r="D160" s="21" t="str">
        <f>IF(C160="","",IF(I160&gt;1,'Raw INPUT data'!E160,SUM('Raw INPUT data'!E160,(G160/100)/2)))</f>
        <v/>
      </c>
      <c r="E160" s="21" t="str">
        <f t="shared" si="8"/>
        <v/>
      </c>
      <c r="F160" s="18" t="str">
        <f>IF(C160="","",IF(I160&gt;1,"MST",'Raw INPUT data'!G160))</f>
        <v/>
      </c>
      <c r="G160" s="18" t="str">
        <f t="shared" si="9"/>
        <v/>
      </c>
      <c r="H160" s="27" t="str">
        <f>IF(C160="","",IF(I160=1,PI()*POWER(G160/2,2)/10000,SUM(PI()*POWER(PRODUCT('Raw INPUT data'!G160,1/PI())/2,2)/10000,PI()*POWER(PRODUCT('Raw INPUT data'!H160,1/PI())/2,2)/10000,PI()*POWER(PRODUCT('Raw INPUT data'!I160,1/PI())/2,2)/10000,PI()*POWER(PRODUCT('Raw INPUT data'!J160,1/PI())/2,2)/10000,PI()*POWER(PRODUCT('Raw INPUT data'!K160,1/PI())/2,2)/10000,PI()*POWER(PRODUCT('Raw INPUT data'!L160,1/PI())/2,2)/10000,PI()*POWER(PRODUCT('Raw INPUT data'!M160,1/PI())/2,2)/10000,PI()*POWER(PRODUCT('Raw INPUT data'!N160,1/PI())/2,2)/10000,PI()*POWER(PRODUCT('Raw INPUT data'!O160,1/PI())/2,2)/10000,PI()*POWER(PRODUCT('Raw INPUT data'!P160,1/PI())/2,2)/10000,PI()*POWER(PRODUCT('Raw INPUT data'!Q160,1/PI())/2,2)/10000,PI()*POWER(PRODUCT('Raw INPUT data'!R160,1/PI())/2,2)/10000,PI()*POWER(PRODUCT('Raw INPUT data'!S160,1/PI())/2,2)/10000,PI()*POWER(PRODUCT('Raw INPUT data'!T160,1/PI())/2,2)/10000,PI()*POWER(PRODUCT('Raw INPUT data'!U160,1/PI())/2,2)/10000,PI()*POWER(PRODUCT('Raw INPUT data'!V160,1/PI())/2,2)/10000,PI()*POWER(PRODUCT('Raw INPUT data'!W160,1/PI())/2,2)/10000,PI()*POWER(PRODUCT('Raw INPUT data'!X160,1/PI())/2,2)/10000,PI()*POWER(PRODUCT('Raw INPUT data'!Y160,1/PI())/2,2)/10000,PI()*POWER(PRODUCT('Raw INPUT data'!Z160,1/PI())/2,2)/10000)))</f>
        <v/>
      </c>
      <c r="I160" s="28" t="str">
        <f>IF(C160="","",COUNT('Raw INPUT data'!G160:Z160))</f>
        <v/>
      </c>
      <c r="J160" s="5" t="str">
        <f>IF(C160="","",'Raw INPUT data'!F160)</f>
        <v/>
      </c>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73"/>
    </row>
    <row r="161" spans="1:40" x14ac:dyDescent="0.2">
      <c r="A161" s="68" t="str">
        <f t="shared" si="7"/>
        <v/>
      </c>
      <c r="B161" s="1" t="str">
        <f>CONCATENATE('Raw INPUT data'!A161,'Raw INPUT data'!B161)</f>
        <v/>
      </c>
      <c r="C161" s="12" t="str">
        <f>'Raw INPUT data'!D161</f>
        <v/>
      </c>
      <c r="D161" s="20" t="str">
        <f>IF(C161="","",IF(I161&gt;1,'Raw INPUT data'!E161,SUM('Raw INPUT data'!E161,(G161/100)/2)))</f>
        <v/>
      </c>
      <c r="E161" s="20" t="str">
        <f t="shared" si="8"/>
        <v/>
      </c>
      <c r="F161" s="16" t="str">
        <f>IF(C161="","",IF(I161&gt;1,"MST",'Raw INPUT data'!G161))</f>
        <v/>
      </c>
      <c r="G161" s="16" t="str">
        <f t="shared" si="9"/>
        <v/>
      </c>
      <c r="H161" s="25" t="str">
        <f>IF(C161="","",IF(I161=1,PI()*POWER(G161/2,2)/10000,SUM(PI()*POWER(PRODUCT('Raw INPUT data'!G161,1/PI())/2,2)/10000,PI()*POWER(PRODUCT('Raw INPUT data'!H161,1/PI())/2,2)/10000,PI()*POWER(PRODUCT('Raw INPUT data'!I161,1/PI())/2,2)/10000,PI()*POWER(PRODUCT('Raw INPUT data'!J161,1/PI())/2,2)/10000,PI()*POWER(PRODUCT('Raw INPUT data'!K161,1/PI())/2,2)/10000,PI()*POWER(PRODUCT('Raw INPUT data'!L161,1/PI())/2,2)/10000,PI()*POWER(PRODUCT('Raw INPUT data'!M161,1/PI())/2,2)/10000,PI()*POWER(PRODUCT('Raw INPUT data'!N161,1/PI())/2,2)/10000,PI()*POWER(PRODUCT('Raw INPUT data'!O161,1/PI())/2,2)/10000,PI()*POWER(PRODUCT('Raw INPUT data'!P161,1/PI())/2,2)/10000,PI()*POWER(PRODUCT('Raw INPUT data'!Q161,1/PI())/2,2)/10000,PI()*POWER(PRODUCT('Raw INPUT data'!R161,1/PI())/2,2)/10000,PI()*POWER(PRODUCT('Raw INPUT data'!S161,1/PI())/2,2)/10000,PI()*POWER(PRODUCT('Raw INPUT data'!T161,1/PI())/2,2)/10000,PI()*POWER(PRODUCT('Raw INPUT data'!U161,1/PI())/2,2)/10000,PI()*POWER(PRODUCT('Raw INPUT data'!V161,1/PI())/2,2)/10000,PI()*POWER(PRODUCT('Raw INPUT data'!W161,1/PI())/2,2)/10000,PI()*POWER(PRODUCT('Raw INPUT data'!X161,1/PI())/2,2)/10000,PI()*POWER(PRODUCT('Raw INPUT data'!Y161,1/PI())/2,2)/10000,PI()*POWER(PRODUCT('Raw INPUT data'!Z161,1/PI())/2,2)/10000)))</f>
        <v/>
      </c>
      <c r="I161" s="26" t="str">
        <f>IF(C161="","",COUNT('Raw INPUT data'!G161:Z161))</f>
        <v/>
      </c>
      <c r="J161" s="3" t="str">
        <f>IF(C161="","",'Raw INPUT data'!F161)</f>
        <v/>
      </c>
      <c r="K161" s="43" t="str">
        <f>IF(B161="","",IF($K$4="","",IF(OR(C161=$K$4,C162=$K$4,C163=$K$4,C164=$K$4),1,0)))</f>
        <v/>
      </c>
      <c r="L161" s="43" t="str">
        <f>IF(B161="","",IF($L$4="","",IF(OR(C161=$L$4,C162=$L$4,C163=$L$4,C164=$L$4),1,0)))</f>
        <v/>
      </c>
      <c r="M161" s="43" t="str">
        <f>IF(B161="","",IF($M$4="","",IF(OR(C161=$M$4,C162=$M$4,C163=$M$4,C164=$M$4),1,0)))</f>
        <v/>
      </c>
      <c r="N161" s="43" t="str">
        <f>IF(B161="","",IF($N$4="","",IF(OR(C161=$N$4,C162=$N$4,C163=$N$4,C164=$N$4),1,0)))</f>
        <v/>
      </c>
      <c r="O161" s="43" t="str">
        <f>IF(B161="","",IF($O$4="","",IF(OR(C161=$O$4,C162=$O$4,C163=$O$4,C164=$O$4),1,0)))</f>
        <v/>
      </c>
      <c r="P161" s="43" t="str">
        <f>IF(B161="","",IF($P$4="","",IF(OR(C161=$P$4,C162=$P$4,C163=$P$4,C164=$P$4),1,0)))</f>
        <v/>
      </c>
      <c r="Q161" s="43" t="str">
        <f>IF(B161="","",IF($Q$4="","",IF(OR(C161=$Q$4,C162=$Q$4,C163=$Q$4,C164=$Q$4),1,0)))</f>
        <v/>
      </c>
      <c r="R161" s="43" t="str">
        <f>IF(B161="","",IF($R$4="","",IF(OR(C161=$R$4,C162=$R$4,C163=$R$4,C164=$R$4),1,0)))</f>
        <v/>
      </c>
      <c r="S161" s="43" t="str">
        <f>IF(B161="","",IF($S$4="","",IF(OR(C161=$S$4,C162=$S$4,C163=$S$4,C164=$S$4),1,0)))</f>
        <v/>
      </c>
      <c r="T161" s="43" t="str">
        <f>IF(B161="","",IF($T$4="","",IF(OR(C161=$T$4,C162=$T$4,C163=$T$4,C164=$T$4),1,0)))</f>
        <v/>
      </c>
      <c r="U161" s="43" t="str">
        <f>IF(B161="","",IF($U$4="","",IF(OR(C161=$U$4,C162=$U$4,C163=$U$4,C164=$U$4),1,0)))</f>
        <v/>
      </c>
      <c r="V161" s="43" t="str">
        <f>IF(B161="","",IF($V$4="","",IF(OR(C161=$V$4,C162=$V$4,C163=$V$4,C164=$V$4),1,0)))</f>
        <v/>
      </c>
      <c r="W161" s="43" t="str">
        <f>IF(B161="","",IF($W$4="","",IF(OR(C161=$W$4,C162=$W$4,C163=$W$4,C164=$W$4),1,0)))</f>
        <v/>
      </c>
      <c r="X161" s="43" t="str">
        <f>IF(B161="","",IF($X$4="","",IF(OR(C161=$X$4,C162=$X$4,C163=$X$4,C164=$X$4),1,0)))</f>
        <v/>
      </c>
      <c r="Y161" s="43" t="str">
        <f>IF(B161="","",IF($Y$4="","",IF(OR(C161=$Y$4,C162=$Y$4,C163=$Y$4,C164=$Y$4),1,0)))</f>
        <v/>
      </c>
      <c r="Z161" s="43" t="str">
        <f>IF(B161="","",IF($Z$4="","",IF(OR(C161=$Z$4,C162=$Z$4,C163=$Z$4,C164=$Z$4),1,0)))</f>
        <v/>
      </c>
      <c r="AA161" s="43" t="str">
        <f>IF(B161="","",IF($AA$4="","",IF(OR(C161=$AA$4,C162=$AA$4,C163=$AA$4,C164=$AA$4),1,0)))</f>
        <v/>
      </c>
      <c r="AB161" s="43" t="str">
        <f>IF(B161="","",IF($AB$4="","",IF(OR(C161=$AB$4,C162=$AB$4,C163=$AB$4,C164=$AB$4),1,0)))</f>
        <v/>
      </c>
      <c r="AC161" s="43" t="str">
        <f>IF(B161="","",IF($AC$4="","",IF(OR(C161=$AC$4,C162=$AC$4,C163=$AC$4,C164=$AC$4),1,0)))</f>
        <v/>
      </c>
      <c r="AD161" s="43" t="str">
        <f>IF(B161="","",IF($AD$4="","",IF(OR(C161=$AD$4,C162=$AD$4,C163=$AD$4,C164=$AD$4),1,0)))</f>
        <v/>
      </c>
      <c r="AE161" s="43" t="str">
        <f>IF(B161="","",IF($AE$4="","",IF(OR(C161=$AE$4,C162=$AE$4,C163=$AE$4,C164=$AE$4),1,0)))</f>
        <v/>
      </c>
      <c r="AF161" s="43" t="str">
        <f>IF(B161="","",IF($AF$4="","",IF(OR(C161=$AF$4,C162=$AF$4,C163=$AF$4,C164=$AF$4),1,0)))</f>
        <v/>
      </c>
      <c r="AG161" s="43" t="str">
        <f>IF(B161="","",IF($AG$4="","",IF(OR(C161=$AG$4,C162=$AG$4,C163=$AG$4,C164=$AG$4),1,0)))</f>
        <v/>
      </c>
      <c r="AH161" s="43" t="str">
        <f>IF(B161="","",IF($AH$4="","",IF(OR(C161=$AH$4,C162=$AH$4,C163=$AH$4,C164=$AH$4),1,0)))</f>
        <v/>
      </c>
      <c r="AI161" s="43" t="str">
        <f>IF(B161="","",IF($AI$4="","",IF(OR(C161=$AI$4,C162=$AI$4,C163=$AI$4,C164=$AI$4),1,0)))</f>
        <v/>
      </c>
      <c r="AJ161" s="43" t="str">
        <f>IF(B161="","",IF($AJ$4="","",IF(OR(C161=$AJ$4,C162=$AJ$4,C163=$AJ$4,C164=$AJ$4),1,0)))</f>
        <v/>
      </c>
      <c r="AK161" s="43" t="str">
        <f>IF(B161="","",IF($AK$4="","",IF(OR(C161=$AK$4,C162=$AK$4,C163=$AK$4,C164=$AK$4),1,0)))</f>
        <v/>
      </c>
      <c r="AL161" s="43" t="str">
        <f>IF(B161="","",IF($AL$4="","",IF(OR(C161=$AL$4,C162=$AL$4,C163=$AL$4,C164=$AL$4),1,0)))</f>
        <v/>
      </c>
      <c r="AM161" s="43" t="str">
        <f>IF(B161="","",IF($AM$4="","",IF(OR(C161=$AM$4,C162=$AM$4,C163=$AM$4,C164=$AM$4),1,0)))</f>
        <v/>
      </c>
      <c r="AN161" s="72" t="str">
        <f>IF(B161="","",IF($AN$4="","",IF(OR(C161=$AN$4,C162=$AN$4,C163=$AN$4,C164=$AN$4),1,0)))</f>
        <v/>
      </c>
    </row>
    <row r="162" spans="1:40" x14ac:dyDescent="0.2">
      <c r="A162" s="68" t="str">
        <f t="shared" si="7"/>
        <v/>
      </c>
      <c r="B162" s="1" t="str">
        <f>CONCATENATE('Raw INPUT data'!A162,'Raw INPUT data'!B162)</f>
        <v/>
      </c>
      <c r="C162" s="12" t="str">
        <f>'Raw INPUT data'!D162</f>
        <v/>
      </c>
      <c r="D162" s="20" t="str">
        <f>IF(C162="","",IF(I162&gt;1,'Raw INPUT data'!E162,SUM('Raw INPUT data'!E162,(G162/100)/2)))</f>
        <v/>
      </c>
      <c r="E162" s="20" t="str">
        <f t="shared" si="8"/>
        <v/>
      </c>
      <c r="F162" s="16" t="str">
        <f>IF(C162="","",IF(I162&gt;1,"MST",'Raw INPUT data'!G162))</f>
        <v/>
      </c>
      <c r="G162" s="16" t="str">
        <f t="shared" si="9"/>
        <v/>
      </c>
      <c r="H162" s="25" t="str">
        <f>IF(C162="","",IF(I162=1,PI()*POWER(G162/2,2)/10000,SUM(PI()*POWER(PRODUCT('Raw INPUT data'!G162,1/PI())/2,2)/10000,PI()*POWER(PRODUCT('Raw INPUT data'!H162,1/PI())/2,2)/10000,PI()*POWER(PRODUCT('Raw INPUT data'!I162,1/PI())/2,2)/10000,PI()*POWER(PRODUCT('Raw INPUT data'!J162,1/PI())/2,2)/10000,PI()*POWER(PRODUCT('Raw INPUT data'!K162,1/PI())/2,2)/10000,PI()*POWER(PRODUCT('Raw INPUT data'!L162,1/PI())/2,2)/10000,PI()*POWER(PRODUCT('Raw INPUT data'!M162,1/PI())/2,2)/10000,PI()*POWER(PRODUCT('Raw INPUT data'!N162,1/PI())/2,2)/10000,PI()*POWER(PRODUCT('Raw INPUT data'!O162,1/PI())/2,2)/10000,PI()*POWER(PRODUCT('Raw INPUT data'!P162,1/PI())/2,2)/10000,PI()*POWER(PRODUCT('Raw INPUT data'!Q162,1/PI())/2,2)/10000,PI()*POWER(PRODUCT('Raw INPUT data'!R162,1/PI())/2,2)/10000,PI()*POWER(PRODUCT('Raw INPUT data'!S162,1/PI())/2,2)/10000,PI()*POWER(PRODUCT('Raw INPUT data'!T162,1/PI())/2,2)/10000,PI()*POWER(PRODUCT('Raw INPUT data'!U162,1/PI())/2,2)/10000,PI()*POWER(PRODUCT('Raw INPUT data'!V162,1/PI())/2,2)/10000,PI()*POWER(PRODUCT('Raw INPUT data'!W162,1/PI())/2,2)/10000,PI()*POWER(PRODUCT('Raw INPUT data'!X162,1/PI())/2,2)/10000,PI()*POWER(PRODUCT('Raw INPUT data'!Y162,1/PI())/2,2)/10000,PI()*POWER(PRODUCT('Raw INPUT data'!Z162,1/PI())/2,2)/10000)))</f>
        <v/>
      </c>
      <c r="I162" s="26" t="str">
        <f>IF(C162="","",COUNT('Raw INPUT data'!G162:Z162))</f>
        <v/>
      </c>
      <c r="J162" s="3" t="str">
        <f>IF(C162="","",'Raw INPUT data'!F162)</f>
        <v/>
      </c>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72"/>
    </row>
    <row r="163" spans="1:40" x14ac:dyDescent="0.2">
      <c r="A163" s="68" t="str">
        <f t="shared" si="7"/>
        <v/>
      </c>
      <c r="B163" s="1" t="str">
        <f>CONCATENATE('Raw INPUT data'!A163,'Raw INPUT data'!B163)</f>
        <v/>
      </c>
      <c r="C163" s="12" t="str">
        <f>'Raw INPUT data'!D163</f>
        <v/>
      </c>
      <c r="D163" s="20" t="str">
        <f>IF(C163="","",IF(I163&gt;1,'Raw INPUT data'!E163,SUM('Raw INPUT data'!E163,(G163/100)/2)))</f>
        <v/>
      </c>
      <c r="E163" s="20" t="str">
        <f t="shared" si="8"/>
        <v/>
      </c>
      <c r="F163" s="16" t="str">
        <f>IF(C163="","",IF(I163&gt;1,"MST",'Raw INPUT data'!G163))</f>
        <v/>
      </c>
      <c r="G163" s="16" t="str">
        <f t="shared" si="9"/>
        <v/>
      </c>
      <c r="H163" s="25" t="str">
        <f>IF(C163="","",IF(I163=1,PI()*POWER(G163/2,2)/10000,SUM(PI()*POWER(PRODUCT('Raw INPUT data'!G163,1/PI())/2,2)/10000,PI()*POWER(PRODUCT('Raw INPUT data'!H163,1/PI())/2,2)/10000,PI()*POWER(PRODUCT('Raw INPUT data'!I163,1/PI())/2,2)/10000,PI()*POWER(PRODUCT('Raw INPUT data'!J163,1/PI())/2,2)/10000,PI()*POWER(PRODUCT('Raw INPUT data'!K163,1/PI())/2,2)/10000,PI()*POWER(PRODUCT('Raw INPUT data'!L163,1/PI())/2,2)/10000,PI()*POWER(PRODUCT('Raw INPUT data'!M163,1/PI())/2,2)/10000,PI()*POWER(PRODUCT('Raw INPUT data'!N163,1/PI())/2,2)/10000,PI()*POWER(PRODUCT('Raw INPUT data'!O163,1/PI())/2,2)/10000,PI()*POWER(PRODUCT('Raw INPUT data'!P163,1/PI())/2,2)/10000,PI()*POWER(PRODUCT('Raw INPUT data'!Q163,1/PI())/2,2)/10000,PI()*POWER(PRODUCT('Raw INPUT data'!R163,1/PI())/2,2)/10000,PI()*POWER(PRODUCT('Raw INPUT data'!S163,1/PI())/2,2)/10000,PI()*POWER(PRODUCT('Raw INPUT data'!T163,1/PI())/2,2)/10000,PI()*POWER(PRODUCT('Raw INPUT data'!U163,1/PI())/2,2)/10000,PI()*POWER(PRODUCT('Raw INPUT data'!V163,1/PI())/2,2)/10000,PI()*POWER(PRODUCT('Raw INPUT data'!W163,1/PI())/2,2)/10000,PI()*POWER(PRODUCT('Raw INPUT data'!X163,1/PI())/2,2)/10000,PI()*POWER(PRODUCT('Raw INPUT data'!Y163,1/PI())/2,2)/10000,PI()*POWER(PRODUCT('Raw INPUT data'!Z163,1/PI())/2,2)/10000)))</f>
        <v/>
      </c>
      <c r="I163" s="26" t="str">
        <f>IF(C163="","",COUNT('Raw INPUT data'!G163:Z163))</f>
        <v/>
      </c>
      <c r="J163" s="3" t="str">
        <f>IF(C163="","",'Raw INPUT data'!F163)</f>
        <v/>
      </c>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72"/>
    </row>
    <row r="164" spans="1:40" x14ac:dyDescent="0.2">
      <c r="A164" s="69" t="str">
        <f t="shared" si="7"/>
        <v/>
      </c>
      <c r="B164" s="4" t="str">
        <f>CONCATENATE('Raw INPUT data'!A164,'Raw INPUT data'!B164)</f>
        <v/>
      </c>
      <c r="C164" s="17" t="str">
        <f>'Raw INPUT data'!D164</f>
        <v/>
      </c>
      <c r="D164" s="21" t="str">
        <f>IF(C164="","",IF(I164&gt;1,'Raw INPUT data'!E164,SUM('Raw INPUT data'!E164,(G164/100)/2)))</f>
        <v/>
      </c>
      <c r="E164" s="21" t="str">
        <f t="shared" si="8"/>
        <v/>
      </c>
      <c r="F164" s="18" t="str">
        <f>IF(C164="","",IF(I164&gt;1,"MST",'Raw INPUT data'!G164))</f>
        <v/>
      </c>
      <c r="G164" s="18" t="str">
        <f t="shared" si="9"/>
        <v/>
      </c>
      <c r="H164" s="27" t="str">
        <f>IF(C164="","",IF(I164=1,PI()*POWER(G164/2,2)/10000,SUM(PI()*POWER(PRODUCT('Raw INPUT data'!G164,1/PI())/2,2)/10000,PI()*POWER(PRODUCT('Raw INPUT data'!H164,1/PI())/2,2)/10000,PI()*POWER(PRODUCT('Raw INPUT data'!I164,1/PI())/2,2)/10000,PI()*POWER(PRODUCT('Raw INPUT data'!J164,1/PI())/2,2)/10000,PI()*POWER(PRODUCT('Raw INPUT data'!K164,1/PI())/2,2)/10000,PI()*POWER(PRODUCT('Raw INPUT data'!L164,1/PI())/2,2)/10000,PI()*POWER(PRODUCT('Raw INPUT data'!M164,1/PI())/2,2)/10000,PI()*POWER(PRODUCT('Raw INPUT data'!N164,1/PI())/2,2)/10000,PI()*POWER(PRODUCT('Raw INPUT data'!O164,1/PI())/2,2)/10000,PI()*POWER(PRODUCT('Raw INPUT data'!P164,1/PI())/2,2)/10000,PI()*POWER(PRODUCT('Raw INPUT data'!Q164,1/PI())/2,2)/10000,PI()*POWER(PRODUCT('Raw INPUT data'!R164,1/PI())/2,2)/10000,PI()*POWER(PRODUCT('Raw INPUT data'!S164,1/PI())/2,2)/10000,PI()*POWER(PRODUCT('Raw INPUT data'!T164,1/PI())/2,2)/10000,PI()*POWER(PRODUCT('Raw INPUT data'!U164,1/PI())/2,2)/10000,PI()*POWER(PRODUCT('Raw INPUT data'!V164,1/PI())/2,2)/10000,PI()*POWER(PRODUCT('Raw INPUT data'!W164,1/PI())/2,2)/10000,PI()*POWER(PRODUCT('Raw INPUT data'!X164,1/PI())/2,2)/10000,PI()*POWER(PRODUCT('Raw INPUT data'!Y164,1/PI())/2,2)/10000,PI()*POWER(PRODUCT('Raw INPUT data'!Z164,1/PI())/2,2)/10000)))</f>
        <v/>
      </c>
      <c r="I164" s="28" t="str">
        <f>IF(C164="","",COUNT('Raw INPUT data'!G164:Z164))</f>
        <v/>
      </c>
      <c r="J164" s="5" t="str">
        <f>IF(C164="","",'Raw INPUT data'!F164)</f>
        <v/>
      </c>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73"/>
    </row>
    <row r="165" spans="1:40" x14ac:dyDescent="0.2">
      <c r="A165" s="68" t="str">
        <f t="shared" si="7"/>
        <v/>
      </c>
      <c r="B165" s="1" t="str">
        <f>CONCATENATE('Raw INPUT data'!A165,'Raw INPUT data'!B165)</f>
        <v/>
      </c>
      <c r="C165" s="12" t="str">
        <f>'Raw INPUT data'!D165</f>
        <v/>
      </c>
      <c r="D165" s="20" t="str">
        <f>IF(C165="","",IF(I165&gt;1,'Raw INPUT data'!E165,SUM('Raw INPUT data'!E165,(G165/100)/2)))</f>
        <v/>
      </c>
      <c r="E165" s="20" t="str">
        <f t="shared" si="8"/>
        <v/>
      </c>
      <c r="F165" s="16" t="str">
        <f>IF(C165="","",IF(I165&gt;1,"MST",'Raw INPUT data'!G165))</f>
        <v/>
      </c>
      <c r="G165" s="16" t="str">
        <f t="shared" si="9"/>
        <v/>
      </c>
      <c r="H165" s="25" t="str">
        <f>IF(C165="","",IF(I165=1,PI()*POWER(G165/2,2)/10000,SUM(PI()*POWER(PRODUCT('Raw INPUT data'!G165,1/PI())/2,2)/10000,PI()*POWER(PRODUCT('Raw INPUT data'!H165,1/PI())/2,2)/10000,PI()*POWER(PRODUCT('Raw INPUT data'!I165,1/PI())/2,2)/10000,PI()*POWER(PRODUCT('Raw INPUT data'!J165,1/PI())/2,2)/10000,PI()*POWER(PRODUCT('Raw INPUT data'!K165,1/PI())/2,2)/10000,PI()*POWER(PRODUCT('Raw INPUT data'!L165,1/PI())/2,2)/10000,PI()*POWER(PRODUCT('Raw INPUT data'!M165,1/PI())/2,2)/10000,PI()*POWER(PRODUCT('Raw INPUT data'!N165,1/PI())/2,2)/10000,PI()*POWER(PRODUCT('Raw INPUT data'!O165,1/PI())/2,2)/10000,PI()*POWER(PRODUCT('Raw INPUT data'!P165,1/PI())/2,2)/10000,PI()*POWER(PRODUCT('Raw INPUT data'!Q165,1/PI())/2,2)/10000,PI()*POWER(PRODUCT('Raw INPUT data'!R165,1/PI())/2,2)/10000,PI()*POWER(PRODUCT('Raw INPUT data'!S165,1/PI())/2,2)/10000,PI()*POWER(PRODUCT('Raw INPUT data'!T165,1/PI())/2,2)/10000,PI()*POWER(PRODUCT('Raw INPUT data'!U165,1/PI())/2,2)/10000,PI()*POWER(PRODUCT('Raw INPUT data'!V165,1/PI())/2,2)/10000,PI()*POWER(PRODUCT('Raw INPUT data'!W165,1/PI())/2,2)/10000,PI()*POWER(PRODUCT('Raw INPUT data'!X165,1/PI())/2,2)/10000,PI()*POWER(PRODUCT('Raw INPUT data'!Y165,1/PI())/2,2)/10000,PI()*POWER(PRODUCT('Raw INPUT data'!Z165,1/PI())/2,2)/10000)))</f>
        <v/>
      </c>
      <c r="I165" s="26" t="str">
        <f>IF(C165="","",COUNT('Raw INPUT data'!G165:Z165))</f>
        <v/>
      </c>
      <c r="J165" s="3" t="str">
        <f>IF(C165="","",'Raw INPUT data'!F165)</f>
        <v/>
      </c>
      <c r="K165" s="43" t="str">
        <f>IF(B165="","",IF($K$4="","",IF(OR(C165=$K$4,C166=$K$4,C167=$K$4,C168=$K$4),1,0)))</f>
        <v/>
      </c>
      <c r="L165" s="43" t="str">
        <f>IF(B165="","",IF($L$4="","",IF(OR(C165=$L$4,C166=$L$4,C167=$L$4,C168=$L$4),1,0)))</f>
        <v/>
      </c>
      <c r="M165" s="43" t="str">
        <f>IF(B165="","",IF($M$4="","",IF(OR(C165=$M$4,C166=$M$4,C167=$M$4,C168=$M$4),1,0)))</f>
        <v/>
      </c>
      <c r="N165" s="43" t="str">
        <f>IF(B165="","",IF($N$4="","",IF(OR(C165=$N$4,C166=$N$4,C167=$N$4,C168=$N$4),1,0)))</f>
        <v/>
      </c>
      <c r="O165" s="43" t="str">
        <f>IF(B165="","",IF($O$4="","",IF(OR(C165=$O$4,C166=$O$4,C167=$O$4,C168=$O$4),1,0)))</f>
        <v/>
      </c>
      <c r="P165" s="43" t="str">
        <f>IF(B165="","",IF($P$4="","",IF(OR(C165=$P$4,C166=$P$4,C167=$P$4,C168=$P$4),1,0)))</f>
        <v/>
      </c>
      <c r="Q165" s="43" t="str">
        <f>IF(B165="","",IF($Q$4="","",IF(OR(C165=$Q$4,C166=$Q$4,C167=$Q$4,C168=$Q$4),1,0)))</f>
        <v/>
      </c>
      <c r="R165" s="43" t="str">
        <f>IF(B165="","",IF($R$4="","",IF(OR(C165=$R$4,C166=$R$4,C167=$R$4,C168=$R$4),1,0)))</f>
        <v/>
      </c>
      <c r="S165" s="43" t="str">
        <f>IF(B165="","",IF($S$4="","",IF(OR(C165=$S$4,C166=$S$4,C167=$S$4,C168=$S$4),1,0)))</f>
        <v/>
      </c>
      <c r="T165" s="43" t="str">
        <f>IF(B165="","",IF($T$4="","",IF(OR(C165=$T$4,C166=$T$4,C167=$T$4,C168=$T$4),1,0)))</f>
        <v/>
      </c>
      <c r="U165" s="43" t="str">
        <f>IF(B165="","",IF($U$4="","",IF(OR(C165=$U$4,C166=$U$4,C167=$U$4,C168=$U$4),1,0)))</f>
        <v/>
      </c>
      <c r="V165" s="43" t="str">
        <f>IF(B165="","",IF($V$4="","",IF(OR(C165=$V$4,C166=$V$4,C167=$V$4,C168=$V$4),1,0)))</f>
        <v/>
      </c>
      <c r="W165" s="43" t="str">
        <f>IF(B165="","",IF($W$4="","",IF(OR(C165=$W$4,C166=$W$4,C167=$W$4,C168=$W$4),1,0)))</f>
        <v/>
      </c>
      <c r="X165" s="43" t="str">
        <f>IF(B165="","",IF($X$4="","",IF(OR(C165=$X$4,C166=$X$4,C167=$X$4,C168=$X$4),1,0)))</f>
        <v/>
      </c>
      <c r="Y165" s="43" t="str">
        <f>IF(B165="","",IF($Y$4="","",IF(OR(C165=$Y$4,C166=$Y$4,C167=$Y$4,C168=$Y$4),1,0)))</f>
        <v/>
      </c>
      <c r="Z165" s="43" t="str">
        <f>IF(B165="","",IF($Z$4="","",IF(OR(C165=$Z$4,C166=$Z$4,C167=$Z$4,C168=$Z$4),1,0)))</f>
        <v/>
      </c>
      <c r="AA165" s="43" t="str">
        <f>IF(B165="","",IF($AA$4="","",IF(OR(C165=$AA$4,C166=$AA$4,C167=$AA$4,C168=$AA$4),1,0)))</f>
        <v/>
      </c>
      <c r="AB165" s="43" t="str">
        <f>IF(B165="","",IF($AB$4="","",IF(OR(C165=$AB$4,C166=$AB$4,C167=$AB$4,C168=$AB$4),1,0)))</f>
        <v/>
      </c>
      <c r="AC165" s="43" t="str">
        <f>IF(B165="","",IF($AC$4="","",IF(OR(C165=$AC$4,C166=$AC$4,C167=$AC$4,C168=$AC$4),1,0)))</f>
        <v/>
      </c>
      <c r="AD165" s="43" t="str">
        <f>IF(B165="","",IF($AD$4="","",IF(OR(C165=$AD$4,C166=$AD$4,C167=$AD$4,C168=$AD$4),1,0)))</f>
        <v/>
      </c>
      <c r="AE165" s="43" t="str">
        <f>IF(B165="","",IF($AE$4="","",IF(OR(C165=$AE$4,C166=$AE$4,C167=$AE$4,C168=$AE$4),1,0)))</f>
        <v/>
      </c>
      <c r="AF165" s="43" t="str">
        <f>IF(B165="","",IF($AF$4="","",IF(OR(C165=$AF$4,C166=$AF$4,C167=$AF$4,C168=$AF$4),1,0)))</f>
        <v/>
      </c>
      <c r="AG165" s="43" t="str">
        <f>IF(B165="","",IF($AG$4="","",IF(OR(C165=$AG$4,C166=$AG$4,C167=$AG$4,C168=$AG$4),1,0)))</f>
        <v/>
      </c>
      <c r="AH165" s="43" t="str">
        <f>IF(B165="","",IF($AH$4="","",IF(OR(C165=$AH$4,C166=$AH$4,C167=$AH$4,C168=$AH$4),1,0)))</f>
        <v/>
      </c>
      <c r="AI165" s="43" t="str">
        <f>IF(B165="","",IF($AI$4="","",IF(OR(C165=$AI$4,C166=$AI$4,C167=$AI$4,C168=$AI$4),1,0)))</f>
        <v/>
      </c>
      <c r="AJ165" s="43" t="str">
        <f>IF(B165="","",IF($AJ$4="","",IF(OR(C165=$AJ$4,C166=$AJ$4,C167=$AJ$4,C168=$AJ$4),1,0)))</f>
        <v/>
      </c>
      <c r="AK165" s="43" t="str">
        <f>IF(B165="","",IF($AK$4="","",IF(OR(C165=$AK$4,C166=$AK$4,C167=$AK$4,C168=$AK$4),1,0)))</f>
        <v/>
      </c>
      <c r="AL165" s="43" t="str">
        <f>IF(B165="","",IF($AL$4="","",IF(OR(C165=$AL$4,C166=$AL$4,C167=$AL$4,C168=$AL$4),1,0)))</f>
        <v/>
      </c>
      <c r="AM165" s="43" t="str">
        <f>IF(B165="","",IF($AM$4="","",IF(OR(C165=$AM$4,C166=$AM$4,C167=$AM$4,C168=$AM$4),1,0)))</f>
        <v/>
      </c>
      <c r="AN165" s="72" t="str">
        <f>IF(B165="","",IF($AN$4="","",IF(OR(C165=$AN$4,C166=$AN$4,C167=$AN$4,C168=$AN$4),1,0)))</f>
        <v/>
      </c>
    </row>
    <row r="166" spans="1:40" x14ac:dyDescent="0.2">
      <c r="A166" s="68" t="str">
        <f t="shared" si="7"/>
        <v/>
      </c>
      <c r="B166" s="1" t="str">
        <f>CONCATENATE('Raw INPUT data'!A166,'Raw INPUT data'!B166)</f>
        <v/>
      </c>
      <c r="C166" s="12" t="str">
        <f>'Raw INPUT data'!D166</f>
        <v/>
      </c>
      <c r="D166" s="20" t="str">
        <f>IF(C166="","",IF(I166&gt;1,'Raw INPUT data'!E166,SUM('Raw INPUT data'!E166,(G166/100)/2)))</f>
        <v/>
      </c>
      <c r="E166" s="20" t="str">
        <f t="shared" si="8"/>
        <v/>
      </c>
      <c r="F166" s="16" t="str">
        <f>IF(C166="","",IF(I166&gt;1,"MST",'Raw INPUT data'!G166))</f>
        <v/>
      </c>
      <c r="G166" s="16" t="str">
        <f t="shared" si="9"/>
        <v/>
      </c>
      <c r="H166" s="25" t="str">
        <f>IF(C166="","",IF(I166=1,PI()*POWER(G166/2,2)/10000,SUM(PI()*POWER(PRODUCT('Raw INPUT data'!G166,1/PI())/2,2)/10000,PI()*POWER(PRODUCT('Raw INPUT data'!H166,1/PI())/2,2)/10000,PI()*POWER(PRODUCT('Raw INPUT data'!I166,1/PI())/2,2)/10000,PI()*POWER(PRODUCT('Raw INPUT data'!J166,1/PI())/2,2)/10000,PI()*POWER(PRODUCT('Raw INPUT data'!K166,1/PI())/2,2)/10000,PI()*POWER(PRODUCT('Raw INPUT data'!L166,1/PI())/2,2)/10000,PI()*POWER(PRODUCT('Raw INPUT data'!M166,1/PI())/2,2)/10000,PI()*POWER(PRODUCT('Raw INPUT data'!N166,1/PI())/2,2)/10000,PI()*POWER(PRODUCT('Raw INPUT data'!O166,1/PI())/2,2)/10000,PI()*POWER(PRODUCT('Raw INPUT data'!P166,1/PI())/2,2)/10000,PI()*POWER(PRODUCT('Raw INPUT data'!Q166,1/PI())/2,2)/10000,PI()*POWER(PRODUCT('Raw INPUT data'!R166,1/PI())/2,2)/10000,PI()*POWER(PRODUCT('Raw INPUT data'!S166,1/PI())/2,2)/10000,PI()*POWER(PRODUCT('Raw INPUT data'!T166,1/PI())/2,2)/10000,PI()*POWER(PRODUCT('Raw INPUT data'!U166,1/PI())/2,2)/10000,PI()*POWER(PRODUCT('Raw INPUT data'!V166,1/PI())/2,2)/10000,PI()*POWER(PRODUCT('Raw INPUT data'!W166,1/PI())/2,2)/10000,PI()*POWER(PRODUCT('Raw INPUT data'!X166,1/PI())/2,2)/10000,PI()*POWER(PRODUCT('Raw INPUT data'!Y166,1/PI())/2,2)/10000,PI()*POWER(PRODUCT('Raw INPUT data'!Z166,1/PI())/2,2)/10000)))</f>
        <v/>
      </c>
      <c r="I166" s="26" t="str">
        <f>IF(C166="","",COUNT('Raw INPUT data'!G166:Z166))</f>
        <v/>
      </c>
      <c r="J166" s="3" t="str">
        <f>IF(C166="","",'Raw INPUT data'!F166)</f>
        <v/>
      </c>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72"/>
    </row>
    <row r="167" spans="1:40" x14ac:dyDescent="0.2">
      <c r="A167" s="68" t="str">
        <f t="shared" si="7"/>
        <v/>
      </c>
      <c r="B167" s="1" t="str">
        <f>CONCATENATE('Raw INPUT data'!A167,'Raw INPUT data'!B167)</f>
        <v/>
      </c>
      <c r="C167" s="12" t="str">
        <f>'Raw INPUT data'!D167</f>
        <v/>
      </c>
      <c r="D167" s="20" t="str">
        <f>IF(C167="","",IF(I167&gt;1,'Raw INPUT data'!E167,SUM('Raw INPUT data'!E167,(G167/100)/2)))</f>
        <v/>
      </c>
      <c r="E167" s="20" t="str">
        <f t="shared" si="8"/>
        <v/>
      </c>
      <c r="F167" s="16" t="str">
        <f>IF(C167="","",IF(I167&gt;1,"MST",'Raw INPUT data'!G167))</f>
        <v/>
      </c>
      <c r="G167" s="16" t="str">
        <f t="shared" si="9"/>
        <v/>
      </c>
      <c r="H167" s="25" t="str">
        <f>IF(C167="","",IF(I167=1,PI()*POWER(G167/2,2)/10000,SUM(PI()*POWER(PRODUCT('Raw INPUT data'!G167,1/PI())/2,2)/10000,PI()*POWER(PRODUCT('Raw INPUT data'!H167,1/PI())/2,2)/10000,PI()*POWER(PRODUCT('Raw INPUT data'!I167,1/PI())/2,2)/10000,PI()*POWER(PRODUCT('Raw INPUT data'!J167,1/PI())/2,2)/10000,PI()*POWER(PRODUCT('Raw INPUT data'!K167,1/PI())/2,2)/10000,PI()*POWER(PRODUCT('Raw INPUT data'!L167,1/PI())/2,2)/10000,PI()*POWER(PRODUCT('Raw INPUT data'!M167,1/PI())/2,2)/10000,PI()*POWER(PRODUCT('Raw INPUT data'!N167,1/PI())/2,2)/10000,PI()*POWER(PRODUCT('Raw INPUT data'!O167,1/PI())/2,2)/10000,PI()*POWER(PRODUCT('Raw INPUT data'!P167,1/PI())/2,2)/10000,PI()*POWER(PRODUCT('Raw INPUT data'!Q167,1/PI())/2,2)/10000,PI()*POWER(PRODUCT('Raw INPUT data'!R167,1/PI())/2,2)/10000,PI()*POWER(PRODUCT('Raw INPUT data'!S167,1/PI())/2,2)/10000,PI()*POWER(PRODUCT('Raw INPUT data'!T167,1/PI())/2,2)/10000,PI()*POWER(PRODUCT('Raw INPUT data'!U167,1/PI())/2,2)/10000,PI()*POWER(PRODUCT('Raw INPUT data'!V167,1/PI())/2,2)/10000,PI()*POWER(PRODUCT('Raw INPUT data'!W167,1/PI())/2,2)/10000,PI()*POWER(PRODUCT('Raw INPUT data'!X167,1/PI())/2,2)/10000,PI()*POWER(PRODUCT('Raw INPUT data'!Y167,1/PI())/2,2)/10000,PI()*POWER(PRODUCT('Raw INPUT data'!Z167,1/PI())/2,2)/10000)))</f>
        <v/>
      </c>
      <c r="I167" s="26" t="str">
        <f>IF(C167="","",COUNT('Raw INPUT data'!G167:Z167))</f>
        <v/>
      </c>
      <c r="J167" s="3" t="str">
        <f>IF(C167="","",'Raw INPUT data'!F167)</f>
        <v/>
      </c>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72"/>
    </row>
    <row r="168" spans="1:40" x14ac:dyDescent="0.2">
      <c r="A168" s="69" t="str">
        <f t="shared" si="7"/>
        <v/>
      </c>
      <c r="B168" s="4" t="str">
        <f>CONCATENATE('Raw INPUT data'!A168,'Raw INPUT data'!B168)</f>
        <v/>
      </c>
      <c r="C168" s="17" t="str">
        <f>'Raw INPUT data'!D168</f>
        <v/>
      </c>
      <c r="D168" s="21" t="str">
        <f>IF(C168="","",IF(I168&gt;1,'Raw INPUT data'!E168,SUM('Raw INPUT data'!E168,(G168/100)/2)))</f>
        <v/>
      </c>
      <c r="E168" s="21" t="str">
        <f t="shared" si="8"/>
        <v/>
      </c>
      <c r="F168" s="18" t="str">
        <f>IF(C168="","",IF(I168&gt;1,"MST",'Raw INPUT data'!G168))</f>
        <v/>
      </c>
      <c r="G168" s="18" t="str">
        <f t="shared" si="9"/>
        <v/>
      </c>
      <c r="H168" s="27" t="str">
        <f>IF(C168="","",IF(I168=1,PI()*POWER(G168/2,2)/10000,SUM(PI()*POWER(PRODUCT('Raw INPUT data'!G168,1/PI())/2,2)/10000,PI()*POWER(PRODUCT('Raw INPUT data'!H168,1/PI())/2,2)/10000,PI()*POWER(PRODUCT('Raw INPUT data'!I168,1/PI())/2,2)/10000,PI()*POWER(PRODUCT('Raw INPUT data'!J168,1/PI())/2,2)/10000,PI()*POWER(PRODUCT('Raw INPUT data'!K168,1/PI())/2,2)/10000,PI()*POWER(PRODUCT('Raw INPUT data'!L168,1/PI())/2,2)/10000,PI()*POWER(PRODUCT('Raw INPUT data'!M168,1/PI())/2,2)/10000,PI()*POWER(PRODUCT('Raw INPUT data'!N168,1/PI())/2,2)/10000,PI()*POWER(PRODUCT('Raw INPUT data'!O168,1/PI())/2,2)/10000,PI()*POWER(PRODUCT('Raw INPUT data'!P168,1/PI())/2,2)/10000,PI()*POWER(PRODUCT('Raw INPUT data'!Q168,1/PI())/2,2)/10000,PI()*POWER(PRODUCT('Raw INPUT data'!R168,1/PI())/2,2)/10000,PI()*POWER(PRODUCT('Raw INPUT data'!S168,1/PI())/2,2)/10000,PI()*POWER(PRODUCT('Raw INPUT data'!T168,1/PI())/2,2)/10000,PI()*POWER(PRODUCT('Raw INPUT data'!U168,1/PI())/2,2)/10000,PI()*POWER(PRODUCT('Raw INPUT data'!V168,1/PI())/2,2)/10000,PI()*POWER(PRODUCT('Raw INPUT data'!W168,1/PI())/2,2)/10000,PI()*POWER(PRODUCT('Raw INPUT data'!X168,1/PI())/2,2)/10000,PI()*POWER(PRODUCT('Raw INPUT data'!Y168,1/PI())/2,2)/10000,PI()*POWER(PRODUCT('Raw INPUT data'!Z168,1/PI())/2,2)/10000)))</f>
        <v/>
      </c>
      <c r="I168" s="28" t="str">
        <f>IF(C168="","",COUNT('Raw INPUT data'!G168:Z168))</f>
        <v/>
      </c>
      <c r="J168" s="5" t="str">
        <f>IF(C168="","",'Raw INPUT data'!F168)</f>
        <v/>
      </c>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73"/>
    </row>
    <row r="169" spans="1:40" x14ac:dyDescent="0.2">
      <c r="A169" s="68" t="str">
        <f t="shared" si="7"/>
        <v/>
      </c>
      <c r="B169" s="1" t="str">
        <f>CONCATENATE('Raw INPUT data'!A169,'Raw INPUT data'!B169)</f>
        <v/>
      </c>
      <c r="C169" s="12" t="str">
        <f>'Raw INPUT data'!D169</f>
        <v/>
      </c>
      <c r="D169" s="20" t="str">
        <f>IF(C169="","",IF(I169&gt;1,'Raw INPUT data'!E169,SUM('Raw INPUT data'!E169,(G169/100)/2)))</f>
        <v/>
      </c>
      <c r="E169" s="20" t="str">
        <f t="shared" si="8"/>
        <v/>
      </c>
      <c r="F169" s="16" t="str">
        <f>IF(C169="","",IF(I169&gt;1,"MST",'Raw INPUT data'!G169))</f>
        <v/>
      </c>
      <c r="G169" s="16" t="str">
        <f t="shared" si="9"/>
        <v/>
      </c>
      <c r="H169" s="25" t="str">
        <f>IF(C169="","",IF(I169=1,PI()*POWER(G169/2,2)/10000,SUM(PI()*POWER(PRODUCT('Raw INPUT data'!G169,1/PI())/2,2)/10000,PI()*POWER(PRODUCT('Raw INPUT data'!H169,1/PI())/2,2)/10000,PI()*POWER(PRODUCT('Raw INPUT data'!I169,1/PI())/2,2)/10000,PI()*POWER(PRODUCT('Raw INPUT data'!J169,1/PI())/2,2)/10000,PI()*POWER(PRODUCT('Raw INPUT data'!K169,1/PI())/2,2)/10000,PI()*POWER(PRODUCT('Raw INPUT data'!L169,1/PI())/2,2)/10000,PI()*POWER(PRODUCT('Raw INPUT data'!M169,1/PI())/2,2)/10000,PI()*POWER(PRODUCT('Raw INPUT data'!N169,1/PI())/2,2)/10000,PI()*POWER(PRODUCT('Raw INPUT data'!O169,1/PI())/2,2)/10000,PI()*POWER(PRODUCT('Raw INPUT data'!P169,1/PI())/2,2)/10000,PI()*POWER(PRODUCT('Raw INPUT data'!Q169,1/PI())/2,2)/10000,PI()*POWER(PRODUCT('Raw INPUT data'!R169,1/PI())/2,2)/10000,PI()*POWER(PRODUCT('Raw INPUT data'!S169,1/PI())/2,2)/10000,PI()*POWER(PRODUCT('Raw INPUT data'!T169,1/PI())/2,2)/10000,PI()*POWER(PRODUCT('Raw INPUT data'!U169,1/PI())/2,2)/10000,PI()*POWER(PRODUCT('Raw INPUT data'!V169,1/PI())/2,2)/10000,PI()*POWER(PRODUCT('Raw INPUT data'!W169,1/PI())/2,2)/10000,PI()*POWER(PRODUCT('Raw INPUT data'!X169,1/PI())/2,2)/10000,PI()*POWER(PRODUCT('Raw INPUT data'!Y169,1/PI())/2,2)/10000,PI()*POWER(PRODUCT('Raw INPUT data'!Z169,1/PI())/2,2)/10000)))</f>
        <v/>
      </c>
      <c r="I169" s="26" t="str">
        <f>IF(C169="","",COUNT('Raw INPUT data'!G169:Z169))</f>
        <v/>
      </c>
      <c r="J169" s="3" t="str">
        <f>IF(C169="","",'Raw INPUT data'!F169)</f>
        <v/>
      </c>
      <c r="K169" s="43" t="str">
        <f>IF(B169="","",IF($K$4="","",IF(OR(C169=$K$4,C170=$K$4,C171=$K$4,C172=$K$4),1,0)))</f>
        <v/>
      </c>
      <c r="L169" s="43" t="str">
        <f>IF(B169="","",IF($L$4="","",IF(OR(C169=$L$4,C170=$L$4,C171=$L$4,C172=$L$4),1,0)))</f>
        <v/>
      </c>
      <c r="M169" s="43" t="str">
        <f>IF(B169="","",IF($M$4="","",IF(OR(C169=$M$4,C170=$M$4,C171=$M$4,C172=$M$4),1,0)))</f>
        <v/>
      </c>
      <c r="N169" s="43" t="str">
        <f>IF(B169="","",IF($N$4="","",IF(OR(C169=$N$4,C170=$N$4,C171=$N$4,C172=$N$4),1,0)))</f>
        <v/>
      </c>
      <c r="O169" s="43" t="str">
        <f>IF(B169="","",IF($O$4="","",IF(OR(C169=$O$4,C170=$O$4,C171=$O$4,C172=$O$4),1,0)))</f>
        <v/>
      </c>
      <c r="P169" s="43" t="str">
        <f>IF(B169="","",IF($P$4="","",IF(OR(C169=$P$4,C170=$P$4,C171=$P$4,C172=$P$4),1,0)))</f>
        <v/>
      </c>
      <c r="Q169" s="43" t="str">
        <f>IF(B169="","",IF($Q$4="","",IF(OR(C169=$Q$4,C170=$Q$4,C171=$Q$4,C172=$Q$4),1,0)))</f>
        <v/>
      </c>
      <c r="R169" s="43" t="str">
        <f>IF(B169="","",IF($R$4="","",IF(OR(C169=$R$4,C170=$R$4,C171=$R$4,C172=$R$4),1,0)))</f>
        <v/>
      </c>
      <c r="S169" s="43" t="str">
        <f>IF(B169="","",IF($S$4="","",IF(OR(C169=$S$4,C170=$S$4,C171=$S$4,C172=$S$4),1,0)))</f>
        <v/>
      </c>
      <c r="T169" s="43" t="str">
        <f>IF(B169="","",IF($T$4="","",IF(OR(C169=$T$4,C170=$T$4,C171=$T$4,C172=$T$4),1,0)))</f>
        <v/>
      </c>
      <c r="U169" s="43" t="str">
        <f>IF(B169="","",IF($U$4="","",IF(OR(C169=$U$4,C170=$U$4,C171=$U$4,C172=$U$4),1,0)))</f>
        <v/>
      </c>
      <c r="V169" s="43" t="str">
        <f>IF(B169="","",IF($V$4="","",IF(OR(C169=$V$4,C170=$V$4,C171=$V$4,C172=$V$4),1,0)))</f>
        <v/>
      </c>
      <c r="W169" s="43" t="str">
        <f>IF(B169="","",IF($W$4="","",IF(OR(C169=$W$4,C170=$W$4,C171=$W$4,C172=$W$4),1,0)))</f>
        <v/>
      </c>
      <c r="X169" s="43" t="str">
        <f>IF(B169="","",IF($X$4="","",IF(OR(C169=$X$4,C170=$X$4,C171=$X$4,C172=$X$4),1,0)))</f>
        <v/>
      </c>
      <c r="Y169" s="43" t="str">
        <f>IF(B169="","",IF($Y$4="","",IF(OR(C169=$Y$4,C170=$Y$4,C171=$Y$4,C172=$Y$4),1,0)))</f>
        <v/>
      </c>
      <c r="Z169" s="43" t="str">
        <f>IF(B169="","",IF($Z$4="","",IF(OR(C169=$Z$4,C170=$Z$4,C171=$Z$4,C172=$Z$4),1,0)))</f>
        <v/>
      </c>
      <c r="AA169" s="43" t="str">
        <f>IF(B169="","",IF($AA$4="","",IF(OR(C169=$AA$4,C170=$AA$4,C171=$AA$4,C172=$AA$4),1,0)))</f>
        <v/>
      </c>
      <c r="AB169" s="43" t="str">
        <f>IF(B169="","",IF($AB$4="","",IF(OR(C169=$AB$4,C170=$AB$4,C171=$AB$4,C172=$AB$4),1,0)))</f>
        <v/>
      </c>
      <c r="AC169" s="43" t="str">
        <f>IF(B169="","",IF($AC$4="","",IF(OR(C169=$AC$4,C170=$AC$4,C171=$AC$4,C172=$AC$4),1,0)))</f>
        <v/>
      </c>
      <c r="AD169" s="43" t="str">
        <f>IF(B169="","",IF($AD$4="","",IF(OR(C169=$AD$4,C170=$AD$4,C171=$AD$4,C172=$AD$4),1,0)))</f>
        <v/>
      </c>
      <c r="AE169" s="43" t="str">
        <f>IF(B169="","",IF($AE$4="","",IF(OR(C169=$AE$4,C170=$AE$4,C171=$AE$4,C172=$AE$4),1,0)))</f>
        <v/>
      </c>
      <c r="AF169" s="43" t="str">
        <f>IF(B169="","",IF($AF$4="","",IF(OR(C169=$AF$4,C170=$AF$4,C171=$AF$4,C172=$AF$4),1,0)))</f>
        <v/>
      </c>
      <c r="AG169" s="43" t="str">
        <f>IF(B169="","",IF($AG$4="","",IF(OR(C169=$AG$4,C170=$AG$4,C171=$AG$4,C172=$AG$4),1,0)))</f>
        <v/>
      </c>
      <c r="AH169" s="43" t="str">
        <f>IF(B169="","",IF($AH$4="","",IF(OR(C169=$AH$4,C170=$AH$4,C171=$AH$4,C172=$AH$4),1,0)))</f>
        <v/>
      </c>
      <c r="AI169" s="43" t="str">
        <f>IF(B169="","",IF($AI$4="","",IF(OR(C169=$AI$4,C170=$AI$4,C171=$AI$4,C172=$AI$4),1,0)))</f>
        <v/>
      </c>
      <c r="AJ169" s="43" t="str">
        <f>IF(B169="","",IF($AJ$4="","",IF(OR(C169=$AJ$4,C170=$AJ$4,C171=$AJ$4,C172=$AJ$4),1,0)))</f>
        <v/>
      </c>
      <c r="AK169" s="43" t="str">
        <f>IF(B169="","",IF($AK$4="","",IF(OR(C169=$AK$4,C170=$AK$4,C171=$AK$4,C172=$AK$4),1,0)))</f>
        <v/>
      </c>
      <c r="AL169" s="43" t="str">
        <f>IF(B169="","",IF($AL$4="","",IF(OR(C169=$AL$4,C170=$AL$4,C171=$AL$4,C172=$AL$4),1,0)))</f>
        <v/>
      </c>
      <c r="AM169" s="43" t="str">
        <f>IF(B169="","",IF($AM$4="","",IF(OR(C169=$AM$4,C170=$AM$4,C171=$AM$4,C172=$AM$4),1,0)))</f>
        <v/>
      </c>
      <c r="AN169" s="72" t="str">
        <f>IF(B169="","",IF($AN$4="","",IF(OR(C169=$AN$4,C170=$AN$4,C171=$AN$4,C172=$AN$4),1,0)))</f>
        <v/>
      </c>
    </row>
    <row r="170" spans="1:40" x14ac:dyDescent="0.2">
      <c r="A170" s="68" t="str">
        <f t="shared" si="7"/>
        <v/>
      </c>
      <c r="B170" s="1" t="str">
        <f>CONCATENATE('Raw INPUT data'!A170,'Raw INPUT data'!B170)</f>
        <v/>
      </c>
      <c r="C170" s="12" t="str">
        <f>'Raw INPUT data'!D170</f>
        <v/>
      </c>
      <c r="D170" s="20" t="str">
        <f>IF(C170="","",IF(I170&gt;1,'Raw INPUT data'!E170,SUM('Raw INPUT data'!E170,(G170/100)/2)))</f>
        <v/>
      </c>
      <c r="E170" s="20" t="str">
        <f t="shared" si="8"/>
        <v/>
      </c>
      <c r="F170" s="16" t="str">
        <f>IF(C170="","",IF(I170&gt;1,"MST",'Raw INPUT data'!G170))</f>
        <v/>
      </c>
      <c r="G170" s="16" t="str">
        <f t="shared" si="9"/>
        <v/>
      </c>
      <c r="H170" s="25" t="str">
        <f>IF(C170="","",IF(I170=1,PI()*POWER(G170/2,2)/10000,SUM(PI()*POWER(PRODUCT('Raw INPUT data'!G170,1/PI())/2,2)/10000,PI()*POWER(PRODUCT('Raw INPUT data'!H170,1/PI())/2,2)/10000,PI()*POWER(PRODUCT('Raw INPUT data'!I170,1/PI())/2,2)/10000,PI()*POWER(PRODUCT('Raw INPUT data'!J170,1/PI())/2,2)/10000,PI()*POWER(PRODUCT('Raw INPUT data'!K170,1/PI())/2,2)/10000,PI()*POWER(PRODUCT('Raw INPUT data'!L170,1/PI())/2,2)/10000,PI()*POWER(PRODUCT('Raw INPUT data'!M170,1/PI())/2,2)/10000,PI()*POWER(PRODUCT('Raw INPUT data'!N170,1/PI())/2,2)/10000,PI()*POWER(PRODUCT('Raw INPUT data'!O170,1/PI())/2,2)/10000,PI()*POWER(PRODUCT('Raw INPUT data'!P170,1/PI())/2,2)/10000,PI()*POWER(PRODUCT('Raw INPUT data'!Q170,1/PI())/2,2)/10000,PI()*POWER(PRODUCT('Raw INPUT data'!R170,1/PI())/2,2)/10000,PI()*POWER(PRODUCT('Raw INPUT data'!S170,1/PI())/2,2)/10000,PI()*POWER(PRODUCT('Raw INPUT data'!T170,1/PI())/2,2)/10000,PI()*POWER(PRODUCT('Raw INPUT data'!U170,1/PI())/2,2)/10000,PI()*POWER(PRODUCT('Raw INPUT data'!V170,1/PI())/2,2)/10000,PI()*POWER(PRODUCT('Raw INPUT data'!W170,1/PI())/2,2)/10000,PI()*POWER(PRODUCT('Raw INPUT data'!X170,1/PI())/2,2)/10000,PI()*POWER(PRODUCT('Raw INPUT data'!Y170,1/PI())/2,2)/10000,PI()*POWER(PRODUCT('Raw INPUT data'!Z170,1/PI())/2,2)/10000)))</f>
        <v/>
      </c>
      <c r="I170" s="26" t="str">
        <f>IF(C170="","",COUNT('Raw INPUT data'!G170:Z170))</f>
        <v/>
      </c>
      <c r="J170" s="3" t="str">
        <f>IF(C170="","",'Raw INPUT data'!F170)</f>
        <v/>
      </c>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72"/>
    </row>
    <row r="171" spans="1:40" x14ac:dyDescent="0.2">
      <c r="A171" s="68" t="str">
        <f t="shared" si="7"/>
        <v/>
      </c>
      <c r="B171" s="1" t="str">
        <f>CONCATENATE('Raw INPUT data'!A171,'Raw INPUT data'!B171)</f>
        <v/>
      </c>
      <c r="C171" s="12" t="str">
        <f>'Raw INPUT data'!D171</f>
        <v/>
      </c>
      <c r="D171" s="20" t="str">
        <f>IF(C171="","",IF(I171&gt;1,'Raw INPUT data'!E171,SUM('Raw INPUT data'!E171,(G171/100)/2)))</f>
        <v/>
      </c>
      <c r="E171" s="20" t="str">
        <f t="shared" si="8"/>
        <v/>
      </c>
      <c r="F171" s="16" t="str">
        <f>IF(C171="","",IF(I171&gt;1,"MST",'Raw INPUT data'!G171))</f>
        <v/>
      </c>
      <c r="G171" s="16" t="str">
        <f t="shared" si="9"/>
        <v/>
      </c>
      <c r="H171" s="25" t="str">
        <f>IF(C171="","",IF(I171=1,PI()*POWER(G171/2,2)/10000,SUM(PI()*POWER(PRODUCT('Raw INPUT data'!G171,1/PI())/2,2)/10000,PI()*POWER(PRODUCT('Raw INPUT data'!H171,1/PI())/2,2)/10000,PI()*POWER(PRODUCT('Raw INPUT data'!I171,1/PI())/2,2)/10000,PI()*POWER(PRODUCT('Raw INPUT data'!J171,1/PI())/2,2)/10000,PI()*POWER(PRODUCT('Raw INPUT data'!K171,1/PI())/2,2)/10000,PI()*POWER(PRODUCT('Raw INPUT data'!L171,1/PI())/2,2)/10000,PI()*POWER(PRODUCT('Raw INPUT data'!M171,1/PI())/2,2)/10000,PI()*POWER(PRODUCT('Raw INPUT data'!N171,1/PI())/2,2)/10000,PI()*POWER(PRODUCT('Raw INPUT data'!O171,1/PI())/2,2)/10000,PI()*POWER(PRODUCT('Raw INPUT data'!P171,1/PI())/2,2)/10000,PI()*POWER(PRODUCT('Raw INPUT data'!Q171,1/PI())/2,2)/10000,PI()*POWER(PRODUCT('Raw INPUT data'!R171,1/PI())/2,2)/10000,PI()*POWER(PRODUCT('Raw INPUT data'!S171,1/PI())/2,2)/10000,PI()*POWER(PRODUCT('Raw INPUT data'!T171,1/PI())/2,2)/10000,PI()*POWER(PRODUCT('Raw INPUT data'!U171,1/PI())/2,2)/10000,PI()*POWER(PRODUCT('Raw INPUT data'!V171,1/PI())/2,2)/10000,PI()*POWER(PRODUCT('Raw INPUT data'!W171,1/PI())/2,2)/10000,PI()*POWER(PRODUCT('Raw INPUT data'!X171,1/PI())/2,2)/10000,PI()*POWER(PRODUCT('Raw INPUT data'!Y171,1/PI())/2,2)/10000,PI()*POWER(PRODUCT('Raw INPUT data'!Z171,1/PI())/2,2)/10000)))</f>
        <v/>
      </c>
      <c r="I171" s="26" t="str">
        <f>IF(C171="","",COUNT('Raw INPUT data'!G171:Z171))</f>
        <v/>
      </c>
      <c r="J171" s="3" t="str">
        <f>IF(C171="","",'Raw INPUT data'!F171)</f>
        <v/>
      </c>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72"/>
    </row>
    <row r="172" spans="1:40" x14ac:dyDescent="0.2">
      <c r="A172" s="69" t="str">
        <f t="shared" si="7"/>
        <v/>
      </c>
      <c r="B172" s="4" t="str">
        <f>CONCATENATE('Raw INPUT data'!A172,'Raw INPUT data'!B172)</f>
        <v/>
      </c>
      <c r="C172" s="17" t="str">
        <f>'Raw INPUT data'!D172</f>
        <v/>
      </c>
      <c r="D172" s="21" t="str">
        <f>IF(C172="","",IF(I172&gt;1,'Raw INPUT data'!E172,SUM('Raw INPUT data'!E172,(G172/100)/2)))</f>
        <v/>
      </c>
      <c r="E172" s="21" t="str">
        <f t="shared" si="8"/>
        <v/>
      </c>
      <c r="F172" s="18" t="str">
        <f>IF(C172="","",IF(I172&gt;1,"MST",'Raw INPUT data'!G172))</f>
        <v/>
      </c>
      <c r="G172" s="18" t="str">
        <f t="shared" si="9"/>
        <v/>
      </c>
      <c r="H172" s="27" t="str">
        <f>IF(C172="","",IF(I172=1,PI()*POWER(G172/2,2)/10000,SUM(PI()*POWER(PRODUCT('Raw INPUT data'!G172,1/PI())/2,2)/10000,PI()*POWER(PRODUCT('Raw INPUT data'!H172,1/PI())/2,2)/10000,PI()*POWER(PRODUCT('Raw INPUT data'!I172,1/PI())/2,2)/10000,PI()*POWER(PRODUCT('Raw INPUT data'!J172,1/PI())/2,2)/10000,PI()*POWER(PRODUCT('Raw INPUT data'!K172,1/PI())/2,2)/10000,PI()*POWER(PRODUCT('Raw INPUT data'!L172,1/PI())/2,2)/10000,PI()*POWER(PRODUCT('Raw INPUT data'!M172,1/PI())/2,2)/10000,PI()*POWER(PRODUCT('Raw INPUT data'!N172,1/PI())/2,2)/10000,PI()*POWER(PRODUCT('Raw INPUT data'!O172,1/PI())/2,2)/10000,PI()*POWER(PRODUCT('Raw INPUT data'!P172,1/PI())/2,2)/10000,PI()*POWER(PRODUCT('Raw INPUT data'!Q172,1/PI())/2,2)/10000,PI()*POWER(PRODUCT('Raw INPUT data'!R172,1/PI())/2,2)/10000,PI()*POWER(PRODUCT('Raw INPUT data'!S172,1/PI())/2,2)/10000,PI()*POWER(PRODUCT('Raw INPUT data'!T172,1/PI())/2,2)/10000,PI()*POWER(PRODUCT('Raw INPUT data'!U172,1/PI())/2,2)/10000,PI()*POWER(PRODUCT('Raw INPUT data'!V172,1/PI())/2,2)/10000,PI()*POWER(PRODUCT('Raw INPUT data'!W172,1/PI())/2,2)/10000,PI()*POWER(PRODUCT('Raw INPUT data'!X172,1/PI())/2,2)/10000,PI()*POWER(PRODUCT('Raw INPUT data'!Y172,1/PI())/2,2)/10000,PI()*POWER(PRODUCT('Raw INPUT data'!Z172,1/PI())/2,2)/10000)))</f>
        <v/>
      </c>
      <c r="I172" s="28" t="str">
        <f>IF(C172="","",COUNT('Raw INPUT data'!G172:Z172))</f>
        <v/>
      </c>
      <c r="J172" s="5" t="str">
        <f>IF(C172="","",'Raw INPUT data'!F172)</f>
        <v/>
      </c>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73"/>
    </row>
    <row r="173" spans="1:40" x14ac:dyDescent="0.2">
      <c r="A173" s="68" t="str">
        <f t="shared" si="7"/>
        <v/>
      </c>
      <c r="B173" s="1" t="str">
        <f>CONCATENATE('Raw INPUT data'!A173,'Raw INPUT data'!B173)</f>
        <v/>
      </c>
      <c r="C173" s="12" t="str">
        <f>'Raw INPUT data'!D173</f>
        <v/>
      </c>
      <c r="D173" s="20" t="str">
        <f>IF(C173="","",IF(I173&gt;1,'Raw INPUT data'!E173,SUM('Raw INPUT data'!E173,(G173/100)/2)))</f>
        <v/>
      </c>
      <c r="E173" s="20" t="str">
        <f t="shared" si="8"/>
        <v/>
      </c>
      <c r="F173" s="16" t="str">
        <f>IF(C173="","",IF(I173&gt;1,"MST",'Raw INPUT data'!G173))</f>
        <v/>
      </c>
      <c r="G173" s="16" t="str">
        <f t="shared" si="9"/>
        <v/>
      </c>
      <c r="H173" s="25" t="str">
        <f>IF(C173="","",IF(I173=1,PI()*POWER(G173/2,2)/10000,SUM(PI()*POWER(PRODUCT('Raw INPUT data'!G173,1/PI())/2,2)/10000,PI()*POWER(PRODUCT('Raw INPUT data'!H173,1/PI())/2,2)/10000,PI()*POWER(PRODUCT('Raw INPUT data'!I173,1/PI())/2,2)/10000,PI()*POWER(PRODUCT('Raw INPUT data'!J173,1/PI())/2,2)/10000,PI()*POWER(PRODUCT('Raw INPUT data'!K173,1/PI())/2,2)/10000,PI()*POWER(PRODUCT('Raw INPUT data'!L173,1/PI())/2,2)/10000,PI()*POWER(PRODUCT('Raw INPUT data'!M173,1/PI())/2,2)/10000,PI()*POWER(PRODUCT('Raw INPUT data'!N173,1/PI())/2,2)/10000,PI()*POWER(PRODUCT('Raw INPUT data'!O173,1/PI())/2,2)/10000,PI()*POWER(PRODUCT('Raw INPUT data'!P173,1/PI())/2,2)/10000,PI()*POWER(PRODUCT('Raw INPUT data'!Q173,1/PI())/2,2)/10000,PI()*POWER(PRODUCT('Raw INPUT data'!R173,1/PI())/2,2)/10000,PI()*POWER(PRODUCT('Raw INPUT data'!S173,1/PI())/2,2)/10000,PI()*POWER(PRODUCT('Raw INPUT data'!T173,1/PI())/2,2)/10000,PI()*POWER(PRODUCT('Raw INPUT data'!U173,1/PI())/2,2)/10000,PI()*POWER(PRODUCT('Raw INPUT data'!V173,1/PI())/2,2)/10000,PI()*POWER(PRODUCT('Raw INPUT data'!W173,1/PI())/2,2)/10000,PI()*POWER(PRODUCT('Raw INPUT data'!X173,1/PI())/2,2)/10000,PI()*POWER(PRODUCT('Raw INPUT data'!Y173,1/PI())/2,2)/10000,PI()*POWER(PRODUCT('Raw INPUT data'!Z173,1/PI())/2,2)/10000)))</f>
        <v/>
      </c>
      <c r="I173" s="26" t="str">
        <f>IF(C173="","",COUNT('Raw INPUT data'!G173:Z173))</f>
        <v/>
      </c>
      <c r="J173" s="3" t="str">
        <f>IF(C173="","",'Raw INPUT data'!F173)</f>
        <v/>
      </c>
      <c r="K173" s="43" t="str">
        <f>IF(B173="","",IF($K$4="","",IF(OR(C173=$K$4,C174=$K$4,C175=$K$4,C176=$K$4),1,0)))</f>
        <v/>
      </c>
      <c r="L173" s="43" t="str">
        <f>IF(B173="","",IF($L$4="","",IF(OR(C173=$L$4,C174=$L$4,C175=$L$4,C176=$L$4),1,0)))</f>
        <v/>
      </c>
      <c r="M173" s="43" t="str">
        <f>IF(B173="","",IF($M$4="","",IF(OR(C173=$M$4,C174=$M$4,C175=$M$4,C176=$M$4),1,0)))</f>
        <v/>
      </c>
      <c r="N173" s="43" t="str">
        <f>IF(B173="","",IF($N$4="","",IF(OR(C173=$N$4,C174=$N$4,C175=$N$4,C176=$N$4),1,0)))</f>
        <v/>
      </c>
      <c r="O173" s="43" t="str">
        <f>IF(B173="","",IF($O$4="","",IF(OR(C173=$O$4,C174=$O$4,C175=$O$4,C176=$O$4),1,0)))</f>
        <v/>
      </c>
      <c r="P173" s="43" t="str">
        <f>IF(B173="","",IF($P$4="","",IF(OR(C173=$P$4,C174=$P$4,C175=$P$4,C176=$P$4),1,0)))</f>
        <v/>
      </c>
      <c r="Q173" s="43" t="str">
        <f>IF(B173="","",IF($Q$4="","",IF(OR(C173=$Q$4,C174=$Q$4,C175=$Q$4,C176=$Q$4),1,0)))</f>
        <v/>
      </c>
      <c r="R173" s="43" t="str">
        <f>IF(B173="","",IF($R$4="","",IF(OR(C173=$R$4,C174=$R$4,C175=$R$4,C176=$R$4),1,0)))</f>
        <v/>
      </c>
      <c r="S173" s="43" t="str">
        <f>IF(B173="","",IF($S$4="","",IF(OR(C173=$S$4,C174=$S$4,C175=$S$4,C176=$S$4),1,0)))</f>
        <v/>
      </c>
      <c r="T173" s="43" t="str">
        <f>IF(B173="","",IF($T$4="","",IF(OR(C173=$T$4,C174=$T$4,C175=$T$4,C176=$T$4),1,0)))</f>
        <v/>
      </c>
      <c r="U173" s="43" t="str">
        <f>IF(B173="","",IF($U$4="","",IF(OR(C173=$U$4,C174=$U$4,C175=$U$4,C176=$U$4),1,0)))</f>
        <v/>
      </c>
      <c r="V173" s="43" t="str">
        <f>IF(B173="","",IF($V$4="","",IF(OR(C173=$V$4,C174=$V$4,C175=$V$4,C176=$V$4),1,0)))</f>
        <v/>
      </c>
      <c r="W173" s="43" t="str">
        <f>IF(B173="","",IF($W$4="","",IF(OR(C173=$W$4,C174=$W$4,C175=$W$4,C176=$W$4),1,0)))</f>
        <v/>
      </c>
      <c r="X173" s="43" t="str">
        <f>IF(B173="","",IF($X$4="","",IF(OR(C173=$X$4,C174=$X$4,C175=$X$4,C176=$X$4),1,0)))</f>
        <v/>
      </c>
      <c r="Y173" s="43" t="str">
        <f>IF(B173="","",IF($Y$4="","",IF(OR(C173=$Y$4,C174=$Y$4,C175=$Y$4,C176=$Y$4),1,0)))</f>
        <v/>
      </c>
      <c r="Z173" s="43" t="str">
        <f>IF(B173="","",IF($Z$4="","",IF(OR(C173=$Z$4,C174=$Z$4,C175=$Z$4,C176=$Z$4),1,0)))</f>
        <v/>
      </c>
      <c r="AA173" s="43" t="str">
        <f>IF(B173="","",IF($AA$4="","",IF(OR(C173=$AA$4,C174=$AA$4,C175=$AA$4,C176=$AA$4),1,0)))</f>
        <v/>
      </c>
      <c r="AB173" s="43" t="str">
        <f>IF(B173="","",IF($AB$4="","",IF(OR(C173=$AB$4,C174=$AB$4,C175=$AB$4,C176=$AB$4),1,0)))</f>
        <v/>
      </c>
      <c r="AC173" s="43" t="str">
        <f>IF(B173="","",IF($AC$4="","",IF(OR(C173=$AC$4,C174=$AC$4,C175=$AC$4,C176=$AC$4),1,0)))</f>
        <v/>
      </c>
      <c r="AD173" s="43" t="str">
        <f>IF(B173="","",IF($AD$4="","",IF(OR(C173=$AD$4,C174=$AD$4,C175=$AD$4,C176=$AD$4),1,0)))</f>
        <v/>
      </c>
      <c r="AE173" s="43" t="str">
        <f>IF(B173="","",IF($AE$4="","",IF(OR(C173=$AE$4,C174=$AE$4,C175=$AE$4,C176=$AE$4),1,0)))</f>
        <v/>
      </c>
      <c r="AF173" s="43" t="str">
        <f>IF(B173="","",IF($AF$4="","",IF(OR(C173=$AF$4,C174=$AF$4,C175=$AF$4,C176=$AF$4),1,0)))</f>
        <v/>
      </c>
      <c r="AG173" s="43" t="str">
        <f>IF(B173="","",IF($AG$4="","",IF(OR(C173=$AG$4,C174=$AG$4,C175=$AG$4,C176=$AG$4),1,0)))</f>
        <v/>
      </c>
      <c r="AH173" s="43" t="str">
        <f>IF(B173="","",IF($AH$4="","",IF(OR(C173=$AH$4,C174=$AH$4,C175=$AH$4,C176=$AH$4),1,0)))</f>
        <v/>
      </c>
      <c r="AI173" s="43" t="str">
        <f>IF(B173="","",IF($AI$4="","",IF(OR(C173=$AI$4,C174=$AI$4,C175=$AI$4,C176=$AI$4),1,0)))</f>
        <v/>
      </c>
      <c r="AJ173" s="43" t="str">
        <f>IF(B173="","",IF($AJ$4="","",IF(OR(C173=$AJ$4,C174=$AJ$4,C175=$AJ$4,C176=$AJ$4),1,0)))</f>
        <v/>
      </c>
      <c r="AK173" s="43" t="str">
        <f>IF(B173="","",IF($AK$4="","",IF(OR(C173=$AK$4,C174=$AK$4,C175=$AK$4,C176=$AK$4),1,0)))</f>
        <v/>
      </c>
      <c r="AL173" s="43" t="str">
        <f>IF(B173="","",IF($AL$4="","",IF(OR(C173=$AL$4,C174=$AL$4,C175=$AL$4,C176=$AL$4),1,0)))</f>
        <v/>
      </c>
      <c r="AM173" s="43" t="str">
        <f>IF(B173="","",IF($AM$4="","",IF(OR(C173=$AM$4,C174=$AM$4,C175=$AM$4,C176=$AM$4),1,0)))</f>
        <v/>
      </c>
      <c r="AN173" s="72" t="str">
        <f>IF(B173="","",IF($AN$4="","",IF(OR(C173=$AN$4,C174=$AN$4,C175=$AN$4,C176=$AN$4),1,0)))</f>
        <v/>
      </c>
    </row>
    <row r="174" spans="1:40" x14ac:dyDescent="0.2">
      <c r="A174" s="68" t="str">
        <f t="shared" si="7"/>
        <v/>
      </c>
      <c r="B174" s="1" t="str">
        <f>CONCATENATE('Raw INPUT data'!A174,'Raw INPUT data'!B174)</f>
        <v/>
      </c>
      <c r="C174" s="12" t="str">
        <f>'Raw INPUT data'!D174</f>
        <v/>
      </c>
      <c r="D174" s="20" t="str">
        <f>IF(C174="","",IF(I174&gt;1,'Raw INPUT data'!E174,SUM('Raw INPUT data'!E174,(G174/100)/2)))</f>
        <v/>
      </c>
      <c r="E174" s="20" t="str">
        <f t="shared" si="8"/>
        <v/>
      </c>
      <c r="F174" s="16" t="str">
        <f>IF(C174="","",IF(I174&gt;1,"MST",'Raw INPUT data'!G174))</f>
        <v/>
      </c>
      <c r="G174" s="16" t="str">
        <f t="shared" si="9"/>
        <v/>
      </c>
      <c r="H174" s="25" t="str">
        <f>IF(C174="","",IF(I174=1,PI()*POWER(G174/2,2)/10000,SUM(PI()*POWER(PRODUCT('Raw INPUT data'!G174,1/PI())/2,2)/10000,PI()*POWER(PRODUCT('Raw INPUT data'!H174,1/PI())/2,2)/10000,PI()*POWER(PRODUCT('Raw INPUT data'!I174,1/PI())/2,2)/10000,PI()*POWER(PRODUCT('Raw INPUT data'!J174,1/PI())/2,2)/10000,PI()*POWER(PRODUCT('Raw INPUT data'!K174,1/PI())/2,2)/10000,PI()*POWER(PRODUCT('Raw INPUT data'!L174,1/PI())/2,2)/10000,PI()*POWER(PRODUCT('Raw INPUT data'!M174,1/PI())/2,2)/10000,PI()*POWER(PRODUCT('Raw INPUT data'!N174,1/PI())/2,2)/10000,PI()*POWER(PRODUCT('Raw INPUT data'!O174,1/PI())/2,2)/10000,PI()*POWER(PRODUCT('Raw INPUT data'!P174,1/PI())/2,2)/10000,PI()*POWER(PRODUCT('Raw INPUT data'!Q174,1/PI())/2,2)/10000,PI()*POWER(PRODUCT('Raw INPUT data'!R174,1/PI())/2,2)/10000,PI()*POWER(PRODUCT('Raw INPUT data'!S174,1/PI())/2,2)/10000,PI()*POWER(PRODUCT('Raw INPUT data'!T174,1/PI())/2,2)/10000,PI()*POWER(PRODUCT('Raw INPUT data'!U174,1/PI())/2,2)/10000,PI()*POWER(PRODUCT('Raw INPUT data'!V174,1/PI())/2,2)/10000,PI()*POWER(PRODUCT('Raw INPUT data'!W174,1/PI())/2,2)/10000,PI()*POWER(PRODUCT('Raw INPUT data'!X174,1/PI())/2,2)/10000,PI()*POWER(PRODUCT('Raw INPUT data'!Y174,1/PI())/2,2)/10000,PI()*POWER(PRODUCT('Raw INPUT data'!Z174,1/PI())/2,2)/10000)))</f>
        <v/>
      </c>
      <c r="I174" s="26" t="str">
        <f>IF(C174="","",COUNT('Raw INPUT data'!G174:Z174))</f>
        <v/>
      </c>
      <c r="J174" s="3" t="str">
        <f>IF(C174="","",'Raw INPUT data'!F174)</f>
        <v/>
      </c>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72"/>
    </row>
    <row r="175" spans="1:40" x14ac:dyDescent="0.2">
      <c r="A175" s="68" t="str">
        <f t="shared" si="7"/>
        <v/>
      </c>
      <c r="B175" s="1" t="str">
        <f>CONCATENATE('Raw INPUT data'!A175,'Raw INPUT data'!B175)</f>
        <v/>
      </c>
      <c r="C175" s="12" t="str">
        <f>'Raw INPUT data'!D175</f>
        <v/>
      </c>
      <c r="D175" s="20" t="str">
        <f>IF(C175="","",IF(I175&gt;1,'Raw INPUT data'!E175,SUM('Raw INPUT data'!E175,(G175/100)/2)))</f>
        <v/>
      </c>
      <c r="E175" s="20" t="str">
        <f t="shared" si="8"/>
        <v/>
      </c>
      <c r="F175" s="16" t="str">
        <f>IF(C175="","",IF(I175&gt;1,"MST",'Raw INPUT data'!G175))</f>
        <v/>
      </c>
      <c r="G175" s="16" t="str">
        <f t="shared" si="9"/>
        <v/>
      </c>
      <c r="H175" s="25" t="str">
        <f>IF(C175="","",IF(I175=1,PI()*POWER(G175/2,2)/10000,SUM(PI()*POWER(PRODUCT('Raw INPUT data'!G175,1/PI())/2,2)/10000,PI()*POWER(PRODUCT('Raw INPUT data'!H175,1/PI())/2,2)/10000,PI()*POWER(PRODUCT('Raw INPUT data'!I175,1/PI())/2,2)/10000,PI()*POWER(PRODUCT('Raw INPUT data'!J175,1/PI())/2,2)/10000,PI()*POWER(PRODUCT('Raw INPUT data'!K175,1/PI())/2,2)/10000,PI()*POWER(PRODUCT('Raw INPUT data'!L175,1/PI())/2,2)/10000,PI()*POWER(PRODUCT('Raw INPUT data'!M175,1/PI())/2,2)/10000,PI()*POWER(PRODUCT('Raw INPUT data'!N175,1/PI())/2,2)/10000,PI()*POWER(PRODUCT('Raw INPUT data'!O175,1/PI())/2,2)/10000,PI()*POWER(PRODUCT('Raw INPUT data'!P175,1/PI())/2,2)/10000,PI()*POWER(PRODUCT('Raw INPUT data'!Q175,1/PI())/2,2)/10000,PI()*POWER(PRODUCT('Raw INPUT data'!R175,1/PI())/2,2)/10000,PI()*POWER(PRODUCT('Raw INPUT data'!S175,1/PI())/2,2)/10000,PI()*POWER(PRODUCT('Raw INPUT data'!T175,1/PI())/2,2)/10000,PI()*POWER(PRODUCT('Raw INPUT data'!U175,1/PI())/2,2)/10000,PI()*POWER(PRODUCT('Raw INPUT data'!V175,1/PI())/2,2)/10000,PI()*POWER(PRODUCT('Raw INPUT data'!W175,1/PI())/2,2)/10000,PI()*POWER(PRODUCT('Raw INPUT data'!X175,1/PI())/2,2)/10000,PI()*POWER(PRODUCT('Raw INPUT data'!Y175,1/PI())/2,2)/10000,PI()*POWER(PRODUCT('Raw INPUT data'!Z175,1/PI())/2,2)/10000)))</f>
        <v/>
      </c>
      <c r="I175" s="26" t="str">
        <f>IF(C175="","",COUNT('Raw INPUT data'!G175:Z175))</f>
        <v/>
      </c>
      <c r="J175" s="3" t="str">
        <f>IF(C175="","",'Raw INPUT data'!F175)</f>
        <v/>
      </c>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72"/>
    </row>
    <row r="176" spans="1:40" x14ac:dyDescent="0.2">
      <c r="A176" s="69" t="str">
        <f t="shared" si="7"/>
        <v/>
      </c>
      <c r="B176" s="4" t="str">
        <f>CONCATENATE('Raw INPUT data'!A176,'Raw INPUT data'!B176)</f>
        <v/>
      </c>
      <c r="C176" s="17" t="str">
        <f>'Raw INPUT data'!D176</f>
        <v/>
      </c>
      <c r="D176" s="21" t="str">
        <f>IF(C176="","",IF(I176&gt;1,'Raw INPUT data'!E176,SUM('Raw INPUT data'!E176,(G176/100)/2)))</f>
        <v/>
      </c>
      <c r="E176" s="21" t="str">
        <f t="shared" si="8"/>
        <v/>
      </c>
      <c r="F176" s="18" t="str">
        <f>IF(C176="","",IF(I176&gt;1,"MST",'Raw INPUT data'!G176))</f>
        <v/>
      </c>
      <c r="G176" s="18" t="str">
        <f t="shared" si="9"/>
        <v/>
      </c>
      <c r="H176" s="27" t="str">
        <f>IF(C176="","",IF(I176=1,PI()*POWER(G176/2,2)/10000,SUM(PI()*POWER(PRODUCT('Raw INPUT data'!G176,1/PI())/2,2)/10000,PI()*POWER(PRODUCT('Raw INPUT data'!H176,1/PI())/2,2)/10000,PI()*POWER(PRODUCT('Raw INPUT data'!I176,1/PI())/2,2)/10000,PI()*POWER(PRODUCT('Raw INPUT data'!J176,1/PI())/2,2)/10000,PI()*POWER(PRODUCT('Raw INPUT data'!K176,1/PI())/2,2)/10000,PI()*POWER(PRODUCT('Raw INPUT data'!L176,1/PI())/2,2)/10000,PI()*POWER(PRODUCT('Raw INPUT data'!M176,1/PI())/2,2)/10000,PI()*POWER(PRODUCT('Raw INPUT data'!N176,1/PI())/2,2)/10000,PI()*POWER(PRODUCT('Raw INPUT data'!O176,1/PI())/2,2)/10000,PI()*POWER(PRODUCT('Raw INPUT data'!P176,1/PI())/2,2)/10000,PI()*POWER(PRODUCT('Raw INPUT data'!Q176,1/PI())/2,2)/10000,PI()*POWER(PRODUCT('Raw INPUT data'!R176,1/PI())/2,2)/10000,PI()*POWER(PRODUCT('Raw INPUT data'!S176,1/PI())/2,2)/10000,PI()*POWER(PRODUCT('Raw INPUT data'!T176,1/PI())/2,2)/10000,PI()*POWER(PRODUCT('Raw INPUT data'!U176,1/PI())/2,2)/10000,PI()*POWER(PRODUCT('Raw INPUT data'!V176,1/PI())/2,2)/10000,PI()*POWER(PRODUCT('Raw INPUT data'!W176,1/PI())/2,2)/10000,PI()*POWER(PRODUCT('Raw INPUT data'!X176,1/PI())/2,2)/10000,PI()*POWER(PRODUCT('Raw INPUT data'!Y176,1/PI())/2,2)/10000,PI()*POWER(PRODUCT('Raw INPUT data'!Z176,1/PI())/2,2)/10000)))</f>
        <v/>
      </c>
      <c r="I176" s="28" t="str">
        <f>IF(C176="","",COUNT('Raw INPUT data'!G176:Z176))</f>
        <v/>
      </c>
      <c r="J176" s="5" t="str">
        <f>IF(C176="","",'Raw INPUT data'!F176)</f>
        <v/>
      </c>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73"/>
    </row>
    <row r="177" spans="1:40" x14ac:dyDescent="0.2">
      <c r="A177" s="68" t="str">
        <f t="shared" si="7"/>
        <v/>
      </c>
      <c r="B177" s="1" t="str">
        <f>CONCATENATE('Raw INPUT data'!A177,'Raw INPUT data'!B177)</f>
        <v/>
      </c>
      <c r="C177" s="12" t="str">
        <f>'Raw INPUT data'!D177</f>
        <v/>
      </c>
      <c r="D177" s="20" t="str">
        <f>IF(C177="","",IF(I177&gt;1,'Raw INPUT data'!E177,SUM('Raw INPUT data'!E177,(G177/100)/2)))</f>
        <v/>
      </c>
      <c r="E177" s="20" t="str">
        <f t="shared" si="8"/>
        <v/>
      </c>
      <c r="F177" s="16" t="str">
        <f>IF(C177="","",IF(I177&gt;1,"MST",'Raw INPUT data'!G177))</f>
        <v/>
      </c>
      <c r="G177" s="16" t="str">
        <f t="shared" si="9"/>
        <v/>
      </c>
      <c r="H177" s="25" t="str">
        <f>IF(C177="","",IF(I177=1,PI()*POWER(G177/2,2)/10000,SUM(PI()*POWER(PRODUCT('Raw INPUT data'!G177,1/PI())/2,2)/10000,PI()*POWER(PRODUCT('Raw INPUT data'!H177,1/PI())/2,2)/10000,PI()*POWER(PRODUCT('Raw INPUT data'!I177,1/PI())/2,2)/10000,PI()*POWER(PRODUCT('Raw INPUT data'!J177,1/PI())/2,2)/10000,PI()*POWER(PRODUCT('Raw INPUT data'!K177,1/PI())/2,2)/10000,PI()*POWER(PRODUCT('Raw INPUT data'!L177,1/PI())/2,2)/10000,PI()*POWER(PRODUCT('Raw INPUT data'!M177,1/PI())/2,2)/10000,PI()*POWER(PRODUCT('Raw INPUT data'!N177,1/PI())/2,2)/10000,PI()*POWER(PRODUCT('Raw INPUT data'!O177,1/PI())/2,2)/10000,PI()*POWER(PRODUCT('Raw INPUT data'!P177,1/PI())/2,2)/10000,PI()*POWER(PRODUCT('Raw INPUT data'!Q177,1/PI())/2,2)/10000,PI()*POWER(PRODUCT('Raw INPUT data'!R177,1/PI())/2,2)/10000,PI()*POWER(PRODUCT('Raw INPUT data'!S177,1/PI())/2,2)/10000,PI()*POWER(PRODUCT('Raw INPUT data'!T177,1/PI())/2,2)/10000,PI()*POWER(PRODUCT('Raw INPUT data'!U177,1/PI())/2,2)/10000,PI()*POWER(PRODUCT('Raw INPUT data'!V177,1/PI())/2,2)/10000,PI()*POWER(PRODUCT('Raw INPUT data'!W177,1/PI())/2,2)/10000,PI()*POWER(PRODUCT('Raw INPUT data'!X177,1/PI())/2,2)/10000,PI()*POWER(PRODUCT('Raw INPUT data'!Y177,1/PI())/2,2)/10000,PI()*POWER(PRODUCT('Raw INPUT data'!Z177,1/PI())/2,2)/10000)))</f>
        <v/>
      </c>
      <c r="I177" s="26" t="str">
        <f>IF(C177="","",COUNT('Raw INPUT data'!G177:Z177))</f>
        <v/>
      </c>
      <c r="J177" s="3" t="str">
        <f>IF(C177="","",'Raw INPUT data'!F177)</f>
        <v/>
      </c>
      <c r="K177" s="43" t="str">
        <f>IF(B177="","",IF($K$4="","",IF(OR(C177=$K$4,C178=$K$4,C179=$K$4,C180=$K$4),1,0)))</f>
        <v/>
      </c>
      <c r="L177" s="43" t="str">
        <f>IF(B177="","",IF($L$4="","",IF(OR(C177=$L$4,C178=$L$4,C179=$L$4,C180=$L$4),1,0)))</f>
        <v/>
      </c>
      <c r="M177" s="43" t="str">
        <f>IF(B177="","",IF($M$4="","",IF(OR(C177=$M$4,C178=$M$4,C179=$M$4,C180=$M$4),1,0)))</f>
        <v/>
      </c>
      <c r="N177" s="43" t="str">
        <f>IF(B177="","",IF($N$4="","",IF(OR(C177=$N$4,C178=$N$4,C179=$N$4,C180=$N$4),1,0)))</f>
        <v/>
      </c>
      <c r="O177" s="43" t="str">
        <f>IF(B177="","",IF($O$4="","",IF(OR(C177=$O$4,C178=$O$4,C179=$O$4,C180=$O$4),1,0)))</f>
        <v/>
      </c>
      <c r="P177" s="43" t="str">
        <f>IF(B177="","",IF($P$4="","",IF(OR(C177=$P$4,C178=$P$4,C179=$P$4,C180=$P$4),1,0)))</f>
        <v/>
      </c>
      <c r="Q177" s="43" t="str">
        <f>IF(B177="","",IF($Q$4="","",IF(OR(C177=$Q$4,C178=$Q$4,C179=$Q$4,C180=$Q$4),1,0)))</f>
        <v/>
      </c>
      <c r="R177" s="43" t="str">
        <f>IF(B177="","",IF($R$4="","",IF(OR(C177=$R$4,C178=$R$4,C179=$R$4,C180=$R$4),1,0)))</f>
        <v/>
      </c>
      <c r="S177" s="43" t="str">
        <f>IF(B177="","",IF($S$4="","",IF(OR(C177=$S$4,C178=$S$4,C179=$S$4,C180=$S$4),1,0)))</f>
        <v/>
      </c>
      <c r="T177" s="43" t="str">
        <f>IF(B177="","",IF($T$4="","",IF(OR(C177=$T$4,C178=$T$4,C179=$T$4,C180=$T$4),1,0)))</f>
        <v/>
      </c>
      <c r="U177" s="43" t="str">
        <f>IF(B177="","",IF($U$4="","",IF(OR(C177=$U$4,C178=$U$4,C179=$U$4,C180=$U$4),1,0)))</f>
        <v/>
      </c>
      <c r="V177" s="43" t="str">
        <f>IF(B177="","",IF($V$4="","",IF(OR(C177=$V$4,C178=$V$4,C179=$V$4,C180=$V$4),1,0)))</f>
        <v/>
      </c>
      <c r="W177" s="43" t="str">
        <f>IF(B177="","",IF($W$4="","",IF(OR(C177=$W$4,C178=$W$4,C179=$W$4,C180=$W$4),1,0)))</f>
        <v/>
      </c>
      <c r="X177" s="43" t="str">
        <f>IF(B177="","",IF($X$4="","",IF(OR(C177=$X$4,C178=$X$4,C179=$X$4,C180=$X$4),1,0)))</f>
        <v/>
      </c>
      <c r="Y177" s="43" t="str">
        <f>IF(B177="","",IF($Y$4="","",IF(OR(C177=$Y$4,C178=$Y$4,C179=$Y$4,C180=$Y$4),1,0)))</f>
        <v/>
      </c>
      <c r="Z177" s="43" t="str">
        <f>IF(B177="","",IF($Z$4="","",IF(OR(C177=$Z$4,C178=$Z$4,C179=$Z$4,C180=$Z$4),1,0)))</f>
        <v/>
      </c>
      <c r="AA177" s="43" t="str">
        <f>IF(B177="","",IF($AA$4="","",IF(OR(C177=$AA$4,C178=$AA$4,C179=$AA$4,C180=$AA$4),1,0)))</f>
        <v/>
      </c>
      <c r="AB177" s="43" t="str">
        <f>IF(B177="","",IF($AB$4="","",IF(OR(C177=$AB$4,C178=$AB$4,C179=$AB$4,C180=$AB$4),1,0)))</f>
        <v/>
      </c>
      <c r="AC177" s="43" t="str">
        <f>IF(B177="","",IF($AC$4="","",IF(OR(C177=$AC$4,C178=$AC$4,C179=$AC$4,C180=$AC$4),1,0)))</f>
        <v/>
      </c>
      <c r="AD177" s="43" t="str">
        <f>IF(B177="","",IF($AD$4="","",IF(OR(C177=$AD$4,C178=$AD$4,C179=$AD$4,C180=$AD$4),1,0)))</f>
        <v/>
      </c>
      <c r="AE177" s="43" t="str">
        <f>IF(B177="","",IF($AE$4="","",IF(OR(C177=$AE$4,C178=$AE$4,C179=$AE$4,C180=$AE$4),1,0)))</f>
        <v/>
      </c>
      <c r="AF177" s="43" t="str">
        <f>IF(B177="","",IF($AF$4="","",IF(OR(C177=$AF$4,C178=$AF$4,C179=$AF$4,C180=$AF$4),1,0)))</f>
        <v/>
      </c>
      <c r="AG177" s="43" t="str">
        <f>IF(B177="","",IF($AG$4="","",IF(OR(C177=$AG$4,C178=$AG$4,C179=$AG$4,C180=$AG$4),1,0)))</f>
        <v/>
      </c>
      <c r="AH177" s="43" t="str">
        <f>IF(B177="","",IF($AH$4="","",IF(OR(C177=$AH$4,C178=$AH$4,C179=$AH$4,C180=$AH$4),1,0)))</f>
        <v/>
      </c>
      <c r="AI177" s="43" t="str">
        <f>IF(B177="","",IF($AI$4="","",IF(OR(C177=$AI$4,C178=$AI$4,C179=$AI$4,C180=$AI$4),1,0)))</f>
        <v/>
      </c>
      <c r="AJ177" s="43" t="str">
        <f>IF(B177="","",IF($AJ$4="","",IF(OR(C177=$AJ$4,C178=$AJ$4,C179=$AJ$4,C180=$AJ$4),1,0)))</f>
        <v/>
      </c>
      <c r="AK177" s="43" t="str">
        <f>IF(B177="","",IF($AK$4="","",IF(OR(C177=$AK$4,C178=$AK$4,C179=$AK$4,C180=$AK$4),1,0)))</f>
        <v/>
      </c>
      <c r="AL177" s="43" t="str">
        <f>IF(B177="","",IF($AL$4="","",IF(OR(C177=$AL$4,C178=$AL$4,C179=$AL$4,C180=$AL$4),1,0)))</f>
        <v/>
      </c>
      <c r="AM177" s="43" t="str">
        <f>IF(B177="","",IF($AM$4="","",IF(OR(C177=$AM$4,C178=$AM$4,C179=$AM$4,C180=$AM$4),1,0)))</f>
        <v/>
      </c>
      <c r="AN177" s="72" t="str">
        <f>IF(B177="","",IF($AN$4="","",IF(OR(C177=$AN$4,C178=$AN$4,C179=$AN$4,C180=$AN$4),1,0)))</f>
        <v/>
      </c>
    </row>
    <row r="178" spans="1:40" x14ac:dyDescent="0.2">
      <c r="A178" s="68" t="str">
        <f t="shared" si="7"/>
        <v/>
      </c>
      <c r="B178" s="1" t="str">
        <f>CONCATENATE('Raw INPUT data'!A178,'Raw INPUT data'!B178)</f>
        <v/>
      </c>
      <c r="C178" s="12" t="str">
        <f>'Raw INPUT data'!D178</f>
        <v/>
      </c>
      <c r="D178" s="20" t="str">
        <f>IF(C178="","",IF(I178&gt;1,'Raw INPUT data'!E178,SUM('Raw INPUT data'!E178,(G178/100)/2)))</f>
        <v/>
      </c>
      <c r="E178" s="20" t="str">
        <f t="shared" si="8"/>
        <v/>
      </c>
      <c r="F178" s="16" t="str">
        <f>IF(C178="","",IF(I178&gt;1,"MST",'Raw INPUT data'!G178))</f>
        <v/>
      </c>
      <c r="G178" s="16" t="str">
        <f t="shared" si="9"/>
        <v/>
      </c>
      <c r="H178" s="25" t="str">
        <f>IF(C178="","",IF(I178=1,PI()*POWER(G178/2,2)/10000,SUM(PI()*POWER(PRODUCT('Raw INPUT data'!G178,1/PI())/2,2)/10000,PI()*POWER(PRODUCT('Raw INPUT data'!H178,1/PI())/2,2)/10000,PI()*POWER(PRODUCT('Raw INPUT data'!I178,1/PI())/2,2)/10000,PI()*POWER(PRODUCT('Raw INPUT data'!J178,1/PI())/2,2)/10000,PI()*POWER(PRODUCT('Raw INPUT data'!K178,1/PI())/2,2)/10000,PI()*POWER(PRODUCT('Raw INPUT data'!L178,1/PI())/2,2)/10000,PI()*POWER(PRODUCT('Raw INPUT data'!M178,1/PI())/2,2)/10000,PI()*POWER(PRODUCT('Raw INPUT data'!N178,1/PI())/2,2)/10000,PI()*POWER(PRODUCT('Raw INPUT data'!O178,1/PI())/2,2)/10000,PI()*POWER(PRODUCT('Raw INPUT data'!P178,1/PI())/2,2)/10000,PI()*POWER(PRODUCT('Raw INPUT data'!Q178,1/PI())/2,2)/10000,PI()*POWER(PRODUCT('Raw INPUT data'!R178,1/PI())/2,2)/10000,PI()*POWER(PRODUCT('Raw INPUT data'!S178,1/PI())/2,2)/10000,PI()*POWER(PRODUCT('Raw INPUT data'!T178,1/PI())/2,2)/10000,PI()*POWER(PRODUCT('Raw INPUT data'!U178,1/PI())/2,2)/10000,PI()*POWER(PRODUCT('Raw INPUT data'!V178,1/PI())/2,2)/10000,PI()*POWER(PRODUCT('Raw INPUT data'!W178,1/PI())/2,2)/10000,PI()*POWER(PRODUCT('Raw INPUT data'!X178,1/PI())/2,2)/10000,PI()*POWER(PRODUCT('Raw INPUT data'!Y178,1/PI())/2,2)/10000,PI()*POWER(PRODUCT('Raw INPUT data'!Z178,1/PI())/2,2)/10000)))</f>
        <v/>
      </c>
      <c r="I178" s="26" t="str">
        <f>IF(C178="","",COUNT('Raw INPUT data'!G178:Z178))</f>
        <v/>
      </c>
      <c r="J178" s="3" t="str">
        <f>IF(C178="","",'Raw INPUT data'!F178)</f>
        <v/>
      </c>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72"/>
    </row>
    <row r="179" spans="1:40" x14ac:dyDescent="0.2">
      <c r="A179" s="68" t="str">
        <f t="shared" si="7"/>
        <v/>
      </c>
      <c r="B179" s="1" t="str">
        <f>CONCATENATE('Raw INPUT data'!A179,'Raw INPUT data'!B179)</f>
        <v/>
      </c>
      <c r="C179" s="12" t="str">
        <f>'Raw INPUT data'!D179</f>
        <v/>
      </c>
      <c r="D179" s="20" t="str">
        <f>IF(C179="","",IF(I179&gt;1,'Raw INPUT data'!E179,SUM('Raw INPUT data'!E179,(G179/100)/2)))</f>
        <v/>
      </c>
      <c r="E179" s="20" t="str">
        <f t="shared" si="8"/>
        <v/>
      </c>
      <c r="F179" s="16" t="str">
        <f>IF(C179="","",IF(I179&gt;1,"MST",'Raw INPUT data'!G179))</f>
        <v/>
      </c>
      <c r="G179" s="16" t="str">
        <f t="shared" si="9"/>
        <v/>
      </c>
      <c r="H179" s="25" t="str">
        <f>IF(C179="","",IF(I179=1,PI()*POWER(G179/2,2)/10000,SUM(PI()*POWER(PRODUCT('Raw INPUT data'!G179,1/PI())/2,2)/10000,PI()*POWER(PRODUCT('Raw INPUT data'!H179,1/PI())/2,2)/10000,PI()*POWER(PRODUCT('Raw INPUT data'!I179,1/PI())/2,2)/10000,PI()*POWER(PRODUCT('Raw INPUT data'!J179,1/PI())/2,2)/10000,PI()*POWER(PRODUCT('Raw INPUT data'!K179,1/PI())/2,2)/10000,PI()*POWER(PRODUCT('Raw INPUT data'!L179,1/PI())/2,2)/10000,PI()*POWER(PRODUCT('Raw INPUT data'!M179,1/PI())/2,2)/10000,PI()*POWER(PRODUCT('Raw INPUT data'!N179,1/PI())/2,2)/10000,PI()*POWER(PRODUCT('Raw INPUT data'!O179,1/PI())/2,2)/10000,PI()*POWER(PRODUCT('Raw INPUT data'!P179,1/PI())/2,2)/10000,PI()*POWER(PRODUCT('Raw INPUT data'!Q179,1/PI())/2,2)/10000,PI()*POWER(PRODUCT('Raw INPUT data'!R179,1/PI())/2,2)/10000,PI()*POWER(PRODUCT('Raw INPUT data'!S179,1/PI())/2,2)/10000,PI()*POWER(PRODUCT('Raw INPUT data'!T179,1/PI())/2,2)/10000,PI()*POWER(PRODUCT('Raw INPUT data'!U179,1/PI())/2,2)/10000,PI()*POWER(PRODUCT('Raw INPUT data'!V179,1/PI())/2,2)/10000,PI()*POWER(PRODUCT('Raw INPUT data'!W179,1/PI())/2,2)/10000,PI()*POWER(PRODUCT('Raw INPUT data'!X179,1/PI())/2,2)/10000,PI()*POWER(PRODUCT('Raw INPUT data'!Y179,1/PI())/2,2)/10000,PI()*POWER(PRODUCT('Raw INPUT data'!Z179,1/PI())/2,2)/10000)))</f>
        <v/>
      </c>
      <c r="I179" s="26" t="str">
        <f>IF(C179="","",COUNT('Raw INPUT data'!G179:Z179))</f>
        <v/>
      </c>
      <c r="J179" s="3" t="str">
        <f>IF(C179="","",'Raw INPUT data'!F179)</f>
        <v/>
      </c>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72"/>
    </row>
    <row r="180" spans="1:40" x14ac:dyDescent="0.2">
      <c r="A180" s="69" t="str">
        <f t="shared" si="7"/>
        <v/>
      </c>
      <c r="B180" s="4" t="str">
        <f>CONCATENATE('Raw INPUT data'!A180,'Raw INPUT data'!B180)</f>
        <v/>
      </c>
      <c r="C180" s="17" t="str">
        <f>'Raw INPUT data'!D180</f>
        <v/>
      </c>
      <c r="D180" s="21" t="str">
        <f>IF(C180="","",IF(I180&gt;1,'Raw INPUT data'!E180,SUM('Raw INPUT data'!E180,(G180/100)/2)))</f>
        <v/>
      </c>
      <c r="E180" s="21" t="str">
        <f t="shared" si="8"/>
        <v/>
      </c>
      <c r="F180" s="18" t="str">
        <f>IF(C180="","",IF(I180&gt;1,"MST",'Raw INPUT data'!G180))</f>
        <v/>
      </c>
      <c r="G180" s="18" t="str">
        <f t="shared" si="9"/>
        <v/>
      </c>
      <c r="H180" s="27" t="str">
        <f>IF(C180="","",IF(I180=1,PI()*POWER(G180/2,2)/10000,SUM(PI()*POWER(PRODUCT('Raw INPUT data'!G180,1/PI())/2,2)/10000,PI()*POWER(PRODUCT('Raw INPUT data'!H180,1/PI())/2,2)/10000,PI()*POWER(PRODUCT('Raw INPUT data'!I180,1/PI())/2,2)/10000,PI()*POWER(PRODUCT('Raw INPUT data'!J180,1/PI())/2,2)/10000,PI()*POWER(PRODUCT('Raw INPUT data'!K180,1/PI())/2,2)/10000,PI()*POWER(PRODUCT('Raw INPUT data'!L180,1/PI())/2,2)/10000,PI()*POWER(PRODUCT('Raw INPUT data'!M180,1/PI())/2,2)/10000,PI()*POWER(PRODUCT('Raw INPUT data'!N180,1/PI())/2,2)/10000,PI()*POWER(PRODUCT('Raw INPUT data'!O180,1/PI())/2,2)/10000,PI()*POWER(PRODUCT('Raw INPUT data'!P180,1/PI())/2,2)/10000,PI()*POWER(PRODUCT('Raw INPUT data'!Q180,1/PI())/2,2)/10000,PI()*POWER(PRODUCT('Raw INPUT data'!R180,1/PI())/2,2)/10000,PI()*POWER(PRODUCT('Raw INPUT data'!S180,1/PI())/2,2)/10000,PI()*POWER(PRODUCT('Raw INPUT data'!T180,1/PI())/2,2)/10000,PI()*POWER(PRODUCT('Raw INPUT data'!U180,1/PI())/2,2)/10000,PI()*POWER(PRODUCT('Raw INPUT data'!V180,1/PI())/2,2)/10000,PI()*POWER(PRODUCT('Raw INPUT data'!W180,1/PI())/2,2)/10000,PI()*POWER(PRODUCT('Raw INPUT data'!X180,1/PI())/2,2)/10000,PI()*POWER(PRODUCT('Raw INPUT data'!Y180,1/PI())/2,2)/10000,PI()*POWER(PRODUCT('Raw INPUT data'!Z180,1/PI())/2,2)/10000)))</f>
        <v/>
      </c>
      <c r="I180" s="28" t="str">
        <f>IF(C180="","",COUNT('Raw INPUT data'!G180:Z180))</f>
        <v/>
      </c>
      <c r="J180" s="5" t="str">
        <f>IF(C180="","",'Raw INPUT data'!F180)</f>
        <v/>
      </c>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73"/>
    </row>
    <row r="181" spans="1:40" x14ac:dyDescent="0.2">
      <c r="A181" s="68" t="str">
        <f t="shared" si="7"/>
        <v/>
      </c>
      <c r="B181" s="1" t="str">
        <f>CONCATENATE('Raw INPUT data'!A181,'Raw INPUT data'!B181)</f>
        <v/>
      </c>
      <c r="C181" s="12" t="str">
        <f>'Raw INPUT data'!D181</f>
        <v/>
      </c>
      <c r="D181" s="20" t="str">
        <f>IF(C181="","",IF(I181&gt;1,'Raw INPUT data'!E181,SUM('Raw INPUT data'!E181,(G181/100)/2)))</f>
        <v/>
      </c>
      <c r="E181" s="20" t="str">
        <f t="shared" si="8"/>
        <v/>
      </c>
      <c r="F181" s="16" t="str">
        <f>IF(C181="","",IF(I181&gt;1,"MST",'Raw INPUT data'!G181))</f>
        <v/>
      </c>
      <c r="G181" s="16" t="str">
        <f t="shared" si="9"/>
        <v/>
      </c>
      <c r="H181" s="25" t="str">
        <f>IF(C181="","",IF(I181=1,PI()*POWER(G181/2,2)/10000,SUM(PI()*POWER(PRODUCT('Raw INPUT data'!G181,1/PI())/2,2)/10000,PI()*POWER(PRODUCT('Raw INPUT data'!H181,1/PI())/2,2)/10000,PI()*POWER(PRODUCT('Raw INPUT data'!I181,1/PI())/2,2)/10000,PI()*POWER(PRODUCT('Raw INPUT data'!J181,1/PI())/2,2)/10000,PI()*POWER(PRODUCT('Raw INPUT data'!K181,1/PI())/2,2)/10000,PI()*POWER(PRODUCT('Raw INPUT data'!L181,1/PI())/2,2)/10000,PI()*POWER(PRODUCT('Raw INPUT data'!M181,1/PI())/2,2)/10000,PI()*POWER(PRODUCT('Raw INPUT data'!N181,1/PI())/2,2)/10000,PI()*POWER(PRODUCT('Raw INPUT data'!O181,1/PI())/2,2)/10000,PI()*POWER(PRODUCT('Raw INPUT data'!P181,1/PI())/2,2)/10000,PI()*POWER(PRODUCT('Raw INPUT data'!Q181,1/PI())/2,2)/10000,PI()*POWER(PRODUCT('Raw INPUT data'!R181,1/PI())/2,2)/10000,PI()*POWER(PRODUCT('Raw INPUT data'!S181,1/PI())/2,2)/10000,PI()*POWER(PRODUCT('Raw INPUT data'!T181,1/PI())/2,2)/10000,PI()*POWER(PRODUCT('Raw INPUT data'!U181,1/PI())/2,2)/10000,PI()*POWER(PRODUCT('Raw INPUT data'!V181,1/PI())/2,2)/10000,PI()*POWER(PRODUCT('Raw INPUT data'!W181,1/PI())/2,2)/10000,PI()*POWER(PRODUCT('Raw INPUT data'!X181,1/PI())/2,2)/10000,PI()*POWER(PRODUCT('Raw INPUT data'!Y181,1/PI())/2,2)/10000,PI()*POWER(PRODUCT('Raw INPUT data'!Z181,1/PI())/2,2)/10000)))</f>
        <v/>
      </c>
      <c r="I181" s="26" t="str">
        <f>IF(C181="","",COUNT('Raw INPUT data'!G181:Z181))</f>
        <v/>
      </c>
      <c r="J181" s="3" t="str">
        <f>IF(C181="","",'Raw INPUT data'!F181)</f>
        <v/>
      </c>
      <c r="K181" s="43" t="str">
        <f>IF(B181="","",IF($K$4="","",IF(OR(C181=$K$4,C182=$K$4,C183=$K$4,C184=$K$4),1,0)))</f>
        <v/>
      </c>
      <c r="L181" s="43" t="str">
        <f>IF(B181="","",IF($L$4="","",IF(OR(C181=$L$4,C182=$L$4,C183=$L$4,C184=$L$4),1,0)))</f>
        <v/>
      </c>
      <c r="M181" s="43" t="str">
        <f>IF(B181="","",IF($M$4="","",IF(OR(C181=$M$4,C182=$M$4,C183=$M$4,C184=$M$4),1,0)))</f>
        <v/>
      </c>
      <c r="N181" s="43" t="str">
        <f>IF(B181="","",IF($N$4="","",IF(OR(C181=$N$4,C182=$N$4,C183=$N$4,C184=$N$4),1,0)))</f>
        <v/>
      </c>
      <c r="O181" s="43" t="str">
        <f>IF(B181="","",IF($O$4="","",IF(OR(C181=$O$4,C182=$O$4,C183=$O$4,C184=$O$4),1,0)))</f>
        <v/>
      </c>
      <c r="P181" s="43" t="str">
        <f>IF(B181="","",IF($P$4="","",IF(OR(C181=$P$4,C182=$P$4,C183=$P$4,C184=$P$4),1,0)))</f>
        <v/>
      </c>
      <c r="Q181" s="43" t="str">
        <f>IF(B181="","",IF($Q$4="","",IF(OR(C181=$Q$4,C182=$Q$4,C183=$Q$4,C184=$Q$4),1,0)))</f>
        <v/>
      </c>
      <c r="R181" s="43" t="str">
        <f>IF(B181="","",IF($R$4="","",IF(OR(C181=$R$4,C182=$R$4,C183=$R$4,C184=$R$4),1,0)))</f>
        <v/>
      </c>
      <c r="S181" s="43" t="str">
        <f>IF(B181="","",IF($S$4="","",IF(OR(C181=$S$4,C182=$S$4,C183=$S$4,C184=$S$4),1,0)))</f>
        <v/>
      </c>
      <c r="T181" s="43" t="str">
        <f>IF(B181="","",IF($T$4="","",IF(OR(C181=$T$4,C182=$T$4,C183=$T$4,C184=$T$4),1,0)))</f>
        <v/>
      </c>
      <c r="U181" s="43" t="str">
        <f>IF(B181="","",IF($U$4="","",IF(OR(C181=$U$4,C182=$U$4,C183=$U$4,C184=$U$4),1,0)))</f>
        <v/>
      </c>
      <c r="V181" s="43" t="str">
        <f>IF(B181="","",IF($V$4="","",IF(OR(C181=$V$4,C182=$V$4,C183=$V$4,C184=$V$4),1,0)))</f>
        <v/>
      </c>
      <c r="W181" s="43" t="str">
        <f>IF(B181="","",IF($W$4="","",IF(OR(C181=$W$4,C182=$W$4,C183=$W$4,C184=$W$4),1,0)))</f>
        <v/>
      </c>
      <c r="X181" s="43" t="str">
        <f>IF(B181="","",IF($X$4="","",IF(OR(C181=$X$4,C182=$X$4,C183=$X$4,C184=$X$4),1,0)))</f>
        <v/>
      </c>
      <c r="Y181" s="43" t="str">
        <f>IF(B181="","",IF($Y$4="","",IF(OR(C181=$Y$4,C182=$Y$4,C183=$Y$4,C184=$Y$4),1,0)))</f>
        <v/>
      </c>
      <c r="Z181" s="43" t="str">
        <f>IF(B181="","",IF($Z$4="","",IF(OR(C181=$Z$4,C182=$Z$4,C183=$Z$4,C184=$Z$4),1,0)))</f>
        <v/>
      </c>
      <c r="AA181" s="43" t="str">
        <f>IF(B181="","",IF($AA$4="","",IF(OR(C181=$AA$4,C182=$AA$4,C183=$AA$4,C184=$AA$4),1,0)))</f>
        <v/>
      </c>
      <c r="AB181" s="43" t="str">
        <f>IF(B181="","",IF($AB$4="","",IF(OR(C181=$AB$4,C182=$AB$4,C183=$AB$4,C184=$AB$4),1,0)))</f>
        <v/>
      </c>
      <c r="AC181" s="43" t="str">
        <f>IF(B181="","",IF($AC$4="","",IF(OR(C181=$AC$4,C182=$AC$4,C183=$AC$4,C184=$AC$4),1,0)))</f>
        <v/>
      </c>
      <c r="AD181" s="43" t="str">
        <f>IF(B181="","",IF($AD$4="","",IF(OR(C181=$AD$4,C182=$AD$4,C183=$AD$4,C184=$AD$4),1,0)))</f>
        <v/>
      </c>
      <c r="AE181" s="43" t="str">
        <f>IF(B181="","",IF($AE$4="","",IF(OR(C181=$AE$4,C182=$AE$4,C183=$AE$4,C184=$AE$4),1,0)))</f>
        <v/>
      </c>
      <c r="AF181" s="43" t="str">
        <f>IF(B181="","",IF($AF$4="","",IF(OR(C181=$AF$4,C182=$AF$4,C183=$AF$4,C184=$AF$4),1,0)))</f>
        <v/>
      </c>
      <c r="AG181" s="43" t="str">
        <f>IF(B181="","",IF($AG$4="","",IF(OR(C181=$AG$4,C182=$AG$4,C183=$AG$4,C184=$AG$4),1,0)))</f>
        <v/>
      </c>
      <c r="AH181" s="43" t="str">
        <f>IF(B181="","",IF($AH$4="","",IF(OR(C181=$AH$4,C182=$AH$4,C183=$AH$4,C184=$AH$4),1,0)))</f>
        <v/>
      </c>
      <c r="AI181" s="43" t="str">
        <f>IF(B181="","",IF($AI$4="","",IF(OR(C181=$AI$4,C182=$AI$4,C183=$AI$4,C184=$AI$4),1,0)))</f>
        <v/>
      </c>
      <c r="AJ181" s="43" t="str">
        <f>IF(B181="","",IF($AJ$4="","",IF(OR(C181=$AJ$4,C182=$AJ$4,C183=$AJ$4,C184=$AJ$4),1,0)))</f>
        <v/>
      </c>
      <c r="AK181" s="43" t="str">
        <f>IF(B181="","",IF($AK$4="","",IF(OR(C181=$AK$4,C182=$AK$4,C183=$AK$4,C184=$AK$4),1,0)))</f>
        <v/>
      </c>
      <c r="AL181" s="43" t="str">
        <f>IF(B181="","",IF($AL$4="","",IF(OR(C181=$AL$4,C182=$AL$4,C183=$AL$4,C184=$AL$4),1,0)))</f>
        <v/>
      </c>
      <c r="AM181" s="43" t="str">
        <f>IF(B181="","",IF($AM$4="","",IF(OR(C181=$AM$4,C182=$AM$4,C183=$AM$4,C184=$AM$4),1,0)))</f>
        <v/>
      </c>
      <c r="AN181" s="72" t="str">
        <f>IF(B181="","",IF($AN$4="","",IF(OR(C181=$AN$4,C182=$AN$4,C183=$AN$4,C184=$AN$4),1,0)))</f>
        <v/>
      </c>
    </row>
    <row r="182" spans="1:40" x14ac:dyDescent="0.2">
      <c r="A182" s="68" t="str">
        <f t="shared" si="7"/>
        <v/>
      </c>
      <c r="B182" s="1" t="str">
        <f>CONCATENATE('Raw INPUT data'!A182,'Raw INPUT data'!B182)</f>
        <v/>
      </c>
      <c r="C182" s="12" t="str">
        <f>'Raw INPUT data'!D182</f>
        <v/>
      </c>
      <c r="D182" s="20" t="str">
        <f>IF(C182="","",IF(I182&gt;1,'Raw INPUT data'!E182,SUM('Raw INPUT data'!E182,(G182/100)/2)))</f>
        <v/>
      </c>
      <c r="E182" s="20" t="str">
        <f t="shared" si="8"/>
        <v/>
      </c>
      <c r="F182" s="16" t="str">
        <f>IF(C182="","",IF(I182&gt;1,"MST",'Raw INPUT data'!G182))</f>
        <v/>
      </c>
      <c r="G182" s="16" t="str">
        <f t="shared" si="9"/>
        <v/>
      </c>
      <c r="H182" s="25" t="str">
        <f>IF(C182="","",IF(I182=1,PI()*POWER(G182/2,2)/10000,SUM(PI()*POWER(PRODUCT('Raw INPUT data'!G182,1/PI())/2,2)/10000,PI()*POWER(PRODUCT('Raw INPUT data'!H182,1/PI())/2,2)/10000,PI()*POWER(PRODUCT('Raw INPUT data'!I182,1/PI())/2,2)/10000,PI()*POWER(PRODUCT('Raw INPUT data'!J182,1/PI())/2,2)/10000,PI()*POWER(PRODUCT('Raw INPUT data'!K182,1/PI())/2,2)/10000,PI()*POWER(PRODUCT('Raw INPUT data'!L182,1/PI())/2,2)/10000,PI()*POWER(PRODUCT('Raw INPUT data'!M182,1/PI())/2,2)/10000,PI()*POWER(PRODUCT('Raw INPUT data'!N182,1/PI())/2,2)/10000,PI()*POWER(PRODUCT('Raw INPUT data'!O182,1/PI())/2,2)/10000,PI()*POWER(PRODUCT('Raw INPUT data'!P182,1/PI())/2,2)/10000,PI()*POWER(PRODUCT('Raw INPUT data'!Q182,1/PI())/2,2)/10000,PI()*POWER(PRODUCT('Raw INPUT data'!R182,1/PI())/2,2)/10000,PI()*POWER(PRODUCT('Raw INPUT data'!S182,1/PI())/2,2)/10000,PI()*POWER(PRODUCT('Raw INPUT data'!T182,1/PI())/2,2)/10000,PI()*POWER(PRODUCT('Raw INPUT data'!U182,1/PI())/2,2)/10000,PI()*POWER(PRODUCT('Raw INPUT data'!V182,1/PI())/2,2)/10000,PI()*POWER(PRODUCT('Raw INPUT data'!W182,1/PI())/2,2)/10000,PI()*POWER(PRODUCT('Raw INPUT data'!X182,1/PI())/2,2)/10000,PI()*POWER(PRODUCT('Raw INPUT data'!Y182,1/PI())/2,2)/10000,PI()*POWER(PRODUCT('Raw INPUT data'!Z182,1/PI())/2,2)/10000)))</f>
        <v/>
      </c>
      <c r="I182" s="26" t="str">
        <f>IF(C182="","",COUNT('Raw INPUT data'!G182:Z182))</f>
        <v/>
      </c>
      <c r="J182" s="3" t="str">
        <f>IF(C182="","",'Raw INPUT data'!F182)</f>
        <v/>
      </c>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72"/>
    </row>
    <row r="183" spans="1:40" x14ac:dyDescent="0.2">
      <c r="A183" s="68" t="str">
        <f t="shared" si="7"/>
        <v/>
      </c>
      <c r="B183" s="1" t="str">
        <f>CONCATENATE('Raw INPUT data'!A183,'Raw INPUT data'!B183)</f>
        <v/>
      </c>
      <c r="C183" s="12" t="str">
        <f>'Raw INPUT data'!D183</f>
        <v/>
      </c>
      <c r="D183" s="20" t="str">
        <f>IF(C183="","",IF(I183&gt;1,'Raw INPUT data'!E183,SUM('Raw INPUT data'!E183,(G183/100)/2)))</f>
        <v/>
      </c>
      <c r="E183" s="20" t="str">
        <f t="shared" si="8"/>
        <v/>
      </c>
      <c r="F183" s="16" t="str">
        <f>IF(C183="","",IF(I183&gt;1,"MST",'Raw INPUT data'!G183))</f>
        <v/>
      </c>
      <c r="G183" s="16" t="str">
        <f t="shared" si="9"/>
        <v/>
      </c>
      <c r="H183" s="25" t="str">
        <f>IF(C183="","",IF(I183=1,PI()*POWER(G183/2,2)/10000,SUM(PI()*POWER(PRODUCT('Raw INPUT data'!G183,1/PI())/2,2)/10000,PI()*POWER(PRODUCT('Raw INPUT data'!H183,1/PI())/2,2)/10000,PI()*POWER(PRODUCT('Raw INPUT data'!I183,1/PI())/2,2)/10000,PI()*POWER(PRODUCT('Raw INPUT data'!J183,1/PI())/2,2)/10000,PI()*POWER(PRODUCT('Raw INPUT data'!K183,1/PI())/2,2)/10000,PI()*POWER(PRODUCT('Raw INPUT data'!L183,1/PI())/2,2)/10000,PI()*POWER(PRODUCT('Raw INPUT data'!M183,1/PI())/2,2)/10000,PI()*POWER(PRODUCT('Raw INPUT data'!N183,1/PI())/2,2)/10000,PI()*POWER(PRODUCT('Raw INPUT data'!O183,1/PI())/2,2)/10000,PI()*POWER(PRODUCT('Raw INPUT data'!P183,1/PI())/2,2)/10000,PI()*POWER(PRODUCT('Raw INPUT data'!Q183,1/PI())/2,2)/10000,PI()*POWER(PRODUCT('Raw INPUT data'!R183,1/PI())/2,2)/10000,PI()*POWER(PRODUCT('Raw INPUT data'!S183,1/PI())/2,2)/10000,PI()*POWER(PRODUCT('Raw INPUT data'!T183,1/PI())/2,2)/10000,PI()*POWER(PRODUCT('Raw INPUT data'!U183,1/PI())/2,2)/10000,PI()*POWER(PRODUCT('Raw INPUT data'!V183,1/PI())/2,2)/10000,PI()*POWER(PRODUCT('Raw INPUT data'!W183,1/PI())/2,2)/10000,PI()*POWER(PRODUCT('Raw INPUT data'!X183,1/PI())/2,2)/10000,PI()*POWER(PRODUCT('Raw INPUT data'!Y183,1/PI())/2,2)/10000,PI()*POWER(PRODUCT('Raw INPUT data'!Z183,1/PI())/2,2)/10000)))</f>
        <v/>
      </c>
      <c r="I183" s="26" t="str">
        <f>IF(C183="","",COUNT('Raw INPUT data'!G183:Z183))</f>
        <v/>
      </c>
      <c r="J183" s="3" t="str">
        <f>IF(C183="","",'Raw INPUT data'!F183)</f>
        <v/>
      </c>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72"/>
    </row>
    <row r="184" spans="1:40" x14ac:dyDescent="0.2">
      <c r="A184" s="69" t="str">
        <f t="shared" si="7"/>
        <v/>
      </c>
      <c r="B184" s="4" t="str">
        <f>CONCATENATE('Raw INPUT data'!A184,'Raw INPUT data'!B184)</f>
        <v/>
      </c>
      <c r="C184" s="17" t="str">
        <f>'Raw INPUT data'!D184</f>
        <v/>
      </c>
      <c r="D184" s="21" t="str">
        <f>IF(C184="","",IF(I184&gt;1,'Raw INPUT data'!E184,SUM('Raw INPUT data'!E184,(G184/100)/2)))</f>
        <v/>
      </c>
      <c r="E184" s="21" t="str">
        <f t="shared" si="8"/>
        <v/>
      </c>
      <c r="F184" s="18" t="str">
        <f>IF(C184="","",IF(I184&gt;1,"MST",'Raw INPUT data'!G184))</f>
        <v/>
      </c>
      <c r="G184" s="18" t="str">
        <f t="shared" si="9"/>
        <v/>
      </c>
      <c r="H184" s="27" t="str">
        <f>IF(C184="","",IF(I184=1,PI()*POWER(G184/2,2)/10000,SUM(PI()*POWER(PRODUCT('Raw INPUT data'!G184,1/PI())/2,2)/10000,PI()*POWER(PRODUCT('Raw INPUT data'!H184,1/PI())/2,2)/10000,PI()*POWER(PRODUCT('Raw INPUT data'!I184,1/PI())/2,2)/10000,PI()*POWER(PRODUCT('Raw INPUT data'!J184,1/PI())/2,2)/10000,PI()*POWER(PRODUCT('Raw INPUT data'!K184,1/PI())/2,2)/10000,PI()*POWER(PRODUCT('Raw INPUT data'!L184,1/PI())/2,2)/10000,PI()*POWER(PRODUCT('Raw INPUT data'!M184,1/PI())/2,2)/10000,PI()*POWER(PRODUCT('Raw INPUT data'!N184,1/PI())/2,2)/10000,PI()*POWER(PRODUCT('Raw INPUT data'!O184,1/PI())/2,2)/10000,PI()*POWER(PRODUCT('Raw INPUT data'!P184,1/PI())/2,2)/10000,PI()*POWER(PRODUCT('Raw INPUT data'!Q184,1/PI())/2,2)/10000,PI()*POWER(PRODUCT('Raw INPUT data'!R184,1/PI())/2,2)/10000,PI()*POWER(PRODUCT('Raw INPUT data'!S184,1/PI())/2,2)/10000,PI()*POWER(PRODUCT('Raw INPUT data'!T184,1/PI())/2,2)/10000,PI()*POWER(PRODUCT('Raw INPUT data'!U184,1/PI())/2,2)/10000,PI()*POWER(PRODUCT('Raw INPUT data'!V184,1/PI())/2,2)/10000,PI()*POWER(PRODUCT('Raw INPUT data'!W184,1/PI())/2,2)/10000,PI()*POWER(PRODUCT('Raw INPUT data'!X184,1/PI())/2,2)/10000,PI()*POWER(PRODUCT('Raw INPUT data'!Y184,1/PI())/2,2)/10000,PI()*POWER(PRODUCT('Raw INPUT data'!Z184,1/PI())/2,2)/10000)))</f>
        <v/>
      </c>
      <c r="I184" s="28" t="str">
        <f>IF(C184="","",COUNT('Raw INPUT data'!G184:Z184))</f>
        <v/>
      </c>
      <c r="J184" s="5" t="str">
        <f>IF(C184="","",'Raw INPUT data'!F184)</f>
        <v/>
      </c>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73"/>
    </row>
    <row r="185" spans="1:40" x14ac:dyDescent="0.2">
      <c r="A185" s="68" t="str">
        <f t="shared" si="7"/>
        <v/>
      </c>
      <c r="B185" s="1" t="str">
        <f>CONCATENATE('Raw INPUT data'!A185,'Raw INPUT data'!B185)</f>
        <v/>
      </c>
      <c r="C185" s="12" t="str">
        <f>'Raw INPUT data'!D185</f>
        <v/>
      </c>
      <c r="D185" s="20" t="str">
        <f>IF(C185="","",IF(I185&gt;1,'Raw INPUT data'!E185,SUM('Raw INPUT data'!E185,(G185/100)/2)))</f>
        <v/>
      </c>
      <c r="E185" s="20" t="str">
        <f t="shared" si="8"/>
        <v/>
      </c>
      <c r="F185" s="16" t="str">
        <f>IF(C185="","",IF(I185&gt;1,"MST",'Raw INPUT data'!G185))</f>
        <v/>
      </c>
      <c r="G185" s="16" t="str">
        <f t="shared" si="9"/>
        <v/>
      </c>
      <c r="H185" s="25" t="str">
        <f>IF(C185="","",IF(I185=1,PI()*POWER(G185/2,2)/10000,SUM(PI()*POWER(PRODUCT('Raw INPUT data'!G185,1/PI())/2,2)/10000,PI()*POWER(PRODUCT('Raw INPUT data'!H185,1/PI())/2,2)/10000,PI()*POWER(PRODUCT('Raw INPUT data'!I185,1/PI())/2,2)/10000,PI()*POWER(PRODUCT('Raw INPUT data'!J185,1/PI())/2,2)/10000,PI()*POWER(PRODUCT('Raw INPUT data'!K185,1/PI())/2,2)/10000,PI()*POWER(PRODUCT('Raw INPUT data'!L185,1/PI())/2,2)/10000,PI()*POWER(PRODUCT('Raw INPUT data'!M185,1/PI())/2,2)/10000,PI()*POWER(PRODUCT('Raw INPUT data'!N185,1/PI())/2,2)/10000,PI()*POWER(PRODUCT('Raw INPUT data'!O185,1/PI())/2,2)/10000,PI()*POWER(PRODUCT('Raw INPUT data'!P185,1/PI())/2,2)/10000,PI()*POWER(PRODUCT('Raw INPUT data'!Q185,1/PI())/2,2)/10000,PI()*POWER(PRODUCT('Raw INPUT data'!R185,1/PI())/2,2)/10000,PI()*POWER(PRODUCT('Raw INPUT data'!S185,1/PI())/2,2)/10000,PI()*POWER(PRODUCT('Raw INPUT data'!T185,1/PI())/2,2)/10000,PI()*POWER(PRODUCT('Raw INPUT data'!U185,1/PI())/2,2)/10000,PI()*POWER(PRODUCT('Raw INPUT data'!V185,1/PI())/2,2)/10000,PI()*POWER(PRODUCT('Raw INPUT data'!W185,1/PI())/2,2)/10000,PI()*POWER(PRODUCT('Raw INPUT data'!X185,1/PI())/2,2)/10000,PI()*POWER(PRODUCT('Raw INPUT data'!Y185,1/PI())/2,2)/10000,PI()*POWER(PRODUCT('Raw INPUT data'!Z185,1/PI())/2,2)/10000)))</f>
        <v/>
      </c>
      <c r="I185" s="26" t="str">
        <f>IF(C185="","",COUNT('Raw INPUT data'!G185:Z185))</f>
        <v/>
      </c>
      <c r="J185" s="3" t="str">
        <f>IF(C185="","",'Raw INPUT data'!F185)</f>
        <v/>
      </c>
      <c r="K185" s="43" t="str">
        <f>IF(B185="","",IF($K$4="","",IF(OR(C185=$K$4,C186=$K$4,C187=$K$4,C188=$K$4),1,0)))</f>
        <v/>
      </c>
      <c r="L185" s="43" t="str">
        <f>IF(B185="","",IF($L$4="","",IF(OR(C185=$L$4,C186=$L$4,C187=$L$4,C188=$L$4),1,0)))</f>
        <v/>
      </c>
      <c r="M185" s="43" t="str">
        <f>IF(B185="","",IF($M$4="","",IF(OR(C185=$M$4,C186=$M$4,C187=$M$4,C188=$M$4),1,0)))</f>
        <v/>
      </c>
      <c r="N185" s="43" t="str">
        <f>IF(B185="","",IF($N$4="","",IF(OR(C185=$N$4,C186=$N$4,C187=$N$4,C188=$N$4),1,0)))</f>
        <v/>
      </c>
      <c r="O185" s="43" t="str">
        <f>IF(B185="","",IF($O$4="","",IF(OR(C185=$O$4,C186=$O$4,C187=$O$4,C188=$O$4),1,0)))</f>
        <v/>
      </c>
      <c r="P185" s="43" t="str">
        <f>IF(B185="","",IF($P$4="","",IF(OR(C185=$P$4,C186=$P$4,C187=$P$4,C188=$P$4),1,0)))</f>
        <v/>
      </c>
      <c r="Q185" s="43" t="str">
        <f>IF(B185="","",IF($Q$4="","",IF(OR(C185=$Q$4,C186=$Q$4,C187=$Q$4,C188=$Q$4),1,0)))</f>
        <v/>
      </c>
      <c r="R185" s="43" t="str">
        <f>IF(B185="","",IF($R$4="","",IF(OR(C185=$R$4,C186=$R$4,C187=$R$4,C188=$R$4),1,0)))</f>
        <v/>
      </c>
      <c r="S185" s="43" t="str">
        <f>IF(B185="","",IF($S$4="","",IF(OR(C185=$S$4,C186=$S$4,C187=$S$4,C188=$S$4),1,0)))</f>
        <v/>
      </c>
      <c r="T185" s="43" t="str">
        <f>IF(B185="","",IF($T$4="","",IF(OR(C185=$T$4,C186=$T$4,C187=$T$4,C188=$T$4),1,0)))</f>
        <v/>
      </c>
      <c r="U185" s="43" t="str">
        <f>IF(B185="","",IF($U$4="","",IF(OR(C185=$U$4,C186=$U$4,C187=$U$4,C188=$U$4),1,0)))</f>
        <v/>
      </c>
      <c r="V185" s="43" t="str">
        <f>IF(B185="","",IF($V$4="","",IF(OR(C185=$V$4,C186=$V$4,C187=$V$4,C188=$V$4),1,0)))</f>
        <v/>
      </c>
      <c r="W185" s="43" t="str">
        <f>IF(B185="","",IF($W$4="","",IF(OR(C185=$W$4,C186=$W$4,C187=$W$4,C188=$W$4),1,0)))</f>
        <v/>
      </c>
      <c r="X185" s="43" t="str">
        <f>IF(B185="","",IF($X$4="","",IF(OR(C185=$X$4,C186=$X$4,C187=$X$4,C188=$X$4),1,0)))</f>
        <v/>
      </c>
      <c r="Y185" s="43" t="str">
        <f>IF(B185="","",IF($Y$4="","",IF(OR(C185=$Y$4,C186=$Y$4,C187=$Y$4,C188=$Y$4),1,0)))</f>
        <v/>
      </c>
      <c r="Z185" s="43" t="str">
        <f>IF(B185="","",IF($Z$4="","",IF(OR(C185=$Z$4,C186=$Z$4,C187=$Z$4,C188=$Z$4),1,0)))</f>
        <v/>
      </c>
      <c r="AA185" s="43" t="str">
        <f>IF(B185="","",IF($AA$4="","",IF(OR(C185=$AA$4,C186=$AA$4,C187=$AA$4,C188=$AA$4),1,0)))</f>
        <v/>
      </c>
      <c r="AB185" s="43" t="str">
        <f>IF(B185="","",IF($AB$4="","",IF(OR(C185=$AB$4,C186=$AB$4,C187=$AB$4,C188=$AB$4),1,0)))</f>
        <v/>
      </c>
      <c r="AC185" s="43" t="str">
        <f>IF(B185="","",IF($AC$4="","",IF(OR(C185=$AC$4,C186=$AC$4,C187=$AC$4,C188=$AC$4),1,0)))</f>
        <v/>
      </c>
      <c r="AD185" s="43" t="str">
        <f>IF(B185="","",IF($AD$4="","",IF(OR(C185=$AD$4,C186=$AD$4,C187=$AD$4,C188=$AD$4),1,0)))</f>
        <v/>
      </c>
      <c r="AE185" s="43" t="str">
        <f>IF(B185="","",IF($AE$4="","",IF(OR(C185=$AE$4,C186=$AE$4,C187=$AE$4,C188=$AE$4),1,0)))</f>
        <v/>
      </c>
      <c r="AF185" s="43" t="str">
        <f>IF(B185="","",IF($AF$4="","",IF(OR(C185=$AF$4,C186=$AF$4,C187=$AF$4,C188=$AF$4),1,0)))</f>
        <v/>
      </c>
      <c r="AG185" s="43" t="str">
        <f>IF(B185="","",IF($AG$4="","",IF(OR(C185=$AG$4,C186=$AG$4,C187=$AG$4,C188=$AG$4),1,0)))</f>
        <v/>
      </c>
      <c r="AH185" s="43" t="str">
        <f>IF(B185="","",IF($AH$4="","",IF(OR(C185=$AH$4,C186=$AH$4,C187=$AH$4,C188=$AH$4),1,0)))</f>
        <v/>
      </c>
      <c r="AI185" s="43" t="str">
        <f>IF(B185="","",IF($AI$4="","",IF(OR(C185=$AI$4,C186=$AI$4,C187=$AI$4,C188=$AI$4),1,0)))</f>
        <v/>
      </c>
      <c r="AJ185" s="43" t="str">
        <f>IF(B185="","",IF($AJ$4="","",IF(OR(C185=$AJ$4,C186=$AJ$4,C187=$AJ$4,C188=$AJ$4),1,0)))</f>
        <v/>
      </c>
      <c r="AK185" s="43" t="str">
        <f>IF(B185="","",IF($AK$4="","",IF(OR(C185=$AK$4,C186=$AK$4,C187=$AK$4,C188=$AK$4),1,0)))</f>
        <v/>
      </c>
      <c r="AL185" s="43" t="str">
        <f>IF(B185="","",IF($AL$4="","",IF(OR(C185=$AL$4,C186=$AL$4,C187=$AL$4,C188=$AL$4),1,0)))</f>
        <v/>
      </c>
      <c r="AM185" s="43" t="str">
        <f>IF(B185="","",IF($AM$4="","",IF(OR(C185=$AM$4,C186=$AM$4,C187=$AM$4,C188=$AM$4),1,0)))</f>
        <v/>
      </c>
      <c r="AN185" s="72" t="str">
        <f>IF(B185="","",IF($AN$4="","",IF(OR(C185=$AN$4,C186=$AN$4,C187=$AN$4,C188=$AN$4),1,0)))</f>
        <v/>
      </c>
    </row>
    <row r="186" spans="1:40" x14ac:dyDescent="0.2">
      <c r="A186" s="68" t="str">
        <f t="shared" si="7"/>
        <v/>
      </c>
      <c r="B186" s="1" t="str">
        <f>CONCATENATE('Raw INPUT data'!A186,'Raw INPUT data'!B186)</f>
        <v/>
      </c>
      <c r="C186" s="12" t="str">
        <f>'Raw INPUT data'!D186</f>
        <v/>
      </c>
      <c r="D186" s="20" t="str">
        <f>IF(C186="","",IF(I186&gt;1,'Raw INPUT data'!E186,SUM('Raw INPUT data'!E186,(G186/100)/2)))</f>
        <v/>
      </c>
      <c r="E186" s="20" t="str">
        <f t="shared" si="8"/>
        <v/>
      </c>
      <c r="F186" s="16" t="str">
        <f>IF(C186="","",IF(I186&gt;1,"MST",'Raw INPUT data'!G186))</f>
        <v/>
      </c>
      <c r="G186" s="16" t="str">
        <f t="shared" si="9"/>
        <v/>
      </c>
      <c r="H186" s="25" t="str">
        <f>IF(C186="","",IF(I186=1,PI()*POWER(G186/2,2)/10000,SUM(PI()*POWER(PRODUCT('Raw INPUT data'!G186,1/PI())/2,2)/10000,PI()*POWER(PRODUCT('Raw INPUT data'!H186,1/PI())/2,2)/10000,PI()*POWER(PRODUCT('Raw INPUT data'!I186,1/PI())/2,2)/10000,PI()*POWER(PRODUCT('Raw INPUT data'!J186,1/PI())/2,2)/10000,PI()*POWER(PRODUCT('Raw INPUT data'!K186,1/PI())/2,2)/10000,PI()*POWER(PRODUCT('Raw INPUT data'!L186,1/PI())/2,2)/10000,PI()*POWER(PRODUCT('Raw INPUT data'!M186,1/PI())/2,2)/10000,PI()*POWER(PRODUCT('Raw INPUT data'!N186,1/PI())/2,2)/10000,PI()*POWER(PRODUCT('Raw INPUT data'!O186,1/PI())/2,2)/10000,PI()*POWER(PRODUCT('Raw INPUT data'!P186,1/PI())/2,2)/10000,PI()*POWER(PRODUCT('Raw INPUT data'!Q186,1/PI())/2,2)/10000,PI()*POWER(PRODUCT('Raw INPUT data'!R186,1/PI())/2,2)/10000,PI()*POWER(PRODUCT('Raw INPUT data'!S186,1/PI())/2,2)/10000,PI()*POWER(PRODUCT('Raw INPUT data'!T186,1/PI())/2,2)/10000,PI()*POWER(PRODUCT('Raw INPUT data'!U186,1/PI())/2,2)/10000,PI()*POWER(PRODUCT('Raw INPUT data'!V186,1/PI())/2,2)/10000,PI()*POWER(PRODUCT('Raw INPUT data'!W186,1/PI())/2,2)/10000,PI()*POWER(PRODUCT('Raw INPUT data'!X186,1/PI())/2,2)/10000,PI()*POWER(PRODUCT('Raw INPUT data'!Y186,1/PI())/2,2)/10000,PI()*POWER(PRODUCT('Raw INPUT data'!Z186,1/PI())/2,2)/10000)))</f>
        <v/>
      </c>
      <c r="I186" s="26" t="str">
        <f>IF(C186="","",COUNT('Raw INPUT data'!G186:Z186))</f>
        <v/>
      </c>
      <c r="J186" s="3" t="str">
        <f>IF(C186="","",'Raw INPUT data'!F186)</f>
        <v/>
      </c>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72"/>
    </row>
    <row r="187" spans="1:40" x14ac:dyDescent="0.2">
      <c r="A187" s="68" t="str">
        <f t="shared" si="7"/>
        <v/>
      </c>
      <c r="B187" s="1" t="str">
        <f>CONCATENATE('Raw INPUT data'!A187,'Raw INPUT data'!B187)</f>
        <v/>
      </c>
      <c r="C187" s="12" t="str">
        <f>'Raw INPUT data'!D187</f>
        <v/>
      </c>
      <c r="D187" s="20" t="str">
        <f>IF(C187="","",IF(I187&gt;1,'Raw INPUT data'!E187,SUM('Raw INPUT data'!E187,(G187/100)/2)))</f>
        <v/>
      </c>
      <c r="E187" s="20" t="str">
        <f t="shared" si="8"/>
        <v/>
      </c>
      <c r="F187" s="16" t="str">
        <f>IF(C187="","",IF(I187&gt;1,"MST",'Raw INPUT data'!G187))</f>
        <v/>
      </c>
      <c r="G187" s="16" t="str">
        <f t="shared" si="9"/>
        <v/>
      </c>
      <c r="H187" s="25" t="str">
        <f>IF(C187="","",IF(I187=1,PI()*POWER(G187/2,2)/10000,SUM(PI()*POWER(PRODUCT('Raw INPUT data'!G187,1/PI())/2,2)/10000,PI()*POWER(PRODUCT('Raw INPUT data'!H187,1/PI())/2,2)/10000,PI()*POWER(PRODUCT('Raw INPUT data'!I187,1/PI())/2,2)/10000,PI()*POWER(PRODUCT('Raw INPUT data'!J187,1/PI())/2,2)/10000,PI()*POWER(PRODUCT('Raw INPUT data'!K187,1/PI())/2,2)/10000,PI()*POWER(PRODUCT('Raw INPUT data'!L187,1/PI())/2,2)/10000,PI()*POWER(PRODUCT('Raw INPUT data'!M187,1/PI())/2,2)/10000,PI()*POWER(PRODUCT('Raw INPUT data'!N187,1/PI())/2,2)/10000,PI()*POWER(PRODUCT('Raw INPUT data'!O187,1/PI())/2,2)/10000,PI()*POWER(PRODUCT('Raw INPUT data'!P187,1/PI())/2,2)/10000,PI()*POWER(PRODUCT('Raw INPUT data'!Q187,1/PI())/2,2)/10000,PI()*POWER(PRODUCT('Raw INPUT data'!R187,1/PI())/2,2)/10000,PI()*POWER(PRODUCT('Raw INPUT data'!S187,1/PI())/2,2)/10000,PI()*POWER(PRODUCT('Raw INPUT data'!T187,1/PI())/2,2)/10000,PI()*POWER(PRODUCT('Raw INPUT data'!U187,1/PI())/2,2)/10000,PI()*POWER(PRODUCT('Raw INPUT data'!V187,1/PI())/2,2)/10000,PI()*POWER(PRODUCT('Raw INPUT data'!W187,1/PI())/2,2)/10000,PI()*POWER(PRODUCT('Raw INPUT data'!X187,1/PI())/2,2)/10000,PI()*POWER(PRODUCT('Raw INPUT data'!Y187,1/PI())/2,2)/10000,PI()*POWER(PRODUCT('Raw INPUT data'!Z187,1/PI())/2,2)/10000)))</f>
        <v/>
      </c>
      <c r="I187" s="26" t="str">
        <f>IF(C187="","",COUNT('Raw INPUT data'!G187:Z187))</f>
        <v/>
      </c>
      <c r="J187" s="3" t="str">
        <f>IF(C187="","",'Raw INPUT data'!F187)</f>
        <v/>
      </c>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72"/>
    </row>
    <row r="188" spans="1:40" x14ac:dyDescent="0.2">
      <c r="A188" s="69" t="str">
        <f t="shared" si="7"/>
        <v/>
      </c>
      <c r="B188" s="4" t="str">
        <f>CONCATENATE('Raw INPUT data'!A188,'Raw INPUT data'!B188)</f>
        <v/>
      </c>
      <c r="C188" s="17" t="str">
        <f>'Raw INPUT data'!D188</f>
        <v/>
      </c>
      <c r="D188" s="21" t="str">
        <f>IF(C188="","",IF(I188&gt;1,'Raw INPUT data'!E188,SUM('Raw INPUT data'!E188,(G188/100)/2)))</f>
        <v/>
      </c>
      <c r="E188" s="21" t="str">
        <f t="shared" si="8"/>
        <v/>
      </c>
      <c r="F188" s="18" t="str">
        <f>IF(C188="","",IF(I188&gt;1,"MST",'Raw INPUT data'!G188))</f>
        <v/>
      </c>
      <c r="G188" s="18" t="str">
        <f t="shared" si="9"/>
        <v/>
      </c>
      <c r="H188" s="27" t="str">
        <f>IF(C188="","",IF(I188=1,PI()*POWER(G188/2,2)/10000,SUM(PI()*POWER(PRODUCT('Raw INPUT data'!G188,1/PI())/2,2)/10000,PI()*POWER(PRODUCT('Raw INPUT data'!H188,1/PI())/2,2)/10000,PI()*POWER(PRODUCT('Raw INPUT data'!I188,1/PI())/2,2)/10000,PI()*POWER(PRODUCT('Raw INPUT data'!J188,1/PI())/2,2)/10000,PI()*POWER(PRODUCT('Raw INPUT data'!K188,1/PI())/2,2)/10000,PI()*POWER(PRODUCT('Raw INPUT data'!L188,1/PI())/2,2)/10000,PI()*POWER(PRODUCT('Raw INPUT data'!M188,1/PI())/2,2)/10000,PI()*POWER(PRODUCT('Raw INPUT data'!N188,1/PI())/2,2)/10000,PI()*POWER(PRODUCT('Raw INPUT data'!O188,1/PI())/2,2)/10000,PI()*POWER(PRODUCT('Raw INPUT data'!P188,1/PI())/2,2)/10000,PI()*POWER(PRODUCT('Raw INPUT data'!Q188,1/PI())/2,2)/10000,PI()*POWER(PRODUCT('Raw INPUT data'!R188,1/PI())/2,2)/10000,PI()*POWER(PRODUCT('Raw INPUT data'!S188,1/PI())/2,2)/10000,PI()*POWER(PRODUCT('Raw INPUT data'!T188,1/PI())/2,2)/10000,PI()*POWER(PRODUCT('Raw INPUT data'!U188,1/PI())/2,2)/10000,PI()*POWER(PRODUCT('Raw INPUT data'!V188,1/PI())/2,2)/10000,PI()*POWER(PRODUCT('Raw INPUT data'!W188,1/PI())/2,2)/10000,PI()*POWER(PRODUCT('Raw INPUT data'!X188,1/PI())/2,2)/10000,PI()*POWER(PRODUCT('Raw INPUT data'!Y188,1/PI())/2,2)/10000,PI()*POWER(PRODUCT('Raw INPUT data'!Z188,1/PI())/2,2)/10000)))</f>
        <v/>
      </c>
      <c r="I188" s="28" t="str">
        <f>IF(C188="","",COUNT('Raw INPUT data'!G188:Z188))</f>
        <v/>
      </c>
      <c r="J188" s="5" t="str">
        <f>IF(C188="","",'Raw INPUT data'!F188)</f>
        <v/>
      </c>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73"/>
    </row>
    <row r="189" spans="1:40" x14ac:dyDescent="0.2">
      <c r="A189" s="68" t="str">
        <f t="shared" si="7"/>
        <v/>
      </c>
      <c r="B189" s="1" t="str">
        <f>CONCATENATE('Raw INPUT data'!A189,'Raw INPUT data'!B189)</f>
        <v/>
      </c>
      <c r="C189" s="12" t="str">
        <f>'Raw INPUT data'!D189</f>
        <v/>
      </c>
      <c r="D189" s="20" t="str">
        <f>IF(C189="","",IF(I189&gt;1,'Raw INPUT data'!E189,SUM('Raw INPUT data'!E189,(G189/100)/2)))</f>
        <v/>
      </c>
      <c r="E189" s="20" t="str">
        <f t="shared" si="8"/>
        <v/>
      </c>
      <c r="F189" s="16" t="str">
        <f>IF(C189="","",IF(I189&gt;1,"MST",'Raw INPUT data'!G189))</f>
        <v/>
      </c>
      <c r="G189" s="16" t="str">
        <f t="shared" si="9"/>
        <v/>
      </c>
      <c r="H189" s="25" t="str">
        <f>IF(C189="","",IF(I189=1,PI()*POWER(G189/2,2)/10000,SUM(PI()*POWER(PRODUCT('Raw INPUT data'!G189,1/PI())/2,2)/10000,PI()*POWER(PRODUCT('Raw INPUT data'!H189,1/PI())/2,2)/10000,PI()*POWER(PRODUCT('Raw INPUT data'!I189,1/PI())/2,2)/10000,PI()*POWER(PRODUCT('Raw INPUT data'!J189,1/PI())/2,2)/10000,PI()*POWER(PRODUCT('Raw INPUT data'!K189,1/PI())/2,2)/10000,PI()*POWER(PRODUCT('Raw INPUT data'!L189,1/PI())/2,2)/10000,PI()*POWER(PRODUCT('Raw INPUT data'!M189,1/PI())/2,2)/10000,PI()*POWER(PRODUCT('Raw INPUT data'!N189,1/PI())/2,2)/10000,PI()*POWER(PRODUCT('Raw INPUT data'!O189,1/PI())/2,2)/10000,PI()*POWER(PRODUCT('Raw INPUT data'!P189,1/PI())/2,2)/10000,PI()*POWER(PRODUCT('Raw INPUT data'!Q189,1/PI())/2,2)/10000,PI()*POWER(PRODUCT('Raw INPUT data'!R189,1/PI())/2,2)/10000,PI()*POWER(PRODUCT('Raw INPUT data'!S189,1/PI())/2,2)/10000,PI()*POWER(PRODUCT('Raw INPUT data'!T189,1/PI())/2,2)/10000,PI()*POWER(PRODUCT('Raw INPUT data'!U189,1/PI())/2,2)/10000,PI()*POWER(PRODUCT('Raw INPUT data'!V189,1/PI())/2,2)/10000,PI()*POWER(PRODUCT('Raw INPUT data'!W189,1/PI())/2,2)/10000,PI()*POWER(PRODUCT('Raw INPUT data'!X189,1/PI())/2,2)/10000,PI()*POWER(PRODUCT('Raw INPUT data'!Y189,1/PI())/2,2)/10000,PI()*POWER(PRODUCT('Raw INPUT data'!Z189,1/PI())/2,2)/10000)))</f>
        <v/>
      </c>
      <c r="I189" s="26" t="str">
        <f>IF(C189="","",COUNT('Raw INPUT data'!G189:Z189))</f>
        <v/>
      </c>
      <c r="J189" s="3" t="str">
        <f>IF(C189="","",'Raw INPUT data'!F189)</f>
        <v/>
      </c>
      <c r="K189" s="43" t="str">
        <f>IF(B189="","",IF($K$4="","",IF(OR(C189=$K$4,C190=$K$4,C191=$K$4,C192=$K$4),1,0)))</f>
        <v/>
      </c>
      <c r="L189" s="43" t="str">
        <f>IF(B189="","",IF($L$4="","",IF(OR(C189=$L$4,C190=$L$4,C191=$L$4,C192=$L$4),1,0)))</f>
        <v/>
      </c>
      <c r="M189" s="43" t="str">
        <f>IF(B189="","",IF($M$4="","",IF(OR(C189=$M$4,C190=$M$4,C191=$M$4,C192=$M$4),1,0)))</f>
        <v/>
      </c>
      <c r="N189" s="43" t="str">
        <f>IF(B189="","",IF($N$4="","",IF(OR(C189=$N$4,C190=$N$4,C191=$N$4,C192=$N$4),1,0)))</f>
        <v/>
      </c>
      <c r="O189" s="43" t="str">
        <f>IF(B189="","",IF($O$4="","",IF(OR(C189=$O$4,C190=$O$4,C191=$O$4,C192=$O$4),1,0)))</f>
        <v/>
      </c>
      <c r="P189" s="43" t="str">
        <f>IF(B189="","",IF($P$4="","",IF(OR(C189=$P$4,C190=$P$4,C191=$P$4,C192=$P$4),1,0)))</f>
        <v/>
      </c>
      <c r="Q189" s="43" t="str">
        <f>IF(B189="","",IF($Q$4="","",IF(OR(C189=$Q$4,C190=$Q$4,C191=$Q$4,C192=$Q$4),1,0)))</f>
        <v/>
      </c>
      <c r="R189" s="43" t="str">
        <f>IF(B189="","",IF($R$4="","",IF(OR(C189=$R$4,C190=$R$4,C191=$R$4,C192=$R$4),1,0)))</f>
        <v/>
      </c>
      <c r="S189" s="43" t="str">
        <f>IF(B189="","",IF($S$4="","",IF(OR(C189=$S$4,C190=$S$4,C191=$S$4,C192=$S$4),1,0)))</f>
        <v/>
      </c>
      <c r="T189" s="43" t="str">
        <f>IF(B189="","",IF($T$4="","",IF(OR(C189=$T$4,C190=$T$4,C191=$T$4,C192=$T$4),1,0)))</f>
        <v/>
      </c>
      <c r="U189" s="43" t="str">
        <f>IF(B189="","",IF($U$4="","",IF(OR(C189=$U$4,C190=$U$4,C191=$U$4,C192=$U$4),1,0)))</f>
        <v/>
      </c>
      <c r="V189" s="43" t="str">
        <f>IF(B189="","",IF($V$4="","",IF(OR(C189=$V$4,C190=$V$4,C191=$V$4,C192=$V$4),1,0)))</f>
        <v/>
      </c>
      <c r="W189" s="43" t="str">
        <f>IF(B189="","",IF($W$4="","",IF(OR(C189=$W$4,C190=$W$4,C191=$W$4,C192=$W$4),1,0)))</f>
        <v/>
      </c>
      <c r="X189" s="43" t="str">
        <f>IF(B189="","",IF($X$4="","",IF(OR(C189=$X$4,C190=$X$4,C191=$X$4,C192=$X$4),1,0)))</f>
        <v/>
      </c>
      <c r="Y189" s="43" t="str">
        <f>IF(B189="","",IF($Y$4="","",IF(OR(C189=$Y$4,C190=$Y$4,C191=$Y$4,C192=$Y$4),1,0)))</f>
        <v/>
      </c>
      <c r="Z189" s="43" t="str">
        <f>IF(B189="","",IF($Z$4="","",IF(OR(C189=$Z$4,C190=$Z$4,C191=$Z$4,C192=$Z$4),1,0)))</f>
        <v/>
      </c>
      <c r="AA189" s="43" t="str">
        <f>IF(B189="","",IF($AA$4="","",IF(OR(C189=$AA$4,C190=$AA$4,C191=$AA$4,C192=$AA$4),1,0)))</f>
        <v/>
      </c>
      <c r="AB189" s="43" t="str">
        <f>IF(B189="","",IF($AB$4="","",IF(OR(C189=$AB$4,C190=$AB$4,C191=$AB$4,C192=$AB$4),1,0)))</f>
        <v/>
      </c>
      <c r="AC189" s="43" t="str">
        <f>IF(B189="","",IF($AC$4="","",IF(OR(C189=$AC$4,C190=$AC$4,C191=$AC$4,C192=$AC$4),1,0)))</f>
        <v/>
      </c>
      <c r="AD189" s="43" t="str">
        <f>IF(B189="","",IF($AD$4="","",IF(OR(C189=$AD$4,C190=$AD$4,C191=$AD$4,C192=$AD$4),1,0)))</f>
        <v/>
      </c>
      <c r="AE189" s="43" t="str">
        <f>IF(B189="","",IF($AE$4="","",IF(OR(C189=$AE$4,C190=$AE$4,C191=$AE$4,C192=$AE$4),1,0)))</f>
        <v/>
      </c>
      <c r="AF189" s="43" t="str">
        <f>IF(B189="","",IF($AF$4="","",IF(OR(C189=$AF$4,C190=$AF$4,C191=$AF$4,C192=$AF$4),1,0)))</f>
        <v/>
      </c>
      <c r="AG189" s="43" t="str">
        <f>IF(B189="","",IF($AG$4="","",IF(OR(C189=$AG$4,C190=$AG$4,C191=$AG$4,C192=$AG$4),1,0)))</f>
        <v/>
      </c>
      <c r="AH189" s="43" t="str">
        <f>IF(B189="","",IF($AH$4="","",IF(OR(C189=$AH$4,C190=$AH$4,C191=$AH$4,C192=$AH$4),1,0)))</f>
        <v/>
      </c>
      <c r="AI189" s="43" t="str">
        <f>IF(B189="","",IF($AI$4="","",IF(OR(C189=$AI$4,C190=$AI$4,C191=$AI$4,C192=$AI$4),1,0)))</f>
        <v/>
      </c>
      <c r="AJ189" s="43" t="str">
        <f>IF(B189="","",IF($AJ$4="","",IF(OR(C189=$AJ$4,C190=$AJ$4,C191=$AJ$4,C192=$AJ$4),1,0)))</f>
        <v/>
      </c>
      <c r="AK189" s="43" t="str">
        <f>IF(B189="","",IF($AK$4="","",IF(OR(C189=$AK$4,C190=$AK$4,C191=$AK$4,C192=$AK$4),1,0)))</f>
        <v/>
      </c>
      <c r="AL189" s="43" t="str">
        <f>IF(B189="","",IF($AL$4="","",IF(OR(C189=$AL$4,C190=$AL$4,C191=$AL$4,C192=$AL$4),1,0)))</f>
        <v/>
      </c>
      <c r="AM189" s="43" t="str">
        <f>IF(B189="","",IF($AM$4="","",IF(OR(C189=$AM$4,C190=$AM$4,C191=$AM$4,C192=$AM$4),1,0)))</f>
        <v/>
      </c>
      <c r="AN189" s="72" t="str">
        <f>IF(B189="","",IF($AN$4="","",IF(OR(C189=$AN$4,C190=$AN$4,C191=$AN$4,C192=$AN$4),1,0)))</f>
        <v/>
      </c>
    </row>
    <row r="190" spans="1:40" x14ac:dyDescent="0.2">
      <c r="A190" s="68" t="str">
        <f t="shared" si="7"/>
        <v/>
      </c>
      <c r="B190" s="1" t="str">
        <f>CONCATENATE('Raw INPUT data'!A190,'Raw INPUT data'!B190)</f>
        <v/>
      </c>
      <c r="C190" s="12" t="str">
        <f>'Raw INPUT data'!D190</f>
        <v/>
      </c>
      <c r="D190" s="20" t="str">
        <f>IF(C190="","",IF(I190&gt;1,'Raw INPUT data'!E190,SUM('Raw INPUT data'!E190,(G190/100)/2)))</f>
        <v/>
      </c>
      <c r="E190" s="20" t="str">
        <f t="shared" si="8"/>
        <v/>
      </c>
      <c r="F190" s="16" t="str">
        <f>IF(C190="","",IF(I190&gt;1,"MST",'Raw INPUT data'!G190))</f>
        <v/>
      </c>
      <c r="G190" s="16" t="str">
        <f t="shared" si="9"/>
        <v/>
      </c>
      <c r="H190" s="25" t="str">
        <f>IF(C190="","",IF(I190=1,PI()*POWER(G190/2,2)/10000,SUM(PI()*POWER(PRODUCT('Raw INPUT data'!G190,1/PI())/2,2)/10000,PI()*POWER(PRODUCT('Raw INPUT data'!H190,1/PI())/2,2)/10000,PI()*POWER(PRODUCT('Raw INPUT data'!I190,1/PI())/2,2)/10000,PI()*POWER(PRODUCT('Raw INPUT data'!J190,1/PI())/2,2)/10000,PI()*POWER(PRODUCT('Raw INPUT data'!K190,1/PI())/2,2)/10000,PI()*POWER(PRODUCT('Raw INPUT data'!L190,1/PI())/2,2)/10000,PI()*POWER(PRODUCT('Raw INPUT data'!M190,1/PI())/2,2)/10000,PI()*POWER(PRODUCT('Raw INPUT data'!N190,1/PI())/2,2)/10000,PI()*POWER(PRODUCT('Raw INPUT data'!O190,1/PI())/2,2)/10000,PI()*POWER(PRODUCT('Raw INPUT data'!P190,1/PI())/2,2)/10000,PI()*POWER(PRODUCT('Raw INPUT data'!Q190,1/PI())/2,2)/10000,PI()*POWER(PRODUCT('Raw INPUT data'!R190,1/PI())/2,2)/10000,PI()*POWER(PRODUCT('Raw INPUT data'!S190,1/PI())/2,2)/10000,PI()*POWER(PRODUCT('Raw INPUT data'!T190,1/PI())/2,2)/10000,PI()*POWER(PRODUCT('Raw INPUT data'!U190,1/PI())/2,2)/10000,PI()*POWER(PRODUCT('Raw INPUT data'!V190,1/PI())/2,2)/10000,PI()*POWER(PRODUCT('Raw INPUT data'!W190,1/PI())/2,2)/10000,PI()*POWER(PRODUCT('Raw INPUT data'!X190,1/PI())/2,2)/10000,PI()*POWER(PRODUCT('Raw INPUT data'!Y190,1/PI())/2,2)/10000,PI()*POWER(PRODUCT('Raw INPUT data'!Z190,1/PI())/2,2)/10000)))</f>
        <v/>
      </c>
      <c r="I190" s="26" t="str">
        <f>IF(C190="","",COUNT('Raw INPUT data'!G190:Z190))</f>
        <v/>
      </c>
      <c r="J190" s="3" t="str">
        <f>IF(C190="","",'Raw INPUT data'!F190)</f>
        <v/>
      </c>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72"/>
    </row>
    <row r="191" spans="1:40" x14ac:dyDescent="0.2">
      <c r="A191" s="68" t="str">
        <f t="shared" si="7"/>
        <v/>
      </c>
      <c r="B191" s="1" t="str">
        <f>CONCATENATE('Raw INPUT data'!A191,'Raw INPUT data'!B191)</f>
        <v/>
      </c>
      <c r="C191" s="12" t="str">
        <f>'Raw INPUT data'!D191</f>
        <v/>
      </c>
      <c r="D191" s="20" t="str">
        <f>IF(C191="","",IF(I191&gt;1,'Raw INPUT data'!E191,SUM('Raw INPUT data'!E191,(G191/100)/2)))</f>
        <v/>
      </c>
      <c r="E191" s="20" t="str">
        <f t="shared" si="8"/>
        <v/>
      </c>
      <c r="F191" s="16" t="str">
        <f>IF(C191="","",IF(I191&gt;1,"MST",'Raw INPUT data'!G191))</f>
        <v/>
      </c>
      <c r="G191" s="16" t="str">
        <f t="shared" si="9"/>
        <v/>
      </c>
      <c r="H191" s="25" t="str">
        <f>IF(C191="","",IF(I191=1,PI()*POWER(G191/2,2)/10000,SUM(PI()*POWER(PRODUCT('Raw INPUT data'!G191,1/PI())/2,2)/10000,PI()*POWER(PRODUCT('Raw INPUT data'!H191,1/PI())/2,2)/10000,PI()*POWER(PRODUCT('Raw INPUT data'!I191,1/PI())/2,2)/10000,PI()*POWER(PRODUCT('Raw INPUT data'!J191,1/PI())/2,2)/10000,PI()*POWER(PRODUCT('Raw INPUT data'!K191,1/PI())/2,2)/10000,PI()*POWER(PRODUCT('Raw INPUT data'!L191,1/PI())/2,2)/10000,PI()*POWER(PRODUCT('Raw INPUT data'!M191,1/PI())/2,2)/10000,PI()*POWER(PRODUCT('Raw INPUT data'!N191,1/PI())/2,2)/10000,PI()*POWER(PRODUCT('Raw INPUT data'!O191,1/PI())/2,2)/10000,PI()*POWER(PRODUCT('Raw INPUT data'!P191,1/PI())/2,2)/10000,PI()*POWER(PRODUCT('Raw INPUT data'!Q191,1/PI())/2,2)/10000,PI()*POWER(PRODUCT('Raw INPUT data'!R191,1/PI())/2,2)/10000,PI()*POWER(PRODUCT('Raw INPUT data'!S191,1/PI())/2,2)/10000,PI()*POWER(PRODUCT('Raw INPUT data'!T191,1/PI())/2,2)/10000,PI()*POWER(PRODUCT('Raw INPUT data'!U191,1/PI())/2,2)/10000,PI()*POWER(PRODUCT('Raw INPUT data'!V191,1/PI())/2,2)/10000,PI()*POWER(PRODUCT('Raw INPUT data'!W191,1/PI())/2,2)/10000,PI()*POWER(PRODUCT('Raw INPUT data'!X191,1/PI())/2,2)/10000,PI()*POWER(PRODUCT('Raw INPUT data'!Y191,1/PI())/2,2)/10000,PI()*POWER(PRODUCT('Raw INPUT data'!Z191,1/PI())/2,2)/10000)))</f>
        <v/>
      </c>
      <c r="I191" s="26" t="str">
        <f>IF(C191="","",COUNT('Raw INPUT data'!G191:Z191))</f>
        <v/>
      </c>
      <c r="J191" s="3" t="str">
        <f>IF(C191="","",'Raw INPUT data'!F191)</f>
        <v/>
      </c>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72"/>
    </row>
    <row r="192" spans="1:40" x14ac:dyDescent="0.2">
      <c r="A192" s="69" t="str">
        <f t="shared" si="7"/>
        <v/>
      </c>
      <c r="B192" s="4" t="str">
        <f>CONCATENATE('Raw INPUT data'!A192,'Raw INPUT data'!B192)</f>
        <v/>
      </c>
      <c r="C192" s="17" t="str">
        <f>'Raw INPUT data'!D192</f>
        <v/>
      </c>
      <c r="D192" s="21" t="str">
        <f>IF(C192="","",IF(I192&gt;1,'Raw INPUT data'!E192,SUM('Raw INPUT data'!E192,(G192/100)/2)))</f>
        <v/>
      </c>
      <c r="E192" s="21" t="str">
        <f t="shared" si="8"/>
        <v/>
      </c>
      <c r="F192" s="18" t="str">
        <f>IF(C192="","",IF(I192&gt;1,"MST",'Raw INPUT data'!G192))</f>
        <v/>
      </c>
      <c r="G192" s="18" t="str">
        <f t="shared" si="9"/>
        <v/>
      </c>
      <c r="H192" s="27" t="str">
        <f>IF(C192="","",IF(I192=1,PI()*POWER(G192/2,2)/10000,SUM(PI()*POWER(PRODUCT('Raw INPUT data'!G192,1/PI())/2,2)/10000,PI()*POWER(PRODUCT('Raw INPUT data'!H192,1/PI())/2,2)/10000,PI()*POWER(PRODUCT('Raw INPUT data'!I192,1/PI())/2,2)/10000,PI()*POWER(PRODUCT('Raw INPUT data'!J192,1/PI())/2,2)/10000,PI()*POWER(PRODUCT('Raw INPUT data'!K192,1/PI())/2,2)/10000,PI()*POWER(PRODUCT('Raw INPUT data'!L192,1/PI())/2,2)/10000,PI()*POWER(PRODUCT('Raw INPUT data'!M192,1/PI())/2,2)/10000,PI()*POWER(PRODUCT('Raw INPUT data'!N192,1/PI())/2,2)/10000,PI()*POWER(PRODUCT('Raw INPUT data'!O192,1/PI())/2,2)/10000,PI()*POWER(PRODUCT('Raw INPUT data'!P192,1/PI())/2,2)/10000,PI()*POWER(PRODUCT('Raw INPUT data'!Q192,1/PI())/2,2)/10000,PI()*POWER(PRODUCT('Raw INPUT data'!R192,1/PI())/2,2)/10000,PI()*POWER(PRODUCT('Raw INPUT data'!S192,1/PI())/2,2)/10000,PI()*POWER(PRODUCT('Raw INPUT data'!T192,1/PI())/2,2)/10000,PI()*POWER(PRODUCT('Raw INPUT data'!U192,1/PI())/2,2)/10000,PI()*POWER(PRODUCT('Raw INPUT data'!V192,1/PI())/2,2)/10000,PI()*POWER(PRODUCT('Raw INPUT data'!W192,1/PI())/2,2)/10000,PI()*POWER(PRODUCT('Raw INPUT data'!X192,1/PI())/2,2)/10000,PI()*POWER(PRODUCT('Raw INPUT data'!Y192,1/PI())/2,2)/10000,PI()*POWER(PRODUCT('Raw INPUT data'!Z192,1/PI())/2,2)/10000)))</f>
        <v/>
      </c>
      <c r="I192" s="28" t="str">
        <f>IF(C192="","",COUNT('Raw INPUT data'!G192:Z192))</f>
        <v/>
      </c>
      <c r="J192" s="5" t="str">
        <f>IF(C192="","",'Raw INPUT data'!F192)</f>
        <v/>
      </c>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73"/>
    </row>
    <row r="193" spans="1:40" x14ac:dyDescent="0.2">
      <c r="A193" s="68" t="str">
        <f t="shared" si="7"/>
        <v/>
      </c>
      <c r="B193" s="1" t="str">
        <f>CONCATENATE('Raw INPUT data'!A193,'Raw INPUT data'!B193)</f>
        <v/>
      </c>
      <c r="C193" s="12" t="str">
        <f>'Raw INPUT data'!D193</f>
        <v/>
      </c>
      <c r="D193" s="20" t="str">
        <f>IF(C193="","",IF(I193&gt;1,'Raw INPUT data'!E193,SUM('Raw INPUT data'!E193,(G193/100)/2)))</f>
        <v/>
      </c>
      <c r="E193" s="20" t="str">
        <f t="shared" si="8"/>
        <v/>
      </c>
      <c r="F193" s="16" t="str">
        <f>IF(C193="","",IF(I193&gt;1,"MST",'Raw INPUT data'!G193))</f>
        <v/>
      </c>
      <c r="G193" s="16" t="str">
        <f t="shared" si="9"/>
        <v/>
      </c>
      <c r="H193" s="25" t="str">
        <f>IF(C193="","",IF(I193=1,PI()*POWER(G193/2,2)/10000,SUM(PI()*POWER(PRODUCT('Raw INPUT data'!G193,1/PI())/2,2)/10000,PI()*POWER(PRODUCT('Raw INPUT data'!H193,1/PI())/2,2)/10000,PI()*POWER(PRODUCT('Raw INPUT data'!I193,1/PI())/2,2)/10000,PI()*POWER(PRODUCT('Raw INPUT data'!J193,1/PI())/2,2)/10000,PI()*POWER(PRODUCT('Raw INPUT data'!K193,1/PI())/2,2)/10000,PI()*POWER(PRODUCT('Raw INPUT data'!L193,1/PI())/2,2)/10000,PI()*POWER(PRODUCT('Raw INPUT data'!M193,1/PI())/2,2)/10000,PI()*POWER(PRODUCT('Raw INPUT data'!N193,1/PI())/2,2)/10000,PI()*POWER(PRODUCT('Raw INPUT data'!O193,1/PI())/2,2)/10000,PI()*POWER(PRODUCT('Raw INPUT data'!P193,1/PI())/2,2)/10000,PI()*POWER(PRODUCT('Raw INPUT data'!Q193,1/PI())/2,2)/10000,PI()*POWER(PRODUCT('Raw INPUT data'!R193,1/PI())/2,2)/10000,PI()*POWER(PRODUCT('Raw INPUT data'!S193,1/PI())/2,2)/10000,PI()*POWER(PRODUCT('Raw INPUT data'!T193,1/PI())/2,2)/10000,PI()*POWER(PRODUCT('Raw INPUT data'!U193,1/PI())/2,2)/10000,PI()*POWER(PRODUCT('Raw INPUT data'!V193,1/PI())/2,2)/10000,PI()*POWER(PRODUCT('Raw INPUT data'!W193,1/PI())/2,2)/10000,PI()*POWER(PRODUCT('Raw INPUT data'!X193,1/PI())/2,2)/10000,PI()*POWER(PRODUCT('Raw INPUT data'!Y193,1/PI())/2,2)/10000,PI()*POWER(PRODUCT('Raw INPUT data'!Z193,1/PI())/2,2)/10000)))</f>
        <v/>
      </c>
      <c r="I193" s="26" t="str">
        <f>IF(C193="","",COUNT('Raw INPUT data'!G193:Z193))</f>
        <v/>
      </c>
      <c r="J193" s="3" t="str">
        <f>IF(C193="","",'Raw INPUT data'!F193)</f>
        <v/>
      </c>
      <c r="K193" s="43" t="str">
        <f>IF(B193="","",IF($K$4="","",IF(OR(C193=$K$4,C194=$K$4,C195=$K$4,C196=$K$4),1,0)))</f>
        <v/>
      </c>
      <c r="L193" s="43" t="str">
        <f>IF(B193="","",IF($L$4="","",IF(OR(C193=$L$4,C194=$L$4,C195=$L$4,C196=$L$4),1,0)))</f>
        <v/>
      </c>
      <c r="M193" s="43" t="str">
        <f>IF(B193="","",IF($M$4="","",IF(OR(C193=$M$4,C194=$M$4,C195=$M$4,C196=$M$4),1,0)))</f>
        <v/>
      </c>
      <c r="N193" s="43" t="str">
        <f>IF(B193="","",IF($N$4="","",IF(OR(C193=$N$4,C194=$N$4,C195=$N$4,C196=$N$4),1,0)))</f>
        <v/>
      </c>
      <c r="O193" s="43" t="str">
        <f>IF(B193="","",IF($O$4="","",IF(OR(C193=$O$4,C194=$O$4,C195=$O$4,C196=$O$4),1,0)))</f>
        <v/>
      </c>
      <c r="P193" s="43" t="str">
        <f>IF(B193="","",IF($P$4="","",IF(OR(C193=$P$4,C194=$P$4,C195=$P$4,C196=$P$4),1,0)))</f>
        <v/>
      </c>
      <c r="Q193" s="43" t="str">
        <f>IF(B193="","",IF($Q$4="","",IF(OR(C193=$Q$4,C194=$Q$4,C195=$Q$4,C196=$Q$4),1,0)))</f>
        <v/>
      </c>
      <c r="R193" s="43" t="str">
        <f>IF(B193="","",IF($R$4="","",IF(OR(C193=$R$4,C194=$R$4,C195=$R$4,C196=$R$4),1,0)))</f>
        <v/>
      </c>
      <c r="S193" s="43" t="str">
        <f>IF(B193="","",IF($S$4="","",IF(OR(C193=$S$4,C194=$S$4,C195=$S$4,C196=$S$4),1,0)))</f>
        <v/>
      </c>
      <c r="T193" s="43" t="str">
        <f>IF(B193="","",IF($T$4="","",IF(OR(C193=$T$4,C194=$T$4,C195=$T$4,C196=$T$4),1,0)))</f>
        <v/>
      </c>
      <c r="U193" s="43" t="str">
        <f>IF(B193="","",IF($U$4="","",IF(OR(C193=$U$4,C194=$U$4,C195=$U$4,C196=$U$4),1,0)))</f>
        <v/>
      </c>
      <c r="V193" s="43" t="str">
        <f>IF(B193="","",IF($V$4="","",IF(OR(C193=$V$4,C194=$V$4,C195=$V$4,C196=$V$4),1,0)))</f>
        <v/>
      </c>
      <c r="W193" s="43" t="str">
        <f>IF(B193="","",IF($W$4="","",IF(OR(C193=$W$4,C194=$W$4,C195=$W$4,C196=$W$4),1,0)))</f>
        <v/>
      </c>
      <c r="X193" s="43" t="str">
        <f>IF(B193="","",IF($X$4="","",IF(OR(C193=$X$4,C194=$X$4,C195=$X$4,C196=$X$4),1,0)))</f>
        <v/>
      </c>
      <c r="Y193" s="43" t="str">
        <f>IF(B193="","",IF($Y$4="","",IF(OR(C193=$Y$4,C194=$Y$4,C195=$Y$4,C196=$Y$4),1,0)))</f>
        <v/>
      </c>
      <c r="Z193" s="43" t="str">
        <f>IF(B193="","",IF($Z$4="","",IF(OR(C193=$Z$4,C194=$Z$4,C195=$Z$4,C196=$Z$4),1,0)))</f>
        <v/>
      </c>
      <c r="AA193" s="43" t="str">
        <f>IF(B193="","",IF($AA$4="","",IF(OR(C193=$AA$4,C194=$AA$4,C195=$AA$4,C196=$AA$4),1,0)))</f>
        <v/>
      </c>
      <c r="AB193" s="43" t="str">
        <f>IF(B193="","",IF($AB$4="","",IF(OR(C193=$AB$4,C194=$AB$4,C195=$AB$4,C196=$AB$4),1,0)))</f>
        <v/>
      </c>
      <c r="AC193" s="43" t="str">
        <f>IF(B193="","",IF($AC$4="","",IF(OR(C193=$AC$4,C194=$AC$4,C195=$AC$4,C196=$AC$4),1,0)))</f>
        <v/>
      </c>
      <c r="AD193" s="43" t="str">
        <f>IF(B193="","",IF($AD$4="","",IF(OR(C193=$AD$4,C194=$AD$4,C195=$AD$4,C196=$AD$4),1,0)))</f>
        <v/>
      </c>
      <c r="AE193" s="43" t="str">
        <f>IF(B193="","",IF($AE$4="","",IF(OR(C193=$AE$4,C194=$AE$4,C195=$AE$4,C196=$AE$4),1,0)))</f>
        <v/>
      </c>
      <c r="AF193" s="43" t="str">
        <f>IF(B193="","",IF($AF$4="","",IF(OR(C193=$AF$4,C194=$AF$4,C195=$AF$4,C196=$AF$4),1,0)))</f>
        <v/>
      </c>
      <c r="AG193" s="43" t="str">
        <f>IF(B193="","",IF($AG$4="","",IF(OR(C193=$AG$4,C194=$AG$4,C195=$AG$4,C196=$AG$4),1,0)))</f>
        <v/>
      </c>
      <c r="AH193" s="43" t="str">
        <f>IF(B193="","",IF($AH$4="","",IF(OR(C193=$AH$4,C194=$AH$4,C195=$AH$4,C196=$AH$4),1,0)))</f>
        <v/>
      </c>
      <c r="AI193" s="43" t="str">
        <f>IF(B193="","",IF($AI$4="","",IF(OR(C193=$AI$4,C194=$AI$4,C195=$AI$4,C196=$AI$4),1,0)))</f>
        <v/>
      </c>
      <c r="AJ193" s="43" t="str">
        <f>IF(B193="","",IF($AJ$4="","",IF(OR(C193=$AJ$4,C194=$AJ$4,C195=$AJ$4,C196=$AJ$4),1,0)))</f>
        <v/>
      </c>
      <c r="AK193" s="43" t="str">
        <f>IF(B193="","",IF($AK$4="","",IF(OR(C193=$AK$4,C194=$AK$4,C195=$AK$4,C196=$AK$4),1,0)))</f>
        <v/>
      </c>
      <c r="AL193" s="43" t="str">
        <f>IF(B193="","",IF($AL$4="","",IF(OR(C193=$AL$4,C194=$AL$4,C195=$AL$4,C196=$AL$4),1,0)))</f>
        <v/>
      </c>
      <c r="AM193" s="43" t="str">
        <f>IF(B193="","",IF($AM$4="","",IF(OR(C193=$AM$4,C194=$AM$4,C195=$AM$4,C196=$AM$4),1,0)))</f>
        <v/>
      </c>
      <c r="AN193" s="72" t="str">
        <f>IF(B193="","",IF($AN$4="","",IF(OR(C193=$AN$4,C194=$AN$4,C195=$AN$4,C196=$AN$4),1,0)))</f>
        <v/>
      </c>
    </row>
    <row r="194" spans="1:40" x14ac:dyDescent="0.2">
      <c r="A194" s="68" t="str">
        <f t="shared" si="7"/>
        <v/>
      </c>
      <c r="B194" s="1" t="str">
        <f>CONCATENATE('Raw INPUT data'!A194,'Raw INPUT data'!B194)</f>
        <v/>
      </c>
      <c r="C194" s="12" t="str">
        <f>'Raw INPUT data'!D194</f>
        <v/>
      </c>
      <c r="D194" s="20" t="str">
        <f>IF(C194="","",IF(I194&gt;1,'Raw INPUT data'!E194,SUM('Raw INPUT data'!E194,(G194/100)/2)))</f>
        <v/>
      </c>
      <c r="E194" s="20" t="str">
        <f t="shared" si="8"/>
        <v/>
      </c>
      <c r="F194" s="16" t="str">
        <f>IF(C194="","",IF(I194&gt;1,"MST",'Raw INPUT data'!G194))</f>
        <v/>
      </c>
      <c r="G194" s="16" t="str">
        <f t="shared" si="9"/>
        <v/>
      </c>
      <c r="H194" s="25" t="str">
        <f>IF(C194="","",IF(I194=1,PI()*POWER(G194/2,2)/10000,SUM(PI()*POWER(PRODUCT('Raw INPUT data'!G194,1/PI())/2,2)/10000,PI()*POWER(PRODUCT('Raw INPUT data'!H194,1/PI())/2,2)/10000,PI()*POWER(PRODUCT('Raw INPUT data'!I194,1/PI())/2,2)/10000,PI()*POWER(PRODUCT('Raw INPUT data'!J194,1/PI())/2,2)/10000,PI()*POWER(PRODUCT('Raw INPUT data'!K194,1/PI())/2,2)/10000,PI()*POWER(PRODUCT('Raw INPUT data'!L194,1/PI())/2,2)/10000,PI()*POWER(PRODUCT('Raw INPUT data'!M194,1/PI())/2,2)/10000,PI()*POWER(PRODUCT('Raw INPUT data'!N194,1/PI())/2,2)/10000,PI()*POWER(PRODUCT('Raw INPUT data'!O194,1/PI())/2,2)/10000,PI()*POWER(PRODUCT('Raw INPUT data'!P194,1/PI())/2,2)/10000,PI()*POWER(PRODUCT('Raw INPUT data'!Q194,1/PI())/2,2)/10000,PI()*POWER(PRODUCT('Raw INPUT data'!R194,1/PI())/2,2)/10000,PI()*POWER(PRODUCT('Raw INPUT data'!S194,1/PI())/2,2)/10000,PI()*POWER(PRODUCT('Raw INPUT data'!T194,1/PI())/2,2)/10000,PI()*POWER(PRODUCT('Raw INPUT data'!U194,1/PI())/2,2)/10000,PI()*POWER(PRODUCT('Raw INPUT data'!V194,1/PI())/2,2)/10000,PI()*POWER(PRODUCT('Raw INPUT data'!W194,1/PI())/2,2)/10000,PI()*POWER(PRODUCT('Raw INPUT data'!X194,1/PI())/2,2)/10000,PI()*POWER(PRODUCT('Raw INPUT data'!Y194,1/PI())/2,2)/10000,PI()*POWER(PRODUCT('Raw INPUT data'!Z194,1/PI())/2,2)/10000)))</f>
        <v/>
      </c>
      <c r="I194" s="26" t="str">
        <f>IF(C194="","",COUNT('Raw INPUT data'!G194:Z194))</f>
        <v/>
      </c>
      <c r="J194" s="3" t="str">
        <f>IF(C194="","",'Raw INPUT data'!F194)</f>
        <v/>
      </c>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72"/>
    </row>
    <row r="195" spans="1:40" x14ac:dyDescent="0.2">
      <c r="A195" s="68" t="str">
        <f t="shared" si="7"/>
        <v/>
      </c>
      <c r="B195" s="1" t="str">
        <f>CONCATENATE('Raw INPUT data'!A195,'Raw INPUT data'!B195)</f>
        <v/>
      </c>
      <c r="C195" s="12" t="str">
        <f>'Raw INPUT data'!D195</f>
        <v/>
      </c>
      <c r="D195" s="20" t="str">
        <f>IF(C195="","",IF(I195&gt;1,'Raw INPUT data'!E195,SUM('Raw INPUT data'!E195,(G195/100)/2)))</f>
        <v/>
      </c>
      <c r="E195" s="20" t="str">
        <f t="shared" si="8"/>
        <v/>
      </c>
      <c r="F195" s="16" t="str">
        <f>IF(C195="","",IF(I195&gt;1,"MST",'Raw INPUT data'!G195))</f>
        <v/>
      </c>
      <c r="G195" s="16" t="str">
        <f t="shared" si="9"/>
        <v/>
      </c>
      <c r="H195" s="25" t="str">
        <f>IF(C195="","",IF(I195=1,PI()*POWER(G195/2,2)/10000,SUM(PI()*POWER(PRODUCT('Raw INPUT data'!G195,1/PI())/2,2)/10000,PI()*POWER(PRODUCT('Raw INPUT data'!H195,1/PI())/2,2)/10000,PI()*POWER(PRODUCT('Raw INPUT data'!I195,1/PI())/2,2)/10000,PI()*POWER(PRODUCT('Raw INPUT data'!J195,1/PI())/2,2)/10000,PI()*POWER(PRODUCT('Raw INPUT data'!K195,1/PI())/2,2)/10000,PI()*POWER(PRODUCT('Raw INPUT data'!L195,1/PI())/2,2)/10000,PI()*POWER(PRODUCT('Raw INPUT data'!M195,1/PI())/2,2)/10000,PI()*POWER(PRODUCT('Raw INPUT data'!N195,1/PI())/2,2)/10000,PI()*POWER(PRODUCT('Raw INPUT data'!O195,1/PI())/2,2)/10000,PI()*POWER(PRODUCT('Raw INPUT data'!P195,1/PI())/2,2)/10000,PI()*POWER(PRODUCT('Raw INPUT data'!Q195,1/PI())/2,2)/10000,PI()*POWER(PRODUCT('Raw INPUT data'!R195,1/PI())/2,2)/10000,PI()*POWER(PRODUCT('Raw INPUT data'!S195,1/PI())/2,2)/10000,PI()*POWER(PRODUCT('Raw INPUT data'!T195,1/PI())/2,2)/10000,PI()*POWER(PRODUCT('Raw INPUT data'!U195,1/PI())/2,2)/10000,PI()*POWER(PRODUCT('Raw INPUT data'!V195,1/PI())/2,2)/10000,PI()*POWER(PRODUCT('Raw INPUT data'!W195,1/PI())/2,2)/10000,PI()*POWER(PRODUCT('Raw INPUT data'!X195,1/PI())/2,2)/10000,PI()*POWER(PRODUCT('Raw INPUT data'!Y195,1/PI())/2,2)/10000,PI()*POWER(PRODUCT('Raw INPUT data'!Z195,1/PI())/2,2)/10000)))</f>
        <v/>
      </c>
      <c r="I195" s="26" t="str">
        <f>IF(C195="","",COUNT('Raw INPUT data'!G195:Z195))</f>
        <v/>
      </c>
      <c r="J195" s="3" t="str">
        <f>IF(C195="","",'Raw INPUT data'!F195)</f>
        <v/>
      </c>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72"/>
    </row>
    <row r="196" spans="1:40" x14ac:dyDescent="0.2">
      <c r="A196" s="69" t="str">
        <f t="shared" si="7"/>
        <v/>
      </c>
      <c r="B196" s="4" t="str">
        <f>CONCATENATE('Raw INPUT data'!A196,'Raw INPUT data'!B196)</f>
        <v/>
      </c>
      <c r="C196" s="17" t="str">
        <f>'Raw INPUT data'!D196</f>
        <v/>
      </c>
      <c r="D196" s="21" t="str">
        <f>IF(C196="","",IF(I196&gt;1,'Raw INPUT data'!E196,SUM('Raw INPUT data'!E196,(G196/100)/2)))</f>
        <v/>
      </c>
      <c r="E196" s="21" t="str">
        <f t="shared" si="8"/>
        <v/>
      </c>
      <c r="F196" s="18" t="str">
        <f>IF(C196="","",IF(I196&gt;1,"MST",'Raw INPUT data'!G196))</f>
        <v/>
      </c>
      <c r="G196" s="18" t="str">
        <f t="shared" si="9"/>
        <v/>
      </c>
      <c r="H196" s="27" t="str">
        <f>IF(C196="","",IF(I196=1,PI()*POWER(G196/2,2)/10000,SUM(PI()*POWER(PRODUCT('Raw INPUT data'!G196,1/PI())/2,2)/10000,PI()*POWER(PRODUCT('Raw INPUT data'!H196,1/PI())/2,2)/10000,PI()*POWER(PRODUCT('Raw INPUT data'!I196,1/PI())/2,2)/10000,PI()*POWER(PRODUCT('Raw INPUT data'!J196,1/PI())/2,2)/10000,PI()*POWER(PRODUCT('Raw INPUT data'!K196,1/PI())/2,2)/10000,PI()*POWER(PRODUCT('Raw INPUT data'!L196,1/PI())/2,2)/10000,PI()*POWER(PRODUCT('Raw INPUT data'!M196,1/PI())/2,2)/10000,PI()*POWER(PRODUCT('Raw INPUT data'!N196,1/PI())/2,2)/10000,PI()*POWER(PRODUCT('Raw INPUT data'!O196,1/PI())/2,2)/10000,PI()*POWER(PRODUCT('Raw INPUT data'!P196,1/PI())/2,2)/10000,PI()*POWER(PRODUCT('Raw INPUT data'!Q196,1/PI())/2,2)/10000,PI()*POWER(PRODUCT('Raw INPUT data'!R196,1/PI())/2,2)/10000,PI()*POWER(PRODUCT('Raw INPUT data'!S196,1/PI())/2,2)/10000,PI()*POWER(PRODUCT('Raw INPUT data'!T196,1/PI())/2,2)/10000,PI()*POWER(PRODUCT('Raw INPUT data'!U196,1/PI())/2,2)/10000,PI()*POWER(PRODUCT('Raw INPUT data'!V196,1/PI())/2,2)/10000,PI()*POWER(PRODUCT('Raw INPUT data'!W196,1/PI())/2,2)/10000,PI()*POWER(PRODUCT('Raw INPUT data'!X196,1/PI())/2,2)/10000,PI()*POWER(PRODUCT('Raw INPUT data'!Y196,1/PI())/2,2)/10000,PI()*POWER(PRODUCT('Raw INPUT data'!Z196,1/PI())/2,2)/10000)))</f>
        <v/>
      </c>
      <c r="I196" s="28" t="str">
        <f>IF(C196="","",COUNT('Raw INPUT data'!G196:Z196))</f>
        <v/>
      </c>
      <c r="J196" s="5" t="str">
        <f>IF(C196="","",'Raw INPUT data'!F196)</f>
        <v/>
      </c>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73"/>
    </row>
    <row r="197" spans="1:40" x14ac:dyDescent="0.2">
      <c r="A197" s="68" t="str">
        <f t="shared" ref="A197:A260" si="10">IF(B197="","",IF(C197="",0,1))</f>
        <v/>
      </c>
      <c r="B197" s="1" t="str">
        <f>CONCATENATE('Raw INPUT data'!A197,'Raw INPUT data'!B197)</f>
        <v/>
      </c>
      <c r="C197" s="12" t="str">
        <f>'Raw INPUT data'!D197</f>
        <v/>
      </c>
      <c r="D197" s="20" t="str">
        <f>IF(C197="","",IF(I197&gt;1,'Raw INPUT data'!E197,SUM('Raw INPUT data'!E197,(G197/100)/2)))</f>
        <v/>
      </c>
      <c r="E197" s="20" t="str">
        <f t="shared" si="8"/>
        <v/>
      </c>
      <c r="F197" s="16" t="str">
        <f>IF(C197="","",IF(I197&gt;1,"MST",'Raw INPUT data'!G197))</f>
        <v/>
      </c>
      <c r="G197" s="16" t="str">
        <f t="shared" si="9"/>
        <v/>
      </c>
      <c r="H197" s="25" t="str">
        <f>IF(C197="","",IF(I197=1,PI()*POWER(G197/2,2)/10000,SUM(PI()*POWER(PRODUCT('Raw INPUT data'!G197,1/PI())/2,2)/10000,PI()*POWER(PRODUCT('Raw INPUT data'!H197,1/PI())/2,2)/10000,PI()*POWER(PRODUCT('Raw INPUT data'!I197,1/PI())/2,2)/10000,PI()*POWER(PRODUCT('Raw INPUT data'!J197,1/PI())/2,2)/10000,PI()*POWER(PRODUCT('Raw INPUT data'!K197,1/PI())/2,2)/10000,PI()*POWER(PRODUCT('Raw INPUT data'!L197,1/PI())/2,2)/10000,PI()*POWER(PRODUCT('Raw INPUT data'!M197,1/PI())/2,2)/10000,PI()*POWER(PRODUCT('Raw INPUT data'!N197,1/PI())/2,2)/10000,PI()*POWER(PRODUCT('Raw INPUT data'!O197,1/PI())/2,2)/10000,PI()*POWER(PRODUCT('Raw INPUT data'!P197,1/PI())/2,2)/10000,PI()*POWER(PRODUCT('Raw INPUT data'!Q197,1/PI())/2,2)/10000,PI()*POWER(PRODUCT('Raw INPUT data'!R197,1/PI())/2,2)/10000,PI()*POWER(PRODUCT('Raw INPUT data'!S197,1/PI())/2,2)/10000,PI()*POWER(PRODUCT('Raw INPUT data'!T197,1/PI())/2,2)/10000,PI()*POWER(PRODUCT('Raw INPUT data'!U197,1/PI())/2,2)/10000,PI()*POWER(PRODUCT('Raw INPUT data'!V197,1/PI())/2,2)/10000,PI()*POWER(PRODUCT('Raw INPUT data'!W197,1/PI())/2,2)/10000,PI()*POWER(PRODUCT('Raw INPUT data'!X197,1/PI())/2,2)/10000,PI()*POWER(PRODUCT('Raw INPUT data'!Y197,1/PI())/2,2)/10000,PI()*POWER(PRODUCT('Raw INPUT data'!Z197,1/PI())/2,2)/10000)))</f>
        <v/>
      </c>
      <c r="I197" s="26" t="str">
        <f>IF(C197="","",COUNT('Raw INPUT data'!G197:Z197))</f>
        <v/>
      </c>
      <c r="J197" s="3" t="str">
        <f>IF(C197="","",'Raw INPUT data'!F197)</f>
        <v/>
      </c>
      <c r="K197" s="43" t="str">
        <f>IF(B197="","",IF($K$4="","",IF(OR(C197=$K$4,C198=$K$4,C199=$K$4,C200=$K$4),1,0)))</f>
        <v/>
      </c>
      <c r="L197" s="43" t="str">
        <f>IF(B197="","",IF($L$4="","",IF(OR(C197=$L$4,C198=$L$4,C199=$L$4,C200=$L$4),1,0)))</f>
        <v/>
      </c>
      <c r="M197" s="43" t="str">
        <f>IF(B197="","",IF($M$4="","",IF(OR(C197=$M$4,C198=$M$4,C199=$M$4,C200=$M$4),1,0)))</f>
        <v/>
      </c>
      <c r="N197" s="43" t="str">
        <f>IF(B197="","",IF($N$4="","",IF(OR(C197=$N$4,C198=$N$4,C199=$N$4,C200=$N$4),1,0)))</f>
        <v/>
      </c>
      <c r="O197" s="43" t="str">
        <f>IF(B197="","",IF($O$4="","",IF(OR(C197=$O$4,C198=$O$4,C199=$O$4,C200=$O$4),1,0)))</f>
        <v/>
      </c>
      <c r="P197" s="43" t="str">
        <f>IF(B197="","",IF($P$4="","",IF(OR(C197=$P$4,C198=$P$4,C199=$P$4,C200=$P$4),1,0)))</f>
        <v/>
      </c>
      <c r="Q197" s="43" t="str">
        <f>IF(B197="","",IF($Q$4="","",IF(OR(C197=$Q$4,C198=$Q$4,C199=$Q$4,C200=$Q$4),1,0)))</f>
        <v/>
      </c>
      <c r="R197" s="43" t="str">
        <f>IF(B197="","",IF($R$4="","",IF(OR(C197=$R$4,C198=$R$4,C199=$R$4,C200=$R$4),1,0)))</f>
        <v/>
      </c>
      <c r="S197" s="43" t="str">
        <f>IF(B197="","",IF($S$4="","",IF(OR(C197=$S$4,C198=$S$4,C199=$S$4,C200=$S$4),1,0)))</f>
        <v/>
      </c>
      <c r="T197" s="43" t="str">
        <f>IF(B197="","",IF($T$4="","",IF(OR(C197=$T$4,C198=$T$4,C199=$T$4,C200=$T$4),1,0)))</f>
        <v/>
      </c>
      <c r="U197" s="43" t="str">
        <f>IF(B197="","",IF($U$4="","",IF(OR(C197=$U$4,C198=$U$4,C199=$U$4,C200=$U$4),1,0)))</f>
        <v/>
      </c>
      <c r="V197" s="43" t="str">
        <f>IF(B197="","",IF($V$4="","",IF(OR(C197=$V$4,C198=$V$4,C199=$V$4,C200=$V$4),1,0)))</f>
        <v/>
      </c>
      <c r="W197" s="43" t="str">
        <f>IF(B197="","",IF($W$4="","",IF(OR(C197=$W$4,C198=$W$4,C199=$W$4,C200=$W$4),1,0)))</f>
        <v/>
      </c>
      <c r="X197" s="43" t="str">
        <f>IF(B197="","",IF($X$4="","",IF(OR(C197=$X$4,C198=$X$4,C199=$X$4,C200=$X$4),1,0)))</f>
        <v/>
      </c>
      <c r="Y197" s="43" t="str">
        <f>IF(B197="","",IF($Y$4="","",IF(OR(C197=$Y$4,C198=$Y$4,C199=$Y$4,C200=$Y$4),1,0)))</f>
        <v/>
      </c>
      <c r="Z197" s="43" t="str">
        <f>IF(B197="","",IF($Z$4="","",IF(OR(C197=$Z$4,C198=$Z$4,C199=$Z$4,C200=$Z$4),1,0)))</f>
        <v/>
      </c>
      <c r="AA197" s="43" t="str">
        <f>IF(B197="","",IF($AA$4="","",IF(OR(C197=$AA$4,C198=$AA$4,C199=$AA$4,C200=$AA$4),1,0)))</f>
        <v/>
      </c>
      <c r="AB197" s="43" t="str">
        <f>IF(B197="","",IF($AB$4="","",IF(OR(C197=$AB$4,C198=$AB$4,C199=$AB$4,C200=$AB$4),1,0)))</f>
        <v/>
      </c>
      <c r="AC197" s="43" t="str">
        <f>IF(B197="","",IF($AC$4="","",IF(OR(C197=$AC$4,C198=$AC$4,C199=$AC$4,C200=$AC$4),1,0)))</f>
        <v/>
      </c>
      <c r="AD197" s="43" t="str">
        <f>IF(B197="","",IF($AD$4="","",IF(OR(C197=$AD$4,C198=$AD$4,C199=$AD$4,C200=$AD$4),1,0)))</f>
        <v/>
      </c>
      <c r="AE197" s="43" t="str">
        <f>IF(B197="","",IF($AE$4="","",IF(OR(C197=$AE$4,C198=$AE$4,C199=$AE$4,C200=$AE$4),1,0)))</f>
        <v/>
      </c>
      <c r="AF197" s="43" t="str">
        <f>IF(B197="","",IF($AF$4="","",IF(OR(C197=$AF$4,C198=$AF$4,C199=$AF$4,C200=$AF$4),1,0)))</f>
        <v/>
      </c>
      <c r="AG197" s="43" t="str">
        <f>IF(B197="","",IF($AG$4="","",IF(OR(C197=$AG$4,C198=$AG$4,C199=$AG$4,C200=$AG$4),1,0)))</f>
        <v/>
      </c>
      <c r="AH197" s="43" t="str">
        <f>IF(B197="","",IF($AH$4="","",IF(OR(C197=$AH$4,C198=$AH$4,C199=$AH$4,C200=$AH$4),1,0)))</f>
        <v/>
      </c>
      <c r="AI197" s="43" t="str">
        <f>IF(B197="","",IF($AI$4="","",IF(OR(C197=$AI$4,C198=$AI$4,C199=$AI$4,C200=$AI$4),1,0)))</f>
        <v/>
      </c>
      <c r="AJ197" s="43" t="str">
        <f>IF(B197="","",IF($AJ$4="","",IF(OR(C197=$AJ$4,C198=$AJ$4,C199=$AJ$4,C200=$AJ$4),1,0)))</f>
        <v/>
      </c>
      <c r="AK197" s="43" t="str">
        <f>IF(B197="","",IF($AK$4="","",IF(OR(C197=$AK$4,C198=$AK$4,C199=$AK$4,C200=$AK$4),1,0)))</f>
        <v/>
      </c>
      <c r="AL197" s="43" t="str">
        <f>IF(B197="","",IF($AL$4="","",IF(OR(C197=$AL$4,C198=$AL$4,C199=$AL$4,C200=$AL$4),1,0)))</f>
        <v/>
      </c>
      <c r="AM197" s="43" t="str">
        <f>IF(B197="","",IF($AM$4="","",IF(OR(C197=$AM$4,C198=$AM$4,C199=$AM$4,C200=$AM$4),1,0)))</f>
        <v/>
      </c>
      <c r="AN197" s="72" t="str">
        <f>IF(B197="","",IF($AN$4="","",IF(OR(C197=$AN$4,C198=$AN$4,C199=$AN$4,C200=$AN$4),1,0)))</f>
        <v/>
      </c>
    </row>
    <row r="198" spans="1:40" x14ac:dyDescent="0.2">
      <c r="A198" s="68" t="str">
        <f t="shared" si="10"/>
        <v/>
      </c>
      <c r="B198" s="1" t="str">
        <f>CONCATENATE('Raw INPUT data'!A198,'Raw INPUT data'!B198)</f>
        <v/>
      </c>
      <c r="C198" s="12" t="str">
        <f>'Raw INPUT data'!D198</f>
        <v/>
      </c>
      <c r="D198" s="20" t="str">
        <f>IF(C198="","",IF(I198&gt;1,'Raw INPUT data'!E198,SUM('Raw INPUT data'!E198,(G198/100)/2)))</f>
        <v/>
      </c>
      <c r="E198" s="20" t="str">
        <f t="shared" si="8"/>
        <v/>
      </c>
      <c r="F198" s="16" t="str">
        <f>IF(C198="","",IF(I198&gt;1,"MST",'Raw INPUT data'!G198))</f>
        <v/>
      </c>
      <c r="G198" s="16" t="str">
        <f t="shared" si="9"/>
        <v/>
      </c>
      <c r="H198" s="25" t="str">
        <f>IF(C198="","",IF(I198=1,PI()*POWER(G198/2,2)/10000,SUM(PI()*POWER(PRODUCT('Raw INPUT data'!G198,1/PI())/2,2)/10000,PI()*POWER(PRODUCT('Raw INPUT data'!H198,1/PI())/2,2)/10000,PI()*POWER(PRODUCT('Raw INPUT data'!I198,1/PI())/2,2)/10000,PI()*POWER(PRODUCT('Raw INPUT data'!J198,1/PI())/2,2)/10000,PI()*POWER(PRODUCT('Raw INPUT data'!K198,1/PI())/2,2)/10000,PI()*POWER(PRODUCT('Raw INPUT data'!L198,1/PI())/2,2)/10000,PI()*POWER(PRODUCT('Raw INPUT data'!M198,1/PI())/2,2)/10000,PI()*POWER(PRODUCT('Raw INPUT data'!N198,1/PI())/2,2)/10000,PI()*POWER(PRODUCT('Raw INPUT data'!O198,1/PI())/2,2)/10000,PI()*POWER(PRODUCT('Raw INPUT data'!P198,1/PI())/2,2)/10000,PI()*POWER(PRODUCT('Raw INPUT data'!Q198,1/PI())/2,2)/10000,PI()*POWER(PRODUCT('Raw INPUT data'!R198,1/PI())/2,2)/10000,PI()*POWER(PRODUCT('Raw INPUT data'!S198,1/PI())/2,2)/10000,PI()*POWER(PRODUCT('Raw INPUT data'!T198,1/PI())/2,2)/10000,PI()*POWER(PRODUCT('Raw INPUT data'!U198,1/PI())/2,2)/10000,PI()*POWER(PRODUCT('Raw INPUT data'!V198,1/PI())/2,2)/10000,PI()*POWER(PRODUCT('Raw INPUT data'!W198,1/PI())/2,2)/10000,PI()*POWER(PRODUCT('Raw INPUT data'!X198,1/PI())/2,2)/10000,PI()*POWER(PRODUCT('Raw INPUT data'!Y198,1/PI())/2,2)/10000,PI()*POWER(PRODUCT('Raw INPUT data'!Z198,1/PI())/2,2)/10000)))</f>
        <v/>
      </c>
      <c r="I198" s="26" t="str">
        <f>IF(C198="","",COUNT('Raw INPUT data'!G198:Z198))</f>
        <v/>
      </c>
      <c r="J198" s="3" t="str">
        <f>IF(C198="","",'Raw INPUT data'!F198)</f>
        <v/>
      </c>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72"/>
    </row>
    <row r="199" spans="1:40" x14ac:dyDescent="0.2">
      <c r="A199" s="68" t="str">
        <f t="shared" si="10"/>
        <v/>
      </c>
      <c r="B199" s="1" t="str">
        <f>CONCATENATE('Raw INPUT data'!A199,'Raw INPUT data'!B199)</f>
        <v/>
      </c>
      <c r="C199" s="12" t="str">
        <f>'Raw INPUT data'!D199</f>
        <v/>
      </c>
      <c r="D199" s="20" t="str">
        <f>IF(C199="","",IF(I199&gt;1,'Raw INPUT data'!E199,SUM('Raw INPUT data'!E199,(G199/100)/2)))</f>
        <v/>
      </c>
      <c r="E199" s="20" t="str">
        <f t="shared" si="8"/>
        <v/>
      </c>
      <c r="F199" s="16" t="str">
        <f>IF(C199="","",IF(I199&gt;1,"MST",'Raw INPUT data'!G199))</f>
        <v/>
      </c>
      <c r="G199" s="16" t="str">
        <f t="shared" si="9"/>
        <v/>
      </c>
      <c r="H199" s="25" t="str">
        <f>IF(C199="","",IF(I199=1,PI()*POWER(G199/2,2)/10000,SUM(PI()*POWER(PRODUCT('Raw INPUT data'!G199,1/PI())/2,2)/10000,PI()*POWER(PRODUCT('Raw INPUT data'!H199,1/PI())/2,2)/10000,PI()*POWER(PRODUCT('Raw INPUT data'!I199,1/PI())/2,2)/10000,PI()*POWER(PRODUCT('Raw INPUT data'!J199,1/PI())/2,2)/10000,PI()*POWER(PRODUCT('Raw INPUT data'!K199,1/PI())/2,2)/10000,PI()*POWER(PRODUCT('Raw INPUT data'!L199,1/PI())/2,2)/10000,PI()*POWER(PRODUCT('Raw INPUT data'!M199,1/PI())/2,2)/10000,PI()*POWER(PRODUCT('Raw INPUT data'!N199,1/PI())/2,2)/10000,PI()*POWER(PRODUCT('Raw INPUT data'!O199,1/PI())/2,2)/10000,PI()*POWER(PRODUCT('Raw INPUT data'!P199,1/PI())/2,2)/10000,PI()*POWER(PRODUCT('Raw INPUT data'!Q199,1/PI())/2,2)/10000,PI()*POWER(PRODUCT('Raw INPUT data'!R199,1/PI())/2,2)/10000,PI()*POWER(PRODUCT('Raw INPUT data'!S199,1/PI())/2,2)/10000,PI()*POWER(PRODUCT('Raw INPUT data'!T199,1/PI())/2,2)/10000,PI()*POWER(PRODUCT('Raw INPUT data'!U199,1/PI())/2,2)/10000,PI()*POWER(PRODUCT('Raw INPUT data'!V199,1/PI())/2,2)/10000,PI()*POWER(PRODUCT('Raw INPUT data'!W199,1/PI())/2,2)/10000,PI()*POWER(PRODUCT('Raw INPUT data'!X199,1/PI())/2,2)/10000,PI()*POWER(PRODUCT('Raw INPUT data'!Y199,1/PI())/2,2)/10000,PI()*POWER(PRODUCT('Raw INPUT data'!Z199,1/PI())/2,2)/10000)))</f>
        <v/>
      </c>
      <c r="I199" s="26" t="str">
        <f>IF(C199="","",COUNT('Raw INPUT data'!G199:Z199))</f>
        <v/>
      </c>
      <c r="J199" s="3" t="str">
        <f>IF(C199="","",'Raw INPUT data'!F199)</f>
        <v/>
      </c>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72"/>
    </row>
    <row r="200" spans="1:40" x14ac:dyDescent="0.2">
      <c r="A200" s="69" t="str">
        <f t="shared" si="10"/>
        <v/>
      </c>
      <c r="B200" s="4" t="str">
        <f>CONCATENATE('Raw INPUT data'!A200,'Raw INPUT data'!B200)</f>
        <v/>
      </c>
      <c r="C200" s="17" t="str">
        <f>'Raw INPUT data'!D200</f>
        <v/>
      </c>
      <c r="D200" s="21" t="str">
        <f>IF(C200="","",IF(I200&gt;1,'Raw INPUT data'!E200,SUM('Raw INPUT data'!E200,(G200/100)/2)))</f>
        <v/>
      </c>
      <c r="E200" s="21" t="str">
        <f t="shared" si="8"/>
        <v/>
      </c>
      <c r="F200" s="18" t="str">
        <f>IF(C200="","",IF(I200&gt;1,"MST",'Raw INPUT data'!G200))</f>
        <v/>
      </c>
      <c r="G200" s="18" t="str">
        <f t="shared" si="9"/>
        <v/>
      </c>
      <c r="H200" s="27" t="str">
        <f>IF(C200="","",IF(I200=1,PI()*POWER(G200/2,2)/10000,SUM(PI()*POWER(PRODUCT('Raw INPUT data'!G200,1/PI())/2,2)/10000,PI()*POWER(PRODUCT('Raw INPUT data'!H200,1/PI())/2,2)/10000,PI()*POWER(PRODUCT('Raw INPUT data'!I200,1/PI())/2,2)/10000,PI()*POWER(PRODUCT('Raw INPUT data'!J200,1/PI())/2,2)/10000,PI()*POWER(PRODUCT('Raw INPUT data'!K200,1/PI())/2,2)/10000,PI()*POWER(PRODUCT('Raw INPUT data'!L200,1/PI())/2,2)/10000,PI()*POWER(PRODUCT('Raw INPUT data'!M200,1/PI())/2,2)/10000,PI()*POWER(PRODUCT('Raw INPUT data'!N200,1/PI())/2,2)/10000,PI()*POWER(PRODUCT('Raw INPUT data'!O200,1/PI())/2,2)/10000,PI()*POWER(PRODUCT('Raw INPUT data'!P200,1/PI())/2,2)/10000,PI()*POWER(PRODUCT('Raw INPUT data'!Q200,1/PI())/2,2)/10000,PI()*POWER(PRODUCT('Raw INPUT data'!R200,1/PI())/2,2)/10000,PI()*POWER(PRODUCT('Raw INPUT data'!S200,1/PI())/2,2)/10000,PI()*POWER(PRODUCT('Raw INPUT data'!T200,1/PI())/2,2)/10000,PI()*POWER(PRODUCT('Raw INPUT data'!U200,1/PI())/2,2)/10000,PI()*POWER(PRODUCT('Raw INPUT data'!V200,1/PI())/2,2)/10000,PI()*POWER(PRODUCT('Raw INPUT data'!W200,1/PI())/2,2)/10000,PI()*POWER(PRODUCT('Raw INPUT data'!X200,1/PI())/2,2)/10000,PI()*POWER(PRODUCT('Raw INPUT data'!Y200,1/PI())/2,2)/10000,PI()*POWER(PRODUCT('Raw INPUT data'!Z200,1/PI())/2,2)/10000)))</f>
        <v/>
      </c>
      <c r="I200" s="28" t="str">
        <f>IF(C200="","",COUNT('Raw INPUT data'!G200:Z200))</f>
        <v/>
      </c>
      <c r="J200" s="5" t="str">
        <f>IF(C200="","",'Raw INPUT data'!F200)</f>
        <v/>
      </c>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73"/>
    </row>
    <row r="201" spans="1:40" x14ac:dyDescent="0.2">
      <c r="A201" s="68" t="str">
        <f t="shared" si="10"/>
        <v/>
      </c>
      <c r="B201" s="1" t="str">
        <f>CONCATENATE('Raw INPUT data'!A201,'Raw INPUT data'!B201)</f>
        <v/>
      </c>
      <c r="C201" s="12" t="str">
        <f>'Raw INPUT data'!D201</f>
        <v/>
      </c>
      <c r="D201" s="20" t="str">
        <f>IF(C201="","",IF(I201&gt;1,'Raw INPUT data'!E201,SUM('Raw INPUT data'!E201,(G201/100)/2)))</f>
        <v/>
      </c>
      <c r="E201" s="20" t="str">
        <f t="shared" ref="E201:E264" si="11">IF(D201="","",POWER(D201,2))</f>
        <v/>
      </c>
      <c r="F201" s="16" t="str">
        <f>IF(C201="","",IF(I201&gt;1,"MST",'Raw INPUT data'!G201))</f>
        <v/>
      </c>
      <c r="G201" s="16" t="str">
        <f t="shared" si="9"/>
        <v/>
      </c>
      <c r="H201" s="25" t="str">
        <f>IF(C201="","",IF(I201=1,PI()*POWER(G201/2,2)/10000,SUM(PI()*POWER(PRODUCT('Raw INPUT data'!G201,1/PI())/2,2)/10000,PI()*POWER(PRODUCT('Raw INPUT data'!H201,1/PI())/2,2)/10000,PI()*POWER(PRODUCT('Raw INPUT data'!I201,1/PI())/2,2)/10000,PI()*POWER(PRODUCT('Raw INPUT data'!J201,1/PI())/2,2)/10000,PI()*POWER(PRODUCT('Raw INPUT data'!K201,1/PI())/2,2)/10000,PI()*POWER(PRODUCT('Raw INPUT data'!L201,1/PI())/2,2)/10000,PI()*POWER(PRODUCT('Raw INPUT data'!M201,1/PI())/2,2)/10000,PI()*POWER(PRODUCT('Raw INPUT data'!N201,1/PI())/2,2)/10000,PI()*POWER(PRODUCT('Raw INPUT data'!O201,1/PI())/2,2)/10000,PI()*POWER(PRODUCT('Raw INPUT data'!P201,1/PI())/2,2)/10000,PI()*POWER(PRODUCT('Raw INPUT data'!Q201,1/PI())/2,2)/10000,PI()*POWER(PRODUCT('Raw INPUT data'!R201,1/PI())/2,2)/10000,PI()*POWER(PRODUCT('Raw INPUT data'!S201,1/PI())/2,2)/10000,PI()*POWER(PRODUCT('Raw INPUT data'!T201,1/PI())/2,2)/10000,PI()*POWER(PRODUCT('Raw INPUT data'!U201,1/PI())/2,2)/10000,PI()*POWER(PRODUCT('Raw INPUT data'!V201,1/PI())/2,2)/10000,PI()*POWER(PRODUCT('Raw INPUT data'!W201,1/PI())/2,2)/10000,PI()*POWER(PRODUCT('Raw INPUT data'!X201,1/PI())/2,2)/10000,PI()*POWER(PRODUCT('Raw INPUT data'!Y201,1/PI())/2,2)/10000,PI()*POWER(PRODUCT('Raw INPUT data'!Z201,1/PI())/2,2)/10000)))</f>
        <v/>
      </c>
      <c r="I201" s="26" t="str">
        <f>IF(C201="","",COUNT('Raw INPUT data'!G201:Z201))</f>
        <v/>
      </c>
      <c r="J201" s="3" t="str">
        <f>IF(C201="","",'Raw INPUT data'!F201)</f>
        <v/>
      </c>
      <c r="K201" s="43" t="str">
        <f>IF(B201="","",IF($K$4="","",IF(OR(C201=$K$4,C202=$K$4,C203=$K$4,C204=$K$4),1,0)))</f>
        <v/>
      </c>
      <c r="L201" s="43" t="str">
        <f>IF(B201="","",IF($L$4="","",IF(OR(C201=$L$4,C202=$L$4,C203=$L$4,C204=$L$4),1,0)))</f>
        <v/>
      </c>
      <c r="M201" s="43" t="str">
        <f>IF(B201="","",IF($M$4="","",IF(OR(C201=$M$4,C202=$M$4,C203=$M$4,C204=$M$4),1,0)))</f>
        <v/>
      </c>
      <c r="N201" s="43" t="str">
        <f>IF(B201="","",IF($N$4="","",IF(OR(C201=$N$4,C202=$N$4,C203=$N$4,C204=$N$4),1,0)))</f>
        <v/>
      </c>
      <c r="O201" s="43" t="str">
        <f>IF(B201="","",IF($O$4="","",IF(OR(C201=$O$4,C202=$O$4,C203=$O$4,C204=$O$4),1,0)))</f>
        <v/>
      </c>
      <c r="P201" s="43" t="str">
        <f>IF(B201="","",IF($P$4="","",IF(OR(C201=$P$4,C202=$P$4,C203=$P$4,C204=$P$4),1,0)))</f>
        <v/>
      </c>
      <c r="Q201" s="43" t="str">
        <f>IF(B201="","",IF($Q$4="","",IF(OR(C201=$Q$4,C202=$Q$4,C203=$Q$4,C204=$Q$4),1,0)))</f>
        <v/>
      </c>
      <c r="R201" s="43" t="str">
        <f>IF(B201="","",IF($R$4="","",IF(OR(C201=$R$4,C202=$R$4,C203=$R$4,C204=$R$4),1,0)))</f>
        <v/>
      </c>
      <c r="S201" s="43" t="str">
        <f>IF(B201="","",IF($S$4="","",IF(OR(C201=$S$4,C202=$S$4,C203=$S$4,C204=$S$4),1,0)))</f>
        <v/>
      </c>
      <c r="T201" s="43" t="str">
        <f>IF(B201="","",IF($T$4="","",IF(OR(C201=$T$4,C202=$T$4,C203=$T$4,C204=$T$4),1,0)))</f>
        <v/>
      </c>
      <c r="U201" s="43" t="str">
        <f>IF(B201="","",IF($U$4="","",IF(OR(C201=$U$4,C202=$U$4,C203=$U$4,C204=$U$4),1,0)))</f>
        <v/>
      </c>
      <c r="V201" s="43" t="str">
        <f>IF(B201="","",IF($V$4="","",IF(OR(C201=$V$4,C202=$V$4,C203=$V$4,C204=$V$4),1,0)))</f>
        <v/>
      </c>
      <c r="W201" s="43" t="str">
        <f>IF(B201="","",IF($W$4="","",IF(OR(C201=$W$4,C202=$W$4,C203=$W$4,C204=$W$4),1,0)))</f>
        <v/>
      </c>
      <c r="X201" s="43" t="str">
        <f>IF(B201="","",IF($X$4="","",IF(OR(C201=$X$4,C202=$X$4,C203=$X$4,C204=$X$4),1,0)))</f>
        <v/>
      </c>
      <c r="Y201" s="43" t="str">
        <f>IF(B201="","",IF($Y$4="","",IF(OR(C201=$Y$4,C202=$Y$4,C203=$Y$4,C204=$Y$4),1,0)))</f>
        <v/>
      </c>
      <c r="Z201" s="43" t="str">
        <f>IF(B201="","",IF($Z$4="","",IF(OR(C201=$Z$4,C202=$Z$4,C203=$Z$4,C204=$Z$4),1,0)))</f>
        <v/>
      </c>
      <c r="AA201" s="43" t="str">
        <f>IF(B201="","",IF($AA$4="","",IF(OR(C201=$AA$4,C202=$AA$4,C203=$AA$4,C204=$AA$4),1,0)))</f>
        <v/>
      </c>
      <c r="AB201" s="43" t="str">
        <f>IF(B201="","",IF($AB$4="","",IF(OR(C201=$AB$4,C202=$AB$4,C203=$AB$4,C204=$AB$4),1,0)))</f>
        <v/>
      </c>
      <c r="AC201" s="43" t="str">
        <f>IF(B201="","",IF($AC$4="","",IF(OR(C201=$AC$4,C202=$AC$4,C203=$AC$4,C204=$AC$4),1,0)))</f>
        <v/>
      </c>
      <c r="AD201" s="43" t="str">
        <f>IF(B201="","",IF($AD$4="","",IF(OR(C201=$AD$4,C202=$AD$4,C203=$AD$4,C204=$AD$4),1,0)))</f>
        <v/>
      </c>
      <c r="AE201" s="43" t="str">
        <f>IF(B201="","",IF($AE$4="","",IF(OR(C201=$AE$4,C202=$AE$4,C203=$AE$4,C204=$AE$4),1,0)))</f>
        <v/>
      </c>
      <c r="AF201" s="43" t="str">
        <f>IF(B201="","",IF($AF$4="","",IF(OR(C201=$AF$4,C202=$AF$4,C203=$AF$4,C204=$AF$4),1,0)))</f>
        <v/>
      </c>
      <c r="AG201" s="43" t="str">
        <f>IF(B201="","",IF($AG$4="","",IF(OR(C201=$AG$4,C202=$AG$4,C203=$AG$4,C204=$AG$4),1,0)))</f>
        <v/>
      </c>
      <c r="AH201" s="43" t="str">
        <f>IF(B201="","",IF($AH$4="","",IF(OR(C201=$AH$4,C202=$AH$4,C203=$AH$4,C204=$AH$4),1,0)))</f>
        <v/>
      </c>
      <c r="AI201" s="43" t="str">
        <f>IF(B201="","",IF($AI$4="","",IF(OR(C201=$AI$4,C202=$AI$4,C203=$AI$4,C204=$AI$4),1,0)))</f>
        <v/>
      </c>
      <c r="AJ201" s="43" t="str">
        <f>IF(B201="","",IF($AJ$4="","",IF(OR(C201=$AJ$4,C202=$AJ$4,C203=$AJ$4,C204=$AJ$4),1,0)))</f>
        <v/>
      </c>
      <c r="AK201" s="43" t="str">
        <f>IF(B201="","",IF($AK$4="","",IF(OR(C201=$AK$4,C202=$AK$4,C203=$AK$4,C204=$AK$4),1,0)))</f>
        <v/>
      </c>
      <c r="AL201" s="43" t="str">
        <f>IF(B201="","",IF($AL$4="","",IF(OR(C201=$AL$4,C202=$AL$4,C203=$AL$4,C204=$AL$4),1,0)))</f>
        <v/>
      </c>
      <c r="AM201" s="43" t="str">
        <f>IF(B201="","",IF($AM$4="","",IF(OR(C201=$AM$4,C202=$AM$4,C203=$AM$4,C204=$AM$4),1,0)))</f>
        <v/>
      </c>
      <c r="AN201" s="72" t="str">
        <f>IF(B201="","",IF($AN$4="","",IF(OR(C201=$AN$4,C202=$AN$4,C203=$AN$4,C204=$AN$4),1,0)))</f>
        <v/>
      </c>
    </row>
    <row r="202" spans="1:40" x14ac:dyDescent="0.2">
      <c r="A202" s="68" t="str">
        <f t="shared" si="10"/>
        <v/>
      </c>
      <c r="B202" s="1" t="str">
        <f>CONCATENATE('Raw INPUT data'!A202,'Raw INPUT data'!B202)</f>
        <v/>
      </c>
      <c r="C202" s="12" t="str">
        <f>'Raw INPUT data'!D202</f>
        <v/>
      </c>
      <c r="D202" s="20" t="str">
        <f>IF(C202="","",IF(I202&gt;1,'Raw INPUT data'!E202,SUM('Raw INPUT data'!E202,(G202/100)/2)))</f>
        <v/>
      </c>
      <c r="E202" s="20" t="str">
        <f t="shared" si="11"/>
        <v/>
      </c>
      <c r="F202" s="16" t="str">
        <f>IF(C202="","",IF(I202&gt;1,"MST",'Raw INPUT data'!G202))</f>
        <v/>
      </c>
      <c r="G202" s="16" t="str">
        <f t="shared" ref="G202:G265" si="12">IF(C202="","",IF(F202="MST","MST",PRODUCT(F202,1/PI())))</f>
        <v/>
      </c>
      <c r="H202" s="25" t="str">
        <f>IF(C202="","",IF(I202=1,PI()*POWER(G202/2,2)/10000,SUM(PI()*POWER(PRODUCT('Raw INPUT data'!G202,1/PI())/2,2)/10000,PI()*POWER(PRODUCT('Raw INPUT data'!H202,1/PI())/2,2)/10000,PI()*POWER(PRODUCT('Raw INPUT data'!I202,1/PI())/2,2)/10000,PI()*POWER(PRODUCT('Raw INPUT data'!J202,1/PI())/2,2)/10000,PI()*POWER(PRODUCT('Raw INPUT data'!K202,1/PI())/2,2)/10000,PI()*POWER(PRODUCT('Raw INPUT data'!L202,1/PI())/2,2)/10000,PI()*POWER(PRODUCT('Raw INPUT data'!M202,1/PI())/2,2)/10000,PI()*POWER(PRODUCT('Raw INPUT data'!N202,1/PI())/2,2)/10000,PI()*POWER(PRODUCT('Raw INPUT data'!O202,1/PI())/2,2)/10000,PI()*POWER(PRODUCT('Raw INPUT data'!P202,1/PI())/2,2)/10000,PI()*POWER(PRODUCT('Raw INPUT data'!Q202,1/PI())/2,2)/10000,PI()*POWER(PRODUCT('Raw INPUT data'!R202,1/PI())/2,2)/10000,PI()*POWER(PRODUCT('Raw INPUT data'!S202,1/PI())/2,2)/10000,PI()*POWER(PRODUCT('Raw INPUT data'!T202,1/PI())/2,2)/10000,PI()*POWER(PRODUCT('Raw INPUT data'!U202,1/PI())/2,2)/10000,PI()*POWER(PRODUCT('Raw INPUT data'!V202,1/PI())/2,2)/10000,PI()*POWER(PRODUCT('Raw INPUT data'!W202,1/PI())/2,2)/10000,PI()*POWER(PRODUCT('Raw INPUT data'!X202,1/PI())/2,2)/10000,PI()*POWER(PRODUCT('Raw INPUT data'!Y202,1/PI())/2,2)/10000,PI()*POWER(PRODUCT('Raw INPUT data'!Z202,1/PI())/2,2)/10000)))</f>
        <v/>
      </c>
      <c r="I202" s="26" t="str">
        <f>IF(C202="","",COUNT('Raw INPUT data'!G202:Z202))</f>
        <v/>
      </c>
      <c r="J202" s="3" t="str">
        <f>IF(C202="","",'Raw INPUT data'!F202)</f>
        <v/>
      </c>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72"/>
    </row>
    <row r="203" spans="1:40" x14ac:dyDescent="0.2">
      <c r="A203" s="68" t="str">
        <f t="shared" si="10"/>
        <v/>
      </c>
      <c r="B203" s="1" t="str">
        <f>CONCATENATE('Raw INPUT data'!A203,'Raw INPUT data'!B203)</f>
        <v/>
      </c>
      <c r="C203" s="12" t="str">
        <f>'Raw INPUT data'!D203</f>
        <v/>
      </c>
      <c r="D203" s="20" t="str">
        <f>IF(C203="","",IF(I203&gt;1,'Raw INPUT data'!E203,SUM('Raw INPUT data'!E203,(G203/100)/2)))</f>
        <v/>
      </c>
      <c r="E203" s="20" t="str">
        <f t="shared" si="11"/>
        <v/>
      </c>
      <c r="F203" s="16" t="str">
        <f>IF(C203="","",IF(I203&gt;1,"MST",'Raw INPUT data'!G203))</f>
        <v/>
      </c>
      <c r="G203" s="16" t="str">
        <f t="shared" si="12"/>
        <v/>
      </c>
      <c r="H203" s="25" t="str">
        <f>IF(C203="","",IF(I203=1,PI()*POWER(G203/2,2)/10000,SUM(PI()*POWER(PRODUCT('Raw INPUT data'!G203,1/PI())/2,2)/10000,PI()*POWER(PRODUCT('Raw INPUT data'!H203,1/PI())/2,2)/10000,PI()*POWER(PRODUCT('Raw INPUT data'!I203,1/PI())/2,2)/10000,PI()*POWER(PRODUCT('Raw INPUT data'!J203,1/PI())/2,2)/10000,PI()*POWER(PRODUCT('Raw INPUT data'!K203,1/PI())/2,2)/10000,PI()*POWER(PRODUCT('Raw INPUT data'!L203,1/PI())/2,2)/10000,PI()*POWER(PRODUCT('Raw INPUT data'!M203,1/PI())/2,2)/10000,PI()*POWER(PRODUCT('Raw INPUT data'!N203,1/PI())/2,2)/10000,PI()*POWER(PRODUCT('Raw INPUT data'!O203,1/PI())/2,2)/10000,PI()*POWER(PRODUCT('Raw INPUT data'!P203,1/PI())/2,2)/10000,PI()*POWER(PRODUCT('Raw INPUT data'!Q203,1/PI())/2,2)/10000,PI()*POWER(PRODUCT('Raw INPUT data'!R203,1/PI())/2,2)/10000,PI()*POWER(PRODUCT('Raw INPUT data'!S203,1/PI())/2,2)/10000,PI()*POWER(PRODUCT('Raw INPUT data'!T203,1/PI())/2,2)/10000,PI()*POWER(PRODUCT('Raw INPUT data'!U203,1/PI())/2,2)/10000,PI()*POWER(PRODUCT('Raw INPUT data'!V203,1/PI())/2,2)/10000,PI()*POWER(PRODUCT('Raw INPUT data'!W203,1/PI())/2,2)/10000,PI()*POWER(PRODUCT('Raw INPUT data'!X203,1/PI())/2,2)/10000,PI()*POWER(PRODUCT('Raw INPUT data'!Y203,1/PI())/2,2)/10000,PI()*POWER(PRODUCT('Raw INPUT data'!Z203,1/PI())/2,2)/10000)))</f>
        <v/>
      </c>
      <c r="I203" s="26" t="str">
        <f>IF(C203="","",COUNT('Raw INPUT data'!G203:Z203))</f>
        <v/>
      </c>
      <c r="J203" s="3" t="str">
        <f>IF(C203="","",'Raw INPUT data'!F203)</f>
        <v/>
      </c>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72"/>
    </row>
    <row r="204" spans="1:40" x14ac:dyDescent="0.2">
      <c r="A204" s="69" t="str">
        <f t="shared" si="10"/>
        <v/>
      </c>
      <c r="B204" s="4" t="str">
        <f>CONCATENATE('Raw INPUT data'!A204,'Raw INPUT data'!B204)</f>
        <v/>
      </c>
      <c r="C204" s="17" t="str">
        <f>'Raw INPUT data'!D204</f>
        <v/>
      </c>
      <c r="D204" s="21" t="str">
        <f>IF(C204="","",IF(I204&gt;1,'Raw INPUT data'!E204,SUM('Raw INPUT data'!E204,(G204/100)/2)))</f>
        <v/>
      </c>
      <c r="E204" s="21" t="str">
        <f t="shared" si="11"/>
        <v/>
      </c>
      <c r="F204" s="18" t="str">
        <f>IF(C204="","",IF(I204&gt;1,"MST",'Raw INPUT data'!G204))</f>
        <v/>
      </c>
      <c r="G204" s="18" t="str">
        <f t="shared" si="12"/>
        <v/>
      </c>
      <c r="H204" s="27" t="str">
        <f>IF(C204="","",IF(I204=1,PI()*POWER(G204/2,2)/10000,SUM(PI()*POWER(PRODUCT('Raw INPUT data'!G204,1/PI())/2,2)/10000,PI()*POWER(PRODUCT('Raw INPUT data'!H204,1/PI())/2,2)/10000,PI()*POWER(PRODUCT('Raw INPUT data'!I204,1/PI())/2,2)/10000,PI()*POWER(PRODUCT('Raw INPUT data'!J204,1/PI())/2,2)/10000,PI()*POWER(PRODUCT('Raw INPUT data'!K204,1/PI())/2,2)/10000,PI()*POWER(PRODUCT('Raw INPUT data'!L204,1/PI())/2,2)/10000,PI()*POWER(PRODUCT('Raw INPUT data'!M204,1/PI())/2,2)/10000,PI()*POWER(PRODUCT('Raw INPUT data'!N204,1/PI())/2,2)/10000,PI()*POWER(PRODUCT('Raw INPUT data'!O204,1/PI())/2,2)/10000,PI()*POWER(PRODUCT('Raw INPUT data'!P204,1/PI())/2,2)/10000,PI()*POWER(PRODUCT('Raw INPUT data'!Q204,1/PI())/2,2)/10000,PI()*POWER(PRODUCT('Raw INPUT data'!R204,1/PI())/2,2)/10000,PI()*POWER(PRODUCT('Raw INPUT data'!S204,1/PI())/2,2)/10000,PI()*POWER(PRODUCT('Raw INPUT data'!T204,1/PI())/2,2)/10000,PI()*POWER(PRODUCT('Raw INPUT data'!U204,1/PI())/2,2)/10000,PI()*POWER(PRODUCT('Raw INPUT data'!V204,1/PI())/2,2)/10000,PI()*POWER(PRODUCT('Raw INPUT data'!W204,1/PI())/2,2)/10000,PI()*POWER(PRODUCT('Raw INPUT data'!X204,1/PI())/2,2)/10000,PI()*POWER(PRODUCT('Raw INPUT data'!Y204,1/PI())/2,2)/10000,PI()*POWER(PRODUCT('Raw INPUT data'!Z204,1/PI())/2,2)/10000)))</f>
        <v/>
      </c>
      <c r="I204" s="28" t="str">
        <f>IF(C204="","",COUNT('Raw INPUT data'!G204:Z204))</f>
        <v/>
      </c>
      <c r="J204" s="5" t="str">
        <f>IF(C204="","",'Raw INPUT data'!F204)</f>
        <v/>
      </c>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73"/>
    </row>
    <row r="205" spans="1:40" x14ac:dyDescent="0.2">
      <c r="A205" s="68" t="str">
        <f t="shared" si="10"/>
        <v/>
      </c>
      <c r="B205" s="1" t="str">
        <f>CONCATENATE('Raw INPUT data'!A205,'Raw INPUT data'!B205)</f>
        <v/>
      </c>
      <c r="C205" s="12" t="str">
        <f>'Raw INPUT data'!D205</f>
        <v/>
      </c>
      <c r="D205" s="20" t="str">
        <f>IF(C205="","",IF(I205&gt;1,'Raw INPUT data'!E205,SUM('Raw INPUT data'!E205,(G205/100)/2)))</f>
        <v/>
      </c>
      <c r="E205" s="20" t="str">
        <f t="shared" si="11"/>
        <v/>
      </c>
      <c r="F205" s="16" t="str">
        <f>IF(C205="","",IF(I205&gt;1,"MST",'Raw INPUT data'!G205))</f>
        <v/>
      </c>
      <c r="G205" s="16" t="str">
        <f t="shared" si="12"/>
        <v/>
      </c>
      <c r="H205" s="25" t="str">
        <f>IF(C205="","",IF(I205=1,PI()*POWER(G205/2,2)/10000,SUM(PI()*POWER(PRODUCT('Raw INPUT data'!G205,1/PI())/2,2)/10000,PI()*POWER(PRODUCT('Raw INPUT data'!H205,1/PI())/2,2)/10000,PI()*POWER(PRODUCT('Raw INPUT data'!I205,1/PI())/2,2)/10000,PI()*POWER(PRODUCT('Raw INPUT data'!J205,1/PI())/2,2)/10000,PI()*POWER(PRODUCT('Raw INPUT data'!K205,1/PI())/2,2)/10000,PI()*POWER(PRODUCT('Raw INPUT data'!L205,1/PI())/2,2)/10000,PI()*POWER(PRODUCT('Raw INPUT data'!M205,1/PI())/2,2)/10000,PI()*POWER(PRODUCT('Raw INPUT data'!N205,1/PI())/2,2)/10000,PI()*POWER(PRODUCT('Raw INPUT data'!O205,1/PI())/2,2)/10000,PI()*POWER(PRODUCT('Raw INPUT data'!P205,1/PI())/2,2)/10000,PI()*POWER(PRODUCT('Raw INPUT data'!Q205,1/PI())/2,2)/10000,PI()*POWER(PRODUCT('Raw INPUT data'!R205,1/PI())/2,2)/10000,PI()*POWER(PRODUCT('Raw INPUT data'!S205,1/PI())/2,2)/10000,PI()*POWER(PRODUCT('Raw INPUT data'!T205,1/PI())/2,2)/10000,PI()*POWER(PRODUCT('Raw INPUT data'!U205,1/PI())/2,2)/10000,PI()*POWER(PRODUCT('Raw INPUT data'!V205,1/PI())/2,2)/10000,PI()*POWER(PRODUCT('Raw INPUT data'!W205,1/PI())/2,2)/10000,PI()*POWER(PRODUCT('Raw INPUT data'!X205,1/PI())/2,2)/10000,PI()*POWER(PRODUCT('Raw INPUT data'!Y205,1/PI())/2,2)/10000,PI()*POWER(PRODUCT('Raw INPUT data'!Z205,1/PI())/2,2)/10000)))</f>
        <v/>
      </c>
      <c r="I205" s="26" t="str">
        <f>IF(C205="","",COUNT('Raw INPUT data'!G205:Z205))</f>
        <v/>
      </c>
      <c r="J205" s="3" t="str">
        <f>IF(C205="","",'Raw INPUT data'!F205)</f>
        <v/>
      </c>
      <c r="K205" s="43" t="str">
        <f>IF(B205="","",IF($K$4="","",IF(OR(C205=$K$4,C206=$K$4,C207=$K$4,C208=$K$4),1,0)))</f>
        <v/>
      </c>
      <c r="L205" s="43" t="str">
        <f>IF(B205="","",IF($L$4="","",IF(OR(C205=$L$4,C206=$L$4,C207=$L$4,C208=$L$4),1,0)))</f>
        <v/>
      </c>
      <c r="M205" s="43" t="str">
        <f>IF(B205="","",IF($M$4="","",IF(OR(C205=$M$4,C206=$M$4,C207=$M$4,C208=$M$4),1,0)))</f>
        <v/>
      </c>
      <c r="N205" s="43" t="str">
        <f>IF(B205="","",IF($N$4="","",IF(OR(C205=$N$4,C206=$N$4,C207=$N$4,C208=$N$4),1,0)))</f>
        <v/>
      </c>
      <c r="O205" s="43" t="str">
        <f>IF(B205="","",IF($O$4="","",IF(OR(C205=$O$4,C206=$O$4,C207=$O$4,C208=$O$4),1,0)))</f>
        <v/>
      </c>
      <c r="P205" s="43" t="str">
        <f>IF(B205="","",IF($P$4="","",IF(OR(C205=$P$4,C206=$P$4,C207=$P$4,C208=$P$4),1,0)))</f>
        <v/>
      </c>
      <c r="Q205" s="43" t="str">
        <f>IF(B205="","",IF($Q$4="","",IF(OR(C205=$Q$4,C206=$Q$4,C207=$Q$4,C208=$Q$4),1,0)))</f>
        <v/>
      </c>
      <c r="R205" s="43" t="str">
        <f>IF(B205="","",IF($R$4="","",IF(OR(C205=$R$4,C206=$R$4,C207=$R$4,C208=$R$4),1,0)))</f>
        <v/>
      </c>
      <c r="S205" s="43" t="str">
        <f>IF(B205="","",IF($S$4="","",IF(OR(C205=$S$4,C206=$S$4,C207=$S$4,C208=$S$4),1,0)))</f>
        <v/>
      </c>
      <c r="T205" s="43" t="str">
        <f>IF(B205="","",IF($T$4="","",IF(OR(C205=$T$4,C206=$T$4,C207=$T$4,C208=$T$4),1,0)))</f>
        <v/>
      </c>
      <c r="U205" s="43" t="str">
        <f>IF(B205="","",IF($U$4="","",IF(OR(C205=$U$4,C206=$U$4,C207=$U$4,C208=$U$4),1,0)))</f>
        <v/>
      </c>
      <c r="V205" s="43" t="str">
        <f>IF(B205="","",IF($V$4="","",IF(OR(C205=$V$4,C206=$V$4,C207=$V$4,C208=$V$4),1,0)))</f>
        <v/>
      </c>
      <c r="W205" s="43" t="str">
        <f>IF(B205="","",IF($W$4="","",IF(OR(C205=$W$4,C206=$W$4,C207=$W$4,C208=$W$4),1,0)))</f>
        <v/>
      </c>
      <c r="X205" s="43" t="str">
        <f>IF(B205="","",IF($X$4="","",IF(OR(C205=$X$4,C206=$X$4,C207=$X$4,C208=$X$4),1,0)))</f>
        <v/>
      </c>
      <c r="Y205" s="43" t="str">
        <f>IF(B205="","",IF($Y$4="","",IF(OR(C205=$Y$4,C206=$Y$4,C207=$Y$4,C208=$Y$4),1,0)))</f>
        <v/>
      </c>
      <c r="Z205" s="43" t="str">
        <f>IF(B205="","",IF($Z$4="","",IF(OR(C205=$Z$4,C206=$Z$4,C207=$Z$4,C208=$Z$4),1,0)))</f>
        <v/>
      </c>
      <c r="AA205" s="43" t="str">
        <f>IF(B205="","",IF($AA$4="","",IF(OR(C205=$AA$4,C206=$AA$4,C207=$AA$4,C208=$AA$4),1,0)))</f>
        <v/>
      </c>
      <c r="AB205" s="43" t="str">
        <f>IF(B205="","",IF($AB$4="","",IF(OR(C205=$AB$4,C206=$AB$4,C207=$AB$4,C208=$AB$4),1,0)))</f>
        <v/>
      </c>
      <c r="AC205" s="43" t="str">
        <f>IF(B205="","",IF($AC$4="","",IF(OR(C205=$AC$4,C206=$AC$4,C207=$AC$4,C208=$AC$4),1,0)))</f>
        <v/>
      </c>
      <c r="AD205" s="43" t="str">
        <f>IF(B205="","",IF($AD$4="","",IF(OR(C205=$AD$4,C206=$AD$4,C207=$AD$4,C208=$AD$4),1,0)))</f>
        <v/>
      </c>
      <c r="AE205" s="43" t="str">
        <f>IF(B205="","",IF($AE$4="","",IF(OR(C205=$AE$4,C206=$AE$4,C207=$AE$4,C208=$AE$4),1,0)))</f>
        <v/>
      </c>
      <c r="AF205" s="43" t="str">
        <f>IF(B205="","",IF($AF$4="","",IF(OR(C205=$AF$4,C206=$AF$4,C207=$AF$4,C208=$AF$4),1,0)))</f>
        <v/>
      </c>
      <c r="AG205" s="43" t="str">
        <f>IF(B205="","",IF($AG$4="","",IF(OR(C205=$AG$4,C206=$AG$4,C207=$AG$4,C208=$AG$4),1,0)))</f>
        <v/>
      </c>
      <c r="AH205" s="43" t="str">
        <f>IF(B205="","",IF($AH$4="","",IF(OR(C205=$AH$4,C206=$AH$4,C207=$AH$4,C208=$AH$4),1,0)))</f>
        <v/>
      </c>
      <c r="AI205" s="43" t="str">
        <f>IF(B205="","",IF($AI$4="","",IF(OR(C205=$AI$4,C206=$AI$4,C207=$AI$4,C208=$AI$4),1,0)))</f>
        <v/>
      </c>
      <c r="AJ205" s="43" t="str">
        <f>IF(B205="","",IF($AJ$4="","",IF(OR(C205=$AJ$4,C206=$AJ$4,C207=$AJ$4,C208=$AJ$4),1,0)))</f>
        <v/>
      </c>
      <c r="AK205" s="43" t="str">
        <f>IF(B205="","",IF($AK$4="","",IF(OR(C205=$AK$4,C206=$AK$4,C207=$AK$4,C208=$AK$4),1,0)))</f>
        <v/>
      </c>
      <c r="AL205" s="43" t="str">
        <f>IF(B205="","",IF($AL$4="","",IF(OR(C205=$AL$4,C206=$AL$4,C207=$AL$4,C208=$AL$4),1,0)))</f>
        <v/>
      </c>
      <c r="AM205" s="43" t="str">
        <f>IF(B205="","",IF($AM$4="","",IF(OR(C205=$AM$4,C206=$AM$4,C207=$AM$4,C208=$AM$4),1,0)))</f>
        <v/>
      </c>
      <c r="AN205" s="72" t="str">
        <f>IF(B205="","",IF($AN$4="","",IF(OR(C205=$AN$4,C206=$AN$4,C207=$AN$4,C208=$AN$4),1,0)))</f>
        <v/>
      </c>
    </row>
    <row r="206" spans="1:40" x14ac:dyDescent="0.2">
      <c r="A206" s="68" t="str">
        <f t="shared" si="10"/>
        <v/>
      </c>
      <c r="B206" s="1" t="str">
        <f>CONCATENATE('Raw INPUT data'!A206,'Raw INPUT data'!B206)</f>
        <v/>
      </c>
      <c r="C206" s="12" t="str">
        <f>'Raw INPUT data'!D206</f>
        <v/>
      </c>
      <c r="D206" s="20" t="str">
        <f>IF(C206="","",IF(I206&gt;1,'Raw INPUT data'!E206,SUM('Raw INPUT data'!E206,(G206/100)/2)))</f>
        <v/>
      </c>
      <c r="E206" s="20" t="str">
        <f t="shared" si="11"/>
        <v/>
      </c>
      <c r="F206" s="16" t="str">
        <f>IF(C206="","",IF(I206&gt;1,"MST",'Raw INPUT data'!G206))</f>
        <v/>
      </c>
      <c r="G206" s="16" t="str">
        <f t="shared" si="12"/>
        <v/>
      </c>
      <c r="H206" s="25" t="str">
        <f>IF(C206="","",IF(I206=1,PI()*POWER(G206/2,2)/10000,SUM(PI()*POWER(PRODUCT('Raw INPUT data'!G206,1/PI())/2,2)/10000,PI()*POWER(PRODUCT('Raw INPUT data'!H206,1/PI())/2,2)/10000,PI()*POWER(PRODUCT('Raw INPUT data'!I206,1/PI())/2,2)/10000,PI()*POWER(PRODUCT('Raw INPUT data'!J206,1/PI())/2,2)/10000,PI()*POWER(PRODUCT('Raw INPUT data'!K206,1/PI())/2,2)/10000,PI()*POWER(PRODUCT('Raw INPUT data'!L206,1/PI())/2,2)/10000,PI()*POWER(PRODUCT('Raw INPUT data'!M206,1/PI())/2,2)/10000,PI()*POWER(PRODUCT('Raw INPUT data'!N206,1/PI())/2,2)/10000,PI()*POWER(PRODUCT('Raw INPUT data'!O206,1/PI())/2,2)/10000,PI()*POWER(PRODUCT('Raw INPUT data'!P206,1/PI())/2,2)/10000,PI()*POWER(PRODUCT('Raw INPUT data'!Q206,1/PI())/2,2)/10000,PI()*POWER(PRODUCT('Raw INPUT data'!R206,1/PI())/2,2)/10000,PI()*POWER(PRODUCT('Raw INPUT data'!S206,1/PI())/2,2)/10000,PI()*POWER(PRODUCT('Raw INPUT data'!T206,1/PI())/2,2)/10000,PI()*POWER(PRODUCT('Raw INPUT data'!U206,1/PI())/2,2)/10000,PI()*POWER(PRODUCT('Raw INPUT data'!V206,1/PI())/2,2)/10000,PI()*POWER(PRODUCT('Raw INPUT data'!W206,1/PI())/2,2)/10000,PI()*POWER(PRODUCT('Raw INPUT data'!X206,1/PI())/2,2)/10000,PI()*POWER(PRODUCT('Raw INPUT data'!Y206,1/PI())/2,2)/10000,PI()*POWER(PRODUCT('Raw INPUT data'!Z206,1/PI())/2,2)/10000)))</f>
        <v/>
      </c>
      <c r="I206" s="26" t="str">
        <f>IF(C206="","",COUNT('Raw INPUT data'!G206:Z206))</f>
        <v/>
      </c>
      <c r="J206" s="3" t="str">
        <f>IF(C206="","",'Raw INPUT data'!F206)</f>
        <v/>
      </c>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72"/>
    </row>
    <row r="207" spans="1:40" x14ac:dyDescent="0.2">
      <c r="A207" s="68" t="str">
        <f t="shared" si="10"/>
        <v/>
      </c>
      <c r="B207" s="1" t="str">
        <f>CONCATENATE('Raw INPUT data'!A207,'Raw INPUT data'!B207)</f>
        <v/>
      </c>
      <c r="C207" s="12" t="str">
        <f>'Raw INPUT data'!D207</f>
        <v/>
      </c>
      <c r="D207" s="20" t="str">
        <f>IF(C207="","",IF(I207&gt;1,'Raw INPUT data'!E207,SUM('Raw INPUT data'!E207,(G207/100)/2)))</f>
        <v/>
      </c>
      <c r="E207" s="20" t="str">
        <f t="shared" si="11"/>
        <v/>
      </c>
      <c r="F207" s="16" t="str">
        <f>IF(C207="","",IF(I207&gt;1,"MST",'Raw INPUT data'!G207))</f>
        <v/>
      </c>
      <c r="G207" s="16" t="str">
        <f t="shared" si="12"/>
        <v/>
      </c>
      <c r="H207" s="25" t="str">
        <f>IF(C207="","",IF(I207=1,PI()*POWER(G207/2,2)/10000,SUM(PI()*POWER(PRODUCT('Raw INPUT data'!G207,1/PI())/2,2)/10000,PI()*POWER(PRODUCT('Raw INPUT data'!H207,1/PI())/2,2)/10000,PI()*POWER(PRODUCT('Raw INPUT data'!I207,1/PI())/2,2)/10000,PI()*POWER(PRODUCT('Raw INPUT data'!J207,1/PI())/2,2)/10000,PI()*POWER(PRODUCT('Raw INPUT data'!K207,1/PI())/2,2)/10000,PI()*POWER(PRODUCT('Raw INPUT data'!L207,1/PI())/2,2)/10000,PI()*POWER(PRODUCT('Raw INPUT data'!M207,1/PI())/2,2)/10000,PI()*POWER(PRODUCT('Raw INPUT data'!N207,1/PI())/2,2)/10000,PI()*POWER(PRODUCT('Raw INPUT data'!O207,1/PI())/2,2)/10000,PI()*POWER(PRODUCT('Raw INPUT data'!P207,1/PI())/2,2)/10000,PI()*POWER(PRODUCT('Raw INPUT data'!Q207,1/PI())/2,2)/10000,PI()*POWER(PRODUCT('Raw INPUT data'!R207,1/PI())/2,2)/10000,PI()*POWER(PRODUCT('Raw INPUT data'!S207,1/PI())/2,2)/10000,PI()*POWER(PRODUCT('Raw INPUT data'!T207,1/PI())/2,2)/10000,PI()*POWER(PRODUCT('Raw INPUT data'!U207,1/PI())/2,2)/10000,PI()*POWER(PRODUCT('Raw INPUT data'!V207,1/PI())/2,2)/10000,PI()*POWER(PRODUCT('Raw INPUT data'!W207,1/PI())/2,2)/10000,PI()*POWER(PRODUCT('Raw INPUT data'!X207,1/PI())/2,2)/10000,PI()*POWER(PRODUCT('Raw INPUT data'!Y207,1/PI())/2,2)/10000,PI()*POWER(PRODUCT('Raw INPUT data'!Z207,1/PI())/2,2)/10000)))</f>
        <v/>
      </c>
      <c r="I207" s="26" t="str">
        <f>IF(C207="","",COUNT('Raw INPUT data'!G207:Z207))</f>
        <v/>
      </c>
      <c r="J207" s="3" t="str">
        <f>IF(C207="","",'Raw INPUT data'!F207)</f>
        <v/>
      </c>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72"/>
    </row>
    <row r="208" spans="1:40" x14ac:dyDescent="0.2">
      <c r="A208" s="69" t="str">
        <f t="shared" si="10"/>
        <v/>
      </c>
      <c r="B208" s="4" t="str">
        <f>CONCATENATE('Raw INPUT data'!A208,'Raw INPUT data'!B208)</f>
        <v/>
      </c>
      <c r="C208" s="17" t="str">
        <f>'Raw INPUT data'!D208</f>
        <v/>
      </c>
      <c r="D208" s="21" t="str">
        <f>IF(C208="","",IF(I208&gt;1,'Raw INPUT data'!E208,SUM('Raw INPUT data'!E208,(G208/100)/2)))</f>
        <v/>
      </c>
      <c r="E208" s="21" t="str">
        <f t="shared" si="11"/>
        <v/>
      </c>
      <c r="F208" s="18" t="str">
        <f>IF(C208="","",IF(I208&gt;1,"MST",'Raw INPUT data'!G208))</f>
        <v/>
      </c>
      <c r="G208" s="18" t="str">
        <f t="shared" si="12"/>
        <v/>
      </c>
      <c r="H208" s="27" t="str">
        <f>IF(C208="","",IF(I208=1,PI()*POWER(G208/2,2)/10000,SUM(PI()*POWER(PRODUCT('Raw INPUT data'!G208,1/PI())/2,2)/10000,PI()*POWER(PRODUCT('Raw INPUT data'!H208,1/PI())/2,2)/10000,PI()*POWER(PRODUCT('Raw INPUT data'!I208,1/PI())/2,2)/10000,PI()*POWER(PRODUCT('Raw INPUT data'!J208,1/PI())/2,2)/10000,PI()*POWER(PRODUCT('Raw INPUT data'!K208,1/PI())/2,2)/10000,PI()*POWER(PRODUCT('Raw INPUT data'!L208,1/PI())/2,2)/10000,PI()*POWER(PRODUCT('Raw INPUT data'!M208,1/PI())/2,2)/10000,PI()*POWER(PRODUCT('Raw INPUT data'!N208,1/PI())/2,2)/10000,PI()*POWER(PRODUCT('Raw INPUT data'!O208,1/PI())/2,2)/10000,PI()*POWER(PRODUCT('Raw INPUT data'!P208,1/PI())/2,2)/10000,PI()*POWER(PRODUCT('Raw INPUT data'!Q208,1/PI())/2,2)/10000,PI()*POWER(PRODUCT('Raw INPUT data'!R208,1/PI())/2,2)/10000,PI()*POWER(PRODUCT('Raw INPUT data'!S208,1/PI())/2,2)/10000,PI()*POWER(PRODUCT('Raw INPUT data'!T208,1/PI())/2,2)/10000,PI()*POWER(PRODUCT('Raw INPUT data'!U208,1/PI())/2,2)/10000,PI()*POWER(PRODUCT('Raw INPUT data'!V208,1/PI())/2,2)/10000,PI()*POWER(PRODUCT('Raw INPUT data'!W208,1/PI())/2,2)/10000,PI()*POWER(PRODUCT('Raw INPUT data'!X208,1/PI())/2,2)/10000,PI()*POWER(PRODUCT('Raw INPUT data'!Y208,1/PI())/2,2)/10000,PI()*POWER(PRODUCT('Raw INPUT data'!Z208,1/PI())/2,2)/10000)))</f>
        <v/>
      </c>
      <c r="I208" s="28" t="str">
        <f>IF(C208="","",COUNT('Raw INPUT data'!G208:Z208))</f>
        <v/>
      </c>
      <c r="J208" s="5" t="str">
        <f>IF(C208="","",'Raw INPUT data'!F208)</f>
        <v/>
      </c>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73"/>
    </row>
    <row r="209" spans="1:40" x14ac:dyDescent="0.2">
      <c r="A209" s="68" t="str">
        <f t="shared" si="10"/>
        <v/>
      </c>
      <c r="B209" s="1" t="str">
        <f>CONCATENATE('Raw INPUT data'!A209,'Raw INPUT data'!B209)</f>
        <v/>
      </c>
      <c r="C209" s="12" t="str">
        <f>'Raw INPUT data'!D209</f>
        <v/>
      </c>
      <c r="D209" s="20" t="str">
        <f>IF(C209="","",IF(I209&gt;1,'Raw INPUT data'!E209,SUM('Raw INPUT data'!E209,(G209/100)/2)))</f>
        <v/>
      </c>
      <c r="E209" s="20" t="str">
        <f t="shared" si="11"/>
        <v/>
      </c>
      <c r="F209" s="16" t="str">
        <f>IF(C209="","",IF(I209&gt;1,"MST",'Raw INPUT data'!G209))</f>
        <v/>
      </c>
      <c r="G209" s="16" t="str">
        <f t="shared" si="12"/>
        <v/>
      </c>
      <c r="H209" s="25" t="str">
        <f>IF(C209="","",IF(I209=1,PI()*POWER(G209/2,2)/10000,SUM(PI()*POWER(PRODUCT('Raw INPUT data'!G209,1/PI())/2,2)/10000,PI()*POWER(PRODUCT('Raw INPUT data'!H209,1/PI())/2,2)/10000,PI()*POWER(PRODUCT('Raw INPUT data'!I209,1/PI())/2,2)/10000,PI()*POWER(PRODUCT('Raw INPUT data'!J209,1/PI())/2,2)/10000,PI()*POWER(PRODUCT('Raw INPUT data'!K209,1/PI())/2,2)/10000,PI()*POWER(PRODUCT('Raw INPUT data'!L209,1/PI())/2,2)/10000,PI()*POWER(PRODUCT('Raw INPUT data'!M209,1/PI())/2,2)/10000,PI()*POWER(PRODUCT('Raw INPUT data'!N209,1/PI())/2,2)/10000,PI()*POWER(PRODUCT('Raw INPUT data'!O209,1/PI())/2,2)/10000,PI()*POWER(PRODUCT('Raw INPUT data'!P209,1/PI())/2,2)/10000,PI()*POWER(PRODUCT('Raw INPUT data'!Q209,1/PI())/2,2)/10000,PI()*POWER(PRODUCT('Raw INPUT data'!R209,1/PI())/2,2)/10000,PI()*POWER(PRODUCT('Raw INPUT data'!S209,1/PI())/2,2)/10000,PI()*POWER(PRODUCT('Raw INPUT data'!T209,1/PI())/2,2)/10000,PI()*POWER(PRODUCT('Raw INPUT data'!U209,1/PI())/2,2)/10000,PI()*POWER(PRODUCT('Raw INPUT data'!V209,1/PI())/2,2)/10000,PI()*POWER(PRODUCT('Raw INPUT data'!W209,1/PI())/2,2)/10000,PI()*POWER(PRODUCT('Raw INPUT data'!X209,1/PI())/2,2)/10000,PI()*POWER(PRODUCT('Raw INPUT data'!Y209,1/PI())/2,2)/10000,PI()*POWER(PRODUCT('Raw INPUT data'!Z209,1/PI())/2,2)/10000)))</f>
        <v/>
      </c>
      <c r="I209" s="26" t="str">
        <f>IF(C209="","",COUNT('Raw INPUT data'!G209:Z209))</f>
        <v/>
      </c>
      <c r="J209" s="3" t="str">
        <f>IF(C209="","",'Raw INPUT data'!F209)</f>
        <v/>
      </c>
      <c r="K209" s="43" t="str">
        <f>IF(B209="","",IF($K$4="","",IF(OR(C209=$K$4,C210=$K$4,C211=$K$4,C212=$K$4),1,0)))</f>
        <v/>
      </c>
      <c r="L209" s="43" t="str">
        <f>IF(B209="","",IF($L$4="","",IF(OR(C209=$L$4,C210=$L$4,C211=$L$4,C212=$L$4),1,0)))</f>
        <v/>
      </c>
      <c r="M209" s="43" t="str">
        <f>IF(B209="","",IF($M$4="","",IF(OR(C209=$M$4,C210=$M$4,C211=$M$4,C212=$M$4),1,0)))</f>
        <v/>
      </c>
      <c r="N209" s="43" t="str">
        <f>IF(B209="","",IF($N$4="","",IF(OR(C209=$N$4,C210=$N$4,C211=$N$4,C212=$N$4),1,0)))</f>
        <v/>
      </c>
      <c r="O209" s="43" t="str">
        <f>IF(B209="","",IF($O$4="","",IF(OR(C209=$O$4,C210=$O$4,C211=$O$4,C212=$O$4),1,0)))</f>
        <v/>
      </c>
      <c r="P209" s="43" t="str">
        <f>IF(B209="","",IF($P$4="","",IF(OR(C209=$P$4,C210=$P$4,C211=$P$4,C212=$P$4),1,0)))</f>
        <v/>
      </c>
      <c r="Q209" s="43" t="str">
        <f>IF(B209="","",IF($Q$4="","",IF(OR(C209=$Q$4,C210=$Q$4,C211=$Q$4,C212=$Q$4),1,0)))</f>
        <v/>
      </c>
      <c r="R209" s="43" t="str">
        <f>IF(B209="","",IF($R$4="","",IF(OR(C209=$R$4,C210=$R$4,C211=$R$4,C212=$R$4),1,0)))</f>
        <v/>
      </c>
      <c r="S209" s="43" t="str">
        <f>IF(B209="","",IF($S$4="","",IF(OR(C209=$S$4,C210=$S$4,C211=$S$4,C212=$S$4),1,0)))</f>
        <v/>
      </c>
      <c r="T209" s="43" t="str">
        <f>IF(B209="","",IF($T$4="","",IF(OR(C209=$T$4,C210=$T$4,C211=$T$4,C212=$T$4),1,0)))</f>
        <v/>
      </c>
      <c r="U209" s="43" t="str">
        <f>IF(B209="","",IF($U$4="","",IF(OR(C209=$U$4,C210=$U$4,C211=$U$4,C212=$U$4),1,0)))</f>
        <v/>
      </c>
      <c r="V209" s="43" t="str">
        <f>IF(B209="","",IF($V$4="","",IF(OR(C209=$V$4,C210=$V$4,C211=$V$4,C212=$V$4),1,0)))</f>
        <v/>
      </c>
      <c r="W209" s="43" t="str">
        <f>IF(B209="","",IF($W$4="","",IF(OR(C209=$W$4,C210=$W$4,C211=$W$4,C212=$W$4),1,0)))</f>
        <v/>
      </c>
      <c r="X209" s="43" t="str">
        <f>IF(B209="","",IF($X$4="","",IF(OR(C209=$X$4,C210=$X$4,C211=$X$4,C212=$X$4),1,0)))</f>
        <v/>
      </c>
      <c r="Y209" s="43" t="str">
        <f>IF(B209="","",IF($Y$4="","",IF(OR(C209=$Y$4,C210=$Y$4,C211=$Y$4,C212=$Y$4),1,0)))</f>
        <v/>
      </c>
      <c r="Z209" s="43" t="str">
        <f>IF(B209="","",IF($Z$4="","",IF(OR(C209=$Z$4,C210=$Z$4,C211=$Z$4,C212=$Z$4),1,0)))</f>
        <v/>
      </c>
      <c r="AA209" s="43" t="str">
        <f>IF(B209="","",IF($AA$4="","",IF(OR(C209=$AA$4,C210=$AA$4,C211=$AA$4,C212=$AA$4),1,0)))</f>
        <v/>
      </c>
      <c r="AB209" s="43" t="str">
        <f>IF(B209="","",IF($AB$4="","",IF(OR(C209=$AB$4,C210=$AB$4,C211=$AB$4,C212=$AB$4),1,0)))</f>
        <v/>
      </c>
      <c r="AC209" s="43" t="str">
        <f>IF(B209="","",IF($AC$4="","",IF(OR(C209=$AC$4,C210=$AC$4,C211=$AC$4,C212=$AC$4),1,0)))</f>
        <v/>
      </c>
      <c r="AD209" s="43" t="str">
        <f>IF(B209="","",IF($AD$4="","",IF(OR(C209=$AD$4,C210=$AD$4,C211=$AD$4,C212=$AD$4),1,0)))</f>
        <v/>
      </c>
      <c r="AE209" s="43" t="str">
        <f>IF(B209="","",IF($AE$4="","",IF(OR(C209=$AE$4,C210=$AE$4,C211=$AE$4,C212=$AE$4),1,0)))</f>
        <v/>
      </c>
      <c r="AF209" s="43" t="str">
        <f>IF(B209="","",IF($AF$4="","",IF(OR(C209=$AF$4,C210=$AF$4,C211=$AF$4,C212=$AF$4),1,0)))</f>
        <v/>
      </c>
      <c r="AG209" s="43" t="str">
        <f>IF(B209="","",IF($AG$4="","",IF(OR(C209=$AG$4,C210=$AG$4,C211=$AG$4,C212=$AG$4),1,0)))</f>
        <v/>
      </c>
      <c r="AH209" s="43" t="str">
        <f>IF(B209="","",IF($AH$4="","",IF(OR(C209=$AH$4,C210=$AH$4,C211=$AH$4,C212=$AH$4),1,0)))</f>
        <v/>
      </c>
      <c r="AI209" s="43" t="str">
        <f>IF(B209="","",IF($AI$4="","",IF(OR(C209=$AI$4,C210=$AI$4,C211=$AI$4,C212=$AI$4),1,0)))</f>
        <v/>
      </c>
      <c r="AJ209" s="43" t="str">
        <f>IF(B209="","",IF($AJ$4="","",IF(OR(C209=$AJ$4,C210=$AJ$4,C211=$AJ$4,C212=$AJ$4),1,0)))</f>
        <v/>
      </c>
      <c r="AK209" s="43" t="str">
        <f>IF(B209="","",IF($AK$4="","",IF(OR(C209=$AK$4,C210=$AK$4,C211=$AK$4,C212=$AK$4),1,0)))</f>
        <v/>
      </c>
      <c r="AL209" s="43" t="str">
        <f>IF(B209="","",IF($AL$4="","",IF(OR(C209=$AL$4,C210=$AL$4,C211=$AL$4,C212=$AL$4),1,0)))</f>
        <v/>
      </c>
      <c r="AM209" s="43" t="str">
        <f>IF(B209="","",IF($AM$4="","",IF(OR(C209=$AM$4,C210=$AM$4,C211=$AM$4,C212=$AM$4),1,0)))</f>
        <v/>
      </c>
      <c r="AN209" s="72" t="str">
        <f>IF(B209="","",IF($AN$4="","",IF(OR(C209=$AN$4,C210=$AN$4,C211=$AN$4,C212=$AN$4),1,0)))</f>
        <v/>
      </c>
    </row>
    <row r="210" spans="1:40" x14ac:dyDescent="0.2">
      <c r="A210" s="68" t="str">
        <f t="shared" si="10"/>
        <v/>
      </c>
      <c r="B210" s="1" t="str">
        <f>CONCATENATE('Raw INPUT data'!A210,'Raw INPUT data'!B210)</f>
        <v/>
      </c>
      <c r="C210" s="12" t="str">
        <f>'Raw INPUT data'!D210</f>
        <v/>
      </c>
      <c r="D210" s="20" t="str">
        <f>IF(C210="","",IF(I210&gt;1,'Raw INPUT data'!E210,SUM('Raw INPUT data'!E210,(G210/100)/2)))</f>
        <v/>
      </c>
      <c r="E210" s="20" t="str">
        <f t="shared" si="11"/>
        <v/>
      </c>
      <c r="F210" s="16" t="str">
        <f>IF(C210="","",IF(I210&gt;1,"MST",'Raw INPUT data'!G210))</f>
        <v/>
      </c>
      <c r="G210" s="16" t="str">
        <f t="shared" si="12"/>
        <v/>
      </c>
      <c r="H210" s="25" t="str">
        <f>IF(C210="","",IF(I210=1,PI()*POWER(G210/2,2)/10000,SUM(PI()*POWER(PRODUCT('Raw INPUT data'!G210,1/PI())/2,2)/10000,PI()*POWER(PRODUCT('Raw INPUT data'!H210,1/PI())/2,2)/10000,PI()*POWER(PRODUCT('Raw INPUT data'!I210,1/PI())/2,2)/10000,PI()*POWER(PRODUCT('Raw INPUT data'!J210,1/PI())/2,2)/10000,PI()*POWER(PRODUCT('Raw INPUT data'!K210,1/PI())/2,2)/10000,PI()*POWER(PRODUCT('Raw INPUT data'!L210,1/PI())/2,2)/10000,PI()*POWER(PRODUCT('Raw INPUT data'!M210,1/PI())/2,2)/10000,PI()*POWER(PRODUCT('Raw INPUT data'!N210,1/PI())/2,2)/10000,PI()*POWER(PRODUCT('Raw INPUT data'!O210,1/PI())/2,2)/10000,PI()*POWER(PRODUCT('Raw INPUT data'!P210,1/PI())/2,2)/10000,PI()*POWER(PRODUCT('Raw INPUT data'!Q210,1/PI())/2,2)/10000,PI()*POWER(PRODUCT('Raw INPUT data'!R210,1/PI())/2,2)/10000,PI()*POWER(PRODUCT('Raw INPUT data'!S210,1/PI())/2,2)/10000,PI()*POWER(PRODUCT('Raw INPUT data'!T210,1/PI())/2,2)/10000,PI()*POWER(PRODUCT('Raw INPUT data'!U210,1/PI())/2,2)/10000,PI()*POWER(PRODUCT('Raw INPUT data'!V210,1/PI())/2,2)/10000,PI()*POWER(PRODUCT('Raw INPUT data'!W210,1/PI())/2,2)/10000,PI()*POWER(PRODUCT('Raw INPUT data'!X210,1/PI())/2,2)/10000,PI()*POWER(PRODUCT('Raw INPUT data'!Y210,1/PI())/2,2)/10000,PI()*POWER(PRODUCT('Raw INPUT data'!Z210,1/PI())/2,2)/10000)))</f>
        <v/>
      </c>
      <c r="I210" s="26" t="str">
        <f>IF(C210="","",COUNT('Raw INPUT data'!G210:Z210))</f>
        <v/>
      </c>
      <c r="J210" s="3" t="str">
        <f>IF(C210="","",'Raw INPUT data'!F210)</f>
        <v/>
      </c>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72"/>
    </row>
    <row r="211" spans="1:40" x14ac:dyDescent="0.2">
      <c r="A211" s="68" t="str">
        <f t="shared" si="10"/>
        <v/>
      </c>
      <c r="B211" s="1" t="str">
        <f>CONCATENATE('Raw INPUT data'!A211,'Raw INPUT data'!B211)</f>
        <v/>
      </c>
      <c r="C211" s="12" t="str">
        <f>'Raw INPUT data'!D211</f>
        <v/>
      </c>
      <c r="D211" s="20" t="str">
        <f>IF(C211="","",IF(I211&gt;1,'Raw INPUT data'!E211,SUM('Raw INPUT data'!E211,(G211/100)/2)))</f>
        <v/>
      </c>
      <c r="E211" s="20" t="str">
        <f t="shared" si="11"/>
        <v/>
      </c>
      <c r="F211" s="16" t="str">
        <f>IF(C211="","",IF(I211&gt;1,"MST",'Raw INPUT data'!G211))</f>
        <v/>
      </c>
      <c r="G211" s="16" t="str">
        <f t="shared" si="12"/>
        <v/>
      </c>
      <c r="H211" s="25" t="str">
        <f>IF(C211="","",IF(I211=1,PI()*POWER(G211/2,2)/10000,SUM(PI()*POWER(PRODUCT('Raw INPUT data'!G211,1/PI())/2,2)/10000,PI()*POWER(PRODUCT('Raw INPUT data'!H211,1/PI())/2,2)/10000,PI()*POWER(PRODUCT('Raw INPUT data'!I211,1/PI())/2,2)/10000,PI()*POWER(PRODUCT('Raw INPUT data'!J211,1/PI())/2,2)/10000,PI()*POWER(PRODUCT('Raw INPUT data'!K211,1/PI())/2,2)/10000,PI()*POWER(PRODUCT('Raw INPUT data'!L211,1/PI())/2,2)/10000,PI()*POWER(PRODUCT('Raw INPUT data'!M211,1/PI())/2,2)/10000,PI()*POWER(PRODUCT('Raw INPUT data'!N211,1/PI())/2,2)/10000,PI()*POWER(PRODUCT('Raw INPUT data'!O211,1/PI())/2,2)/10000,PI()*POWER(PRODUCT('Raw INPUT data'!P211,1/PI())/2,2)/10000,PI()*POWER(PRODUCT('Raw INPUT data'!Q211,1/PI())/2,2)/10000,PI()*POWER(PRODUCT('Raw INPUT data'!R211,1/PI())/2,2)/10000,PI()*POWER(PRODUCT('Raw INPUT data'!S211,1/PI())/2,2)/10000,PI()*POWER(PRODUCT('Raw INPUT data'!T211,1/PI())/2,2)/10000,PI()*POWER(PRODUCT('Raw INPUT data'!U211,1/PI())/2,2)/10000,PI()*POWER(PRODUCT('Raw INPUT data'!V211,1/PI())/2,2)/10000,PI()*POWER(PRODUCT('Raw INPUT data'!W211,1/PI())/2,2)/10000,PI()*POWER(PRODUCT('Raw INPUT data'!X211,1/PI())/2,2)/10000,PI()*POWER(PRODUCT('Raw INPUT data'!Y211,1/PI())/2,2)/10000,PI()*POWER(PRODUCT('Raw INPUT data'!Z211,1/PI())/2,2)/10000)))</f>
        <v/>
      </c>
      <c r="I211" s="26" t="str">
        <f>IF(C211="","",COUNT('Raw INPUT data'!G211:Z211))</f>
        <v/>
      </c>
      <c r="J211" s="3" t="str">
        <f>IF(C211="","",'Raw INPUT data'!F211)</f>
        <v/>
      </c>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72"/>
    </row>
    <row r="212" spans="1:40" x14ac:dyDescent="0.2">
      <c r="A212" s="69" t="str">
        <f t="shared" si="10"/>
        <v/>
      </c>
      <c r="B212" s="4" t="str">
        <f>CONCATENATE('Raw INPUT data'!A212,'Raw INPUT data'!B212)</f>
        <v/>
      </c>
      <c r="C212" s="17" t="str">
        <f>'Raw INPUT data'!D212</f>
        <v/>
      </c>
      <c r="D212" s="21" t="str">
        <f>IF(C212="","",IF(I212&gt;1,'Raw INPUT data'!E212,SUM('Raw INPUT data'!E212,(G212/100)/2)))</f>
        <v/>
      </c>
      <c r="E212" s="21" t="str">
        <f t="shared" si="11"/>
        <v/>
      </c>
      <c r="F212" s="18" t="str">
        <f>IF(C212="","",IF(I212&gt;1,"MST",'Raw INPUT data'!G212))</f>
        <v/>
      </c>
      <c r="G212" s="18" t="str">
        <f t="shared" si="12"/>
        <v/>
      </c>
      <c r="H212" s="27" t="str">
        <f>IF(C212="","",IF(I212=1,PI()*POWER(G212/2,2)/10000,SUM(PI()*POWER(PRODUCT('Raw INPUT data'!G212,1/PI())/2,2)/10000,PI()*POWER(PRODUCT('Raw INPUT data'!H212,1/PI())/2,2)/10000,PI()*POWER(PRODUCT('Raw INPUT data'!I212,1/PI())/2,2)/10000,PI()*POWER(PRODUCT('Raw INPUT data'!J212,1/PI())/2,2)/10000,PI()*POWER(PRODUCT('Raw INPUT data'!K212,1/PI())/2,2)/10000,PI()*POWER(PRODUCT('Raw INPUT data'!L212,1/PI())/2,2)/10000,PI()*POWER(PRODUCT('Raw INPUT data'!M212,1/PI())/2,2)/10000,PI()*POWER(PRODUCT('Raw INPUT data'!N212,1/PI())/2,2)/10000,PI()*POWER(PRODUCT('Raw INPUT data'!O212,1/PI())/2,2)/10000,PI()*POWER(PRODUCT('Raw INPUT data'!P212,1/PI())/2,2)/10000,PI()*POWER(PRODUCT('Raw INPUT data'!Q212,1/PI())/2,2)/10000,PI()*POWER(PRODUCT('Raw INPUT data'!R212,1/PI())/2,2)/10000,PI()*POWER(PRODUCT('Raw INPUT data'!S212,1/PI())/2,2)/10000,PI()*POWER(PRODUCT('Raw INPUT data'!T212,1/PI())/2,2)/10000,PI()*POWER(PRODUCT('Raw INPUT data'!U212,1/PI())/2,2)/10000,PI()*POWER(PRODUCT('Raw INPUT data'!V212,1/PI())/2,2)/10000,PI()*POWER(PRODUCT('Raw INPUT data'!W212,1/PI())/2,2)/10000,PI()*POWER(PRODUCT('Raw INPUT data'!X212,1/PI())/2,2)/10000,PI()*POWER(PRODUCT('Raw INPUT data'!Y212,1/PI())/2,2)/10000,PI()*POWER(PRODUCT('Raw INPUT data'!Z212,1/PI())/2,2)/10000)))</f>
        <v/>
      </c>
      <c r="I212" s="28" t="str">
        <f>IF(C212="","",COUNT('Raw INPUT data'!G212:Z212))</f>
        <v/>
      </c>
      <c r="J212" s="5" t="str">
        <f>IF(C212="","",'Raw INPUT data'!F212)</f>
        <v/>
      </c>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73"/>
    </row>
    <row r="213" spans="1:40" x14ac:dyDescent="0.2">
      <c r="A213" s="68" t="str">
        <f t="shared" si="10"/>
        <v/>
      </c>
      <c r="B213" s="1" t="str">
        <f>CONCATENATE('Raw INPUT data'!A213,'Raw INPUT data'!B213)</f>
        <v/>
      </c>
      <c r="C213" s="12" t="str">
        <f>'Raw INPUT data'!D213</f>
        <v/>
      </c>
      <c r="D213" s="20" t="str">
        <f>IF(C213="","",IF(I213&gt;1,'Raw INPUT data'!E213,SUM('Raw INPUT data'!E213,(G213/100)/2)))</f>
        <v/>
      </c>
      <c r="E213" s="20" t="str">
        <f t="shared" si="11"/>
        <v/>
      </c>
      <c r="F213" s="16" t="str">
        <f>IF(C213="","",IF(I213&gt;1,"MST",'Raw INPUT data'!G213))</f>
        <v/>
      </c>
      <c r="G213" s="16" t="str">
        <f t="shared" si="12"/>
        <v/>
      </c>
      <c r="H213" s="25" t="str">
        <f>IF(C213="","",IF(I213=1,PI()*POWER(G213/2,2)/10000,SUM(PI()*POWER(PRODUCT('Raw INPUT data'!G213,1/PI())/2,2)/10000,PI()*POWER(PRODUCT('Raw INPUT data'!H213,1/PI())/2,2)/10000,PI()*POWER(PRODUCT('Raw INPUT data'!I213,1/PI())/2,2)/10000,PI()*POWER(PRODUCT('Raw INPUT data'!J213,1/PI())/2,2)/10000,PI()*POWER(PRODUCT('Raw INPUT data'!K213,1/PI())/2,2)/10000,PI()*POWER(PRODUCT('Raw INPUT data'!L213,1/PI())/2,2)/10000,PI()*POWER(PRODUCT('Raw INPUT data'!M213,1/PI())/2,2)/10000,PI()*POWER(PRODUCT('Raw INPUT data'!N213,1/PI())/2,2)/10000,PI()*POWER(PRODUCT('Raw INPUT data'!O213,1/PI())/2,2)/10000,PI()*POWER(PRODUCT('Raw INPUT data'!P213,1/PI())/2,2)/10000,PI()*POWER(PRODUCT('Raw INPUT data'!Q213,1/PI())/2,2)/10000,PI()*POWER(PRODUCT('Raw INPUT data'!R213,1/PI())/2,2)/10000,PI()*POWER(PRODUCT('Raw INPUT data'!S213,1/PI())/2,2)/10000,PI()*POWER(PRODUCT('Raw INPUT data'!T213,1/PI())/2,2)/10000,PI()*POWER(PRODUCT('Raw INPUT data'!U213,1/PI())/2,2)/10000,PI()*POWER(PRODUCT('Raw INPUT data'!V213,1/PI())/2,2)/10000,PI()*POWER(PRODUCT('Raw INPUT data'!W213,1/PI())/2,2)/10000,PI()*POWER(PRODUCT('Raw INPUT data'!X213,1/PI())/2,2)/10000,PI()*POWER(PRODUCT('Raw INPUT data'!Y213,1/PI())/2,2)/10000,PI()*POWER(PRODUCT('Raw INPUT data'!Z213,1/PI())/2,2)/10000)))</f>
        <v/>
      </c>
      <c r="I213" s="26" t="str">
        <f>IF(C213="","",COUNT('Raw INPUT data'!G213:Z213))</f>
        <v/>
      </c>
      <c r="J213" s="3" t="str">
        <f>IF(C213="","",'Raw INPUT data'!F213)</f>
        <v/>
      </c>
      <c r="K213" s="43" t="str">
        <f>IF(B213="","",IF($K$4="","",IF(OR(C213=$K$4,C214=$K$4,C215=$K$4,C216=$K$4),1,0)))</f>
        <v/>
      </c>
      <c r="L213" s="43" t="str">
        <f>IF(B213="","",IF($L$4="","",IF(OR(C213=$L$4,C214=$L$4,C215=$L$4,C216=$L$4),1,0)))</f>
        <v/>
      </c>
      <c r="M213" s="43" t="str">
        <f>IF(B213="","",IF($M$4="","",IF(OR(C213=$M$4,C214=$M$4,C215=$M$4,C216=$M$4),1,0)))</f>
        <v/>
      </c>
      <c r="N213" s="43" t="str">
        <f>IF(B213="","",IF($N$4="","",IF(OR(C213=$N$4,C214=$N$4,C215=$N$4,C216=$N$4),1,0)))</f>
        <v/>
      </c>
      <c r="O213" s="43" t="str">
        <f>IF(B213="","",IF($O$4="","",IF(OR(C213=$O$4,C214=$O$4,C215=$O$4,C216=$O$4),1,0)))</f>
        <v/>
      </c>
      <c r="P213" s="43" t="str">
        <f>IF(B213="","",IF($P$4="","",IF(OR(C213=$P$4,C214=$P$4,C215=$P$4,C216=$P$4),1,0)))</f>
        <v/>
      </c>
      <c r="Q213" s="43" t="str">
        <f>IF(B213="","",IF($Q$4="","",IF(OR(C213=$Q$4,C214=$Q$4,C215=$Q$4,C216=$Q$4),1,0)))</f>
        <v/>
      </c>
      <c r="R213" s="43" t="str">
        <f>IF(B213="","",IF($R$4="","",IF(OR(C213=$R$4,C214=$R$4,C215=$R$4,C216=$R$4),1,0)))</f>
        <v/>
      </c>
      <c r="S213" s="43" t="str">
        <f>IF(B213="","",IF($S$4="","",IF(OR(C213=$S$4,C214=$S$4,C215=$S$4,C216=$S$4),1,0)))</f>
        <v/>
      </c>
      <c r="T213" s="43" t="str">
        <f>IF(B213="","",IF($T$4="","",IF(OR(C213=$T$4,C214=$T$4,C215=$T$4,C216=$T$4),1,0)))</f>
        <v/>
      </c>
      <c r="U213" s="43" t="str">
        <f>IF(B213="","",IF($U$4="","",IF(OR(C213=$U$4,C214=$U$4,C215=$U$4,C216=$U$4),1,0)))</f>
        <v/>
      </c>
      <c r="V213" s="43" t="str">
        <f>IF(B213="","",IF($V$4="","",IF(OR(C213=$V$4,C214=$V$4,C215=$V$4,C216=$V$4),1,0)))</f>
        <v/>
      </c>
      <c r="W213" s="43" t="str">
        <f>IF(B213="","",IF($W$4="","",IF(OR(C213=$W$4,C214=$W$4,C215=$W$4,C216=$W$4),1,0)))</f>
        <v/>
      </c>
      <c r="X213" s="43" t="str">
        <f>IF(B213="","",IF($X$4="","",IF(OR(C213=$X$4,C214=$X$4,C215=$X$4,C216=$X$4),1,0)))</f>
        <v/>
      </c>
      <c r="Y213" s="43" t="str">
        <f>IF(B213="","",IF($Y$4="","",IF(OR(C213=$Y$4,C214=$Y$4,C215=$Y$4,C216=$Y$4),1,0)))</f>
        <v/>
      </c>
      <c r="Z213" s="43" t="str">
        <f>IF(B213="","",IF($Z$4="","",IF(OR(C213=$Z$4,C214=$Z$4,C215=$Z$4,C216=$Z$4),1,0)))</f>
        <v/>
      </c>
      <c r="AA213" s="43" t="str">
        <f>IF(B213="","",IF($AA$4="","",IF(OR(C213=$AA$4,C214=$AA$4,C215=$AA$4,C216=$AA$4),1,0)))</f>
        <v/>
      </c>
      <c r="AB213" s="43" t="str">
        <f>IF(B213="","",IF($AB$4="","",IF(OR(C213=$AB$4,C214=$AB$4,C215=$AB$4,C216=$AB$4),1,0)))</f>
        <v/>
      </c>
      <c r="AC213" s="43" t="str">
        <f>IF(B213="","",IF($AC$4="","",IF(OR(C213=$AC$4,C214=$AC$4,C215=$AC$4,C216=$AC$4),1,0)))</f>
        <v/>
      </c>
      <c r="AD213" s="43" t="str">
        <f>IF(B213="","",IF($AD$4="","",IF(OR(C213=$AD$4,C214=$AD$4,C215=$AD$4,C216=$AD$4),1,0)))</f>
        <v/>
      </c>
      <c r="AE213" s="43" t="str">
        <f>IF(B213="","",IF($AE$4="","",IF(OR(C213=$AE$4,C214=$AE$4,C215=$AE$4,C216=$AE$4),1,0)))</f>
        <v/>
      </c>
      <c r="AF213" s="43" t="str">
        <f>IF(B213="","",IF($AF$4="","",IF(OR(C213=$AF$4,C214=$AF$4,C215=$AF$4,C216=$AF$4),1,0)))</f>
        <v/>
      </c>
      <c r="AG213" s="43" t="str">
        <f>IF(B213="","",IF($AG$4="","",IF(OR(C213=$AG$4,C214=$AG$4,C215=$AG$4,C216=$AG$4),1,0)))</f>
        <v/>
      </c>
      <c r="AH213" s="43" t="str">
        <f>IF(B213="","",IF($AH$4="","",IF(OR(C213=$AH$4,C214=$AH$4,C215=$AH$4,C216=$AH$4),1,0)))</f>
        <v/>
      </c>
      <c r="AI213" s="43" t="str">
        <f>IF(B213="","",IF($AI$4="","",IF(OR(C213=$AI$4,C214=$AI$4,C215=$AI$4,C216=$AI$4),1,0)))</f>
        <v/>
      </c>
      <c r="AJ213" s="43" t="str">
        <f>IF(B213="","",IF($AJ$4="","",IF(OR(C213=$AJ$4,C214=$AJ$4,C215=$AJ$4,C216=$AJ$4),1,0)))</f>
        <v/>
      </c>
      <c r="AK213" s="43" t="str">
        <f>IF(B213="","",IF($AK$4="","",IF(OR(C213=$AK$4,C214=$AK$4,C215=$AK$4,C216=$AK$4),1,0)))</f>
        <v/>
      </c>
      <c r="AL213" s="43" t="str">
        <f>IF(B213="","",IF($AL$4="","",IF(OR(C213=$AL$4,C214=$AL$4,C215=$AL$4,C216=$AL$4),1,0)))</f>
        <v/>
      </c>
      <c r="AM213" s="43" t="str">
        <f>IF(B213="","",IF($AM$4="","",IF(OR(C213=$AM$4,C214=$AM$4,C215=$AM$4,C216=$AM$4),1,0)))</f>
        <v/>
      </c>
      <c r="AN213" s="72" t="str">
        <f>IF(B213="","",IF($AN$4="","",IF(OR(C213=$AN$4,C214=$AN$4,C215=$AN$4,C216=$AN$4),1,0)))</f>
        <v/>
      </c>
    </row>
    <row r="214" spans="1:40" x14ac:dyDescent="0.2">
      <c r="A214" s="68" t="str">
        <f t="shared" si="10"/>
        <v/>
      </c>
      <c r="B214" s="1" t="str">
        <f>CONCATENATE('Raw INPUT data'!A214,'Raw INPUT data'!B214)</f>
        <v/>
      </c>
      <c r="C214" s="12" t="str">
        <f>'Raw INPUT data'!D214</f>
        <v/>
      </c>
      <c r="D214" s="20" t="str">
        <f>IF(C214="","",IF(I214&gt;1,'Raw INPUT data'!E214,SUM('Raw INPUT data'!E214,(G214/100)/2)))</f>
        <v/>
      </c>
      <c r="E214" s="20" t="str">
        <f t="shared" si="11"/>
        <v/>
      </c>
      <c r="F214" s="16" t="str">
        <f>IF(C214="","",IF(I214&gt;1,"MST",'Raw INPUT data'!G214))</f>
        <v/>
      </c>
      <c r="G214" s="16" t="str">
        <f t="shared" si="12"/>
        <v/>
      </c>
      <c r="H214" s="25" t="str">
        <f>IF(C214="","",IF(I214=1,PI()*POWER(G214/2,2)/10000,SUM(PI()*POWER(PRODUCT('Raw INPUT data'!G214,1/PI())/2,2)/10000,PI()*POWER(PRODUCT('Raw INPUT data'!H214,1/PI())/2,2)/10000,PI()*POWER(PRODUCT('Raw INPUT data'!I214,1/PI())/2,2)/10000,PI()*POWER(PRODUCT('Raw INPUT data'!J214,1/PI())/2,2)/10000,PI()*POWER(PRODUCT('Raw INPUT data'!K214,1/PI())/2,2)/10000,PI()*POWER(PRODUCT('Raw INPUT data'!L214,1/PI())/2,2)/10000,PI()*POWER(PRODUCT('Raw INPUT data'!M214,1/PI())/2,2)/10000,PI()*POWER(PRODUCT('Raw INPUT data'!N214,1/PI())/2,2)/10000,PI()*POWER(PRODUCT('Raw INPUT data'!O214,1/PI())/2,2)/10000,PI()*POWER(PRODUCT('Raw INPUT data'!P214,1/PI())/2,2)/10000,PI()*POWER(PRODUCT('Raw INPUT data'!Q214,1/PI())/2,2)/10000,PI()*POWER(PRODUCT('Raw INPUT data'!R214,1/PI())/2,2)/10000,PI()*POWER(PRODUCT('Raw INPUT data'!S214,1/PI())/2,2)/10000,PI()*POWER(PRODUCT('Raw INPUT data'!T214,1/PI())/2,2)/10000,PI()*POWER(PRODUCT('Raw INPUT data'!U214,1/PI())/2,2)/10000,PI()*POWER(PRODUCT('Raw INPUT data'!V214,1/PI())/2,2)/10000,PI()*POWER(PRODUCT('Raw INPUT data'!W214,1/PI())/2,2)/10000,PI()*POWER(PRODUCT('Raw INPUT data'!X214,1/PI())/2,2)/10000,PI()*POWER(PRODUCT('Raw INPUT data'!Y214,1/PI())/2,2)/10000,PI()*POWER(PRODUCT('Raw INPUT data'!Z214,1/PI())/2,2)/10000)))</f>
        <v/>
      </c>
      <c r="I214" s="26" t="str">
        <f>IF(C214="","",COUNT('Raw INPUT data'!G214:Z214))</f>
        <v/>
      </c>
      <c r="J214" s="3" t="str">
        <f>IF(C214="","",'Raw INPUT data'!F214)</f>
        <v/>
      </c>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72"/>
    </row>
    <row r="215" spans="1:40" x14ac:dyDescent="0.2">
      <c r="A215" s="68" t="str">
        <f t="shared" si="10"/>
        <v/>
      </c>
      <c r="B215" s="1" t="str">
        <f>CONCATENATE('Raw INPUT data'!A215,'Raw INPUT data'!B215)</f>
        <v/>
      </c>
      <c r="C215" s="12" t="str">
        <f>'Raw INPUT data'!D215</f>
        <v/>
      </c>
      <c r="D215" s="20" t="str">
        <f>IF(C215="","",IF(I215&gt;1,'Raw INPUT data'!E215,SUM('Raw INPUT data'!E215,(G215/100)/2)))</f>
        <v/>
      </c>
      <c r="E215" s="20" t="str">
        <f t="shared" si="11"/>
        <v/>
      </c>
      <c r="F215" s="16" t="str">
        <f>IF(C215="","",IF(I215&gt;1,"MST",'Raw INPUT data'!G215))</f>
        <v/>
      </c>
      <c r="G215" s="16" t="str">
        <f t="shared" si="12"/>
        <v/>
      </c>
      <c r="H215" s="25" t="str">
        <f>IF(C215="","",IF(I215=1,PI()*POWER(G215/2,2)/10000,SUM(PI()*POWER(PRODUCT('Raw INPUT data'!G215,1/PI())/2,2)/10000,PI()*POWER(PRODUCT('Raw INPUT data'!H215,1/PI())/2,2)/10000,PI()*POWER(PRODUCT('Raw INPUT data'!I215,1/PI())/2,2)/10000,PI()*POWER(PRODUCT('Raw INPUT data'!J215,1/PI())/2,2)/10000,PI()*POWER(PRODUCT('Raw INPUT data'!K215,1/PI())/2,2)/10000,PI()*POWER(PRODUCT('Raw INPUT data'!L215,1/PI())/2,2)/10000,PI()*POWER(PRODUCT('Raw INPUT data'!M215,1/PI())/2,2)/10000,PI()*POWER(PRODUCT('Raw INPUT data'!N215,1/PI())/2,2)/10000,PI()*POWER(PRODUCT('Raw INPUT data'!O215,1/PI())/2,2)/10000,PI()*POWER(PRODUCT('Raw INPUT data'!P215,1/PI())/2,2)/10000,PI()*POWER(PRODUCT('Raw INPUT data'!Q215,1/PI())/2,2)/10000,PI()*POWER(PRODUCT('Raw INPUT data'!R215,1/PI())/2,2)/10000,PI()*POWER(PRODUCT('Raw INPUT data'!S215,1/PI())/2,2)/10000,PI()*POWER(PRODUCT('Raw INPUT data'!T215,1/PI())/2,2)/10000,PI()*POWER(PRODUCT('Raw INPUT data'!U215,1/PI())/2,2)/10000,PI()*POWER(PRODUCT('Raw INPUT data'!V215,1/PI())/2,2)/10000,PI()*POWER(PRODUCT('Raw INPUT data'!W215,1/PI())/2,2)/10000,PI()*POWER(PRODUCT('Raw INPUT data'!X215,1/PI())/2,2)/10000,PI()*POWER(PRODUCT('Raw INPUT data'!Y215,1/PI())/2,2)/10000,PI()*POWER(PRODUCT('Raw INPUT data'!Z215,1/PI())/2,2)/10000)))</f>
        <v/>
      </c>
      <c r="I215" s="26" t="str">
        <f>IF(C215="","",COUNT('Raw INPUT data'!G215:Z215))</f>
        <v/>
      </c>
      <c r="J215" s="3" t="str">
        <f>IF(C215="","",'Raw INPUT data'!F215)</f>
        <v/>
      </c>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72"/>
    </row>
    <row r="216" spans="1:40" x14ac:dyDescent="0.2">
      <c r="A216" s="69" t="str">
        <f t="shared" si="10"/>
        <v/>
      </c>
      <c r="B216" s="4" t="str">
        <f>CONCATENATE('Raw INPUT data'!A216,'Raw INPUT data'!B216)</f>
        <v/>
      </c>
      <c r="C216" s="17" t="str">
        <f>'Raw INPUT data'!D216</f>
        <v/>
      </c>
      <c r="D216" s="21" t="str">
        <f>IF(C216="","",IF(I216&gt;1,'Raw INPUT data'!E216,SUM('Raw INPUT data'!E216,(G216/100)/2)))</f>
        <v/>
      </c>
      <c r="E216" s="21" t="str">
        <f t="shared" si="11"/>
        <v/>
      </c>
      <c r="F216" s="18" t="str">
        <f>IF(C216="","",IF(I216&gt;1,"MST",'Raw INPUT data'!G216))</f>
        <v/>
      </c>
      <c r="G216" s="18" t="str">
        <f t="shared" si="12"/>
        <v/>
      </c>
      <c r="H216" s="27" t="str">
        <f>IF(C216="","",IF(I216=1,PI()*POWER(G216/2,2)/10000,SUM(PI()*POWER(PRODUCT('Raw INPUT data'!G216,1/PI())/2,2)/10000,PI()*POWER(PRODUCT('Raw INPUT data'!H216,1/PI())/2,2)/10000,PI()*POWER(PRODUCT('Raw INPUT data'!I216,1/PI())/2,2)/10000,PI()*POWER(PRODUCT('Raw INPUT data'!J216,1/PI())/2,2)/10000,PI()*POWER(PRODUCT('Raw INPUT data'!K216,1/PI())/2,2)/10000,PI()*POWER(PRODUCT('Raw INPUT data'!L216,1/PI())/2,2)/10000,PI()*POWER(PRODUCT('Raw INPUT data'!M216,1/PI())/2,2)/10000,PI()*POWER(PRODUCT('Raw INPUT data'!N216,1/PI())/2,2)/10000,PI()*POWER(PRODUCT('Raw INPUT data'!O216,1/PI())/2,2)/10000,PI()*POWER(PRODUCT('Raw INPUT data'!P216,1/PI())/2,2)/10000,PI()*POWER(PRODUCT('Raw INPUT data'!Q216,1/PI())/2,2)/10000,PI()*POWER(PRODUCT('Raw INPUT data'!R216,1/PI())/2,2)/10000,PI()*POWER(PRODUCT('Raw INPUT data'!S216,1/PI())/2,2)/10000,PI()*POWER(PRODUCT('Raw INPUT data'!T216,1/PI())/2,2)/10000,PI()*POWER(PRODUCT('Raw INPUT data'!U216,1/PI())/2,2)/10000,PI()*POWER(PRODUCT('Raw INPUT data'!V216,1/PI())/2,2)/10000,PI()*POWER(PRODUCT('Raw INPUT data'!W216,1/PI())/2,2)/10000,PI()*POWER(PRODUCT('Raw INPUT data'!X216,1/PI())/2,2)/10000,PI()*POWER(PRODUCT('Raw INPUT data'!Y216,1/PI())/2,2)/10000,PI()*POWER(PRODUCT('Raw INPUT data'!Z216,1/PI())/2,2)/10000)))</f>
        <v/>
      </c>
      <c r="I216" s="28" t="str">
        <f>IF(C216="","",COUNT('Raw INPUT data'!G216:Z216))</f>
        <v/>
      </c>
      <c r="J216" s="5" t="str">
        <f>IF(C216="","",'Raw INPUT data'!F216)</f>
        <v/>
      </c>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73"/>
    </row>
    <row r="217" spans="1:40" x14ac:dyDescent="0.2">
      <c r="A217" s="68" t="str">
        <f t="shared" si="10"/>
        <v/>
      </c>
      <c r="B217" s="1" t="str">
        <f>CONCATENATE('Raw INPUT data'!A217,'Raw INPUT data'!B217)</f>
        <v/>
      </c>
      <c r="C217" s="12" t="str">
        <f>'Raw INPUT data'!D217</f>
        <v/>
      </c>
      <c r="D217" s="20" t="str">
        <f>IF(C217="","",IF(I217&gt;1,'Raw INPUT data'!E217,SUM('Raw INPUT data'!E217,(G217/100)/2)))</f>
        <v/>
      </c>
      <c r="E217" s="20" t="str">
        <f t="shared" si="11"/>
        <v/>
      </c>
      <c r="F217" s="16" t="str">
        <f>IF(C217="","",IF(I217&gt;1,"MST",'Raw INPUT data'!G217))</f>
        <v/>
      </c>
      <c r="G217" s="16" t="str">
        <f t="shared" si="12"/>
        <v/>
      </c>
      <c r="H217" s="25" t="str">
        <f>IF(C217="","",IF(I217=1,PI()*POWER(G217/2,2)/10000,SUM(PI()*POWER(PRODUCT('Raw INPUT data'!G217,1/PI())/2,2)/10000,PI()*POWER(PRODUCT('Raw INPUT data'!H217,1/PI())/2,2)/10000,PI()*POWER(PRODUCT('Raw INPUT data'!I217,1/PI())/2,2)/10000,PI()*POWER(PRODUCT('Raw INPUT data'!J217,1/PI())/2,2)/10000,PI()*POWER(PRODUCT('Raw INPUT data'!K217,1/PI())/2,2)/10000,PI()*POWER(PRODUCT('Raw INPUT data'!L217,1/PI())/2,2)/10000,PI()*POWER(PRODUCT('Raw INPUT data'!M217,1/PI())/2,2)/10000,PI()*POWER(PRODUCT('Raw INPUT data'!N217,1/PI())/2,2)/10000,PI()*POWER(PRODUCT('Raw INPUT data'!O217,1/PI())/2,2)/10000,PI()*POWER(PRODUCT('Raw INPUT data'!P217,1/PI())/2,2)/10000,PI()*POWER(PRODUCT('Raw INPUT data'!Q217,1/PI())/2,2)/10000,PI()*POWER(PRODUCT('Raw INPUT data'!R217,1/PI())/2,2)/10000,PI()*POWER(PRODUCT('Raw INPUT data'!S217,1/PI())/2,2)/10000,PI()*POWER(PRODUCT('Raw INPUT data'!T217,1/PI())/2,2)/10000,PI()*POWER(PRODUCT('Raw INPUT data'!U217,1/PI())/2,2)/10000,PI()*POWER(PRODUCT('Raw INPUT data'!V217,1/PI())/2,2)/10000,PI()*POWER(PRODUCT('Raw INPUT data'!W217,1/PI())/2,2)/10000,PI()*POWER(PRODUCT('Raw INPUT data'!X217,1/PI())/2,2)/10000,PI()*POWER(PRODUCT('Raw INPUT data'!Y217,1/PI())/2,2)/10000,PI()*POWER(PRODUCT('Raw INPUT data'!Z217,1/PI())/2,2)/10000)))</f>
        <v/>
      </c>
      <c r="I217" s="26" t="str">
        <f>IF(C217="","",COUNT('Raw INPUT data'!G217:Z217))</f>
        <v/>
      </c>
      <c r="J217" s="3" t="str">
        <f>IF(C217="","",'Raw INPUT data'!F217)</f>
        <v/>
      </c>
      <c r="K217" s="43" t="str">
        <f>IF(B217="","",IF($K$4="","",IF(OR(C217=$K$4,C218=$K$4,C219=$K$4,C220=$K$4),1,0)))</f>
        <v/>
      </c>
      <c r="L217" s="43" t="str">
        <f>IF(B217="","",IF($L$4="","",IF(OR(C217=$L$4,C218=$L$4,C219=$L$4,C220=$L$4),1,0)))</f>
        <v/>
      </c>
      <c r="M217" s="43" t="str">
        <f>IF(B217="","",IF($M$4="","",IF(OR(C217=$M$4,C218=$M$4,C219=$M$4,C220=$M$4),1,0)))</f>
        <v/>
      </c>
      <c r="N217" s="43" t="str">
        <f>IF(B217="","",IF($N$4="","",IF(OR(C217=$N$4,C218=$N$4,C219=$N$4,C220=$N$4),1,0)))</f>
        <v/>
      </c>
      <c r="O217" s="43" t="str">
        <f>IF(B217="","",IF($O$4="","",IF(OR(C217=$O$4,C218=$O$4,C219=$O$4,C220=$O$4),1,0)))</f>
        <v/>
      </c>
      <c r="P217" s="43" t="str">
        <f>IF(B217="","",IF($P$4="","",IF(OR(C217=$P$4,C218=$P$4,C219=$P$4,C220=$P$4),1,0)))</f>
        <v/>
      </c>
      <c r="Q217" s="43" t="str">
        <f>IF(B217="","",IF($Q$4="","",IF(OR(C217=$Q$4,C218=$Q$4,C219=$Q$4,C220=$Q$4),1,0)))</f>
        <v/>
      </c>
      <c r="R217" s="43" t="str">
        <f>IF(B217="","",IF($R$4="","",IF(OR(C217=$R$4,C218=$R$4,C219=$R$4,C220=$R$4),1,0)))</f>
        <v/>
      </c>
      <c r="S217" s="43" t="str">
        <f>IF(B217="","",IF($S$4="","",IF(OR(C217=$S$4,C218=$S$4,C219=$S$4,C220=$S$4),1,0)))</f>
        <v/>
      </c>
      <c r="T217" s="43" t="str">
        <f>IF(B217="","",IF($T$4="","",IF(OR(C217=$T$4,C218=$T$4,C219=$T$4,C220=$T$4),1,0)))</f>
        <v/>
      </c>
      <c r="U217" s="43" t="str">
        <f>IF(B217="","",IF($U$4="","",IF(OR(C217=$U$4,C218=$U$4,C219=$U$4,C220=$U$4),1,0)))</f>
        <v/>
      </c>
      <c r="V217" s="43" t="str">
        <f>IF(B217="","",IF($V$4="","",IF(OR(C217=$V$4,C218=$V$4,C219=$V$4,C220=$V$4),1,0)))</f>
        <v/>
      </c>
      <c r="W217" s="43" t="str">
        <f>IF(B217="","",IF($W$4="","",IF(OR(C217=$W$4,C218=$W$4,C219=$W$4,C220=$W$4),1,0)))</f>
        <v/>
      </c>
      <c r="X217" s="43" t="str">
        <f>IF(B217="","",IF($X$4="","",IF(OR(C217=$X$4,C218=$X$4,C219=$X$4,C220=$X$4),1,0)))</f>
        <v/>
      </c>
      <c r="Y217" s="43" t="str">
        <f>IF(B217="","",IF($Y$4="","",IF(OR(C217=$Y$4,C218=$Y$4,C219=$Y$4,C220=$Y$4),1,0)))</f>
        <v/>
      </c>
      <c r="Z217" s="43" t="str">
        <f>IF(B217="","",IF($Z$4="","",IF(OR(C217=$Z$4,C218=$Z$4,C219=$Z$4,C220=$Z$4),1,0)))</f>
        <v/>
      </c>
      <c r="AA217" s="43" t="str">
        <f>IF(B217="","",IF($AA$4="","",IF(OR(C217=$AA$4,C218=$AA$4,C219=$AA$4,C220=$AA$4),1,0)))</f>
        <v/>
      </c>
      <c r="AB217" s="43" t="str">
        <f>IF(B217="","",IF($AB$4="","",IF(OR(C217=$AB$4,C218=$AB$4,C219=$AB$4,C220=$AB$4),1,0)))</f>
        <v/>
      </c>
      <c r="AC217" s="43" t="str">
        <f>IF(B217="","",IF($AC$4="","",IF(OR(C217=$AC$4,C218=$AC$4,C219=$AC$4,C220=$AC$4),1,0)))</f>
        <v/>
      </c>
      <c r="AD217" s="43" t="str">
        <f>IF(B217="","",IF($AD$4="","",IF(OR(C217=$AD$4,C218=$AD$4,C219=$AD$4,C220=$AD$4),1,0)))</f>
        <v/>
      </c>
      <c r="AE217" s="43" t="str">
        <f>IF(B217="","",IF($AE$4="","",IF(OR(C217=$AE$4,C218=$AE$4,C219=$AE$4,C220=$AE$4),1,0)))</f>
        <v/>
      </c>
      <c r="AF217" s="43" t="str">
        <f>IF(B217="","",IF($AF$4="","",IF(OR(C217=$AF$4,C218=$AF$4,C219=$AF$4,C220=$AF$4),1,0)))</f>
        <v/>
      </c>
      <c r="AG217" s="43" t="str">
        <f>IF(B217="","",IF($AG$4="","",IF(OR(C217=$AG$4,C218=$AG$4,C219=$AG$4,C220=$AG$4),1,0)))</f>
        <v/>
      </c>
      <c r="AH217" s="43" t="str">
        <f>IF(B217="","",IF($AH$4="","",IF(OR(C217=$AH$4,C218=$AH$4,C219=$AH$4,C220=$AH$4),1,0)))</f>
        <v/>
      </c>
      <c r="AI217" s="43" t="str">
        <f>IF(B217="","",IF($AI$4="","",IF(OR(C217=$AI$4,C218=$AI$4,C219=$AI$4,C220=$AI$4),1,0)))</f>
        <v/>
      </c>
      <c r="AJ217" s="43" t="str">
        <f>IF(B217="","",IF($AJ$4="","",IF(OR(C217=$AJ$4,C218=$AJ$4,C219=$AJ$4,C220=$AJ$4),1,0)))</f>
        <v/>
      </c>
      <c r="AK217" s="43" t="str">
        <f>IF(B217="","",IF($AK$4="","",IF(OR(C217=$AK$4,C218=$AK$4,C219=$AK$4,C220=$AK$4),1,0)))</f>
        <v/>
      </c>
      <c r="AL217" s="43" t="str">
        <f>IF(B217="","",IF($AL$4="","",IF(OR(C217=$AL$4,C218=$AL$4,C219=$AL$4,C220=$AL$4),1,0)))</f>
        <v/>
      </c>
      <c r="AM217" s="43" t="str">
        <f>IF(B217="","",IF($AM$4="","",IF(OR(C217=$AM$4,C218=$AM$4,C219=$AM$4,C220=$AM$4),1,0)))</f>
        <v/>
      </c>
      <c r="AN217" s="72" t="str">
        <f>IF(B217="","",IF($AN$4="","",IF(OR(C217=$AN$4,C218=$AN$4,C219=$AN$4,C220=$AN$4),1,0)))</f>
        <v/>
      </c>
    </row>
    <row r="218" spans="1:40" x14ac:dyDescent="0.2">
      <c r="A218" s="68" t="str">
        <f t="shared" si="10"/>
        <v/>
      </c>
      <c r="B218" s="1" t="str">
        <f>CONCATENATE('Raw INPUT data'!A218,'Raw INPUT data'!B218)</f>
        <v/>
      </c>
      <c r="C218" s="12" t="str">
        <f>'Raw INPUT data'!D218</f>
        <v/>
      </c>
      <c r="D218" s="20" t="str">
        <f>IF(C218="","",IF(I218&gt;1,'Raw INPUT data'!E218,SUM('Raw INPUT data'!E218,(G218/100)/2)))</f>
        <v/>
      </c>
      <c r="E218" s="20" t="str">
        <f t="shared" si="11"/>
        <v/>
      </c>
      <c r="F218" s="16" t="str">
        <f>IF(C218="","",IF(I218&gt;1,"MST",'Raw INPUT data'!G218))</f>
        <v/>
      </c>
      <c r="G218" s="16" t="str">
        <f t="shared" si="12"/>
        <v/>
      </c>
      <c r="H218" s="25" t="str">
        <f>IF(C218="","",IF(I218=1,PI()*POWER(G218/2,2)/10000,SUM(PI()*POWER(PRODUCT('Raw INPUT data'!G218,1/PI())/2,2)/10000,PI()*POWER(PRODUCT('Raw INPUT data'!H218,1/PI())/2,2)/10000,PI()*POWER(PRODUCT('Raw INPUT data'!I218,1/PI())/2,2)/10000,PI()*POWER(PRODUCT('Raw INPUT data'!J218,1/PI())/2,2)/10000,PI()*POWER(PRODUCT('Raw INPUT data'!K218,1/PI())/2,2)/10000,PI()*POWER(PRODUCT('Raw INPUT data'!L218,1/PI())/2,2)/10000,PI()*POWER(PRODUCT('Raw INPUT data'!M218,1/PI())/2,2)/10000,PI()*POWER(PRODUCT('Raw INPUT data'!N218,1/PI())/2,2)/10000,PI()*POWER(PRODUCT('Raw INPUT data'!O218,1/PI())/2,2)/10000,PI()*POWER(PRODUCT('Raw INPUT data'!P218,1/PI())/2,2)/10000,PI()*POWER(PRODUCT('Raw INPUT data'!Q218,1/PI())/2,2)/10000,PI()*POWER(PRODUCT('Raw INPUT data'!R218,1/PI())/2,2)/10000,PI()*POWER(PRODUCT('Raw INPUT data'!S218,1/PI())/2,2)/10000,PI()*POWER(PRODUCT('Raw INPUT data'!T218,1/PI())/2,2)/10000,PI()*POWER(PRODUCT('Raw INPUT data'!U218,1/PI())/2,2)/10000,PI()*POWER(PRODUCT('Raw INPUT data'!V218,1/PI())/2,2)/10000,PI()*POWER(PRODUCT('Raw INPUT data'!W218,1/PI())/2,2)/10000,PI()*POWER(PRODUCT('Raw INPUT data'!X218,1/PI())/2,2)/10000,PI()*POWER(PRODUCT('Raw INPUT data'!Y218,1/PI())/2,2)/10000,PI()*POWER(PRODUCT('Raw INPUT data'!Z218,1/PI())/2,2)/10000)))</f>
        <v/>
      </c>
      <c r="I218" s="26" t="str">
        <f>IF(C218="","",COUNT('Raw INPUT data'!G218:Z218))</f>
        <v/>
      </c>
      <c r="J218" s="3" t="str">
        <f>IF(C218="","",'Raw INPUT data'!F218)</f>
        <v/>
      </c>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72"/>
    </row>
    <row r="219" spans="1:40" x14ac:dyDescent="0.2">
      <c r="A219" s="68" t="str">
        <f t="shared" si="10"/>
        <v/>
      </c>
      <c r="B219" s="1" t="str">
        <f>CONCATENATE('Raw INPUT data'!A219,'Raw INPUT data'!B219)</f>
        <v/>
      </c>
      <c r="C219" s="12" t="str">
        <f>'Raw INPUT data'!D219</f>
        <v/>
      </c>
      <c r="D219" s="20" t="str">
        <f>IF(C219="","",IF(I219&gt;1,'Raw INPUT data'!E219,SUM('Raw INPUT data'!E219,(G219/100)/2)))</f>
        <v/>
      </c>
      <c r="E219" s="20" t="str">
        <f t="shared" si="11"/>
        <v/>
      </c>
      <c r="F219" s="16" t="str">
        <f>IF(C219="","",IF(I219&gt;1,"MST",'Raw INPUT data'!G219))</f>
        <v/>
      </c>
      <c r="G219" s="16" t="str">
        <f t="shared" si="12"/>
        <v/>
      </c>
      <c r="H219" s="25" t="str">
        <f>IF(C219="","",IF(I219=1,PI()*POWER(G219/2,2)/10000,SUM(PI()*POWER(PRODUCT('Raw INPUT data'!G219,1/PI())/2,2)/10000,PI()*POWER(PRODUCT('Raw INPUT data'!H219,1/PI())/2,2)/10000,PI()*POWER(PRODUCT('Raw INPUT data'!I219,1/PI())/2,2)/10000,PI()*POWER(PRODUCT('Raw INPUT data'!J219,1/PI())/2,2)/10000,PI()*POWER(PRODUCT('Raw INPUT data'!K219,1/PI())/2,2)/10000,PI()*POWER(PRODUCT('Raw INPUT data'!L219,1/PI())/2,2)/10000,PI()*POWER(PRODUCT('Raw INPUT data'!M219,1/PI())/2,2)/10000,PI()*POWER(PRODUCT('Raw INPUT data'!N219,1/PI())/2,2)/10000,PI()*POWER(PRODUCT('Raw INPUT data'!O219,1/PI())/2,2)/10000,PI()*POWER(PRODUCT('Raw INPUT data'!P219,1/PI())/2,2)/10000,PI()*POWER(PRODUCT('Raw INPUT data'!Q219,1/PI())/2,2)/10000,PI()*POWER(PRODUCT('Raw INPUT data'!R219,1/PI())/2,2)/10000,PI()*POWER(PRODUCT('Raw INPUT data'!S219,1/PI())/2,2)/10000,PI()*POWER(PRODUCT('Raw INPUT data'!T219,1/PI())/2,2)/10000,PI()*POWER(PRODUCT('Raw INPUT data'!U219,1/PI())/2,2)/10000,PI()*POWER(PRODUCT('Raw INPUT data'!V219,1/PI())/2,2)/10000,PI()*POWER(PRODUCT('Raw INPUT data'!W219,1/PI())/2,2)/10000,PI()*POWER(PRODUCT('Raw INPUT data'!X219,1/PI())/2,2)/10000,PI()*POWER(PRODUCT('Raw INPUT data'!Y219,1/PI())/2,2)/10000,PI()*POWER(PRODUCT('Raw INPUT data'!Z219,1/PI())/2,2)/10000)))</f>
        <v/>
      </c>
      <c r="I219" s="26" t="str">
        <f>IF(C219="","",COUNT('Raw INPUT data'!G219:Z219))</f>
        <v/>
      </c>
      <c r="J219" s="3" t="str">
        <f>IF(C219="","",'Raw INPUT data'!F219)</f>
        <v/>
      </c>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72"/>
    </row>
    <row r="220" spans="1:40" x14ac:dyDescent="0.2">
      <c r="A220" s="69" t="str">
        <f t="shared" si="10"/>
        <v/>
      </c>
      <c r="B220" s="4" t="str">
        <f>CONCATENATE('Raw INPUT data'!A220,'Raw INPUT data'!B220)</f>
        <v/>
      </c>
      <c r="C220" s="17" t="str">
        <f>'Raw INPUT data'!D220</f>
        <v/>
      </c>
      <c r="D220" s="21" t="str">
        <f>IF(C220="","",IF(I220&gt;1,'Raw INPUT data'!E220,SUM('Raw INPUT data'!E220,(G220/100)/2)))</f>
        <v/>
      </c>
      <c r="E220" s="21" t="str">
        <f t="shared" si="11"/>
        <v/>
      </c>
      <c r="F220" s="18" t="str">
        <f>IF(C220="","",IF(I220&gt;1,"MST",'Raw INPUT data'!G220))</f>
        <v/>
      </c>
      <c r="G220" s="18" t="str">
        <f t="shared" si="12"/>
        <v/>
      </c>
      <c r="H220" s="27" t="str">
        <f>IF(C220="","",IF(I220=1,PI()*POWER(G220/2,2)/10000,SUM(PI()*POWER(PRODUCT('Raw INPUT data'!G220,1/PI())/2,2)/10000,PI()*POWER(PRODUCT('Raw INPUT data'!H220,1/PI())/2,2)/10000,PI()*POWER(PRODUCT('Raw INPUT data'!I220,1/PI())/2,2)/10000,PI()*POWER(PRODUCT('Raw INPUT data'!J220,1/PI())/2,2)/10000,PI()*POWER(PRODUCT('Raw INPUT data'!K220,1/PI())/2,2)/10000,PI()*POWER(PRODUCT('Raw INPUT data'!L220,1/PI())/2,2)/10000,PI()*POWER(PRODUCT('Raw INPUT data'!M220,1/PI())/2,2)/10000,PI()*POWER(PRODUCT('Raw INPUT data'!N220,1/PI())/2,2)/10000,PI()*POWER(PRODUCT('Raw INPUT data'!O220,1/PI())/2,2)/10000,PI()*POWER(PRODUCT('Raw INPUT data'!P220,1/PI())/2,2)/10000,PI()*POWER(PRODUCT('Raw INPUT data'!Q220,1/PI())/2,2)/10000,PI()*POWER(PRODUCT('Raw INPUT data'!R220,1/PI())/2,2)/10000,PI()*POWER(PRODUCT('Raw INPUT data'!S220,1/PI())/2,2)/10000,PI()*POWER(PRODUCT('Raw INPUT data'!T220,1/PI())/2,2)/10000,PI()*POWER(PRODUCT('Raw INPUT data'!U220,1/PI())/2,2)/10000,PI()*POWER(PRODUCT('Raw INPUT data'!V220,1/PI())/2,2)/10000,PI()*POWER(PRODUCT('Raw INPUT data'!W220,1/PI())/2,2)/10000,PI()*POWER(PRODUCT('Raw INPUT data'!X220,1/PI())/2,2)/10000,PI()*POWER(PRODUCT('Raw INPUT data'!Y220,1/PI())/2,2)/10000,PI()*POWER(PRODUCT('Raw INPUT data'!Z220,1/PI())/2,2)/10000)))</f>
        <v/>
      </c>
      <c r="I220" s="28" t="str">
        <f>IF(C220="","",COUNT('Raw INPUT data'!G220:Z220))</f>
        <v/>
      </c>
      <c r="J220" s="5" t="str">
        <f>IF(C220="","",'Raw INPUT data'!F220)</f>
        <v/>
      </c>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73"/>
    </row>
    <row r="221" spans="1:40" x14ac:dyDescent="0.2">
      <c r="A221" s="68" t="str">
        <f t="shared" si="10"/>
        <v/>
      </c>
      <c r="B221" s="1" t="str">
        <f>CONCATENATE('Raw INPUT data'!A221,'Raw INPUT data'!B221)</f>
        <v/>
      </c>
      <c r="C221" s="12" t="str">
        <f>'Raw INPUT data'!D221</f>
        <v/>
      </c>
      <c r="D221" s="20" t="str">
        <f>IF(C221="","",IF(I221&gt;1,'Raw INPUT data'!E221,SUM('Raw INPUT data'!E221,(G221/100)/2)))</f>
        <v/>
      </c>
      <c r="E221" s="20" t="str">
        <f t="shared" si="11"/>
        <v/>
      </c>
      <c r="F221" s="16" t="str">
        <f>IF(C221="","",IF(I221&gt;1,"MST",'Raw INPUT data'!G221))</f>
        <v/>
      </c>
      <c r="G221" s="16" t="str">
        <f t="shared" si="12"/>
        <v/>
      </c>
      <c r="H221" s="25" t="str">
        <f>IF(C221="","",IF(I221=1,PI()*POWER(G221/2,2)/10000,SUM(PI()*POWER(PRODUCT('Raw INPUT data'!G221,1/PI())/2,2)/10000,PI()*POWER(PRODUCT('Raw INPUT data'!H221,1/PI())/2,2)/10000,PI()*POWER(PRODUCT('Raw INPUT data'!I221,1/PI())/2,2)/10000,PI()*POWER(PRODUCT('Raw INPUT data'!J221,1/PI())/2,2)/10000,PI()*POWER(PRODUCT('Raw INPUT data'!K221,1/PI())/2,2)/10000,PI()*POWER(PRODUCT('Raw INPUT data'!L221,1/PI())/2,2)/10000,PI()*POWER(PRODUCT('Raw INPUT data'!M221,1/PI())/2,2)/10000,PI()*POWER(PRODUCT('Raw INPUT data'!N221,1/PI())/2,2)/10000,PI()*POWER(PRODUCT('Raw INPUT data'!O221,1/PI())/2,2)/10000,PI()*POWER(PRODUCT('Raw INPUT data'!P221,1/PI())/2,2)/10000,PI()*POWER(PRODUCT('Raw INPUT data'!Q221,1/PI())/2,2)/10000,PI()*POWER(PRODUCT('Raw INPUT data'!R221,1/PI())/2,2)/10000,PI()*POWER(PRODUCT('Raw INPUT data'!S221,1/PI())/2,2)/10000,PI()*POWER(PRODUCT('Raw INPUT data'!T221,1/PI())/2,2)/10000,PI()*POWER(PRODUCT('Raw INPUT data'!U221,1/PI())/2,2)/10000,PI()*POWER(PRODUCT('Raw INPUT data'!V221,1/PI())/2,2)/10000,PI()*POWER(PRODUCT('Raw INPUT data'!W221,1/PI())/2,2)/10000,PI()*POWER(PRODUCT('Raw INPUT data'!X221,1/PI())/2,2)/10000,PI()*POWER(PRODUCT('Raw INPUT data'!Y221,1/PI())/2,2)/10000,PI()*POWER(PRODUCT('Raw INPUT data'!Z221,1/PI())/2,2)/10000)))</f>
        <v/>
      </c>
      <c r="I221" s="26" t="str">
        <f>IF(C221="","",COUNT('Raw INPUT data'!G221:Z221))</f>
        <v/>
      </c>
      <c r="J221" s="3" t="str">
        <f>IF(C221="","",'Raw INPUT data'!F221)</f>
        <v/>
      </c>
      <c r="K221" s="43" t="str">
        <f>IF(B221="","",IF($K$4="","",IF(OR(C221=$K$4,C222=$K$4,C223=$K$4,C224=$K$4),1,0)))</f>
        <v/>
      </c>
      <c r="L221" s="43" t="str">
        <f>IF(B221="","",IF($L$4="","",IF(OR(C221=$L$4,C222=$L$4,C223=$L$4,C224=$L$4),1,0)))</f>
        <v/>
      </c>
      <c r="M221" s="43" t="str">
        <f>IF(B221="","",IF($M$4="","",IF(OR(C221=$M$4,C222=$M$4,C223=$M$4,C224=$M$4),1,0)))</f>
        <v/>
      </c>
      <c r="N221" s="43" t="str">
        <f>IF(B221="","",IF($N$4="","",IF(OR(C221=$N$4,C222=$N$4,C223=$N$4,C224=$N$4),1,0)))</f>
        <v/>
      </c>
      <c r="O221" s="43" t="str">
        <f>IF(B221="","",IF($O$4="","",IF(OR(C221=$O$4,C222=$O$4,C223=$O$4,C224=$O$4),1,0)))</f>
        <v/>
      </c>
      <c r="P221" s="43" t="str">
        <f>IF(B221="","",IF($P$4="","",IF(OR(C221=$P$4,C222=$P$4,C223=$P$4,C224=$P$4),1,0)))</f>
        <v/>
      </c>
      <c r="Q221" s="43" t="str">
        <f>IF(B221="","",IF($Q$4="","",IF(OR(C221=$Q$4,C222=$Q$4,C223=$Q$4,C224=$Q$4),1,0)))</f>
        <v/>
      </c>
      <c r="R221" s="43" t="str">
        <f>IF(B221="","",IF($R$4="","",IF(OR(C221=$R$4,C222=$R$4,C223=$R$4,C224=$R$4),1,0)))</f>
        <v/>
      </c>
      <c r="S221" s="43" t="str">
        <f>IF(B221="","",IF($S$4="","",IF(OR(C221=$S$4,C222=$S$4,C223=$S$4,C224=$S$4),1,0)))</f>
        <v/>
      </c>
      <c r="T221" s="43" t="str">
        <f>IF(B221="","",IF($T$4="","",IF(OR(C221=$T$4,C222=$T$4,C223=$T$4,C224=$T$4),1,0)))</f>
        <v/>
      </c>
      <c r="U221" s="43" t="str">
        <f>IF(B221="","",IF($U$4="","",IF(OR(C221=$U$4,C222=$U$4,C223=$U$4,C224=$U$4),1,0)))</f>
        <v/>
      </c>
      <c r="V221" s="43" t="str">
        <f>IF(B221="","",IF($V$4="","",IF(OR(C221=$V$4,C222=$V$4,C223=$V$4,C224=$V$4),1,0)))</f>
        <v/>
      </c>
      <c r="W221" s="43" t="str">
        <f>IF(B221="","",IF($W$4="","",IF(OR(C221=$W$4,C222=$W$4,C223=$W$4,C224=$W$4),1,0)))</f>
        <v/>
      </c>
      <c r="X221" s="43" t="str">
        <f>IF(B221="","",IF($X$4="","",IF(OR(C221=$X$4,C222=$X$4,C223=$X$4,C224=$X$4),1,0)))</f>
        <v/>
      </c>
      <c r="Y221" s="43" t="str">
        <f>IF(B221="","",IF($Y$4="","",IF(OR(C221=$Y$4,C222=$Y$4,C223=$Y$4,C224=$Y$4),1,0)))</f>
        <v/>
      </c>
      <c r="Z221" s="43" t="str">
        <f>IF(B221="","",IF($Z$4="","",IF(OR(C221=$Z$4,C222=$Z$4,C223=$Z$4,C224=$Z$4),1,0)))</f>
        <v/>
      </c>
      <c r="AA221" s="43" t="str">
        <f>IF(B221="","",IF($AA$4="","",IF(OR(C221=$AA$4,C222=$AA$4,C223=$AA$4,C224=$AA$4),1,0)))</f>
        <v/>
      </c>
      <c r="AB221" s="43" t="str">
        <f>IF(B221="","",IF($AB$4="","",IF(OR(C221=$AB$4,C222=$AB$4,C223=$AB$4,C224=$AB$4),1,0)))</f>
        <v/>
      </c>
      <c r="AC221" s="43" t="str">
        <f>IF(B221="","",IF($AC$4="","",IF(OR(C221=$AC$4,C222=$AC$4,C223=$AC$4,C224=$AC$4),1,0)))</f>
        <v/>
      </c>
      <c r="AD221" s="43" t="str">
        <f>IF(B221="","",IF($AD$4="","",IF(OR(C221=$AD$4,C222=$AD$4,C223=$AD$4,C224=$AD$4),1,0)))</f>
        <v/>
      </c>
      <c r="AE221" s="43" t="str">
        <f>IF(B221="","",IF($AE$4="","",IF(OR(C221=$AE$4,C222=$AE$4,C223=$AE$4,C224=$AE$4),1,0)))</f>
        <v/>
      </c>
      <c r="AF221" s="43" t="str">
        <f>IF(B221="","",IF($AF$4="","",IF(OR(C221=$AF$4,C222=$AF$4,C223=$AF$4,C224=$AF$4),1,0)))</f>
        <v/>
      </c>
      <c r="AG221" s="43" t="str">
        <f>IF(B221="","",IF($AG$4="","",IF(OR(C221=$AG$4,C222=$AG$4,C223=$AG$4,C224=$AG$4),1,0)))</f>
        <v/>
      </c>
      <c r="AH221" s="43" t="str">
        <f>IF(B221="","",IF($AH$4="","",IF(OR(C221=$AH$4,C222=$AH$4,C223=$AH$4,C224=$AH$4),1,0)))</f>
        <v/>
      </c>
      <c r="AI221" s="43" t="str">
        <f>IF(B221="","",IF($AI$4="","",IF(OR(C221=$AI$4,C222=$AI$4,C223=$AI$4,C224=$AI$4),1,0)))</f>
        <v/>
      </c>
      <c r="AJ221" s="43" t="str">
        <f>IF(B221="","",IF($AJ$4="","",IF(OR(C221=$AJ$4,C222=$AJ$4,C223=$AJ$4,C224=$AJ$4),1,0)))</f>
        <v/>
      </c>
      <c r="AK221" s="43" t="str">
        <f>IF(B221="","",IF($AK$4="","",IF(OR(C221=$AK$4,C222=$AK$4,C223=$AK$4,C224=$AK$4),1,0)))</f>
        <v/>
      </c>
      <c r="AL221" s="43" t="str">
        <f>IF(B221="","",IF($AL$4="","",IF(OR(C221=$AL$4,C222=$AL$4,C223=$AL$4,C224=$AL$4),1,0)))</f>
        <v/>
      </c>
      <c r="AM221" s="43" t="str">
        <f>IF(B221="","",IF($AM$4="","",IF(OR(C221=$AM$4,C222=$AM$4,C223=$AM$4,C224=$AM$4),1,0)))</f>
        <v/>
      </c>
      <c r="AN221" s="72" t="str">
        <f>IF(B221="","",IF($AN$4="","",IF(OR(C221=$AN$4,C222=$AN$4,C223=$AN$4,C224=$AN$4),1,0)))</f>
        <v/>
      </c>
    </row>
    <row r="222" spans="1:40" x14ac:dyDescent="0.2">
      <c r="A222" s="68" t="str">
        <f t="shared" si="10"/>
        <v/>
      </c>
      <c r="B222" s="1" t="str">
        <f>CONCATENATE('Raw INPUT data'!A222,'Raw INPUT data'!B222)</f>
        <v/>
      </c>
      <c r="C222" s="12" t="str">
        <f>'Raw INPUT data'!D222</f>
        <v/>
      </c>
      <c r="D222" s="20" t="str">
        <f>IF(C222="","",IF(I222&gt;1,'Raw INPUT data'!E222,SUM('Raw INPUT data'!E222,(G222/100)/2)))</f>
        <v/>
      </c>
      <c r="E222" s="20" t="str">
        <f t="shared" si="11"/>
        <v/>
      </c>
      <c r="F222" s="16" t="str">
        <f>IF(C222="","",IF(I222&gt;1,"MST",'Raw INPUT data'!G222))</f>
        <v/>
      </c>
      <c r="G222" s="16" t="str">
        <f t="shared" si="12"/>
        <v/>
      </c>
      <c r="H222" s="25" t="str">
        <f>IF(C222="","",IF(I222=1,PI()*POWER(G222/2,2)/10000,SUM(PI()*POWER(PRODUCT('Raw INPUT data'!G222,1/PI())/2,2)/10000,PI()*POWER(PRODUCT('Raw INPUT data'!H222,1/PI())/2,2)/10000,PI()*POWER(PRODUCT('Raw INPUT data'!I222,1/PI())/2,2)/10000,PI()*POWER(PRODUCT('Raw INPUT data'!J222,1/PI())/2,2)/10000,PI()*POWER(PRODUCT('Raw INPUT data'!K222,1/PI())/2,2)/10000,PI()*POWER(PRODUCT('Raw INPUT data'!L222,1/PI())/2,2)/10000,PI()*POWER(PRODUCT('Raw INPUT data'!M222,1/PI())/2,2)/10000,PI()*POWER(PRODUCT('Raw INPUT data'!N222,1/PI())/2,2)/10000,PI()*POWER(PRODUCT('Raw INPUT data'!O222,1/PI())/2,2)/10000,PI()*POWER(PRODUCT('Raw INPUT data'!P222,1/PI())/2,2)/10000,PI()*POWER(PRODUCT('Raw INPUT data'!Q222,1/PI())/2,2)/10000,PI()*POWER(PRODUCT('Raw INPUT data'!R222,1/PI())/2,2)/10000,PI()*POWER(PRODUCT('Raw INPUT data'!S222,1/PI())/2,2)/10000,PI()*POWER(PRODUCT('Raw INPUT data'!T222,1/PI())/2,2)/10000,PI()*POWER(PRODUCT('Raw INPUT data'!U222,1/PI())/2,2)/10000,PI()*POWER(PRODUCT('Raw INPUT data'!V222,1/PI())/2,2)/10000,PI()*POWER(PRODUCT('Raw INPUT data'!W222,1/PI())/2,2)/10000,PI()*POWER(PRODUCT('Raw INPUT data'!X222,1/PI())/2,2)/10000,PI()*POWER(PRODUCT('Raw INPUT data'!Y222,1/PI())/2,2)/10000,PI()*POWER(PRODUCT('Raw INPUT data'!Z222,1/PI())/2,2)/10000)))</f>
        <v/>
      </c>
      <c r="I222" s="26" t="str">
        <f>IF(C222="","",COUNT('Raw INPUT data'!G222:Z222))</f>
        <v/>
      </c>
      <c r="J222" s="3" t="str">
        <f>IF(C222="","",'Raw INPUT data'!F222)</f>
        <v/>
      </c>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72"/>
    </row>
    <row r="223" spans="1:40" x14ac:dyDescent="0.2">
      <c r="A223" s="68" t="str">
        <f t="shared" si="10"/>
        <v/>
      </c>
      <c r="B223" s="1" t="str">
        <f>CONCATENATE('Raw INPUT data'!A223,'Raw INPUT data'!B223)</f>
        <v/>
      </c>
      <c r="C223" s="12" t="str">
        <f>'Raw INPUT data'!D223</f>
        <v/>
      </c>
      <c r="D223" s="20" t="str">
        <f>IF(C223="","",IF(I223&gt;1,'Raw INPUT data'!E223,SUM('Raw INPUT data'!E223,(G223/100)/2)))</f>
        <v/>
      </c>
      <c r="E223" s="20" t="str">
        <f t="shared" si="11"/>
        <v/>
      </c>
      <c r="F223" s="16" t="str">
        <f>IF(C223="","",IF(I223&gt;1,"MST",'Raw INPUT data'!G223))</f>
        <v/>
      </c>
      <c r="G223" s="16" t="str">
        <f t="shared" si="12"/>
        <v/>
      </c>
      <c r="H223" s="25" t="str">
        <f>IF(C223="","",IF(I223=1,PI()*POWER(G223/2,2)/10000,SUM(PI()*POWER(PRODUCT('Raw INPUT data'!G223,1/PI())/2,2)/10000,PI()*POWER(PRODUCT('Raw INPUT data'!H223,1/PI())/2,2)/10000,PI()*POWER(PRODUCT('Raw INPUT data'!I223,1/PI())/2,2)/10000,PI()*POWER(PRODUCT('Raw INPUT data'!J223,1/PI())/2,2)/10000,PI()*POWER(PRODUCT('Raw INPUT data'!K223,1/PI())/2,2)/10000,PI()*POWER(PRODUCT('Raw INPUT data'!L223,1/PI())/2,2)/10000,PI()*POWER(PRODUCT('Raw INPUT data'!M223,1/PI())/2,2)/10000,PI()*POWER(PRODUCT('Raw INPUT data'!N223,1/PI())/2,2)/10000,PI()*POWER(PRODUCT('Raw INPUT data'!O223,1/PI())/2,2)/10000,PI()*POWER(PRODUCT('Raw INPUT data'!P223,1/PI())/2,2)/10000,PI()*POWER(PRODUCT('Raw INPUT data'!Q223,1/PI())/2,2)/10000,PI()*POWER(PRODUCT('Raw INPUT data'!R223,1/PI())/2,2)/10000,PI()*POWER(PRODUCT('Raw INPUT data'!S223,1/PI())/2,2)/10000,PI()*POWER(PRODUCT('Raw INPUT data'!T223,1/PI())/2,2)/10000,PI()*POWER(PRODUCT('Raw INPUT data'!U223,1/PI())/2,2)/10000,PI()*POWER(PRODUCT('Raw INPUT data'!V223,1/PI())/2,2)/10000,PI()*POWER(PRODUCT('Raw INPUT data'!W223,1/PI())/2,2)/10000,PI()*POWER(PRODUCT('Raw INPUT data'!X223,1/PI())/2,2)/10000,PI()*POWER(PRODUCT('Raw INPUT data'!Y223,1/PI())/2,2)/10000,PI()*POWER(PRODUCT('Raw INPUT data'!Z223,1/PI())/2,2)/10000)))</f>
        <v/>
      </c>
      <c r="I223" s="26" t="str">
        <f>IF(C223="","",COUNT('Raw INPUT data'!G223:Z223))</f>
        <v/>
      </c>
      <c r="J223" s="3" t="str">
        <f>IF(C223="","",'Raw INPUT data'!F223)</f>
        <v/>
      </c>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72"/>
    </row>
    <row r="224" spans="1:40" x14ac:dyDescent="0.2">
      <c r="A224" s="69" t="str">
        <f t="shared" si="10"/>
        <v/>
      </c>
      <c r="B224" s="4" t="str">
        <f>CONCATENATE('Raw INPUT data'!A224,'Raw INPUT data'!B224)</f>
        <v/>
      </c>
      <c r="C224" s="17" t="str">
        <f>'Raw INPUT data'!D224</f>
        <v/>
      </c>
      <c r="D224" s="21" t="str">
        <f>IF(C224="","",IF(I224&gt;1,'Raw INPUT data'!E224,SUM('Raw INPUT data'!E224,(G224/100)/2)))</f>
        <v/>
      </c>
      <c r="E224" s="21" t="str">
        <f t="shared" si="11"/>
        <v/>
      </c>
      <c r="F224" s="18" t="str">
        <f>IF(C224="","",IF(I224&gt;1,"MST",'Raw INPUT data'!G224))</f>
        <v/>
      </c>
      <c r="G224" s="18" t="str">
        <f t="shared" si="12"/>
        <v/>
      </c>
      <c r="H224" s="27" t="str">
        <f>IF(C224="","",IF(I224=1,PI()*POWER(G224/2,2)/10000,SUM(PI()*POWER(PRODUCT('Raw INPUT data'!G224,1/PI())/2,2)/10000,PI()*POWER(PRODUCT('Raw INPUT data'!H224,1/PI())/2,2)/10000,PI()*POWER(PRODUCT('Raw INPUT data'!I224,1/PI())/2,2)/10000,PI()*POWER(PRODUCT('Raw INPUT data'!J224,1/PI())/2,2)/10000,PI()*POWER(PRODUCT('Raw INPUT data'!K224,1/PI())/2,2)/10000,PI()*POWER(PRODUCT('Raw INPUT data'!L224,1/PI())/2,2)/10000,PI()*POWER(PRODUCT('Raw INPUT data'!M224,1/PI())/2,2)/10000,PI()*POWER(PRODUCT('Raw INPUT data'!N224,1/PI())/2,2)/10000,PI()*POWER(PRODUCT('Raw INPUT data'!O224,1/PI())/2,2)/10000,PI()*POWER(PRODUCT('Raw INPUT data'!P224,1/PI())/2,2)/10000,PI()*POWER(PRODUCT('Raw INPUT data'!Q224,1/PI())/2,2)/10000,PI()*POWER(PRODUCT('Raw INPUT data'!R224,1/PI())/2,2)/10000,PI()*POWER(PRODUCT('Raw INPUT data'!S224,1/PI())/2,2)/10000,PI()*POWER(PRODUCT('Raw INPUT data'!T224,1/PI())/2,2)/10000,PI()*POWER(PRODUCT('Raw INPUT data'!U224,1/PI())/2,2)/10000,PI()*POWER(PRODUCT('Raw INPUT data'!V224,1/PI())/2,2)/10000,PI()*POWER(PRODUCT('Raw INPUT data'!W224,1/PI())/2,2)/10000,PI()*POWER(PRODUCT('Raw INPUT data'!X224,1/PI())/2,2)/10000,PI()*POWER(PRODUCT('Raw INPUT data'!Y224,1/PI())/2,2)/10000,PI()*POWER(PRODUCT('Raw INPUT data'!Z224,1/PI())/2,2)/10000)))</f>
        <v/>
      </c>
      <c r="I224" s="28" t="str">
        <f>IF(C224="","",COUNT('Raw INPUT data'!G224:Z224))</f>
        <v/>
      </c>
      <c r="J224" s="5" t="str">
        <f>IF(C224="","",'Raw INPUT data'!F224)</f>
        <v/>
      </c>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73"/>
    </row>
    <row r="225" spans="1:40" x14ac:dyDescent="0.2">
      <c r="A225" s="68" t="str">
        <f t="shared" si="10"/>
        <v/>
      </c>
      <c r="B225" s="1" t="str">
        <f>CONCATENATE('Raw INPUT data'!A225,'Raw INPUT data'!B225)</f>
        <v/>
      </c>
      <c r="C225" s="12" t="str">
        <f>'Raw INPUT data'!D225</f>
        <v/>
      </c>
      <c r="D225" s="20" t="str">
        <f>IF(C225="","",IF(I225&gt;1,'Raw INPUT data'!E225,SUM('Raw INPUT data'!E225,(G225/100)/2)))</f>
        <v/>
      </c>
      <c r="E225" s="20" t="str">
        <f t="shared" si="11"/>
        <v/>
      </c>
      <c r="F225" s="16" t="str">
        <f>IF(C225="","",IF(I225&gt;1,"MST",'Raw INPUT data'!G225))</f>
        <v/>
      </c>
      <c r="G225" s="16" t="str">
        <f t="shared" si="12"/>
        <v/>
      </c>
      <c r="H225" s="25" t="str">
        <f>IF(C225="","",IF(I225=1,PI()*POWER(G225/2,2)/10000,SUM(PI()*POWER(PRODUCT('Raw INPUT data'!G225,1/PI())/2,2)/10000,PI()*POWER(PRODUCT('Raw INPUT data'!H225,1/PI())/2,2)/10000,PI()*POWER(PRODUCT('Raw INPUT data'!I225,1/PI())/2,2)/10000,PI()*POWER(PRODUCT('Raw INPUT data'!J225,1/PI())/2,2)/10000,PI()*POWER(PRODUCT('Raw INPUT data'!K225,1/PI())/2,2)/10000,PI()*POWER(PRODUCT('Raw INPUT data'!L225,1/PI())/2,2)/10000,PI()*POWER(PRODUCT('Raw INPUT data'!M225,1/PI())/2,2)/10000,PI()*POWER(PRODUCT('Raw INPUT data'!N225,1/PI())/2,2)/10000,PI()*POWER(PRODUCT('Raw INPUT data'!O225,1/PI())/2,2)/10000,PI()*POWER(PRODUCT('Raw INPUT data'!P225,1/PI())/2,2)/10000,PI()*POWER(PRODUCT('Raw INPUT data'!Q225,1/PI())/2,2)/10000,PI()*POWER(PRODUCT('Raw INPUT data'!R225,1/PI())/2,2)/10000,PI()*POWER(PRODUCT('Raw INPUT data'!S225,1/PI())/2,2)/10000,PI()*POWER(PRODUCT('Raw INPUT data'!T225,1/PI())/2,2)/10000,PI()*POWER(PRODUCT('Raw INPUT data'!U225,1/PI())/2,2)/10000,PI()*POWER(PRODUCT('Raw INPUT data'!V225,1/PI())/2,2)/10000,PI()*POWER(PRODUCT('Raw INPUT data'!W225,1/PI())/2,2)/10000,PI()*POWER(PRODUCT('Raw INPUT data'!X225,1/PI())/2,2)/10000,PI()*POWER(PRODUCT('Raw INPUT data'!Y225,1/PI())/2,2)/10000,PI()*POWER(PRODUCT('Raw INPUT data'!Z225,1/PI())/2,2)/10000)))</f>
        <v/>
      </c>
      <c r="I225" s="26" t="str">
        <f>IF(C225="","",COUNT('Raw INPUT data'!G225:Z225))</f>
        <v/>
      </c>
      <c r="J225" s="3" t="str">
        <f>IF(C225="","",'Raw INPUT data'!F225)</f>
        <v/>
      </c>
      <c r="K225" s="43" t="str">
        <f>IF(B225="","",IF($K$4="","",IF(OR(C225=$K$4,C226=$K$4,C227=$K$4,C228=$K$4),1,0)))</f>
        <v/>
      </c>
      <c r="L225" s="43" t="str">
        <f>IF(B225="","",IF($L$4="","",IF(OR(C225=$L$4,C226=$L$4,C227=$L$4,C228=$L$4),1,0)))</f>
        <v/>
      </c>
      <c r="M225" s="43" t="str">
        <f>IF(B225="","",IF($M$4="","",IF(OR(C225=$M$4,C226=$M$4,C227=$M$4,C228=$M$4),1,0)))</f>
        <v/>
      </c>
      <c r="N225" s="43" t="str">
        <f>IF(B225="","",IF($N$4="","",IF(OR(C225=$N$4,C226=$N$4,C227=$N$4,C228=$N$4),1,0)))</f>
        <v/>
      </c>
      <c r="O225" s="43" t="str">
        <f>IF(B225="","",IF($O$4="","",IF(OR(C225=$O$4,C226=$O$4,C227=$O$4,C228=$O$4),1,0)))</f>
        <v/>
      </c>
      <c r="P225" s="43" t="str">
        <f>IF(B225="","",IF($P$4="","",IF(OR(C225=$P$4,C226=$P$4,C227=$P$4,C228=$P$4),1,0)))</f>
        <v/>
      </c>
      <c r="Q225" s="43" t="str">
        <f>IF(B225="","",IF($Q$4="","",IF(OR(C225=$Q$4,C226=$Q$4,C227=$Q$4,C228=$Q$4),1,0)))</f>
        <v/>
      </c>
      <c r="R225" s="43" t="str">
        <f>IF(B225="","",IF($R$4="","",IF(OR(C225=$R$4,C226=$R$4,C227=$R$4,C228=$R$4),1,0)))</f>
        <v/>
      </c>
      <c r="S225" s="43" t="str">
        <f>IF(B225="","",IF($S$4="","",IF(OR(C225=$S$4,C226=$S$4,C227=$S$4,C228=$S$4),1,0)))</f>
        <v/>
      </c>
      <c r="T225" s="43" t="str">
        <f>IF(B225="","",IF($T$4="","",IF(OR(C225=$T$4,C226=$T$4,C227=$T$4,C228=$T$4),1,0)))</f>
        <v/>
      </c>
      <c r="U225" s="43" t="str">
        <f>IF(B225="","",IF($U$4="","",IF(OR(C225=$U$4,C226=$U$4,C227=$U$4,C228=$U$4),1,0)))</f>
        <v/>
      </c>
      <c r="V225" s="43" t="str">
        <f>IF(B225="","",IF($V$4="","",IF(OR(C225=$V$4,C226=$V$4,C227=$V$4,C228=$V$4),1,0)))</f>
        <v/>
      </c>
      <c r="W225" s="43" t="str">
        <f>IF(B225="","",IF($W$4="","",IF(OR(C225=$W$4,C226=$W$4,C227=$W$4,C228=$W$4),1,0)))</f>
        <v/>
      </c>
      <c r="X225" s="43" t="str">
        <f>IF(B225="","",IF($X$4="","",IF(OR(C225=$X$4,C226=$X$4,C227=$X$4,C228=$X$4),1,0)))</f>
        <v/>
      </c>
      <c r="Y225" s="43" t="str">
        <f>IF(B225="","",IF($Y$4="","",IF(OR(C225=$Y$4,C226=$Y$4,C227=$Y$4,C228=$Y$4),1,0)))</f>
        <v/>
      </c>
      <c r="Z225" s="43" t="str">
        <f>IF(B225="","",IF($Z$4="","",IF(OR(C225=$Z$4,C226=$Z$4,C227=$Z$4,C228=$Z$4),1,0)))</f>
        <v/>
      </c>
      <c r="AA225" s="43" t="str">
        <f>IF(B225="","",IF($AA$4="","",IF(OR(C225=$AA$4,C226=$AA$4,C227=$AA$4,C228=$AA$4),1,0)))</f>
        <v/>
      </c>
      <c r="AB225" s="43" t="str">
        <f>IF(B225="","",IF($AB$4="","",IF(OR(C225=$AB$4,C226=$AB$4,C227=$AB$4,C228=$AB$4),1,0)))</f>
        <v/>
      </c>
      <c r="AC225" s="43" t="str">
        <f>IF(B225="","",IF($AC$4="","",IF(OR(C225=$AC$4,C226=$AC$4,C227=$AC$4,C228=$AC$4),1,0)))</f>
        <v/>
      </c>
      <c r="AD225" s="43" t="str">
        <f>IF(B225="","",IF($AD$4="","",IF(OR(C225=$AD$4,C226=$AD$4,C227=$AD$4,C228=$AD$4),1,0)))</f>
        <v/>
      </c>
      <c r="AE225" s="43" t="str">
        <f>IF(B225="","",IF($AE$4="","",IF(OR(C225=$AE$4,C226=$AE$4,C227=$AE$4,C228=$AE$4),1,0)))</f>
        <v/>
      </c>
      <c r="AF225" s="43" t="str">
        <f>IF(B225="","",IF($AF$4="","",IF(OR(C225=$AF$4,C226=$AF$4,C227=$AF$4,C228=$AF$4),1,0)))</f>
        <v/>
      </c>
      <c r="AG225" s="43" t="str">
        <f>IF(B225="","",IF($AG$4="","",IF(OR(C225=$AG$4,C226=$AG$4,C227=$AG$4,C228=$AG$4),1,0)))</f>
        <v/>
      </c>
      <c r="AH225" s="43" t="str">
        <f>IF(B225="","",IF($AH$4="","",IF(OR(C225=$AH$4,C226=$AH$4,C227=$AH$4,C228=$AH$4),1,0)))</f>
        <v/>
      </c>
      <c r="AI225" s="43" t="str">
        <f>IF(B225="","",IF($AI$4="","",IF(OR(C225=$AI$4,C226=$AI$4,C227=$AI$4,C228=$AI$4),1,0)))</f>
        <v/>
      </c>
      <c r="AJ225" s="43" t="str">
        <f>IF(B225="","",IF($AJ$4="","",IF(OR(C225=$AJ$4,C226=$AJ$4,C227=$AJ$4,C228=$AJ$4),1,0)))</f>
        <v/>
      </c>
      <c r="AK225" s="43" t="str">
        <f>IF(B225="","",IF($AK$4="","",IF(OR(C225=$AK$4,C226=$AK$4,C227=$AK$4,C228=$AK$4),1,0)))</f>
        <v/>
      </c>
      <c r="AL225" s="43" t="str">
        <f>IF(B225="","",IF($AL$4="","",IF(OR(C225=$AL$4,C226=$AL$4,C227=$AL$4,C228=$AL$4),1,0)))</f>
        <v/>
      </c>
      <c r="AM225" s="43" t="str">
        <f>IF(B225="","",IF($AM$4="","",IF(OR(C225=$AM$4,C226=$AM$4,C227=$AM$4,C228=$AM$4),1,0)))</f>
        <v/>
      </c>
      <c r="AN225" s="72" t="str">
        <f>IF(B225="","",IF($AN$4="","",IF(OR(C225=$AN$4,C226=$AN$4,C227=$AN$4,C228=$AN$4),1,0)))</f>
        <v/>
      </c>
    </row>
    <row r="226" spans="1:40" x14ac:dyDescent="0.2">
      <c r="A226" s="68" t="str">
        <f t="shared" si="10"/>
        <v/>
      </c>
      <c r="B226" s="1" t="str">
        <f>CONCATENATE('Raw INPUT data'!A226,'Raw INPUT data'!B226)</f>
        <v/>
      </c>
      <c r="C226" s="12" t="str">
        <f>'Raw INPUT data'!D226</f>
        <v/>
      </c>
      <c r="D226" s="20" t="str">
        <f>IF(C226="","",IF(I226&gt;1,'Raw INPUT data'!E226,SUM('Raw INPUT data'!E226,(G226/100)/2)))</f>
        <v/>
      </c>
      <c r="E226" s="20" t="str">
        <f t="shared" si="11"/>
        <v/>
      </c>
      <c r="F226" s="16" t="str">
        <f>IF(C226="","",IF(I226&gt;1,"MST",'Raw INPUT data'!G226))</f>
        <v/>
      </c>
      <c r="G226" s="16" t="str">
        <f t="shared" si="12"/>
        <v/>
      </c>
      <c r="H226" s="25" t="str">
        <f>IF(C226="","",IF(I226=1,PI()*POWER(G226/2,2)/10000,SUM(PI()*POWER(PRODUCT('Raw INPUT data'!G226,1/PI())/2,2)/10000,PI()*POWER(PRODUCT('Raw INPUT data'!H226,1/PI())/2,2)/10000,PI()*POWER(PRODUCT('Raw INPUT data'!I226,1/PI())/2,2)/10000,PI()*POWER(PRODUCT('Raw INPUT data'!J226,1/PI())/2,2)/10000,PI()*POWER(PRODUCT('Raw INPUT data'!K226,1/PI())/2,2)/10000,PI()*POWER(PRODUCT('Raw INPUT data'!L226,1/PI())/2,2)/10000,PI()*POWER(PRODUCT('Raw INPUT data'!M226,1/PI())/2,2)/10000,PI()*POWER(PRODUCT('Raw INPUT data'!N226,1/PI())/2,2)/10000,PI()*POWER(PRODUCT('Raw INPUT data'!O226,1/PI())/2,2)/10000,PI()*POWER(PRODUCT('Raw INPUT data'!P226,1/PI())/2,2)/10000,PI()*POWER(PRODUCT('Raw INPUT data'!Q226,1/PI())/2,2)/10000,PI()*POWER(PRODUCT('Raw INPUT data'!R226,1/PI())/2,2)/10000,PI()*POWER(PRODUCT('Raw INPUT data'!S226,1/PI())/2,2)/10000,PI()*POWER(PRODUCT('Raw INPUT data'!T226,1/PI())/2,2)/10000,PI()*POWER(PRODUCT('Raw INPUT data'!U226,1/PI())/2,2)/10000,PI()*POWER(PRODUCT('Raw INPUT data'!V226,1/PI())/2,2)/10000,PI()*POWER(PRODUCT('Raw INPUT data'!W226,1/PI())/2,2)/10000,PI()*POWER(PRODUCT('Raw INPUT data'!X226,1/PI())/2,2)/10000,PI()*POWER(PRODUCT('Raw INPUT data'!Y226,1/PI())/2,2)/10000,PI()*POWER(PRODUCT('Raw INPUT data'!Z226,1/PI())/2,2)/10000)))</f>
        <v/>
      </c>
      <c r="I226" s="26" t="str">
        <f>IF(C226="","",COUNT('Raw INPUT data'!G226:Z226))</f>
        <v/>
      </c>
      <c r="J226" s="3" t="str">
        <f>IF(C226="","",'Raw INPUT data'!F226)</f>
        <v/>
      </c>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72"/>
    </row>
    <row r="227" spans="1:40" x14ac:dyDescent="0.2">
      <c r="A227" s="68" t="str">
        <f t="shared" si="10"/>
        <v/>
      </c>
      <c r="B227" s="1" t="str">
        <f>CONCATENATE('Raw INPUT data'!A227,'Raw INPUT data'!B227)</f>
        <v/>
      </c>
      <c r="C227" s="12" t="str">
        <f>'Raw INPUT data'!D227</f>
        <v/>
      </c>
      <c r="D227" s="20" t="str">
        <f>IF(C227="","",IF(I227&gt;1,'Raw INPUT data'!E227,SUM('Raw INPUT data'!E227,(G227/100)/2)))</f>
        <v/>
      </c>
      <c r="E227" s="20" t="str">
        <f t="shared" si="11"/>
        <v/>
      </c>
      <c r="F227" s="16" t="str">
        <f>IF(C227="","",IF(I227&gt;1,"MST",'Raw INPUT data'!G227))</f>
        <v/>
      </c>
      <c r="G227" s="16" t="str">
        <f t="shared" si="12"/>
        <v/>
      </c>
      <c r="H227" s="25" t="str">
        <f>IF(C227="","",IF(I227=1,PI()*POWER(G227/2,2)/10000,SUM(PI()*POWER(PRODUCT('Raw INPUT data'!G227,1/PI())/2,2)/10000,PI()*POWER(PRODUCT('Raw INPUT data'!H227,1/PI())/2,2)/10000,PI()*POWER(PRODUCT('Raw INPUT data'!I227,1/PI())/2,2)/10000,PI()*POWER(PRODUCT('Raw INPUT data'!J227,1/PI())/2,2)/10000,PI()*POWER(PRODUCT('Raw INPUT data'!K227,1/PI())/2,2)/10000,PI()*POWER(PRODUCT('Raw INPUT data'!L227,1/PI())/2,2)/10000,PI()*POWER(PRODUCT('Raw INPUT data'!M227,1/PI())/2,2)/10000,PI()*POWER(PRODUCT('Raw INPUT data'!N227,1/PI())/2,2)/10000,PI()*POWER(PRODUCT('Raw INPUT data'!O227,1/PI())/2,2)/10000,PI()*POWER(PRODUCT('Raw INPUT data'!P227,1/PI())/2,2)/10000,PI()*POWER(PRODUCT('Raw INPUT data'!Q227,1/PI())/2,2)/10000,PI()*POWER(PRODUCT('Raw INPUT data'!R227,1/PI())/2,2)/10000,PI()*POWER(PRODUCT('Raw INPUT data'!S227,1/PI())/2,2)/10000,PI()*POWER(PRODUCT('Raw INPUT data'!T227,1/PI())/2,2)/10000,PI()*POWER(PRODUCT('Raw INPUT data'!U227,1/PI())/2,2)/10000,PI()*POWER(PRODUCT('Raw INPUT data'!V227,1/PI())/2,2)/10000,PI()*POWER(PRODUCT('Raw INPUT data'!W227,1/PI())/2,2)/10000,PI()*POWER(PRODUCT('Raw INPUT data'!X227,1/PI())/2,2)/10000,PI()*POWER(PRODUCT('Raw INPUT data'!Y227,1/PI())/2,2)/10000,PI()*POWER(PRODUCT('Raw INPUT data'!Z227,1/PI())/2,2)/10000)))</f>
        <v/>
      </c>
      <c r="I227" s="26" t="str">
        <f>IF(C227="","",COUNT('Raw INPUT data'!G227:Z227))</f>
        <v/>
      </c>
      <c r="J227" s="3" t="str">
        <f>IF(C227="","",'Raw INPUT data'!F227)</f>
        <v/>
      </c>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72"/>
    </row>
    <row r="228" spans="1:40" x14ac:dyDescent="0.2">
      <c r="A228" s="69" t="str">
        <f t="shared" si="10"/>
        <v/>
      </c>
      <c r="B228" s="4" t="str">
        <f>CONCATENATE('Raw INPUT data'!A228,'Raw INPUT data'!B228)</f>
        <v/>
      </c>
      <c r="C228" s="17" t="str">
        <f>'Raw INPUT data'!D228</f>
        <v/>
      </c>
      <c r="D228" s="21" t="str">
        <f>IF(C228="","",IF(I228&gt;1,'Raw INPUT data'!E228,SUM('Raw INPUT data'!E228,(G228/100)/2)))</f>
        <v/>
      </c>
      <c r="E228" s="21" t="str">
        <f t="shared" si="11"/>
        <v/>
      </c>
      <c r="F228" s="18" t="str">
        <f>IF(C228="","",IF(I228&gt;1,"MST",'Raw INPUT data'!G228))</f>
        <v/>
      </c>
      <c r="G228" s="18" t="str">
        <f t="shared" si="12"/>
        <v/>
      </c>
      <c r="H228" s="27" t="str">
        <f>IF(C228="","",IF(I228=1,PI()*POWER(G228/2,2)/10000,SUM(PI()*POWER(PRODUCT('Raw INPUT data'!G228,1/PI())/2,2)/10000,PI()*POWER(PRODUCT('Raw INPUT data'!H228,1/PI())/2,2)/10000,PI()*POWER(PRODUCT('Raw INPUT data'!I228,1/PI())/2,2)/10000,PI()*POWER(PRODUCT('Raw INPUT data'!J228,1/PI())/2,2)/10000,PI()*POWER(PRODUCT('Raw INPUT data'!K228,1/PI())/2,2)/10000,PI()*POWER(PRODUCT('Raw INPUT data'!L228,1/PI())/2,2)/10000,PI()*POWER(PRODUCT('Raw INPUT data'!M228,1/PI())/2,2)/10000,PI()*POWER(PRODUCT('Raw INPUT data'!N228,1/PI())/2,2)/10000,PI()*POWER(PRODUCT('Raw INPUT data'!O228,1/PI())/2,2)/10000,PI()*POWER(PRODUCT('Raw INPUT data'!P228,1/PI())/2,2)/10000,PI()*POWER(PRODUCT('Raw INPUT data'!Q228,1/PI())/2,2)/10000,PI()*POWER(PRODUCT('Raw INPUT data'!R228,1/PI())/2,2)/10000,PI()*POWER(PRODUCT('Raw INPUT data'!S228,1/PI())/2,2)/10000,PI()*POWER(PRODUCT('Raw INPUT data'!T228,1/PI())/2,2)/10000,PI()*POWER(PRODUCT('Raw INPUT data'!U228,1/PI())/2,2)/10000,PI()*POWER(PRODUCT('Raw INPUT data'!V228,1/PI())/2,2)/10000,PI()*POWER(PRODUCT('Raw INPUT data'!W228,1/PI())/2,2)/10000,PI()*POWER(PRODUCT('Raw INPUT data'!X228,1/PI())/2,2)/10000,PI()*POWER(PRODUCT('Raw INPUT data'!Y228,1/PI())/2,2)/10000,PI()*POWER(PRODUCT('Raw INPUT data'!Z228,1/PI())/2,2)/10000)))</f>
        <v/>
      </c>
      <c r="I228" s="28" t="str">
        <f>IF(C228="","",COUNT('Raw INPUT data'!G228:Z228))</f>
        <v/>
      </c>
      <c r="J228" s="5" t="str">
        <f>IF(C228="","",'Raw INPUT data'!F228)</f>
        <v/>
      </c>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73"/>
    </row>
    <row r="229" spans="1:40" x14ac:dyDescent="0.2">
      <c r="A229" s="68" t="str">
        <f t="shared" si="10"/>
        <v/>
      </c>
      <c r="B229" s="1" t="str">
        <f>CONCATENATE('Raw INPUT data'!A229,'Raw INPUT data'!B229)</f>
        <v/>
      </c>
      <c r="C229" s="12" t="str">
        <f>'Raw INPUT data'!D229</f>
        <v/>
      </c>
      <c r="D229" s="20" t="str">
        <f>IF(C229="","",IF(I229&gt;1,'Raw INPUT data'!E229,SUM('Raw INPUT data'!E229,(G229/100)/2)))</f>
        <v/>
      </c>
      <c r="E229" s="20" t="str">
        <f t="shared" si="11"/>
        <v/>
      </c>
      <c r="F229" s="16" t="str">
        <f>IF(C229="","",IF(I229&gt;1,"MST",'Raw INPUT data'!G229))</f>
        <v/>
      </c>
      <c r="G229" s="16" t="str">
        <f t="shared" si="12"/>
        <v/>
      </c>
      <c r="H229" s="25" t="str">
        <f>IF(C229="","",IF(I229=1,PI()*POWER(G229/2,2)/10000,SUM(PI()*POWER(PRODUCT('Raw INPUT data'!G229,1/PI())/2,2)/10000,PI()*POWER(PRODUCT('Raw INPUT data'!H229,1/PI())/2,2)/10000,PI()*POWER(PRODUCT('Raw INPUT data'!I229,1/PI())/2,2)/10000,PI()*POWER(PRODUCT('Raw INPUT data'!J229,1/PI())/2,2)/10000,PI()*POWER(PRODUCT('Raw INPUT data'!K229,1/PI())/2,2)/10000,PI()*POWER(PRODUCT('Raw INPUT data'!L229,1/PI())/2,2)/10000,PI()*POWER(PRODUCT('Raw INPUT data'!M229,1/PI())/2,2)/10000,PI()*POWER(PRODUCT('Raw INPUT data'!N229,1/PI())/2,2)/10000,PI()*POWER(PRODUCT('Raw INPUT data'!O229,1/PI())/2,2)/10000,PI()*POWER(PRODUCT('Raw INPUT data'!P229,1/PI())/2,2)/10000,PI()*POWER(PRODUCT('Raw INPUT data'!Q229,1/PI())/2,2)/10000,PI()*POWER(PRODUCT('Raw INPUT data'!R229,1/PI())/2,2)/10000,PI()*POWER(PRODUCT('Raw INPUT data'!S229,1/PI())/2,2)/10000,PI()*POWER(PRODUCT('Raw INPUT data'!T229,1/PI())/2,2)/10000,PI()*POWER(PRODUCT('Raw INPUT data'!U229,1/PI())/2,2)/10000,PI()*POWER(PRODUCT('Raw INPUT data'!V229,1/PI())/2,2)/10000,PI()*POWER(PRODUCT('Raw INPUT data'!W229,1/PI())/2,2)/10000,PI()*POWER(PRODUCT('Raw INPUT data'!X229,1/PI())/2,2)/10000,PI()*POWER(PRODUCT('Raw INPUT data'!Y229,1/PI())/2,2)/10000,PI()*POWER(PRODUCT('Raw INPUT data'!Z229,1/PI())/2,2)/10000)))</f>
        <v/>
      </c>
      <c r="I229" s="26" t="str">
        <f>IF(C229="","",COUNT('Raw INPUT data'!G229:Z229))</f>
        <v/>
      </c>
      <c r="J229" s="3" t="str">
        <f>IF(C229="","",'Raw INPUT data'!F229)</f>
        <v/>
      </c>
      <c r="K229" s="43" t="str">
        <f>IF(B229="","",IF($K$4="","",IF(OR(C229=$K$4,C230=$K$4,C231=$K$4,C232=$K$4),1,0)))</f>
        <v/>
      </c>
      <c r="L229" s="43" t="str">
        <f>IF(B229="","",IF($L$4="","",IF(OR(C229=$L$4,C230=$L$4,C231=$L$4,C232=$L$4),1,0)))</f>
        <v/>
      </c>
      <c r="M229" s="43" t="str">
        <f>IF(B229="","",IF($M$4="","",IF(OR(C229=$M$4,C230=$M$4,C231=$M$4,C232=$M$4),1,0)))</f>
        <v/>
      </c>
      <c r="N229" s="43" t="str">
        <f>IF(B229="","",IF($N$4="","",IF(OR(C229=$N$4,C230=$N$4,C231=$N$4,C232=$N$4),1,0)))</f>
        <v/>
      </c>
      <c r="O229" s="43" t="str">
        <f>IF(B229="","",IF($O$4="","",IF(OR(C229=$O$4,C230=$O$4,C231=$O$4,C232=$O$4),1,0)))</f>
        <v/>
      </c>
      <c r="P229" s="43" t="str">
        <f>IF(B229="","",IF($P$4="","",IF(OR(C229=$P$4,C230=$P$4,C231=$P$4,C232=$P$4),1,0)))</f>
        <v/>
      </c>
      <c r="Q229" s="43" t="str">
        <f>IF(B229="","",IF($Q$4="","",IF(OR(C229=$Q$4,C230=$Q$4,C231=$Q$4,C232=$Q$4),1,0)))</f>
        <v/>
      </c>
      <c r="R229" s="43" t="str">
        <f>IF(B229="","",IF($R$4="","",IF(OR(C229=$R$4,C230=$R$4,C231=$R$4,C232=$R$4),1,0)))</f>
        <v/>
      </c>
      <c r="S229" s="43" t="str">
        <f>IF(B229="","",IF($S$4="","",IF(OR(C229=$S$4,C230=$S$4,C231=$S$4,C232=$S$4),1,0)))</f>
        <v/>
      </c>
      <c r="T229" s="43" t="str">
        <f>IF(B229="","",IF($T$4="","",IF(OR(C229=$T$4,C230=$T$4,C231=$T$4,C232=$T$4),1,0)))</f>
        <v/>
      </c>
      <c r="U229" s="43" t="str">
        <f>IF(B229="","",IF($U$4="","",IF(OR(C229=$U$4,C230=$U$4,C231=$U$4,C232=$U$4),1,0)))</f>
        <v/>
      </c>
      <c r="V229" s="43" t="str">
        <f>IF(B229="","",IF($V$4="","",IF(OR(C229=$V$4,C230=$V$4,C231=$V$4,C232=$V$4),1,0)))</f>
        <v/>
      </c>
      <c r="W229" s="43" t="str">
        <f>IF(B229="","",IF($W$4="","",IF(OR(C229=$W$4,C230=$W$4,C231=$W$4,C232=$W$4),1,0)))</f>
        <v/>
      </c>
      <c r="X229" s="43" t="str">
        <f>IF(B229="","",IF($X$4="","",IF(OR(C229=$X$4,C230=$X$4,C231=$X$4,C232=$X$4),1,0)))</f>
        <v/>
      </c>
      <c r="Y229" s="43" t="str">
        <f>IF(B229="","",IF($Y$4="","",IF(OR(C229=$Y$4,C230=$Y$4,C231=$Y$4,C232=$Y$4),1,0)))</f>
        <v/>
      </c>
      <c r="Z229" s="43" t="str">
        <f>IF(B229="","",IF($Z$4="","",IF(OR(C229=$Z$4,C230=$Z$4,C231=$Z$4,C232=$Z$4),1,0)))</f>
        <v/>
      </c>
      <c r="AA229" s="43" t="str">
        <f>IF(B229="","",IF($AA$4="","",IF(OR(C229=$AA$4,C230=$AA$4,C231=$AA$4,C232=$AA$4),1,0)))</f>
        <v/>
      </c>
      <c r="AB229" s="43" t="str">
        <f>IF(B229="","",IF($AB$4="","",IF(OR(C229=$AB$4,C230=$AB$4,C231=$AB$4,C232=$AB$4),1,0)))</f>
        <v/>
      </c>
      <c r="AC229" s="43" t="str">
        <f>IF(B229="","",IF($AC$4="","",IF(OR(C229=$AC$4,C230=$AC$4,C231=$AC$4,C232=$AC$4),1,0)))</f>
        <v/>
      </c>
      <c r="AD229" s="43" t="str">
        <f>IF(B229="","",IF($AD$4="","",IF(OR(C229=$AD$4,C230=$AD$4,C231=$AD$4,C232=$AD$4),1,0)))</f>
        <v/>
      </c>
      <c r="AE229" s="43" t="str">
        <f>IF(B229="","",IF($AE$4="","",IF(OR(C229=$AE$4,C230=$AE$4,C231=$AE$4,C232=$AE$4),1,0)))</f>
        <v/>
      </c>
      <c r="AF229" s="43" t="str">
        <f>IF(B229="","",IF($AF$4="","",IF(OR(C229=$AF$4,C230=$AF$4,C231=$AF$4,C232=$AF$4),1,0)))</f>
        <v/>
      </c>
      <c r="AG229" s="43" t="str">
        <f>IF(B229="","",IF($AG$4="","",IF(OR(C229=$AG$4,C230=$AG$4,C231=$AG$4,C232=$AG$4),1,0)))</f>
        <v/>
      </c>
      <c r="AH229" s="43" t="str">
        <f>IF(B229="","",IF($AH$4="","",IF(OR(C229=$AH$4,C230=$AH$4,C231=$AH$4,C232=$AH$4),1,0)))</f>
        <v/>
      </c>
      <c r="AI229" s="43" t="str">
        <f>IF(B229="","",IF($AI$4="","",IF(OR(C229=$AI$4,C230=$AI$4,C231=$AI$4,C232=$AI$4),1,0)))</f>
        <v/>
      </c>
      <c r="AJ229" s="43" t="str">
        <f>IF(B229="","",IF($AJ$4="","",IF(OR(C229=$AJ$4,C230=$AJ$4,C231=$AJ$4,C232=$AJ$4),1,0)))</f>
        <v/>
      </c>
      <c r="AK229" s="43" t="str">
        <f>IF(B229="","",IF($AK$4="","",IF(OR(C229=$AK$4,C230=$AK$4,C231=$AK$4,C232=$AK$4),1,0)))</f>
        <v/>
      </c>
      <c r="AL229" s="43" t="str">
        <f>IF(B229="","",IF($AL$4="","",IF(OR(C229=$AL$4,C230=$AL$4,C231=$AL$4,C232=$AL$4),1,0)))</f>
        <v/>
      </c>
      <c r="AM229" s="43" t="str">
        <f>IF(B229="","",IF($AM$4="","",IF(OR(C229=$AM$4,C230=$AM$4,C231=$AM$4,C232=$AM$4),1,0)))</f>
        <v/>
      </c>
      <c r="AN229" s="72" t="str">
        <f>IF(B229="","",IF($AN$4="","",IF(OR(C229=$AN$4,C230=$AN$4,C231=$AN$4,C232=$AN$4),1,0)))</f>
        <v/>
      </c>
    </row>
    <row r="230" spans="1:40" x14ac:dyDescent="0.2">
      <c r="A230" s="68" t="str">
        <f t="shared" si="10"/>
        <v/>
      </c>
      <c r="B230" s="1" t="str">
        <f>CONCATENATE('Raw INPUT data'!A230,'Raw INPUT data'!B230)</f>
        <v/>
      </c>
      <c r="C230" s="12" t="str">
        <f>'Raw INPUT data'!D230</f>
        <v/>
      </c>
      <c r="D230" s="20" t="str">
        <f>IF(C230="","",IF(I230&gt;1,'Raw INPUT data'!E230,SUM('Raw INPUT data'!E230,(G230/100)/2)))</f>
        <v/>
      </c>
      <c r="E230" s="20" t="str">
        <f t="shared" si="11"/>
        <v/>
      </c>
      <c r="F230" s="16" t="str">
        <f>IF(C230="","",IF(I230&gt;1,"MST",'Raw INPUT data'!G230))</f>
        <v/>
      </c>
      <c r="G230" s="16" t="str">
        <f t="shared" si="12"/>
        <v/>
      </c>
      <c r="H230" s="25" t="str">
        <f>IF(C230="","",IF(I230=1,PI()*POWER(G230/2,2)/10000,SUM(PI()*POWER(PRODUCT('Raw INPUT data'!G230,1/PI())/2,2)/10000,PI()*POWER(PRODUCT('Raw INPUT data'!H230,1/PI())/2,2)/10000,PI()*POWER(PRODUCT('Raw INPUT data'!I230,1/PI())/2,2)/10000,PI()*POWER(PRODUCT('Raw INPUT data'!J230,1/PI())/2,2)/10000,PI()*POWER(PRODUCT('Raw INPUT data'!K230,1/PI())/2,2)/10000,PI()*POWER(PRODUCT('Raw INPUT data'!L230,1/PI())/2,2)/10000,PI()*POWER(PRODUCT('Raw INPUT data'!M230,1/PI())/2,2)/10000,PI()*POWER(PRODUCT('Raw INPUT data'!N230,1/PI())/2,2)/10000,PI()*POWER(PRODUCT('Raw INPUT data'!O230,1/PI())/2,2)/10000,PI()*POWER(PRODUCT('Raw INPUT data'!P230,1/PI())/2,2)/10000,PI()*POWER(PRODUCT('Raw INPUT data'!Q230,1/PI())/2,2)/10000,PI()*POWER(PRODUCT('Raw INPUT data'!R230,1/PI())/2,2)/10000,PI()*POWER(PRODUCT('Raw INPUT data'!S230,1/PI())/2,2)/10000,PI()*POWER(PRODUCT('Raw INPUT data'!T230,1/PI())/2,2)/10000,PI()*POWER(PRODUCT('Raw INPUT data'!U230,1/PI())/2,2)/10000,PI()*POWER(PRODUCT('Raw INPUT data'!V230,1/PI())/2,2)/10000,PI()*POWER(PRODUCT('Raw INPUT data'!W230,1/PI())/2,2)/10000,PI()*POWER(PRODUCT('Raw INPUT data'!X230,1/PI())/2,2)/10000,PI()*POWER(PRODUCT('Raw INPUT data'!Y230,1/PI())/2,2)/10000,PI()*POWER(PRODUCT('Raw INPUT data'!Z230,1/PI())/2,2)/10000)))</f>
        <v/>
      </c>
      <c r="I230" s="26" t="str">
        <f>IF(C230="","",COUNT('Raw INPUT data'!G230:Z230))</f>
        <v/>
      </c>
      <c r="J230" s="3" t="str">
        <f>IF(C230="","",'Raw INPUT data'!F230)</f>
        <v/>
      </c>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72"/>
    </row>
    <row r="231" spans="1:40" x14ac:dyDescent="0.2">
      <c r="A231" s="68" t="str">
        <f t="shared" si="10"/>
        <v/>
      </c>
      <c r="B231" s="1" t="str">
        <f>CONCATENATE('Raw INPUT data'!A231,'Raw INPUT data'!B231)</f>
        <v/>
      </c>
      <c r="C231" s="12" t="str">
        <f>'Raw INPUT data'!D231</f>
        <v/>
      </c>
      <c r="D231" s="20" t="str">
        <f>IF(C231="","",IF(I231&gt;1,'Raw INPUT data'!E231,SUM('Raw INPUT data'!E231,(G231/100)/2)))</f>
        <v/>
      </c>
      <c r="E231" s="20" t="str">
        <f t="shared" si="11"/>
        <v/>
      </c>
      <c r="F231" s="16" t="str">
        <f>IF(C231="","",IF(I231&gt;1,"MST",'Raw INPUT data'!G231))</f>
        <v/>
      </c>
      <c r="G231" s="16" t="str">
        <f t="shared" si="12"/>
        <v/>
      </c>
      <c r="H231" s="25" t="str">
        <f>IF(C231="","",IF(I231=1,PI()*POWER(G231/2,2)/10000,SUM(PI()*POWER(PRODUCT('Raw INPUT data'!G231,1/PI())/2,2)/10000,PI()*POWER(PRODUCT('Raw INPUT data'!H231,1/PI())/2,2)/10000,PI()*POWER(PRODUCT('Raw INPUT data'!I231,1/PI())/2,2)/10000,PI()*POWER(PRODUCT('Raw INPUT data'!J231,1/PI())/2,2)/10000,PI()*POWER(PRODUCT('Raw INPUT data'!K231,1/PI())/2,2)/10000,PI()*POWER(PRODUCT('Raw INPUT data'!L231,1/PI())/2,2)/10000,PI()*POWER(PRODUCT('Raw INPUT data'!M231,1/PI())/2,2)/10000,PI()*POWER(PRODUCT('Raw INPUT data'!N231,1/PI())/2,2)/10000,PI()*POWER(PRODUCT('Raw INPUT data'!O231,1/PI())/2,2)/10000,PI()*POWER(PRODUCT('Raw INPUT data'!P231,1/PI())/2,2)/10000,PI()*POWER(PRODUCT('Raw INPUT data'!Q231,1/PI())/2,2)/10000,PI()*POWER(PRODUCT('Raw INPUT data'!R231,1/PI())/2,2)/10000,PI()*POWER(PRODUCT('Raw INPUT data'!S231,1/PI())/2,2)/10000,PI()*POWER(PRODUCT('Raw INPUT data'!T231,1/PI())/2,2)/10000,PI()*POWER(PRODUCT('Raw INPUT data'!U231,1/PI())/2,2)/10000,PI()*POWER(PRODUCT('Raw INPUT data'!V231,1/PI())/2,2)/10000,PI()*POWER(PRODUCT('Raw INPUT data'!W231,1/PI())/2,2)/10000,PI()*POWER(PRODUCT('Raw INPUT data'!X231,1/PI())/2,2)/10000,PI()*POWER(PRODUCT('Raw INPUT data'!Y231,1/PI())/2,2)/10000,PI()*POWER(PRODUCT('Raw INPUT data'!Z231,1/PI())/2,2)/10000)))</f>
        <v/>
      </c>
      <c r="I231" s="26" t="str">
        <f>IF(C231="","",COUNT('Raw INPUT data'!G231:Z231))</f>
        <v/>
      </c>
      <c r="J231" s="3" t="str">
        <f>IF(C231="","",'Raw INPUT data'!F231)</f>
        <v/>
      </c>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72"/>
    </row>
    <row r="232" spans="1:40" x14ac:dyDescent="0.2">
      <c r="A232" s="69" t="str">
        <f t="shared" si="10"/>
        <v/>
      </c>
      <c r="B232" s="4" t="str">
        <f>CONCATENATE('Raw INPUT data'!A232,'Raw INPUT data'!B232)</f>
        <v/>
      </c>
      <c r="C232" s="17" t="str">
        <f>'Raw INPUT data'!D232</f>
        <v/>
      </c>
      <c r="D232" s="21" t="str">
        <f>IF(C232="","",IF(I232&gt;1,'Raw INPUT data'!E232,SUM('Raw INPUT data'!E232,(G232/100)/2)))</f>
        <v/>
      </c>
      <c r="E232" s="21" t="str">
        <f t="shared" si="11"/>
        <v/>
      </c>
      <c r="F232" s="18" t="str">
        <f>IF(C232="","",IF(I232&gt;1,"MST",'Raw INPUT data'!G232))</f>
        <v/>
      </c>
      <c r="G232" s="18" t="str">
        <f t="shared" si="12"/>
        <v/>
      </c>
      <c r="H232" s="27" t="str">
        <f>IF(C232="","",IF(I232=1,PI()*POWER(G232/2,2)/10000,SUM(PI()*POWER(PRODUCT('Raw INPUT data'!G232,1/PI())/2,2)/10000,PI()*POWER(PRODUCT('Raw INPUT data'!H232,1/PI())/2,2)/10000,PI()*POWER(PRODUCT('Raw INPUT data'!I232,1/PI())/2,2)/10000,PI()*POWER(PRODUCT('Raw INPUT data'!J232,1/PI())/2,2)/10000,PI()*POWER(PRODUCT('Raw INPUT data'!K232,1/PI())/2,2)/10000,PI()*POWER(PRODUCT('Raw INPUT data'!L232,1/PI())/2,2)/10000,PI()*POWER(PRODUCT('Raw INPUT data'!M232,1/PI())/2,2)/10000,PI()*POWER(PRODUCT('Raw INPUT data'!N232,1/PI())/2,2)/10000,PI()*POWER(PRODUCT('Raw INPUT data'!O232,1/PI())/2,2)/10000,PI()*POWER(PRODUCT('Raw INPUT data'!P232,1/PI())/2,2)/10000,PI()*POWER(PRODUCT('Raw INPUT data'!Q232,1/PI())/2,2)/10000,PI()*POWER(PRODUCT('Raw INPUT data'!R232,1/PI())/2,2)/10000,PI()*POWER(PRODUCT('Raw INPUT data'!S232,1/PI())/2,2)/10000,PI()*POWER(PRODUCT('Raw INPUT data'!T232,1/PI())/2,2)/10000,PI()*POWER(PRODUCT('Raw INPUT data'!U232,1/PI())/2,2)/10000,PI()*POWER(PRODUCT('Raw INPUT data'!V232,1/PI())/2,2)/10000,PI()*POWER(PRODUCT('Raw INPUT data'!W232,1/PI())/2,2)/10000,PI()*POWER(PRODUCT('Raw INPUT data'!X232,1/PI())/2,2)/10000,PI()*POWER(PRODUCT('Raw INPUT data'!Y232,1/PI())/2,2)/10000,PI()*POWER(PRODUCT('Raw INPUT data'!Z232,1/PI())/2,2)/10000)))</f>
        <v/>
      </c>
      <c r="I232" s="28" t="str">
        <f>IF(C232="","",COUNT('Raw INPUT data'!G232:Z232))</f>
        <v/>
      </c>
      <c r="J232" s="5" t="str">
        <f>IF(C232="","",'Raw INPUT data'!F232)</f>
        <v/>
      </c>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73"/>
    </row>
    <row r="233" spans="1:40" x14ac:dyDescent="0.2">
      <c r="A233" s="68" t="str">
        <f t="shared" si="10"/>
        <v/>
      </c>
      <c r="B233" s="1" t="str">
        <f>CONCATENATE('Raw INPUT data'!A233,'Raw INPUT data'!B233)</f>
        <v/>
      </c>
      <c r="C233" s="12" t="str">
        <f>'Raw INPUT data'!D233</f>
        <v/>
      </c>
      <c r="D233" s="20" t="str">
        <f>IF(C233="","",IF(I233&gt;1,'Raw INPUT data'!E233,SUM('Raw INPUT data'!E233,(G233/100)/2)))</f>
        <v/>
      </c>
      <c r="E233" s="20" t="str">
        <f t="shared" si="11"/>
        <v/>
      </c>
      <c r="F233" s="16" t="str">
        <f>IF(C233="","",IF(I233&gt;1,"MST",'Raw INPUT data'!G233))</f>
        <v/>
      </c>
      <c r="G233" s="16" t="str">
        <f t="shared" si="12"/>
        <v/>
      </c>
      <c r="H233" s="25" t="str">
        <f>IF(C233="","",IF(I233=1,PI()*POWER(G233/2,2)/10000,SUM(PI()*POWER(PRODUCT('Raw INPUT data'!G233,1/PI())/2,2)/10000,PI()*POWER(PRODUCT('Raw INPUT data'!H233,1/PI())/2,2)/10000,PI()*POWER(PRODUCT('Raw INPUT data'!I233,1/PI())/2,2)/10000,PI()*POWER(PRODUCT('Raw INPUT data'!J233,1/PI())/2,2)/10000,PI()*POWER(PRODUCT('Raw INPUT data'!K233,1/PI())/2,2)/10000,PI()*POWER(PRODUCT('Raw INPUT data'!L233,1/PI())/2,2)/10000,PI()*POWER(PRODUCT('Raw INPUT data'!M233,1/PI())/2,2)/10000,PI()*POWER(PRODUCT('Raw INPUT data'!N233,1/PI())/2,2)/10000,PI()*POWER(PRODUCT('Raw INPUT data'!O233,1/PI())/2,2)/10000,PI()*POWER(PRODUCT('Raw INPUT data'!P233,1/PI())/2,2)/10000,PI()*POWER(PRODUCT('Raw INPUT data'!Q233,1/PI())/2,2)/10000,PI()*POWER(PRODUCT('Raw INPUT data'!R233,1/PI())/2,2)/10000,PI()*POWER(PRODUCT('Raw INPUT data'!S233,1/PI())/2,2)/10000,PI()*POWER(PRODUCT('Raw INPUT data'!T233,1/PI())/2,2)/10000,PI()*POWER(PRODUCT('Raw INPUT data'!U233,1/PI())/2,2)/10000,PI()*POWER(PRODUCT('Raw INPUT data'!V233,1/PI())/2,2)/10000,PI()*POWER(PRODUCT('Raw INPUT data'!W233,1/PI())/2,2)/10000,PI()*POWER(PRODUCT('Raw INPUT data'!X233,1/PI())/2,2)/10000,PI()*POWER(PRODUCT('Raw INPUT data'!Y233,1/PI())/2,2)/10000,PI()*POWER(PRODUCT('Raw INPUT data'!Z233,1/PI())/2,2)/10000)))</f>
        <v/>
      </c>
      <c r="I233" s="26" t="str">
        <f>IF(C233="","",COUNT('Raw INPUT data'!G233:Z233))</f>
        <v/>
      </c>
      <c r="J233" s="3" t="str">
        <f>IF(C233="","",'Raw INPUT data'!F233)</f>
        <v/>
      </c>
      <c r="K233" s="43" t="str">
        <f>IF(B233="","",IF($K$4="","",IF(OR(C233=$K$4,C234=$K$4,C235=$K$4,C236=$K$4),1,0)))</f>
        <v/>
      </c>
      <c r="L233" s="43" t="str">
        <f>IF(B233="","",IF($L$4="","",IF(OR(C233=$L$4,C234=$L$4,C235=$L$4,C236=$L$4),1,0)))</f>
        <v/>
      </c>
      <c r="M233" s="43" t="str">
        <f>IF(B233="","",IF($M$4="","",IF(OR(C233=$M$4,C234=$M$4,C235=$M$4,C236=$M$4),1,0)))</f>
        <v/>
      </c>
      <c r="N233" s="43" t="str">
        <f>IF(B233="","",IF($N$4="","",IF(OR(C233=$N$4,C234=$N$4,C235=$N$4,C236=$N$4),1,0)))</f>
        <v/>
      </c>
      <c r="O233" s="43" t="str">
        <f>IF(B233="","",IF($O$4="","",IF(OR(C233=$O$4,C234=$O$4,C235=$O$4,C236=$O$4),1,0)))</f>
        <v/>
      </c>
      <c r="P233" s="43" t="str">
        <f>IF(B233="","",IF($P$4="","",IF(OR(C233=$P$4,C234=$P$4,C235=$P$4,C236=$P$4),1,0)))</f>
        <v/>
      </c>
      <c r="Q233" s="43" t="str">
        <f>IF(B233="","",IF($Q$4="","",IF(OR(C233=$Q$4,C234=$Q$4,C235=$Q$4,C236=$Q$4),1,0)))</f>
        <v/>
      </c>
      <c r="R233" s="43" t="str">
        <f>IF(B233="","",IF($R$4="","",IF(OR(C233=$R$4,C234=$R$4,C235=$R$4,C236=$R$4),1,0)))</f>
        <v/>
      </c>
      <c r="S233" s="43" t="str">
        <f>IF(B233="","",IF($S$4="","",IF(OR(C233=$S$4,C234=$S$4,C235=$S$4,C236=$S$4),1,0)))</f>
        <v/>
      </c>
      <c r="T233" s="43" t="str">
        <f>IF(B233="","",IF($T$4="","",IF(OR(C233=$T$4,C234=$T$4,C235=$T$4,C236=$T$4),1,0)))</f>
        <v/>
      </c>
      <c r="U233" s="43" t="str">
        <f>IF(B233="","",IF($U$4="","",IF(OR(C233=$U$4,C234=$U$4,C235=$U$4,C236=$U$4),1,0)))</f>
        <v/>
      </c>
      <c r="V233" s="43" t="str">
        <f>IF(B233="","",IF($V$4="","",IF(OR(C233=$V$4,C234=$V$4,C235=$V$4,C236=$V$4),1,0)))</f>
        <v/>
      </c>
      <c r="W233" s="43" t="str">
        <f>IF(B233="","",IF($W$4="","",IF(OR(C233=$W$4,C234=$W$4,C235=$W$4,C236=$W$4),1,0)))</f>
        <v/>
      </c>
      <c r="X233" s="43" t="str">
        <f>IF(B233="","",IF($X$4="","",IF(OR(C233=$X$4,C234=$X$4,C235=$X$4,C236=$X$4),1,0)))</f>
        <v/>
      </c>
      <c r="Y233" s="43" t="str">
        <f>IF(B233="","",IF($Y$4="","",IF(OR(C233=$Y$4,C234=$Y$4,C235=$Y$4,C236=$Y$4),1,0)))</f>
        <v/>
      </c>
      <c r="Z233" s="43" t="str">
        <f>IF(B233="","",IF($Z$4="","",IF(OR(C233=$Z$4,C234=$Z$4,C235=$Z$4,C236=$Z$4),1,0)))</f>
        <v/>
      </c>
      <c r="AA233" s="43" t="str">
        <f>IF(B233="","",IF($AA$4="","",IF(OR(C233=$AA$4,C234=$AA$4,C235=$AA$4,C236=$AA$4),1,0)))</f>
        <v/>
      </c>
      <c r="AB233" s="43" t="str">
        <f>IF(B233="","",IF($AB$4="","",IF(OR(C233=$AB$4,C234=$AB$4,C235=$AB$4,C236=$AB$4),1,0)))</f>
        <v/>
      </c>
      <c r="AC233" s="43" t="str">
        <f>IF(B233="","",IF($AC$4="","",IF(OR(C233=$AC$4,C234=$AC$4,C235=$AC$4,C236=$AC$4),1,0)))</f>
        <v/>
      </c>
      <c r="AD233" s="43" t="str">
        <f>IF(B233="","",IF($AD$4="","",IF(OR(C233=$AD$4,C234=$AD$4,C235=$AD$4,C236=$AD$4),1,0)))</f>
        <v/>
      </c>
      <c r="AE233" s="43" t="str">
        <f>IF(B233="","",IF($AE$4="","",IF(OR(C233=$AE$4,C234=$AE$4,C235=$AE$4,C236=$AE$4),1,0)))</f>
        <v/>
      </c>
      <c r="AF233" s="43" t="str">
        <f>IF(B233="","",IF($AF$4="","",IF(OR(C233=$AF$4,C234=$AF$4,C235=$AF$4,C236=$AF$4),1,0)))</f>
        <v/>
      </c>
      <c r="AG233" s="43" t="str">
        <f>IF(B233="","",IF($AG$4="","",IF(OR(C233=$AG$4,C234=$AG$4,C235=$AG$4,C236=$AG$4),1,0)))</f>
        <v/>
      </c>
      <c r="AH233" s="43" t="str">
        <f>IF(B233="","",IF($AH$4="","",IF(OR(C233=$AH$4,C234=$AH$4,C235=$AH$4,C236=$AH$4),1,0)))</f>
        <v/>
      </c>
      <c r="AI233" s="43" t="str">
        <f>IF(B233="","",IF($AI$4="","",IF(OR(C233=$AI$4,C234=$AI$4,C235=$AI$4,C236=$AI$4),1,0)))</f>
        <v/>
      </c>
      <c r="AJ233" s="43" t="str">
        <f>IF(B233="","",IF($AJ$4="","",IF(OR(C233=$AJ$4,C234=$AJ$4,C235=$AJ$4,C236=$AJ$4),1,0)))</f>
        <v/>
      </c>
      <c r="AK233" s="43" t="str">
        <f>IF(B233="","",IF($AK$4="","",IF(OR(C233=$AK$4,C234=$AK$4,C235=$AK$4,C236=$AK$4),1,0)))</f>
        <v/>
      </c>
      <c r="AL233" s="43" t="str">
        <f>IF(B233="","",IF($AL$4="","",IF(OR(C233=$AL$4,C234=$AL$4,C235=$AL$4,C236=$AL$4),1,0)))</f>
        <v/>
      </c>
      <c r="AM233" s="43" t="str">
        <f>IF(B233="","",IF($AM$4="","",IF(OR(C233=$AM$4,C234=$AM$4,C235=$AM$4,C236=$AM$4),1,0)))</f>
        <v/>
      </c>
      <c r="AN233" s="72" t="str">
        <f>IF(B233="","",IF($AN$4="","",IF(OR(C233=$AN$4,C234=$AN$4,C235=$AN$4,C236=$AN$4),1,0)))</f>
        <v/>
      </c>
    </row>
    <row r="234" spans="1:40" x14ac:dyDescent="0.2">
      <c r="A234" s="68" t="str">
        <f t="shared" si="10"/>
        <v/>
      </c>
      <c r="B234" s="1" t="str">
        <f>CONCATENATE('Raw INPUT data'!A234,'Raw INPUT data'!B234)</f>
        <v/>
      </c>
      <c r="C234" s="12" t="str">
        <f>'Raw INPUT data'!D234</f>
        <v/>
      </c>
      <c r="D234" s="20" t="str">
        <f>IF(C234="","",IF(I234&gt;1,'Raw INPUT data'!E234,SUM('Raw INPUT data'!E234,(G234/100)/2)))</f>
        <v/>
      </c>
      <c r="E234" s="20" t="str">
        <f t="shared" si="11"/>
        <v/>
      </c>
      <c r="F234" s="16" t="str">
        <f>IF(C234="","",IF(I234&gt;1,"MST",'Raw INPUT data'!G234))</f>
        <v/>
      </c>
      <c r="G234" s="16" t="str">
        <f t="shared" si="12"/>
        <v/>
      </c>
      <c r="H234" s="25" t="str">
        <f>IF(C234="","",IF(I234=1,PI()*POWER(G234/2,2)/10000,SUM(PI()*POWER(PRODUCT('Raw INPUT data'!G234,1/PI())/2,2)/10000,PI()*POWER(PRODUCT('Raw INPUT data'!H234,1/PI())/2,2)/10000,PI()*POWER(PRODUCT('Raw INPUT data'!I234,1/PI())/2,2)/10000,PI()*POWER(PRODUCT('Raw INPUT data'!J234,1/PI())/2,2)/10000,PI()*POWER(PRODUCT('Raw INPUT data'!K234,1/PI())/2,2)/10000,PI()*POWER(PRODUCT('Raw INPUT data'!L234,1/PI())/2,2)/10000,PI()*POWER(PRODUCT('Raw INPUT data'!M234,1/PI())/2,2)/10000,PI()*POWER(PRODUCT('Raw INPUT data'!N234,1/PI())/2,2)/10000,PI()*POWER(PRODUCT('Raw INPUT data'!O234,1/PI())/2,2)/10000,PI()*POWER(PRODUCT('Raw INPUT data'!P234,1/PI())/2,2)/10000,PI()*POWER(PRODUCT('Raw INPUT data'!Q234,1/PI())/2,2)/10000,PI()*POWER(PRODUCT('Raw INPUT data'!R234,1/PI())/2,2)/10000,PI()*POWER(PRODUCT('Raw INPUT data'!S234,1/PI())/2,2)/10000,PI()*POWER(PRODUCT('Raw INPUT data'!T234,1/PI())/2,2)/10000,PI()*POWER(PRODUCT('Raw INPUT data'!U234,1/PI())/2,2)/10000,PI()*POWER(PRODUCT('Raw INPUT data'!V234,1/PI())/2,2)/10000,PI()*POWER(PRODUCT('Raw INPUT data'!W234,1/PI())/2,2)/10000,PI()*POWER(PRODUCT('Raw INPUT data'!X234,1/PI())/2,2)/10000,PI()*POWER(PRODUCT('Raw INPUT data'!Y234,1/PI())/2,2)/10000,PI()*POWER(PRODUCT('Raw INPUT data'!Z234,1/PI())/2,2)/10000)))</f>
        <v/>
      </c>
      <c r="I234" s="26" t="str">
        <f>IF(C234="","",COUNT('Raw INPUT data'!G234:Z234))</f>
        <v/>
      </c>
      <c r="J234" s="3" t="str">
        <f>IF(C234="","",'Raw INPUT data'!F234)</f>
        <v/>
      </c>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72"/>
    </row>
    <row r="235" spans="1:40" x14ac:dyDescent="0.2">
      <c r="A235" s="68" t="str">
        <f t="shared" si="10"/>
        <v/>
      </c>
      <c r="B235" s="1" t="str">
        <f>CONCATENATE('Raw INPUT data'!A235,'Raw INPUT data'!B235)</f>
        <v/>
      </c>
      <c r="C235" s="12" t="str">
        <f>'Raw INPUT data'!D235</f>
        <v/>
      </c>
      <c r="D235" s="20" t="str">
        <f>IF(C235="","",IF(I235&gt;1,'Raw INPUT data'!E235,SUM('Raw INPUT data'!E235,(G235/100)/2)))</f>
        <v/>
      </c>
      <c r="E235" s="20" t="str">
        <f t="shared" si="11"/>
        <v/>
      </c>
      <c r="F235" s="16" t="str">
        <f>IF(C235="","",IF(I235&gt;1,"MST",'Raw INPUT data'!G235))</f>
        <v/>
      </c>
      <c r="G235" s="16" t="str">
        <f t="shared" si="12"/>
        <v/>
      </c>
      <c r="H235" s="25" t="str">
        <f>IF(C235="","",IF(I235=1,PI()*POWER(G235/2,2)/10000,SUM(PI()*POWER(PRODUCT('Raw INPUT data'!G235,1/PI())/2,2)/10000,PI()*POWER(PRODUCT('Raw INPUT data'!H235,1/PI())/2,2)/10000,PI()*POWER(PRODUCT('Raw INPUT data'!I235,1/PI())/2,2)/10000,PI()*POWER(PRODUCT('Raw INPUT data'!J235,1/PI())/2,2)/10000,PI()*POWER(PRODUCT('Raw INPUT data'!K235,1/PI())/2,2)/10000,PI()*POWER(PRODUCT('Raw INPUT data'!L235,1/PI())/2,2)/10000,PI()*POWER(PRODUCT('Raw INPUT data'!M235,1/PI())/2,2)/10000,PI()*POWER(PRODUCT('Raw INPUT data'!N235,1/PI())/2,2)/10000,PI()*POWER(PRODUCT('Raw INPUT data'!O235,1/PI())/2,2)/10000,PI()*POWER(PRODUCT('Raw INPUT data'!P235,1/PI())/2,2)/10000,PI()*POWER(PRODUCT('Raw INPUT data'!Q235,1/PI())/2,2)/10000,PI()*POWER(PRODUCT('Raw INPUT data'!R235,1/PI())/2,2)/10000,PI()*POWER(PRODUCT('Raw INPUT data'!S235,1/PI())/2,2)/10000,PI()*POWER(PRODUCT('Raw INPUT data'!T235,1/PI())/2,2)/10000,PI()*POWER(PRODUCT('Raw INPUT data'!U235,1/PI())/2,2)/10000,PI()*POWER(PRODUCT('Raw INPUT data'!V235,1/PI())/2,2)/10000,PI()*POWER(PRODUCT('Raw INPUT data'!W235,1/PI())/2,2)/10000,PI()*POWER(PRODUCT('Raw INPUT data'!X235,1/PI())/2,2)/10000,PI()*POWER(PRODUCT('Raw INPUT data'!Y235,1/PI())/2,2)/10000,PI()*POWER(PRODUCT('Raw INPUT data'!Z235,1/PI())/2,2)/10000)))</f>
        <v/>
      </c>
      <c r="I235" s="26" t="str">
        <f>IF(C235="","",COUNT('Raw INPUT data'!G235:Z235))</f>
        <v/>
      </c>
      <c r="J235" s="3" t="str">
        <f>IF(C235="","",'Raw INPUT data'!F235)</f>
        <v/>
      </c>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72"/>
    </row>
    <row r="236" spans="1:40" x14ac:dyDescent="0.2">
      <c r="A236" s="69" t="str">
        <f t="shared" si="10"/>
        <v/>
      </c>
      <c r="B236" s="4" t="str">
        <f>CONCATENATE('Raw INPUT data'!A236,'Raw INPUT data'!B236)</f>
        <v/>
      </c>
      <c r="C236" s="17" t="str">
        <f>'Raw INPUT data'!D236</f>
        <v/>
      </c>
      <c r="D236" s="21" t="str">
        <f>IF(C236="","",IF(I236&gt;1,'Raw INPUT data'!E236,SUM('Raw INPUT data'!E236,(G236/100)/2)))</f>
        <v/>
      </c>
      <c r="E236" s="21" t="str">
        <f t="shared" si="11"/>
        <v/>
      </c>
      <c r="F236" s="18" t="str">
        <f>IF(C236="","",IF(I236&gt;1,"MST",'Raw INPUT data'!G236))</f>
        <v/>
      </c>
      <c r="G236" s="18" t="str">
        <f t="shared" si="12"/>
        <v/>
      </c>
      <c r="H236" s="27" t="str">
        <f>IF(C236="","",IF(I236=1,PI()*POWER(G236/2,2)/10000,SUM(PI()*POWER(PRODUCT('Raw INPUT data'!G236,1/PI())/2,2)/10000,PI()*POWER(PRODUCT('Raw INPUT data'!H236,1/PI())/2,2)/10000,PI()*POWER(PRODUCT('Raw INPUT data'!I236,1/PI())/2,2)/10000,PI()*POWER(PRODUCT('Raw INPUT data'!J236,1/PI())/2,2)/10000,PI()*POWER(PRODUCT('Raw INPUT data'!K236,1/PI())/2,2)/10000,PI()*POWER(PRODUCT('Raw INPUT data'!L236,1/PI())/2,2)/10000,PI()*POWER(PRODUCT('Raw INPUT data'!M236,1/PI())/2,2)/10000,PI()*POWER(PRODUCT('Raw INPUT data'!N236,1/PI())/2,2)/10000,PI()*POWER(PRODUCT('Raw INPUT data'!O236,1/PI())/2,2)/10000,PI()*POWER(PRODUCT('Raw INPUT data'!P236,1/PI())/2,2)/10000,PI()*POWER(PRODUCT('Raw INPUT data'!Q236,1/PI())/2,2)/10000,PI()*POWER(PRODUCT('Raw INPUT data'!R236,1/PI())/2,2)/10000,PI()*POWER(PRODUCT('Raw INPUT data'!S236,1/PI())/2,2)/10000,PI()*POWER(PRODUCT('Raw INPUT data'!T236,1/PI())/2,2)/10000,PI()*POWER(PRODUCT('Raw INPUT data'!U236,1/PI())/2,2)/10000,PI()*POWER(PRODUCT('Raw INPUT data'!V236,1/PI())/2,2)/10000,PI()*POWER(PRODUCT('Raw INPUT data'!W236,1/PI())/2,2)/10000,PI()*POWER(PRODUCT('Raw INPUT data'!X236,1/PI())/2,2)/10000,PI()*POWER(PRODUCT('Raw INPUT data'!Y236,1/PI())/2,2)/10000,PI()*POWER(PRODUCT('Raw INPUT data'!Z236,1/PI())/2,2)/10000)))</f>
        <v/>
      </c>
      <c r="I236" s="28" t="str">
        <f>IF(C236="","",COUNT('Raw INPUT data'!G236:Z236))</f>
        <v/>
      </c>
      <c r="J236" s="5" t="str">
        <f>IF(C236="","",'Raw INPUT data'!F236)</f>
        <v/>
      </c>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73"/>
    </row>
    <row r="237" spans="1:40" x14ac:dyDescent="0.2">
      <c r="A237" s="68" t="str">
        <f t="shared" si="10"/>
        <v/>
      </c>
      <c r="B237" s="1" t="str">
        <f>CONCATENATE('Raw INPUT data'!A237,'Raw INPUT data'!B237)</f>
        <v/>
      </c>
      <c r="C237" s="12" t="str">
        <f>'Raw INPUT data'!D237</f>
        <v/>
      </c>
      <c r="D237" s="20" t="str">
        <f>IF(C237="","",IF(I237&gt;1,'Raw INPUT data'!E237,SUM('Raw INPUT data'!E237,(G237/100)/2)))</f>
        <v/>
      </c>
      <c r="E237" s="20" t="str">
        <f t="shared" si="11"/>
        <v/>
      </c>
      <c r="F237" s="16" t="str">
        <f>IF(C237="","",IF(I237&gt;1,"MST",'Raw INPUT data'!G237))</f>
        <v/>
      </c>
      <c r="G237" s="16" t="str">
        <f t="shared" si="12"/>
        <v/>
      </c>
      <c r="H237" s="25" t="str">
        <f>IF(C237="","",IF(I237=1,PI()*POWER(G237/2,2)/10000,SUM(PI()*POWER(PRODUCT('Raw INPUT data'!G237,1/PI())/2,2)/10000,PI()*POWER(PRODUCT('Raw INPUT data'!H237,1/PI())/2,2)/10000,PI()*POWER(PRODUCT('Raw INPUT data'!I237,1/PI())/2,2)/10000,PI()*POWER(PRODUCT('Raw INPUT data'!J237,1/PI())/2,2)/10000,PI()*POWER(PRODUCT('Raw INPUT data'!K237,1/PI())/2,2)/10000,PI()*POWER(PRODUCT('Raw INPUT data'!L237,1/PI())/2,2)/10000,PI()*POWER(PRODUCT('Raw INPUT data'!M237,1/PI())/2,2)/10000,PI()*POWER(PRODUCT('Raw INPUT data'!N237,1/PI())/2,2)/10000,PI()*POWER(PRODUCT('Raw INPUT data'!O237,1/PI())/2,2)/10000,PI()*POWER(PRODUCT('Raw INPUT data'!P237,1/PI())/2,2)/10000,PI()*POWER(PRODUCT('Raw INPUT data'!Q237,1/PI())/2,2)/10000,PI()*POWER(PRODUCT('Raw INPUT data'!R237,1/PI())/2,2)/10000,PI()*POWER(PRODUCT('Raw INPUT data'!S237,1/PI())/2,2)/10000,PI()*POWER(PRODUCT('Raw INPUT data'!T237,1/PI())/2,2)/10000,PI()*POWER(PRODUCT('Raw INPUT data'!U237,1/PI())/2,2)/10000,PI()*POWER(PRODUCT('Raw INPUT data'!V237,1/PI())/2,2)/10000,PI()*POWER(PRODUCT('Raw INPUT data'!W237,1/PI())/2,2)/10000,PI()*POWER(PRODUCT('Raw INPUT data'!X237,1/PI())/2,2)/10000,PI()*POWER(PRODUCT('Raw INPUT data'!Y237,1/PI())/2,2)/10000,PI()*POWER(PRODUCT('Raw INPUT data'!Z237,1/PI())/2,2)/10000)))</f>
        <v/>
      </c>
      <c r="I237" s="26" t="str">
        <f>IF(C237="","",COUNT('Raw INPUT data'!G237:Z237))</f>
        <v/>
      </c>
      <c r="J237" s="3" t="str">
        <f>IF(C237="","",'Raw INPUT data'!F237)</f>
        <v/>
      </c>
      <c r="K237" s="43" t="str">
        <f>IF(B237="","",IF($K$4="","",IF(OR(C237=$K$4,C238=$K$4,C239=$K$4,C240=$K$4),1,0)))</f>
        <v/>
      </c>
      <c r="L237" s="43" t="str">
        <f>IF(B237="","",IF($L$4="","",IF(OR(C237=$L$4,C238=$L$4,C239=$L$4,C240=$L$4),1,0)))</f>
        <v/>
      </c>
      <c r="M237" s="43" t="str">
        <f>IF(B237="","",IF($M$4="","",IF(OR(C237=$M$4,C238=$M$4,C239=$M$4,C240=$M$4),1,0)))</f>
        <v/>
      </c>
      <c r="N237" s="43" t="str">
        <f>IF(B237="","",IF($N$4="","",IF(OR(C237=$N$4,C238=$N$4,C239=$N$4,C240=$N$4),1,0)))</f>
        <v/>
      </c>
      <c r="O237" s="43" t="str">
        <f>IF(B237="","",IF($O$4="","",IF(OR(C237=$O$4,C238=$O$4,C239=$O$4,C240=$O$4),1,0)))</f>
        <v/>
      </c>
      <c r="P237" s="43" t="str">
        <f>IF(B237="","",IF($P$4="","",IF(OR(C237=$P$4,C238=$P$4,C239=$P$4,C240=$P$4),1,0)))</f>
        <v/>
      </c>
      <c r="Q237" s="43" t="str">
        <f>IF(B237="","",IF($Q$4="","",IF(OR(C237=$Q$4,C238=$Q$4,C239=$Q$4,C240=$Q$4),1,0)))</f>
        <v/>
      </c>
      <c r="R237" s="43" t="str">
        <f>IF(B237="","",IF($R$4="","",IF(OR(C237=$R$4,C238=$R$4,C239=$R$4,C240=$R$4),1,0)))</f>
        <v/>
      </c>
      <c r="S237" s="43" t="str">
        <f>IF(B237="","",IF($S$4="","",IF(OR(C237=$S$4,C238=$S$4,C239=$S$4,C240=$S$4),1,0)))</f>
        <v/>
      </c>
      <c r="T237" s="43" t="str">
        <f>IF(B237="","",IF($T$4="","",IF(OR(C237=$T$4,C238=$T$4,C239=$T$4,C240=$T$4),1,0)))</f>
        <v/>
      </c>
      <c r="U237" s="43" t="str">
        <f>IF(B237="","",IF($U$4="","",IF(OR(C237=$U$4,C238=$U$4,C239=$U$4,C240=$U$4),1,0)))</f>
        <v/>
      </c>
      <c r="V237" s="43" t="str">
        <f>IF(B237="","",IF($V$4="","",IF(OR(C237=$V$4,C238=$V$4,C239=$V$4,C240=$V$4),1,0)))</f>
        <v/>
      </c>
      <c r="W237" s="43" t="str">
        <f>IF(B237="","",IF($W$4="","",IF(OR(C237=$W$4,C238=$W$4,C239=$W$4,C240=$W$4),1,0)))</f>
        <v/>
      </c>
      <c r="X237" s="43" t="str">
        <f>IF(B237="","",IF($X$4="","",IF(OR(C237=$X$4,C238=$X$4,C239=$X$4,C240=$X$4),1,0)))</f>
        <v/>
      </c>
      <c r="Y237" s="43" t="str">
        <f>IF(B237="","",IF($Y$4="","",IF(OR(C237=$Y$4,C238=$Y$4,C239=$Y$4,C240=$Y$4),1,0)))</f>
        <v/>
      </c>
      <c r="Z237" s="43" t="str">
        <f>IF(B237="","",IF($Z$4="","",IF(OR(C237=$Z$4,C238=$Z$4,C239=$Z$4,C240=$Z$4),1,0)))</f>
        <v/>
      </c>
      <c r="AA237" s="43" t="str">
        <f>IF(B237="","",IF($AA$4="","",IF(OR(C237=$AA$4,C238=$AA$4,C239=$AA$4,C240=$AA$4),1,0)))</f>
        <v/>
      </c>
      <c r="AB237" s="43" t="str">
        <f>IF(B237="","",IF($AB$4="","",IF(OR(C237=$AB$4,C238=$AB$4,C239=$AB$4,C240=$AB$4),1,0)))</f>
        <v/>
      </c>
      <c r="AC237" s="43" t="str">
        <f>IF(B237="","",IF($AC$4="","",IF(OR(C237=$AC$4,C238=$AC$4,C239=$AC$4,C240=$AC$4),1,0)))</f>
        <v/>
      </c>
      <c r="AD237" s="43" t="str">
        <f>IF(B237="","",IF($AD$4="","",IF(OR(C237=$AD$4,C238=$AD$4,C239=$AD$4,C240=$AD$4),1,0)))</f>
        <v/>
      </c>
      <c r="AE237" s="43" t="str">
        <f>IF(B237="","",IF($AE$4="","",IF(OR(C237=$AE$4,C238=$AE$4,C239=$AE$4,C240=$AE$4),1,0)))</f>
        <v/>
      </c>
      <c r="AF237" s="43" t="str">
        <f>IF(B237="","",IF($AF$4="","",IF(OR(C237=$AF$4,C238=$AF$4,C239=$AF$4,C240=$AF$4),1,0)))</f>
        <v/>
      </c>
      <c r="AG237" s="43" t="str">
        <f>IF(B237="","",IF($AG$4="","",IF(OR(C237=$AG$4,C238=$AG$4,C239=$AG$4,C240=$AG$4),1,0)))</f>
        <v/>
      </c>
      <c r="AH237" s="43" t="str">
        <f>IF(B237="","",IF($AH$4="","",IF(OR(C237=$AH$4,C238=$AH$4,C239=$AH$4,C240=$AH$4),1,0)))</f>
        <v/>
      </c>
      <c r="AI237" s="43" t="str">
        <f>IF(B237="","",IF($AI$4="","",IF(OR(C237=$AI$4,C238=$AI$4,C239=$AI$4,C240=$AI$4),1,0)))</f>
        <v/>
      </c>
      <c r="AJ237" s="43" t="str">
        <f>IF(B237="","",IF($AJ$4="","",IF(OR(C237=$AJ$4,C238=$AJ$4,C239=$AJ$4,C240=$AJ$4),1,0)))</f>
        <v/>
      </c>
      <c r="AK237" s="43" t="str">
        <f>IF(B237="","",IF($AK$4="","",IF(OR(C237=$AK$4,C238=$AK$4,C239=$AK$4,C240=$AK$4),1,0)))</f>
        <v/>
      </c>
      <c r="AL237" s="43" t="str">
        <f>IF(B237="","",IF($AL$4="","",IF(OR(C237=$AL$4,C238=$AL$4,C239=$AL$4,C240=$AL$4),1,0)))</f>
        <v/>
      </c>
      <c r="AM237" s="43" t="str">
        <f>IF(B237="","",IF($AM$4="","",IF(OR(C237=$AM$4,C238=$AM$4,C239=$AM$4,C240=$AM$4),1,0)))</f>
        <v/>
      </c>
      <c r="AN237" s="72" t="str">
        <f>IF(B237="","",IF($AN$4="","",IF(OR(C237=$AN$4,C238=$AN$4,C239=$AN$4,C240=$AN$4),1,0)))</f>
        <v/>
      </c>
    </row>
    <row r="238" spans="1:40" x14ac:dyDescent="0.2">
      <c r="A238" s="68" t="str">
        <f t="shared" si="10"/>
        <v/>
      </c>
      <c r="B238" s="1" t="str">
        <f>CONCATENATE('Raw INPUT data'!A238,'Raw INPUT data'!B238)</f>
        <v/>
      </c>
      <c r="C238" s="12" t="str">
        <f>'Raw INPUT data'!D238</f>
        <v/>
      </c>
      <c r="D238" s="20" t="str">
        <f>IF(C238="","",IF(I238&gt;1,'Raw INPUT data'!E238,SUM('Raw INPUT data'!E238,(G238/100)/2)))</f>
        <v/>
      </c>
      <c r="E238" s="20" t="str">
        <f t="shared" si="11"/>
        <v/>
      </c>
      <c r="F238" s="16" t="str">
        <f>IF(C238="","",IF(I238&gt;1,"MST",'Raw INPUT data'!G238))</f>
        <v/>
      </c>
      <c r="G238" s="16" t="str">
        <f t="shared" si="12"/>
        <v/>
      </c>
      <c r="H238" s="25" t="str">
        <f>IF(C238="","",IF(I238=1,PI()*POWER(G238/2,2)/10000,SUM(PI()*POWER(PRODUCT('Raw INPUT data'!G238,1/PI())/2,2)/10000,PI()*POWER(PRODUCT('Raw INPUT data'!H238,1/PI())/2,2)/10000,PI()*POWER(PRODUCT('Raw INPUT data'!I238,1/PI())/2,2)/10000,PI()*POWER(PRODUCT('Raw INPUT data'!J238,1/PI())/2,2)/10000,PI()*POWER(PRODUCT('Raw INPUT data'!K238,1/PI())/2,2)/10000,PI()*POWER(PRODUCT('Raw INPUT data'!L238,1/PI())/2,2)/10000,PI()*POWER(PRODUCT('Raw INPUT data'!M238,1/PI())/2,2)/10000,PI()*POWER(PRODUCT('Raw INPUT data'!N238,1/PI())/2,2)/10000,PI()*POWER(PRODUCT('Raw INPUT data'!O238,1/PI())/2,2)/10000,PI()*POWER(PRODUCT('Raw INPUT data'!P238,1/PI())/2,2)/10000,PI()*POWER(PRODUCT('Raw INPUT data'!Q238,1/PI())/2,2)/10000,PI()*POWER(PRODUCT('Raw INPUT data'!R238,1/PI())/2,2)/10000,PI()*POWER(PRODUCT('Raw INPUT data'!S238,1/PI())/2,2)/10000,PI()*POWER(PRODUCT('Raw INPUT data'!T238,1/PI())/2,2)/10000,PI()*POWER(PRODUCT('Raw INPUT data'!U238,1/PI())/2,2)/10000,PI()*POWER(PRODUCT('Raw INPUT data'!V238,1/PI())/2,2)/10000,PI()*POWER(PRODUCT('Raw INPUT data'!W238,1/PI())/2,2)/10000,PI()*POWER(PRODUCT('Raw INPUT data'!X238,1/PI())/2,2)/10000,PI()*POWER(PRODUCT('Raw INPUT data'!Y238,1/PI())/2,2)/10000,PI()*POWER(PRODUCT('Raw INPUT data'!Z238,1/PI())/2,2)/10000)))</f>
        <v/>
      </c>
      <c r="I238" s="26" t="str">
        <f>IF(C238="","",COUNT('Raw INPUT data'!G238:Z238))</f>
        <v/>
      </c>
      <c r="J238" s="3" t="str">
        <f>IF(C238="","",'Raw INPUT data'!F238)</f>
        <v/>
      </c>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72"/>
    </row>
    <row r="239" spans="1:40" x14ac:dyDescent="0.2">
      <c r="A239" s="68" t="str">
        <f t="shared" si="10"/>
        <v/>
      </c>
      <c r="B239" s="1" t="str">
        <f>CONCATENATE('Raw INPUT data'!A239,'Raw INPUT data'!B239)</f>
        <v/>
      </c>
      <c r="C239" s="12" t="str">
        <f>'Raw INPUT data'!D239</f>
        <v/>
      </c>
      <c r="D239" s="20" t="str">
        <f>IF(C239="","",IF(I239&gt;1,'Raw INPUT data'!E239,SUM('Raw INPUT data'!E239,(G239/100)/2)))</f>
        <v/>
      </c>
      <c r="E239" s="20" t="str">
        <f t="shared" si="11"/>
        <v/>
      </c>
      <c r="F239" s="16" t="str">
        <f>IF(C239="","",IF(I239&gt;1,"MST",'Raw INPUT data'!G239))</f>
        <v/>
      </c>
      <c r="G239" s="16" t="str">
        <f t="shared" si="12"/>
        <v/>
      </c>
      <c r="H239" s="25" t="str">
        <f>IF(C239="","",IF(I239=1,PI()*POWER(G239/2,2)/10000,SUM(PI()*POWER(PRODUCT('Raw INPUT data'!G239,1/PI())/2,2)/10000,PI()*POWER(PRODUCT('Raw INPUT data'!H239,1/PI())/2,2)/10000,PI()*POWER(PRODUCT('Raw INPUT data'!I239,1/PI())/2,2)/10000,PI()*POWER(PRODUCT('Raw INPUT data'!J239,1/PI())/2,2)/10000,PI()*POWER(PRODUCT('Raw INPUT data'!K239,1/PI())/2,2)/10000,PI()*POWER(PRODUCT('Raw INPUT data'!L239,1/PI())/2,2)/10000,PI()*POWER(PRODUCT('Raw INPUT data'!M239,1/PI())/2,2)/10000,PI()*POWER(PRODUCT('Raw INPUT data'!N239,1/PI())/2,2)/10000,PI()*POWER(PRODUCT('Raw INPUT data'!O239,1/PI())/2,2)/10000,PI()*POWER(PRODUCT('Raw INPUT data'!P239,1/PI())/2,2)/10000,PI()*POWER(PRODUCT('Raw INPUT data'!Q239,1/PI())/2,2)/10000,PI()*POWER(PRODUCT('Raw INPUT data'!R239,1/PI())/2,2)/10000,PI()*POWER(PRODUCT('Raw INPUT data'!S239,1/PI())/2,2)/10000,PI()*POWER(PRODUCT('Raw INPUT data'!T239,1/PI())/2,2)/10000,PI()*POWER(PRODUCT('Raw INPUT data'!U239,1/PI())/2,2)/10000,PI()*POWER(PRODUCT('Raw INPUT data'!V239,1/PI())/2,2)/10000,PI()*POWER(PRODUCT('Raw INPUT data'!W239,1/PI())/2,2)/10000,PI()*POWER(PRODUCT('Raw INPUT data'!X239,1/PI())/2,2)/10000,PI()*POWER(PRODUCT('Raw INPUT data'!Y239,1/PI())/2,2)/10000,PI()*POWER(PRODUCT('Raw INPUT data'!Z239,1/PI())/2,2)/10000)))</f>
        <v/>
      </c>
      <c r="I239" s="26" t="str">
        <f>IF(C239="","",COUNT('Raw INPUT data'!G239:Z239))</f>
        <v/>
      </c>
      <c r="J239" s="3" t="str">
        <f>IF(C239="","",'Raw INPUT data'!F239)</f>
        <v/>
      </c>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72"/>
    </row>
    <row r="240" spans="1:40" x14ac:dyDescent="0.2">
      <c r="A240" s="69" t="str">
        <f t="shared" si="10"/>
        <v/>
      </c>
      <c r="B240" s="4" t="str">
        <f>CONCATENATE('Raw INPUT data'!A240,'Raw INPUT data'!B240)</f>
        <v/>
      </c>
      <c r="C240" s="17" t="str">
        <f>'Raw INPUT data'!D240</f>
        <v/>
      </c>
      <c r="D240" s="21" t="str">
        <f>IF(C240="","",IF(I240&gt;1,'Raw INPUT data'!E240,SUM('Raw INPUT data'!E240,(G240/100)/2)))</f>
        <v/>
      </c>
      <c r="E240" s="21" t="str">
        <f t="shared" si="11"/>
        <v/>
      </c>
      <c r="F240" s="18" t="str">
        <f>IF(C240="","",IF(I240&gt;1,"MST",'Raw INPUT data'!G240))</f>
        <v/>
      </c>
      <c r="G240" s="18" t="str">
        <f t="shared" si="12"/>
        <v/>
      </c>
      <c r="H240" s="27" t="str">
        <f>IF(C240="","",IF(I240=1,PI()*POWER(G240/2,2)/10000,SUM(PI()*POWER(PRODUCT('Raw INPUT data'!G240,1/PI())/2,2)/10000,PI()*POWER(PRODUCT('Raw INPUT data'!H240,1/PI())/2,2)/10000,PI()*POWER(PRODUCT('Raw INPUT data'!I240,1/PI())/2,2)/10000,PI()*POWER(PRODUCT('Raw INPUT data'!J240,1/PI())/2,2)/10000,PI()*POWER(PRODUCT('Raw INPUT data'!K240,1/PI())/2,2)/10000,PI()*POWER(PRODUCT('Raw INPUT data'!L240,1/PI())/2,2)/10000,PI()*POWER(PRODUCT('Raw INPUT data'!M240,1/PI())/2,2)/10000,PI()*POWER(PRODUCT('Raw INPUT data'!N240,1/PI())/2,2)/10000,PI()*POWER(PRODUCT('Raw INPUT data'!O240,1/PI())/2,2)/10000,PI()*POWER(PRODUCT('Raw INPUT data'!P240,1/PI())/2,2)/10000,PI()*POWER(PRODUCT('Raw INPUT data'!Q240,1/PI())/2,2)/10000,PI()*POWER(PRODUCT('Raw INPUT data'!R240,1/PI())/2,2)/10000,PI()*POWER(PRODUCT('Raw INPUT data'!S240,1/PI())/2,2)/10000,PI()*POWER(PRODUCT('Raw INPUT data'!T240,1/PI())/2,2)/10000,PI()*POWER(PRODUCT('Raw INPUT data'!U240,1/PI())/2,2)/10000,PI()*POWER(PRODUCT('Raw INPUT data'!V240,1/PI())/2,2)/10000,PI()*POWER(PRODUCT('Raw INPUT data'!W240,1/PI())/2,2)/10000,PI()*POWER(PRODUCT('Raw INPUT data'!X240,1/PI())/2,2)/10000,PI()*POWER(PRODUCT('Raw INPUT data'!Y240,1/PI())/2,2)/10000,PI()*POWER(PRODUCT('Raw INPUT data'!Z240,1/PI())/2,2)/10000)))</f>
        <v/>
      </c>
      <c r="I240" s="28" t="str">
        <f>IF(C240="","",COUNT('Raw INPUT data'!G240:Z240))</f>
        <v/>
      </c>
      <c r="J240" s="5" t="str">
        <f>IF(C240="","",'Raw INPUT data'!F240)</f>
        <v/>
      </c>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73"/>
    </row>
    <row r="241" spans="1:40" x14ac:dyDescent="0.2">
      <c r="A241" s="68" t="str">
        <f t="shared" si="10"/>
        <v/>
      </c>
      <c r="B241" s="1" t="str">
        <f>CONCATENATE('Raw INPUT data'!A241,'Raw INPUT data'!B241)</f>
        <v/>
      </c>
      <c r="C241" s="12" t="str">
        <f>'Raw INPUT data'!D241</f>
        <v/>
      </c>
      <c r="D241" s="20" t="str">
        <f>IF(C241="","",IF(I241&gt;1,'Raw INPUT data'!E241,SUM('Raw INPUT data'!E241,(G241/100)/2)))</f>
        <v/>
      </c>
      <c r="E241" s="20" t="str">
        <f t="shared" si="11"/>
        <v/>
      </c>
      <c r="F241" s="16" t="str">
        <f>IF(C241="","",IF(I241&gt;1,"MST",'Raw INPUT data'!G241))</f>
        <v/>
      </c>
      <c r="G241" s="16" t="str">
        <f t="shared" si="12"/>
        <v/>
      </c>
      <c r="H241" s="25" t="str">
        <f>IF(C241="","",IF(I241=1,PI()*POWER(G241/2,2)/10000,SUM(PI()*POWER(PRODUCT('Raw INPUT data'!G241,1/PI())/2,2)/10000,PI()*POWER(PRODUCT('Raw INPUT data'!H241,1/PI())/2,2)/10000,PI()*POWER(PRODUCT('Raw INPUT data'!I241,1/PI())/2,2)/10000,PI()*POWER(PRODUCT('Raw INPUT data'!J241,1/PI())/2,2)/10000,PI()*POWER(PRODUCT('Raw INPUT data'!K241,1/PI())/2,2)/10000,PI()*POWER(PRODUCT('Raw INPUT data'!L241,1/PI())/2,2)/10000,PI()*POWER(PRODUCT('Raw INPUT data'!M241,1/PI())/2,2)/10000,PI()*POWER(PRODUCT('Raw INPUT data'!N241,1/PI())/2,2)/10000,PI()*POWER(PRODUCT('Raw INPUT data'!O241,1/PI())/2,2)/10000,PI()*POWER(PRODUCT('Raw INPUT data'!P241,1/PI())/2,2)/10000,PI()*POWER(PRODUCT('Raw INPUT data'!Q241,1/PI())/2,2)/10000,PI()*POWER(PRODUCT('Raw INPUT data'!R241,1/PI())/2,2)/10000,PI()*POWER(PRODUCT('Raw INPUT data'!S241,1/PI())/2,2)/10000,PI()*POWER(PRODUCT('Raw INPUT data'!T241,1/PI())/2,2)/10000,PI()*POWER(PRODUCT('Raw INPUT data'!U241,1/PI())/2,2)/10000,PI()*POWER(PRODUCT('Raw INPUT data'!V241,1/PI())/2,2)/10000,PI()*POWER(PRODUCT('Raw INPUT data'!W241,1/PI())/2,2)/10000,PI()*POWER(PRODUCT('Raw INPUT data'!X241,1/PI())/2,2)/10000,PI()*POWER(PRODUCT('Raw INPUT data'!Y241,1/PI())/2,2)/10000,PI()*POWER(PRODUCT('Raw INPUT data'!Z241,1/PI())/2,2)/10000)))</f>
        <v/>
      </c>
      <c r="I241" s="26" t="str">
        <f>IF(C241="","",COUNT('Raw INPUT data'!G241:Z241))</f>
        <v/>
      </c>
      <c r="J241" s="3" t="str">
        <f>IF(C241="","",'Raw INPUT data'!F241)</f>
        <v/>
      </c>
      <c r="K241" s="43" t="str">
        <f>IF(B241="","",IF($K$4="","",IF(OR(C241=$K$4,C242=$K$4,C243=$K$4,C244=$K$4),1,0)))</f>
        <v/>
      </c>
      <c r="L241" s="43" t="str">
        <f>IF(B241="","",IF($L$4="","",IF(OR(C241=$L$4,C242=$L$4,C243=$L$4,C244=$L$4),1,0)))</f>
        <v/>
      </c>
      <c r="M241" s="43" t="str">
        <f>IF(B241="","",IF($M$4="","",IF(OR(C241=$M$4,C242=$M$4,C243=$M$4,C244=$M$4),1,0)))</f>
        <v/>
      </c>
      <c r="N241" s="43" t="str">
        <f>IF(B241="","",IF($N$4="","",IF(OR(C241=$N$4,C242=$N$4,C243=$N$4,C244=$N$4),1,0)))</f>
        <v/>
      </c>
      <c r="O241" s="43" t="str">
        <f>IF(B241="","",IF($O$4="","",IF(OR(C241=$O$4,C242=$O$4,C243=$O$4,C244=$O$4),1,0)))</f>
        <v/>
      </c>
      <c r="P241" s="43" t="str">
        <f>IF(B241="","",IF($P$4="","",IF(OR(C241=$P$4,C242=$P$4,C243=$P$4,C244=$P$4),1,0)))</f>
        <v/>
      </c>
      <c r="Q241" s="43" t="str">
        <f>IF(B241="","",IF($Q$4="","",IF(OR(C241=$Q$4,C242=$Q$4,C243=$Q$4,C244=$Q$4),1,0)))</f>
        <v/>
      </c>
      <c r="R241" s="43" t="str">
        <f>IF(B241="","",IF($R$4="","",IF(OR(C241=$R$4,C242=$R$4,C243=$R$4,C244=$R$4),1,0)))</f>
        <v/>
      </c>
      <c r="S241" s="43" t="str">
        <f>IF(B241="","",IF($S$4="","",IF(OR(C241=$S$4,C242=$S$4,C243=$S$4,C244=$S$4),1,0)))</f>
        <v/>
      </c>
      <c r="T241" s="43" t="str">
        <f>IF(B241="","",IF($T$4="","",IF(OR(C241=$T$4,C242=$T$4,C243=$T$4,C244=$T$4),1,0)))</f>
        <v/>
      </c>
      <c r="U241" s="43" t="str">
        <f>IF(B241="","",IF($U$4="","",IF(OR(C241=$U$4,C242=$U$4,C243=$U$4,C244=$U$4),1,0)))</f>
        <v/>
      </c>
      <c r="V241" s="43" t="str">
        <f>IF(B241="","",IF($V$4="","",IF(OR(C241=$V$4,C242=$V$4,C243=$V$4,C244=$V$4),1,0)))</f>
        <v/>
      </c>
      <c r="W241" s="43" t="str">
        <f>IF(B241="","",IF($W$4="","",IF(OR(C241=$W$4,C242=$W$4,C243=$W$4,C244=$W$4),1,0)))</f>
        <v/>
      </c>
      <c r="X241" s="43" t="str">
        <f>IF(B241="","",IF($X$4="","",IF(OR(C241=$X$4,C242=$X$4,C243=$X$4,C244=$X$4),1,0)))</f>
        <v/>
      </c>
      <c r="Y241" s="43" t="str">
        <f>IF(B241="","",IF($Y$4="","",IF(OR(C241=$Y$4,C242=$Y$4,C243=$Y$4,C244=$Y$4),1,0)))</f>
        <v/>
      </c>
      <c r="Z241" s="43" t="str">
        <f>IF(B241="","",IF($Z$4="","",IF(OR(C241=$Z$4,C242=$Z$4,C243=$Z$4,C244=$Z$4),1,0)))</f>
        <v/>
      </c>
      <c r="AA241" s="43" t="str">
        <f>IF(B241="","",IF($AA$4="","",IF(OR(C241=$AA$4,C242=$AA$4,C243=$AA$4,C244=$AA$4),1,0)))</f>
        <v/>
      </c>
      <c r="AB241" s="43" t="str">
        <f>IF(B241="","",IF($AB$4="","",IF(OR(C241=$AB$4,C242=$AB$4,C243=$AB$4,C244=$AB$4),1,0)))</f>
        <v/>
      </c>
      <c r="AC241" s="43" t="str">
        <f>IF(B241="","",IF($AC$4="","",IF(OR(C241=$AC$4,C242=$AC$4,C243=$AC$4,C244=$AC$4),1,0)))</f>
        <v/>
      </c>
      <c r="AD241" s="43" t="str">
        <f>IF(B241="","",IF($AD$4="","",IF(OR(C241=$AD$4,C242=$AD$4,C243=$AD$4,C244=$AD$4),1,0)))</f>
        <v/>
      </c>
      <c r="AE241" s="43" t="str">
        <f>IF(B241="","",IF($AE$4="","",IF(OR(C241=$AE$4,C242=$AE$4,C243=$AE$4,C244=$AE$4),1,0)))</f>
        <v/>
      </c>
      <c r="AF241" s="43" t="str">
        <f>IF(B241="","",IF($AF$4="","",IF(OR(C241=$AF$4,C242=$AF$4,C243=$AF$4,C244=$AF$4),1,0)))</f>
        <v/>
      </c>
      <c r="AG241" s="43" t="str">
        <f>IF(B241="","",IF($AG$4="","",IF(OR(C241=$AG$4,C242=$AG$4,C243=$AG$4,C244=$AG$4),1,0)))</f>
        <v/>
      </c>
      <c r="AH241" s="43" t="str">
        <f>IF(B241="","",IF($AH$4="","",IF(OR(C241=$AH$4,C242=$AH$4,C243=$AH$4,C244=$AH$4),1,0)))</f>
        <v/>
      </c>
      <c r="AI241" s="43" t="str">
        <f>IF(B241="","",IF($AI$4="","",IF(OR(C241=$AI$4,C242=$AI$4,C243=$AI$4,C244=$AI$4),1,0)))</f>
        <v/>
      </c>
      <c r="AJ241" s="43" t="str">
        <f>IF(B241="","",IF($AJ$4="","",IF(OR(C241=$AJ$4,C242=$AJ$4,C243=$AJ$4,C244=$AJ$4),1,0)))</f>
        <v/>
      </c>
      <c r="AK241" s="43" t="str">
        <f>IF(B241="","",IF($AK$4="","",IF(OR(C241=$AK$4,C242=$AK$4,C243=$AK$4,C244=$AK$4),1,0)))</f>
        <v/>
      </c>
      <c r="AL241" s="43" t="str">
        <f>IF(B241="","",IF($AL$4="","",IF(OR(C241=$AL$4,C242=$AL$4,C243=$AL$4,C244=$AL$4),1,0)))</f>
        <v/>
      </c>
      <c r="AM241" s="43" t="str">
        <f>IF(B241="","",IF($AM$4="","",IF(OR(C241=$AM$4,C242=$AM$4,C243=$AM$4,C244=$AM$4),1,0)))</f>
        <v/>
      </c>
      <c r="AN241" s="72" t="str">
        <f>IF(B241="","",IF($AN$4="","",IF(OR(C241=$AN$4,C242=$AN$4,C243=$AN$4,C244=$AN$4),1,0)))</f>
        <v/>
      </c>
    </row>
    <row r="242" spans="1:40" x14ac:dyDescent="0.2">
      <c r="A242" s="68" t="str">
        <f t="shared" si="10"/>
        <v/>
      </c>
      <c r="B242" s="1" t="str">
        <f>CONCATENATE('Raw INPUT data'!A242,'Raw INPUT data'!B242)</f>
        <v/>
      </c>
      <c r="C242" s="12" t="str">
        <f>'Raw INPUT data'!D242</f>
        <v/>
      </c>
      <c r="D242" s="20" t="str">
        <f>IF(C242="","",IF(I242&gt;1,'Raw INPUT data'!E242,SUM('Raw INPUT data'!E242,(G242/100)/2)))</f>
        <v/>
      </c>
      <c r="E242" s="20" t="str">
        <f t="shared" si="11"/>
        <v/>
      </c>
      <c r="F242" s="16" t="str">
        <f>IF(C242="","",IF(I242&gt;1,"MST",'Raw INPUT data'!G242))</f>
        <v/>
      </c>
      <c r="G242" s="16" t="str">
        <f t="shared" si="12"/>
        <v/>
      </c>
      <c r="H242" s="25" t="str">
        <f>IF(C242="","",IF(I242=1,PI()*POWER(G242/2,2)/10000,SUM(PI()*POWER(PRODUCT('Raw INPUT data'!G242,1/PI())/2,2)/10000,PI()*POWER(PRODUCT('Raw INPUT data'!H242,1/PI())/2,2)/10000,PI()*POWER(PRODUCT('Raw INPUT data'!I242,1/PI())/2,2)/10000,PI()*POWER(PRODUCT('Raw INPUT data'!J242,1/PI())/2,2)/10000,PI()*POWER(PRODUCT('Raw INPUT data'!K242,1/PI())/2,2)/10000,PI()*POWER(PRODUCT('Raw INPUT data'!L242,1/PI())/2,2)/10000,PI()*POWER(PRODUCT('Raw INPUT data'!M242,1/PI())/2,2)/10000,PI()*POWER(PRODUCT('Raw INPUT data'!N242,1/PI())/2,2)/10000,PI()*POWER(PRODUCT('Raw INPUT data'!O242,1/PI())/2,2)/10000,PI()*POWER(PRODUCT('Raw INPUT data'!P242,1/PI())/2,2)/10000,PI()*POWER(PRODUCT('Raw INPUT data'!Q242,1/PI())/2,2)/10000,PI()*POWER(PRODUCT('Raw INPUT data'!R242,1/PI())/2,2)/10000,PI()*POWER(PRODUCT('Raw INPUT data'!S242,1/PI())/2,2)/10000,PI()*POWER(PRODUCT('Raw INPUT data'!T242,1/PI())/2,2)/10000,PI()*POWER(PRODUCT('Raw INPUT data'!U242,1/PI())/2,2)/10000,PI()*POWER(PRODUCT('Raw INPUT data'!V242,1/PI())/2,2)/10000,PI()*POWER(PRODUCT('Raw INPUT data'!W242,1/PI())/2,2)/10000,PI()*POWER(PRODUCT('Raw INPUT data'!X242,1/PI())/2,2)/10000,PI()*POWER(PRODUCT('Raw INPUT data'!Y242,1/PI())/2,2)/10000,PI()*POWER(PRODUCT('Raw INPUT data'!Z242,1/PI())/2,2)/10000)))</f>
        <v/>
      </c>
      <c r="I242" s="26" t="str">
        <f>IF(C242="","",COUNT('Raw INPUT data'!G242:Z242))</f>
        <v/>
      </c>
      <c r="J242" s="3" t="str">
        <f>IF(C242="","",'Raw INPUT data'!F242)</f>
        <v/>
      </c>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72"/>
    </row>
    <row r="243" spans="1:40" x14ac:dyDescent="0.2">
      <c r="A243" s="68" t="str">
        <f t="shared" si="10"/>
        <v/>
      </c>
      <c r="B243" s="1" t="str">
        <f>CONCATENATE('Raw INPUT data'!A243,'Raw INPUT data'!B243)</f>
        <v/>
      </c>
      <c r="C243" s="12" t="str">
        <f>'Raw INPUT data'!D243</f>
        <v/>
      </c>
      <c r="D243" s="20" t="str">
        <f>IF(C243="","",IF(I243&gt;1,'Raw INPUT data'!E243,SUM('Raw INPUT data'!E243,(G243/100)/2)))</f>
        <v/>
      </c>
      <c r="E243" s="20" t="str">
        <f t="shared" si="11"/>
        <v/>
      </c>
      <c r="F243" s="16" t="str">
        <f>IF(C243="","",IF(I243&gt;1,"MST",'Raw INPUT data'!G243))</f>
        <v/>
      </c>
      <c r="G243" s="16" t="str">
        <f t="shared" si="12"/>
        <v/>
      </c>
      <c r="H243" s="25" t="str">
        <f>IF(C243="","",IF(I243=1,PI()*POWER(G243/2,2)/10000,SUM(PI()*POWER(PRODUCT('Raw INPUT data'!G243,1/PI())/2,2)/10000,PI()*POWER(PRODUCT('Raw INPUT data'!H243,1/PI())/2,2)/10000,PI()*POWER(PRODUCT('Raw INPUT data'!I243,1/PI())/2,2)/10000,PI()*POWER(PRODUCT('Raw INPUT data'!J243,1/PI())/2,2)/10000,PI()*POWER(PRODUCT('Raw INPUT data'!K243,1/PI())/2,2)/10000,PI()*POWER(PRODUCT('Raw INPUT data'!L243,1/PI())/2,2)/10000,PI()*POWER(PRODUCT('Raw INPUT data'!M243,1/PI())/2,2)/10000,PI()*POWER(PRODUCT('Raw INPUT data'!N243,1/PI())/2,2)/10000,PI()*POWER(PRODUCT('Raw INPUT data'!O243,1/PI())/2,2)/10000,PI()*POWER(PRODUCT('Raw INPUT data'!P243,1/PI())/2,2)/10000,PI()*POWER(PRODUCT('Raw INPUT data'!Q243,1/PI())/2,2)/10000,PI()*POWER(PRODUCT('Raw INPUT data'!R243,1/PI())/2,2)/10000,PI()*POWER(PRODUCT('Raw INPUT data'!S243,1/PI())/2,2)/10000,PI()*POWER(PRODUCT('Raw INPUT data'!T243,1/PI())/2,2)/10000,PI()*POWER(PRODUCT('Raw INPUT data'!U243,1/PI())/2,2)/10000,PI()*POWER(PRODUCT('Raw INPUT data'!V243,1/PI())/2,2)/10000,PI()*POWER(PRODUCT('Raw INPUT data'!W243,1/PI())/2,2)/10000,PI()*POWER(PRODUCT('Raw INPUT data'!X243,1/PI())/2,2)/10000,PI()*POWER(PRODUCT('Raw INPUT data'!Y243,1/PI())/2,2)/10000,PI()*POWER(PRODUCT('Raw INPUT data'!Z243,1/PI())/2,2)/10000)))</f>
        <v/>
      </c>
      <c r="I243" s="26" t="str">
        <f>IF(C243="","",COUNT('Raw INPUT data'!G243:Z243))</f>
        <v/>
      </c>
      <c r="J243" s="3" t="str">
        <f>IF(C243="","",'Raw INPUT data'!F243)</f>
        <v/>
      </c>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72"/>
    </row>
    <row r="244" spans="1:40" x14ac:dyDescent="0.2">
      <c r="A244" s="69" t="str">
        <f t="shared" si="10"/>
        <v/>
      </c>
      <c r="B244" s="4" t="str">
        <f>CONCATENATE('Raw INPUT data'!A244,'Raw INPUT data'!B244)</f>
        <v/>
      </c>
      <c r="C244" s="17" t="str">
        <f>'Raw INPUT data'!D244</f>
        <v/>
      </c>
      <c r="D244" s="21" t="str">
        <f>IF(C244="","",IF(I244&gt;1,'Raw INPUT data'!E244,SUM('Raw INPUT data'!E244,(G244/100)/2)))</f>
        <v/>
      </c>
      <c r="E244" s="21" t="str">
        <f t="shared" si="11"/>
        <v/>
      </c>
      <c r="F244" s="18" t="str">
        <f>IF(C244="","",IF(I244&gt;1,"MST",'Raw INPUT data'!G244))</f>
        <v/>
      </c>
      <c r="G244" s="18" t="str">
        <f t="shared" si="12"/>
        <v/>
      </c>
      <c r="H244" s="27" t="str">
        <f>IF(C244="","",IF(I244=1,PI()*POWER(G244/2,2)/10000,SUM(PI()*POWER(PRODUCT('Raw INPUT data'!G244,1/PI())/2,2)/10000,PI()*POWER(PRODUCT('Raw INPUT data'!H244,1/PI())/2,2)/10000,PI()*POWER(PRODUCT('Raw INPUT data'!I244,1/PI())/2,2)/10000,PI()*POWER(PRODUCT('Raw INPUT data'!J244,1/PI())/2,2)/10000,PI()*POWER(PRODUCT('Raw INPUT data'!K244,1/PI())/2,2)/10000,PI()*POWER(PRODUCT('Raw INPUT data'!L244,1/PI())/2,2)/10000,PI()*POWER(PRODUCT('Raw INPUT data'!M244,1/PI())/2,2)/10000,PI()*POWER(PRODUCT('Raw INPUT data'!N244,1/PI())/2,2)/10000,PI()*POWER(PRODUCT('Raw INPUT data'!O244,1/PI())/2,2)/10000,PI()*POWER(PRODUCT('Raw INPUT data'!P244,1/PI())/2,2)/10000,PI()*POWER(PRODUCT('Raw INPUT data'!Q244,1/PI())/2,2)/10000,PI()*POWER(PRODUCT('Raw INPUT data'!R244,1/PI())/2,2)/10000,PI()*POWER(PRODUCT('Raw INPUT data'!S244,1/PI())/2,2)/10000,PI()*POWER(PRODUCT('Raw INPUT data'!T244,1/PI())/2,2)/10000,PI()*POWER(PRODUCT('Raw INPUT data'!U244,1/PI())/2,2)/10000,PI()*POWER(PRODUCT('Raw INPUT data'!V244,1/PI())/2,2)/10000,PI()*POWER(PRODUCT('Raw INPUT data'!W244,1/PI())/2,2)/10000,PI()*POWER(PRODUCT('Raw INPUT data'!X244,1/PI())/2,2)/10000,PI()*POWER(PRODUCT('Raw INPUT data'!Y244,1/PI())/2,2)/10000,PI()*POWER(PRODUCT('Raw INPUT data'!Z244,1/PI())/2,2)/10000)))</f>
        <v/>
      </c>
      <c r="I244" s="28" t="str">
        <f>IF(C244="","",COUNT('Raw INPUT data'!G244:Z244))</f>
        <v/>
      </c>
      <c r="J244" s="5" t="str">
        <f>IF(C244="","",'Raw INPUT data'!F244)</f>
        <v/>
      </c>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73"/>
    </row>
    <row r="245" spans="1:40" x14ac:dyDescent="0.2">
      <c r="A245" s="68" t="str">
        <f t="shared" si="10"/>
        <v/>
      </c>
      <c r="B245" s="1" t="str">
        <f>CONCATENATE('Raw INPUT data'!A245,'Raw INPUT data'!B245)</f>
        <v/>
      </c>
      <c r="C245" s="12" t="str">
        <f>'Raw INPUT data'!D245</f>
        <v/>
      </c>
      <c r="D245" s="20" t="str">
        <f>IF(C245="","",IF(I245&gt;1,'Raw INPUT data'!E245,SUM('Raw INPUT data'!E245,(G245/100)/2)))</f>
        <v/>
      </c>
      <c r="E245" s="20" t="str">
        <f t="shared" si="11"/>
        <v/>
      </c>
      <c r="F245" s="16" t="str">
        <f>IF(C245="","",IF(I245&gt;1,"MST",'Raw INPUT data'!G245))</f>
        <v/>
      </c>
      <c r="G245" s="16" t="str">
        <f t="shared" si="12"/>
        <v/>
      </c>
      <c r="H245" s="25" t="str">
        <f>IF(C245="","",IF(I245=1,PI()*POWER(G245/2,2)/10000,SUM(PI()*POWER(PRODUCT('Raw INPUT data'!G245,1/PI())/2,2)/10000,PI()*POWER(PRODUCT('Raw INPUT data'!H245,1/PI())/2,2)/10000,PI()*POWER(PRODUCT('Raw INPUT data'!I245,1/PI())/2,2)/10000,PI()*POWER(PRODUCT('Raw INPUT data'!J245,1/PI())/2,2)/10000,PI()*POWER(PRODUCT('Raw INPUT data'!K245,1/PI())/2,2)/10000,PI()*POWER(PRODUCT('Raw INPUT data'!L245,1/PI())/2,2)/10000,PI()*POWER(PRODUCT('Raw INPUT data'!M245,1/PI())/2,2)/10000,PI()*POWER(PRODUCT('Raw INPUT data'!N245,1/PI())/2,2)/10000,PI()*POWER(PRODUCT('Raw INPUT data'!O245,1/PI())/2,2)/10000,PI()*POWER(PRODUCT('Raw INPUT data'!P245,1/PI())/2,2)/10000,PI()*POWER(PRODUCT('Raw INPUT data'!Q245,1/PI())/2,2)/10000,PI()*POWER(PRODUCT('Raw INPUT data'!R245,1/PI())/2,2)/10000,PI()*POWER(PRODUCT('Raw INPUT data'!S245,1/PI())/2,2)/10000,PI()*POWER(PRODUCT('Raw INPUT data'!T245,1/PI())/2,2)/10000,PI()*POWER(PRODUCT('Raw INPUT data'!U245,1/PI())/2,2)/10000,PI()*POWER(PRODUCT('Raw INPUT data'!V245,1/PI())/2,2)/10000,PI()*POWER(PRODUCT('Raw INPUT data'!W245,1/PI())/2,2)/10000,PI()*POWER(PRODUCT('Raw INPUT data'!X245,1/PI())/2,2)/10000,PI()*POWER(PRODUCT('Raw INPUT data'!Y245,1/PI())/2,2)/10000,PI()*POWER(PRODUCT('Raw INPUT data'!Z245,1/PI())/2,2)/10000)))</f>
        <v/>
      </c>
      <c r="I245" s="26" t="str">
        <f>IF(C245="","",COUNT('Raw INPUT data'!G245:Z245))</f>
        <v/>
      </c>
      <c r="J245" s="3" t="str">
        <f>IF(C245="","",'Raw INPUT data'!F245)</f>
        <v/>
      </c>
      <c r="K245" s="43" t="str">
        <f>IF(B245="","",IF($K$4="","",IF(OR(C245=$K$4,C246=$K$4,C247=$K$4,C248=$K$4),1,0)))</f>
        <v/>
      </c>
      <c r="L245" s="43" t="str">
        <f>IF(B245="","",IF($L$4="","",IF(OR(C245=$L$4,C246=$L$4,C247=$L$4,C248=$L$4),1,0)))</f>
        <v/>
      </c>
      <c r="M245" s="43" t="str">
        <f>IF(B245="","",IF($M$4="","",IF(OR(C245=$M$4,C246=$M$4,C247=$M$4,C248=$M$4),1,0)))</f>
        <v/>
      </c>
      <c r="N245" s="43" t="str">
        <f>IF(B245="","",IF($N$4="","",IF(OR(C245=$N$4,C246=$N$4,C247=$N$4,C248=$N$4),1,0)))</f>
        <v/>
      </c>
      <c r="O245" s="43" t="str">
        <f>IF(B245="","",IF($O$4="","",IF(OR(C245=$O$4,C246=$O$4,C247=$O$4,C248=$O$4),1,0)))</f>
        <v/>
      </c>
      <c r="P245" s="43" t="str">
        <f>IF(B245="","",IF($P$4="","",IF(OR(C245=$P$4,C246=$P$4,C247=$P$4,C248=$P$4),1,0)))</f>
        <v/>
      </c>
      <c r="Q245" s="43" t="str">
        <f>IF(B245="","",IF($Q$4="","",IF(OR(C245=$Q$4,C246=$Q$4,C247=$Q$4,C248=$Q$4),1,0)))</f>
        <v/>
      </c>
      <c r="R245" s="43" t="str">
        <f>IF(B245="","",IF($R$4="","",IF(OR(C245=$R$4,C246=$R$4,C247=$R$4,C248=$R$4),1,0)))</f>
        <v/>
      </c>
      <c r="S245" s="43" t="str">
        <f>IF(B245="","",IF($S$4="","",IF(OR(C245=$S$4,C246=$S$4,C247=$S$4,C248=$S$4),1,0)))</f>
        <v/>
      </c>
      <c r="T245" s="43" t="str">
        <f>IF(B245="","",IF($T$4="","",IF(OR(C245=$T$4,C246=$T$4,C247=$T$4,C248=$T$4),1,0)))</f>
        <v/>
      </c>
      <c r="U245" s="43" t="str">
        <f>IF(B245="","",IF($U$4="","",IF(OR(C245=$U$4,C246=$U$4,C247=$U$4,C248=$U$4),1,0)))</f>
        <v/>
      </c>
      <c r="V245" s="43" t="str">
        <f>IF(B245="","",IF($V$4="","",IF(OR(C245=$V$4,C246=$V$4,C247=$V$4,C248=$V$4),1,0)))</f>
        <v/>
      </c>
      <c r="W245" s="43" t="str">
        <f>IF(B245="","",IF($W$4="","",IF(OR(C245=$W$4,C246=$W$4,C247=$W$4,C248=$W$4),1,0)))</f>
        <v/>
      </c>
      <c r="X245" s="43" t="str">
        <f>IF(B245="","",IF($X$4="","",IF(OR(C245=$X$4,C246=$X$4,C247=$X$4,C248=$X$4),1,0)))</f>
        <v/>
      </c>
      <c r="Y245" s="43" t="str">
        <f>IF(B245="","",IF($Y$4="","",IF(OR(C245=$Y$4,C246=$Y$4,C247=$Y$4,C248=$Y$4),1,0)))</f>
        <v/>
      </c>
      <c r="Z245" s="43" t="str">
        <f>IF(B245="","",IF($Z$4="","",IF(OR(C245=$Z$4,C246=$Z$4,C247=$Z$4,C248=$Z$4),1,0)))</f>
        <v/>
      </c>
      <c r="AA245" s="43" t="str">
        <f>IF(B245="","",IF($AA$4="","",IF(OR(C245=$AA$4,C246=$AA$4,C247=$AA$4,C248=$AA$4),1,0)))</f>
        <v/>
      </c>
      <c r="AB245" s="43" t="str">
        <f>IF(B245="","",IF($AB$4="","",IF(OR(C245=$AB$4,C246=$AB$4,C247=$AB$4,C248=$AB$4),1,0)))</f>
        <v/>
      </c>
      <c r="AC245" s="43" t="str">
        <f>IF(B245="","",IF($AC$4="","",IF(OR(C245=$AC$4,C246=$AC$4,C247=$AC$4,C248=$AC$4),1,0)))</f>
        <v/>
      </c>
      <c r="AD245" s="43" t="str">
        <f>IF(B245="","",IF($AD$4="","",IF(OR(C245=$AD$4,C246=$AD$4,C247=$AD$4,C248=$AD$4),1,0)))</f>
        <v/>
      </c>
      <c r="AE245" s="43" t="str">
        <f>IF(B245="","",IF($AE$4="","",IF(OR(C245=$AE$4,C246=$AE$4,C247=$AE$4,C248=$AE$4),1,0)))</f>
        <v/>
      </c>
      <c r="AF245" s="43" t="str">
        <f>IF(B245="","",IF($AF$4="","",IF(OR(C245=$AF$4,C246=$AF$4,C247=$AF$4,C248=$AF$4),1,0)))</f>
        <v/>
      </c>
      <c r="AG245" s="43" t="str">
        <f>IF(B245="","",IF($AG$4="","",IF(OR(C245=$AG$4,C246=$AG$4,C247=$AG$4,C248=$AG$4),1,0)))</f>
        <v/>
      </c>
      <c r="AH245" s="43" t="str">
        <f>IF(B245="","",IF($AH$4="","",IF(OR(C245=$AH$4,C246=$AH$4,C247=$AH$4,C248=$AH$4),1,0)))</f>
        <v/>
      </c>
      <c r="AI245" s="43" t="str">
        <f>IF(B245="","",IF($AI$4="","",IF(OR(C245=$AI$4,C246=$AI$4,C247=$AI$4,C248=$AI$4),1,0)))</f>
        <v/>
      </c>
      <c r="AJ245" s="43" t="str">
        <f>IF(B245="","",IF($AJ$4="","",IF(OR(C245=$AJ$4,C246=$AJ$4,C247=$AJ$4,C248=$AJ$4),1,0)))</f>
        <v/>
      </c>
      <c r="AK245" s="43" t="str">
        <f>IF(B245="","",IF($AK$4="","",IF(OR(C245=$AK$4,C246=$AK$4,C247=$AK$4,C248=$AK$4),1,0)))</f>
        <v/>
      </c>
      <c r="AL245" s="43" t="str">
        <f>IF(B245="","",IF($AL$4="","",IF(OR(C245=$AL$4,C246=$AL$4,C247=$AL$4,C248=$AL$4),1,0)))</f>
        <v/>
      </c>
      <c r="AM245" s="43" t="str">
        <f>IF(B245="","",IF($AM$4="","",IF(OR(C245=$AM$4,C246=$AM$4,C247=$AM$4,C248=$AM$4),1,0)))</f>
        <v/>
      </c>
      <c r="AN245" s="72" t="str">
        <f>IF(B245="","",IF($AN$4="","",IF(OR(C245=$AN$4,C246=$AN$4,C247=$AN$4,C248=$AN$4),1,0)))</f>
        <v/>
      </c>
    </row>
    <row r="246" spans="1:40" x14ac:dyDescent="0.2">
      <c r="A246" s="68" t="str">
        <f t="shared" si="10"/>
        <v/>
      </c>
      <c r="B246" s="1" t="str">
        <f>CONCATENATE('Raw INPUT data'!A246,'Raw INPUT data'!B246)</f>
        <v/>
      </c>
      <c r="C246" s="12" t="str">
        <f>'Raw INPUT data'!D246</f>
        <v/>
      </c>
      <c r="D246" s="20" t="str">
        <f>IF(C246="","",IF(I246&gt;1,'Raw INPUT data'!E246,SUM('Raw INPUT data'!E246,(G246/100)/2)))</f>
        <v/>
      </c>
      <c r="E246" s="20" t="str">
        <f t="shared" si="11"/>
        <v/>
      </c>
      <c r="F246" s="16" t="str">
        <f>IF(C246="","",IF(I246&gt;1,"MST",'Raw INPUT data'!G246))</f>
        <v/>
      </c>
      <c r="G246" s="16" t="str">
        <f t="shared" si="12"/>
        <v/>
      </c>
      <c r="H246" s="25" t="str">
        <f>IF(C246="","",IF(I246=1,PI()*POWER(G246/2,2)/10000,SUM(PI()*POWER(PRODUCT('Raw INPUT data'!G246,1/PI())/2,2)/10000,PI()*POWER(PRODUCT('Raw INPUT data'!H246,1/PI())/2,2)/10000,PI()*POWER(PRODUCT('Raw INPUT data'!I246,1/PI())/2,2)/10000,PI()*POWER(PRODUCT('Raw INPUT data'!J246,1/PI())/2,2)/10000,PI()*POWER(PRODUCT('Raw INPUT data'!K246,1/PI())/2,2)/10000,PI()*POWER(PRODUCT('Raw INPUT data'!L246,1/PI())/2,2)/10000,PI()*POWER(PRODUCT('Raw INPUT data'!M246,1/PI())/2,2)/10000,PI()*POWER(PRODUCT('Raw INPUT data'!N246,1/PI())/2,2)/10000,PI()*POWER(PRODUCT('Raw INPUT data'!O246,1/PI())/2,2)/10000,PI()*POWER(PRODUCT('Raw INPUT data'!P246,1/PI())/2,2)/10000,PI()*POWER(PRODUCT('Raw INPUT data'!Q246,1/PI())/2,2)/10000,PI()*POWER(PRODUCT('Raw INPUT data'!R246,1/PI())/2,2)/10000,PI()*POWER(PRODUCT('Raw INPUT data'!S246,1/PI())/2,2)/10000,PI()*POWER(PRODUCT('Raw INPUT data'!T246,1/PI())/2,2)/10000,PI()*POWER(PRODUCT('Raw INPUT data'!U246,1/PI())/2,2)/10000,PI()*POWER(PRODUCT('Raw INPUT data'!V246,1/PI())/2,2)/10000,PI()*POWER(PRODUCT('Raw INPUT data'!W246,1/PI())/2,2)/10000,PI()*POWER(PRODUCT('Raw INPUT data'!X246,1/PI())/2,2)/10000,PI()*POWER(PRODUCT('Raw INPUT data'!Y246,1/PI())/2,2)/10000,PI()*POWER(PRODUCT('Raw INPUT data'!Z246,1/PI())/2,2)/10000)))</f>
        <v/>
      </c>
      <c r="I246" s="26" t="str">
        <f>IF(C246="","",COUNT('Raw INPUT data'!G246:Z246))</f>
        <v/>
      </c>
      <c r="J246" s="3" t="str">
        <f>IF(C246="","",'Raw INPUT data'!F246)</f>
        <v/>
      </c>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72"/>
    </row>
    <row r="247" spans="1:40" x14ac:dyDescent="0.2">
      <c r="A247" s="68" t="str">
        <f t="shared" si="10"/>
        <v/>
      </c>
      <c r="B247" s="1" t="str">
        <f>CONCATENATE('Raw INPUT data'!A247,'Raw INPUT data'!B247)</f>
        <v/>
      </c>
      <c r="C247" s="12" t="str">
        <f>'Raw INPUT data'!D247</f>
        <v/>
      </c>
      <c r="D247" s="20" t="str">
        <f>IF(C247="","",IF(I247&gt;1,'Raw INPUT data'!E247,SUM('Raw INPUT data'!E247,(G247/100)/2)))</f>
        <v/>
      </c>
      <c r="E247" s="20" t="str">
        <f t="shared" si="11"/>
        <v/>
      </c>
      <c r="F247" s="16" t="str">
        <f>IF(C247="","",IF(I247&gt;1,"MST",'Raw INPUT data'!G247))</f>
        <v/>
      </c>
      <c r="G247" s="16" t="str">
        <f t="shared" si="12"/>
        <v/>
      </c>
      <c r="H247" s="25" t="str">
        <f>IF(C247="","",IF(I247=1,PI()*POWER(G247/2,2)/10000,SUM(PI()*POWER(PRODUCT('Raw INPUT data'!G247,1/PI())/2,2)/10000,PI()*POWER(PRODUCT('Raw INPUT data'!H247,1/PI())/2,2)/10000,PI()*POWER(PRODUCT('Raw INPUT data'!I247,1/PI())/2,2)/10000,PI()*POWER(PRODUCT('Raw INPUT data'!J247,1/PI())/2,2)/10000,PI()*POWER(PRODUCT('Raw INPUT data'!K247,1/PI())/2,2)/10000,PI()*POWER(PRODUCT('Raw INPUT data'!L247,1/PI())/2,2)/10000,PI()*POWER(PRODUCT('Raw INPUT data'!M247,1/PI())/2,2)/10000,PI()*POWER(PRODUCT('Raw INPUT data'!N247,1/PI())/2,2)/10000,PI()*POWER(PRODUCT('Raw INPUT data'!O247,1/PI())/2,2)/10000,PI()*POWER(PRODUCT('Raw INPUT data'!P247,1/PI())/2,2)/10000,PI()*POWER(PRODUCT('Raw INPUT data'!Q247,1/PI())/2,2)/10000,PI()*POWER(PRODUCT('Raw INPUT data'!R247,1/PI())/2,2)/10000,PI()*POWER(PRODUCT('Raw INPUT data'!S247,1/PI())/2,2)/10000,PI()*POWER(PRODUCT('Raw INPUT data'!T247,1/PI())/2,2)/10000,PI()*POWER(PRODUCT('Raw INPUT data'!U247,1/PI())/2,2)/10000,PI()*POWER(PRODUCT('Raw INPUT data'!V247,1/PI())/2,2)/10000,PI()*POWER(PRODUCT('Raw INPUT data'!W247,1/PI())/2,2)/10000,PI()*POWER(PRODUCT('Raw INPUT data'!X247,1/PI())/2,2)/10000,PI()*POWER(PRODUCT('Raw INPUT data'!Y247,1/PI())/2,2)/10000,PI()*POWER(PRODUCT('Raw INPUT data'!Z247,1/PI())/2,2)/10000)))</f>
        <v/>
      </c>
      <c r="I247" s="26" t="str">
        <f>IF(C247="","",COUNT('Raw INPUT data'!G247:Z247))</f>
        <v/>
      </c>
      <c r="J247" s="3" t="str">
        <f>IF(C247="","",'Raw INPUT data'!F247)</f>
        <v/>
      </c>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72"/>
    </row>
    <row r="248" spans="1:40" x14ac:dyDescent="0.2">
      <c r="A248" s="69" t="str">
        <f t="shared" si="10"/>
        <v/>
      </c>
      <c r="B248" s="4" t="str">
        <f>CONCATENATE('Raw INPUT data'!A248,'Raw INPUT data'!B248)</f>
        <v/>
      </c>
      <c r="C248" s="17" t="str">
        <f>'Raw INPUT data'!D248</f>
        <v/>
      </c>
      <c r="D248" s="21" t="str">
        <f>IF(C248="","",IF(I248&gt;1,'Raw INPUT data'!E248,SUM('Raw INPUT data'!E248,(G248/100)/2)))</f>
        <v/>
      </c>
      <c r="E248" s="21" t="str">
        <f t="shared" si="11"/>
        <v/>
      </c>
      <c r="F248" s="18" t="str">
        <f>IF(C248="","",IF(I248&gt;1,"MST",'Raw INPUT data'!G248))</f>
        <v/>
      </c>
      <c r="G248" s="18" t="str">
        <f t="shared" si="12"/>
        <v/>
      </c>
      <c r="H248" s="27" t="str">
        <f>IF(C248="","",IF(I248=1,PI()*POWER(G248/2,2)/10000,SUM(PI()*POWER(PRODUCT('Raw INPUT data'!G248,1/PI())/2,2)/10000,PI()*POWER(PRODUCT('Raw INPUT data'!H248,1/PI())/2,2)/10000,PI()*POWER(PRODUCT('Raw INPUT data'!I248,1/PI())/2,2)/10000,PI()*POWER(PRODUCT('Raw INPUT data'!J248,1/PI())/2,2)/10000,PI()*POWER(PRODUCT('Raw INPUT data'!K248,1/PI())/2,2)/10000,PI()*POWER(PRODUCT('Raw INPUT data'!L248,1/PI())/2,2)/10000,PI()*POWER(PRODUCT('Raw INPUT data'!M248,1/PI())/2,2)/10000,PI()*POWER(PRODUCT('Raw INPUT data'!N248,1/PI())/2,2)/10000,PI()*POWER(PRODUCT('Raw INPUT data'!O248,1/PI())/2,2)/10000,PI()*POWER(PRODUCT('Raw INPUT data'!P248,1/PI())/2,2)/10000,PI()*POWER(PRODUCT('Raw INPUT data'!Q248,1/PI())/2,2)/10000,PI()*POWER(PRODUCT('Raw INPUT data'!R248,1/PI())/2,2)/10000,PI()*POWER(PRODUCT('Raw INPUT data'!S248,1/PI())/2,2)/10000,PI()*POWER(PRODUCT('Raw INPUT data'!T248,1/PI())/2,2)/10000,PI()*POWER(PRODUCT('Raw INPUT data'!U248,1/PI())/2,2)/10000,PI()*POWER(PRODUCT('Raw INPUT data'!V248,1/PI())/2,2)/10000,PI()*POWER(PRODUCT('Raw INPUT data'!W248,1/PI())/2,2)/10000,PI()*POWER(PRODUCT('Raw INPUT data'!X248,1/PI())/2,2)/10000,PI()*POWER(PRODUCT('Raw INPUT data'!Y248,1/PI())/2,2)/10000,PI()*POWER(PRODUCT('Raw INPUT data'!Z248,1/PI())/2,2)/10000)))</f>
        <v/>
      </c>
      <c r="I248" s="28" t="str">
        <f>IF(C248="","",COUNT('Raw INPUT data'!G248:Z248))</f>
        <v/>
      </c>
      <c r="J248" s="5" t="str">
        <f>IF(C248="","",'Raw INPUT data'!F248)</f>
        <v/>
      </c>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73"/>
    </row>
    <row r="249" spans="1:40" x14ac:dyDescent="0.2">
      <c r="A249" s="68" t="str">
        <f t="shared" si="10"/>
        <v/>
      </c>
      <c r="B249" s="1" t="str">
        <f>CONCATENATE('Raw INPUT data'!A249,'Raw INPUT data'!B249)</f>
        <v/>
      </c>
      <c r="C249" s="12" t="str">
        <f>'Raw INPUT data'!D249</f>
        <v/>
      </c>
      <c r="D249" s="20" t="str">
        <f>IF(C249="","",IF(I249&gt;1,'Raw INPUT data'!E249,SUM('Raw INPUT data'!E249,(G249/100)/2)))</f>
        <v/>
      </c>
      <c r="E249" s="20" t="str">
        <f t="shared" si="11"/>
        <v/>
      </c>
      <c r="F249" s="16" t="str">
        <f>IF(C249="","",IF(I249&gt;1,"MST",'Raw INPUT data'!G249))</f>
        <v/>
      </c>
      <c r="G249" s="16" t="str">
        <f t="shared" si="12"/>
        <v/>
      </c>
      <c r="H249" s="25" t="str">
        <f>IF(C249="","",IF(I249=1,PI()*POWER(G249/2,2)/10000,SUM(PI()*POWER(PRODUCT('Raw INPUT data'!G249,1/PI())/2,2)/10000,PI()*POWER(PRODUCT('Raw INPUT data'!H249,1/PI())/2,2)/10000,PI()*POWER(PRODUCT('Raw INPUT data'!I249,1/PI())/2,2)/10000,PI()*POWER(PRODUCT('Raw INPUT data'!J249,1/PI())/2,2)/10000,PI()*POWER(PRODUCT('Raw INPUT data'!K249,1/PI())/2,2)/10000,PI()*POWER(PRODUCT('Raw INPUT data'!L249,1/PI())/2,2)/10000,PI()*POWER(PRODUCT('Raw INPUT data'!M249,1/PI())/2,2)/10000,PI()*POWER(PRODUCT('Raw INPUT data'!N249,1/PI())/2,2)/10000,PI()*POWER(PRODUCT('Raw INPUT data'!O249,1/PI())/2,2)/10000,PI()*POWER(PRODUCT('Raw INPUT data'!P249,1/PI())/2,2)/10000,PI()*POWER(PRODUCT('Raw INPUT data'!Q249,1/PI())/2,2)/10000,PI()*POWER(PRODUCT('Raw INPUT data'!R249,1/PI())/2,2)/10000,PI()*POWER(PRODUCT('Raw INPUT data'!S249,1/PI())/2,2)/10000,PI()*POWER(PRODUCT('Raw INPUT data'!T249,1/PI())/2,2)/10000,PI()*POWER(PRODUCT('Raw INPUT data'!U249,1/PI())/2,2)/10000,PI()*POWER(PRODUCT('Raw INPUT data'!V249,1/PI())/2,2)/10000,PI()*POWER(PRODUCT('Raw INPUT data'!W249,1/PI())/2,2)/10000,PI()*POWER(PRODUCT('Raw INPUT data'!X249,1/PI())/2,2)/10000,PI()*POWER(PRODUCT('Raw INPUT data'!Y249,1/PI())/2,2)/10000,PI()*POWER(PRODUCT('Raw INPUT data'!Z249,1/PI())/2,2)/10000)))</f>
        <v/>
      </c>
      <c r="I249" s="26" t="str">
        <f>IF(C249="","",COUNT('Raw INPUT data'!G249:Z249))</f>
        <v/>
      </c>
      <c r="J249" s="3" t="str">
        <f>IF(C249="","",'Raw INPUT data'!F249)</f>
        <v/>
      </c>
      <c r="K249" s="43" t="str">
        <f>IF(B249="","",IF($K$4="","",IF(OR(C249=$K$4,C250=$K$4,C251=$K$4,C252=$K$4),1,0)))</f>
        <v/>
      </c>
      <c r="L249" s="43" t="str">
        <f>IF(B249="","",IF($L$4="","",IF(OR(C249=$L$4,C250=$L$4,C251=$L$4,C252=$L$4),1,0)))</f>
        <v/>
      </c>
      <c r="M249" s="43" t="str">
        <f>IF(B249="","",IF($M$4="","",IF(OR(C249=$M$4,C250=$M$4,C251=$M$4,C252=$M$4),1,0)))</f>
        <v/>
      </c>
      <c r="N249" s="43" t="str">
        <f>IF(B249="","",IF($N$4="","",IF(OR(C249=$N$4,C250=$N$4,C251=$N$4,C252=$N$4),1,0)))</f>
        <v/>
      </c>
      <c r="O249" s="43" t="str">
        <f>IF(B249="","",IF($O$4="","",IF(OR(C249=$O$4,C250=$O$4,C251=$O$4,C252=$O$4),1,0)))</f>
        <v/>
      </c>
      <c r="P249" s="43" t="str">
        <f>IF(B249="","",IF($P$4="","",IF(OR(C249=$P$4,C250=$P$4,C251=$P$4,C252=$P$4),1,0)))</f>
        <v/>
      </c>
      <c r="Q249" s="43" t="str">
        <f>IF(B249="","",IF($Q$4="","",IF(OR(C249=$Q$4,C250=$Q$4,C251=$Q$4,C252=$Q$4),1,0)))</f>
        <v/>
      </c>
      <c r="R249" s="43" t="str">
        <f>IF(B249="","",IF($R$4="","",IF(OR(C249=$R$4,C250=$R$4,C251=$R$4,C252=$R$4),1,0)))</f>
        <v/>
      </c>
      <c r="S249" s="43" t="str">
        <f>IF(B249="","",IF($S$4="","",IF(OR(C249=$S$4,C250=$S$4,C251=$S$4,C252=$S$4),1,0)))</f>
        <v/>
      </c>
      <c r="T249" s="43" t="str">
        <f>IF(B249="","",IF($T$4="","",IF(OR(C249=$T$4,C250=$T$4,C251=$T$4,C252=$T$4),1,0)))</f>
        <v/>
      </c>
      <c r="U249" s="43" t="str">
        <f>IF(B249="","",IF($U$4="","",IF(OR(C249=$U$4,C250=$U$4,C251=$U$4,C252=$U$4),1,0)))</f>
        <v/>
      </c>
      <c r="V249" s="43" t="str">
        <f>IF(B249="","",IF($V$4="","",IF(OR(C249=$V$4,C250=$V$4,C251=$V$4,C252=$V$4),1,0)))</f>
        <v/>
      </c>
      <c r="W249" s="43" t="str">
        <f>IF(B249="","",IF($W$4="","",IF(OR(C249=$W$4,C250=$W$4,C251=$W$4,C252=$W$4),1,0)))</f>
        <v/>
      </c>
      <c r="X249" s="43" t="str">
        <f>IF(B249="","",IF($X$4="","",IF(OR(C249=$X$4,C250=$X$4,C251=$X$4,C252=$X$4),1,0)))</f>
        <v/>
      </c>
      <c r="Y249" s="43" t="str">
        <f>IF(B249="","",IF($Y$4="","",IF(OR(C249=$Y$4,C250=$Y$4,C251=$Y$4,C252=$Y$4),1,0)))</f>
        <v/>
      </c>
      <c r="Z249" s="43" t="str">
        <f>IF(B249="","",IF($Z$4="","",IF(OR(C249=$Z$4,C250=$Z$4,C251=$Z$4,C252=$Z$4),1,0)))</f>
        <v/>
      </c>
      <c r="AA249" s="43" t="str">
        <f>IF(B249="","",IF($AA$4="","",IF(OR(C249=$AA$4,C250=$AA$4,C251=$AA$4,C252=$AA$4),1,0)))</f>
        <v/>
      </c>
      <c r="AB249" s="43" t="str">
        <f>IF(B249="","",IF($AB$4="","",IF(OR(C249=$AB$4,C250=$AB$4,C251=$AB$4,C252=$AB$4),1,0)))</f>
        <v/>
      </c>
      <c r="AC249" s="43" t="str">
        <f>IF(B249="","",IF($AC$4="","",IF(OR(C249=$AC$4,C250=$AC$4,C251=$AC$4,C252=$AC$4),1,0)))</f>
        <v/>
      </c>
      <c r="AD249" s="43" t="str">
        <f>IF(B249="","",IF($AD$4="","",IF(OR(C249=$AD$4,C250=$AD$4,C251=$AD$4,C252=$AD$4),1,0)))</f>
        <v/>
      </c>
      <c r="AE249" s="43" t="str">
        <f>IF(B249="","",IF($AE$4="","",IF(OR(C249=$AE$4,C250=$AE$4,C251=$AE$4,C252=$AE$4),1,0)))</f>
        <v/>
      </c>
      <c r="AF249" s="43" t="str">
        <f>IF(B249="","",IF($AF$4="","",IF(OR(C249=$AF$4,C250=$AF$4,C251=$AF$4,C252=$AF$4),1,0)))</f>
        <v/>
      </c>
      <c r="AG249" s="43" t="str">
        <f>IF(B249="","",IF($AG$4="","",IF(OR(C249=$AG$4,C250=$AG$4,C251=$AG$4,C252=$AG$4),1,0)))</f>
        <v/>
      </c>
      <c r="AH249" s="43" t="str">
        <f>IF(B249="","",IF($AH$4="","",IF(OR(C249=$AH$4,C250=$AH$4,C251=$AH$4,C252=$AH$4),1,0)))</f>
        <v/>
      </c>
      <c r="AI249" s="43" t="str">
        <f>IF(B249="","",IF($AI$4="","",IF(OR(C249=$AI$4,C250=$AI$4,C251=$AI$4,C252=$AI$4),1,0)))</f>
        <v/>
      </c>
      <c r="AJ249" s="43" t="str">
        <f>IF(B249="","",IF($AJ$4="","",IF(OR(C249=$AJ$4,C250=$AJ$4,C251=$AJ$4,C252=$AJ$4),1,0)))</f>
        <v/>
      </c>
      <c r="AK249" s="43" t="str">
        <f>IF(B249="","",IF($AK$4="","",IF(OR(C249=$AK$4,C250=$AK$4,C251=$AK$4,C252=$AK$4),1,0)))</f>
        <v/>
      </c>
      <c r="AL249" s="43" t="str">
        <f>IF(B249="","",IF($AL$4="","",IF(OR(C249=$AL$4,C250=$AL$4,C251=$AL$4,C252=$AL$4),1,0)))</f>
        <v/>
      </c>
      <c r="AM249" s="43" t="str">
        <f>IF(B249="","",IF($AM$4="","",IF(OR(C249=$AM$4,C250=$AM$4,C251=$AM$4,C252=$AM$4),1,0)))</f>
        <v/>
      </c>
      <c r="AN249" s="72" t="str">
        <f>IF(B249="","",IF($AN$4="","",IF(OR(C249=$AN$4,C250=$AN$4,C251=$AN$4,C252=$AN$4),1,0)))</f>
        <v/>
      </c>
    </row>
    <row r="250" spans="1:40" x14ac:dyDescent="0.2">
      <c r="A250" s="68" t="str">
        <f t="shared" si="10"/>
        <v/>
      </c>
      <c r="B250" s="1" t="str">
        <f>CONCATENATE('Raw INPUT data'!A250,'Raw INPUT data'!B250)</f>
        <v/>
      </c>
      <c r="C250" s="12" t="str">
        <f>'Raw INPUT data'!D250</f>
        <v/>
      </c>
      <c r="D250" s="20" t="str">
        <f>IF(C250="","",IF(I250&gt;1,'Raw INPUT data'!E250,SUM('Raw INPUT data'!E250,(G250/100)/2)))</f>
        <v/>
      </c>
      <c r="E250" s="20" t="str">
        <f t="shared" si="11"/>
        <v/>
      </c>
      <c r="F250" s="16" t="str">
        <f>IF(C250="","",IF(I250&gt;1,"MST",'Raw INPUT data'!G250))</f>
        <v/>
      </c>
      <c r="G250" s="16" t="str">
        <f t="shared" si="12"/>
        <v/>
      </c>
      <c r="H250" s="25" t="str">
        <f>IF(C250="","",IF(I250=1,PI()*POWER(G250/2,2)/10000,SUM(PI()*POWER(PRODUCT('Raw INPUT data'!G250,1/PI())/2,2)/10000,PI()*POWER(PRODUCT('Raw INPUT data'!H250,1/PI())/2,2)/10000,PI()*POWER(PRODUCT('Raw INPUT data'!I250,1/PI())/2,2)/10000,PI()*POWER(PRODUCT('Raw INPUT data'!J250,1/PI())/2,2)/10000,PI()*POWER(PRODUCT('Raw INPUT data'!K250,1/PI())/2,2)/10000,PI()*POWER(PRODUCT('Raw INPUT data'!L250,1/PI())/2,2)/10000,PI()*POWER(PRODUCT('Raw INPUT data'!M250,1/PI())/2,2)/10000,PI()*POWER(PRODUCT('Raw INPUT data'!N250,1/PI())/2,2)/10000,PI()*POWER(PRODUCT('Raw INPUT data'!O250,1/PI())/2,2)/10000,PI()*POWER(PRODUCT('Raw INPUT data'!P250,1/PI())/2,2)/10000,PI()*POWER(PRODUCT('Raw INPUT data'!Q250,1/PI())/2,2)/10000,PI()*POWER(PRODUCT('Raw INPUT data'!R250,1/PI())/2,2)/10000,PI()*POWER(PRODUCT('Raw INPUT data'!S250,1/PI())/2,2)/10000,PI()*POWER(PRODUCT('Raw INPUT data'!T250,1/PI())/2,2)/10000,PI()*POWER(PRODUCT('Raw INPUT data'!U250,1/PI())/2,2)/10000,PI()*POWER(PRODUCT('Raw INPUT data'!V250,1/PI())/2,2)/10000,PI()*POWER(PRODUCT('Raw INPUT data'!W250,1/PI())/2,2)/10000,PI()*POWER(PRODUCT('Raw INPUT data'!X250,1/PI())/2,2)/10000,PI()*POWER(PRODUCT('Raw INPUT data'!Y250,1/PI())/2,2)/10000,PI()*POWER(PRODUCT('Raw INPUT data'!Z250,1/PI())/2,2)/10000)))</f>
        <v/>
      </c>
      <c r="I250" s="26" t="str">
        <f>IF(C250="","",COUNT('Raw INPUT data'!G250:Z250))</f>
        <v/>
      </c>
      <c r="J250" s="3" t="str">
        <f>IF(C250="","",'Raw INPUT data'!F250)</f>
        <v/>
      </c>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72"/>
    </row>
    <row r="251" spans="1:40" x14ac:dyDescent="0.2">
      <c r="A251" s="68" t="str">
        <f t="shared" si="10"/>
        <v/>
      </c>
      <c r="B251" s="1" t="str">
        <f>CONCATENATE('Raw INPUT data'!A251,'Raw INPUT data'!B251)</f>
        <v/>
      </c>
      <c r="C251" s="12" t="str">
        <f>'Raw INPUT data'!D251</f>
        <v/>
      </c>
      <c r="D251" s="20" t="str">
        <f>IF(C251="","",IF(I251&gt;1,'Raw INPUT data'!E251,SUM('Raw INPUT data'!E251,(G251/100)/2)))</f>
        <v/>
      </c>
      <c r="E251" s="20" t="str">
        <f t="shared" si="11"/>
        <v/>
      </c>
      <c r="F251" s="16" t="str">
        <f>IF(C251="","",IF(I251&gt;1,"MST",'Raw INPUT data'!G251))</f>
        <v/>
      </c>
      <c r="G251" s="16" t="str">
        <f t="shared" si="12"/>
        <v/>
      </c>
      <c r="H251" s="25" t="str">
        <f>IF(C251="","",IF(I251=1,PI()*POWER(G251/2,2)/10000,SUM(PI()*POWER(PRODUCT('Raw INPUT data'!G251,1/PI())/2,2)/10000,PI()*POWER(PRODUCT('Raw INPUT data'!H251,1/PI())/2,2)/10000,PI()*POWER(PRODUCT('Raw INPUT data'!I251,1/PI())/2,2)/10000,PI()*POWER(PRODUCT('Raw INPUT data'!J251,1/PI())/2,2)/10000,PI()*POWER(PRODUCT('Raw INPUT data'!K251,1/PI())/2,2)/10000,PI()*POWER(PRODUCT('Raw INPUT data'!L251,1/PI())/2,2)/10000,PI()*POWER(PRODUCT('Raw INPUT data'!M251,1/PI())/2,2)/10000,PI()*POWER(PRODUCT('Raw INPUT data'!N251,1/PI())/2,2)/10000,PI()*POWER(PRODUCT('Raw INPUT data'!O251,1/PI())/2,2)/10000,PI()*POWER(PRODUCT('Raw INPUT data'!P251,1/PI())/2,2)/10000,PI()*POWER(PRODUCT('Raw INPUT data'!Q251,1/PI())/2,2)/10000,PI()*POWER(PRODUCT('Raw INPUT data'!R251,1/PI())/2,2)/10000,PI()*POWER(PRODUCT('Raw INPUT data'!S251,1/PI())/2,2)/10000,PI()*POWER(PRODUCT('Raw INPUT data'!T251,1/PI())/2,2)/10000,PI()*POWER(PRODUCT('Raw INPUT data'!U251,1/PI())/2,2)/10000,PI()*POWER(PRODUCT('Raw INPUT data'!V251,1/PI())/2,2)/10000,PI()*POWER(PRODUCT('Raw INPUT data'!W251,1/PI())/2,2)/10000,PI()*POWER(PRODUCT('Raw INPUT data'!X251,1/PI())/2,2)/10000,PI()*POWER(PRODUCT('Raw INPUT data'!Y251,1/PI())/2,2)/10000,PI()*POWER(PRODUCT('Raw INPUT data'!Z251,1/PI())/2,2)/10000)))</f>
        <v/>
      </c>
      <c r="I251" s="26" t="str">
        <f>IF(C251="","",COUNT('Raw INPUT data'!G251:Z251))</f>
        <v/>
      </c>
      <c r="J251" s="3" t="str">
        <f>IF(C251="","",'Raw INPUT data'!F251)</f>
        <v/>
      </c>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72"/>
    </row>
    <row r="252" spans="1:40" x14ac:dyDescent="0.2">
      <c r="A252" s="69" t="str">
        <f t="shared" si="10"/>
        <v/>
      </c>
      <c r="B252" s="4" t="str">
        <f>CONCATENATE('Raw INPUT data'!A252,'Raw INPUT data'!B252)</f>
        <v/>
      </c>
      <c r="C252" s="17" t="str">
        <f>'Raw INPUT data'!D252</f>
        <v/>
      </c>
      <c r="D252" s="21" t="str">
        <f>IF(C252="","",IF(I252&gt;1,'Raw INPUT data'!E252,SUM('Raw INPUT data'!E252,(G252/100)/2)))</f>
        <v/>
      </c>
      <c r="E252" s="21" t="str">
        <f t="shared" si="11"/>
        <v/>
      </c>
      <c r="F252" s="18" t="str">
        <f>IF(C252="","",IF(I252&gt;1,"MST",'Raw INPUT data'!G252))</f>
        <v/>
      </c>
      <c r="G252" s="18" t="str">
        <f t="shared" si="12"/>
        <v/>
      </c>
      <c r="H252" s="27" t="str">
        <f>IF(C252="","",IF(I252=1,PI()*POWER(G252/2,2)/10000,SUM(PI()*POWER(PRODUCT('Raw INPUT data'!G252,1/PI())/2,2)/10000,PI()*POWER(PRODUCT('Raw INPUT data'!H252,1/PI())/2,2)/10000,PI()*POWER(PRODUCT('Raw INPUT data'!I252,1/PI())/2,2)/10000,PI()*POWER(PRODUCT('Raw INPUT data'!J252,1/PI())/2,2)/10000,PI()*POWER(PRODUCT('Raw INPUT data'!K252,1/PI())/2,2)/10000,PI()*POWER(PRODUCT('Raw INPUT data'!L252,1/PI())/2,2)/10000,PI()*POWER(PRODUCT('Raw INPUT data'!M252,1/PI())/2,2)/10000,PI()*POWER(PRODUCT('Raw INPUT data'!N252,1/PI())/2,2)/10000,PI()*POWER(PRODUCT('Raw INPUT data'!O252,1/PI())/2,2)/10000,PI()*POWER(PRODUCT('Raw INPUT data'!P252,1/PI())/2,2)/10000,PI()*POWER(PRODUCT('Raw INPUT data'!Q252,1/PI())/2,2)/10000,PI()*POWER(PRODUCT('Raw INPUT data'!R252,1/PI())/2,2)/10000,PI()*POWER(PRODUCT('Raw INPUT data'!S252,1/PI())/2,2)/10000,PI()*POWER(PRODUCT('Raw INPUT data'!T252,1/PI())/2,2)/10000,PI()*POWER(PRODUCT('Raw INPUT data'!U252,1/PI())/2,2)/10000,PI()*POWER(PRODUCT('Raw INPUT data'!V252,1/PI())/2,2)/10000,PI()*POWER(PRODUCT('Raw INPUT data'!W252,1/PI())/2,2)/10000,PI()*POWER(PRODUCT('Raw INPUT data'!X252,1/PI())/2,2)/10000,PI()*POWER(PRODUCT('Raw INPUT data'!Y252,1/PI())/2,2)/10000,PI()*POWER(PRODUCT('Raw INPUT data'!Z252,1/PI())/2,2)/10000)))</f>
        <v/>
      </c>
      <c r="I252" s="28" t="str">
        <f>IF(C252="","",COUNT('Raw INPUT data'!G252:Z252))</f>
        <v/>
      </c>
      <c r="J252" s="5" t="str">
        <f>IF(C252="","",'Raw INPUT data'!F252)</f>
        <v/>
      </c>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73"/>
    </row>
    <row r="253" spans="1:40" x14ac:dyDescent="0.2">
      <c r="A253" s="68" t="str">
        <f t="shared" si="10"/>
        <v/>
      </c>
      <c r="B253" s="1" t="str">
        <f>CONCATENATE('Raw INPUT data'!A253,'Raw INPUT data'!B253)</f>
        <v/>
      </c>
      <c r="C253" s="12" t="str">
        <f>'Raw INPUT data'!D253</f>
        <v/>
      </c>
      <c r="D253" s="20" t="str">
        <f>IF(C253="","",IF(I253&gt;1,'Raw INPUT data'!E253,SUM('Raw INPUT data'!E253,(G253/100)/2)))</f>
        <v/>
      </c>
      <c r="E253" s="20" t="str">
        <f t="shared" si="11"/>
        <v/>
      </c>
      <c r="F253" s="16" t="str">
        <f>IF(C253="","",IF(I253&gt;1,"MST",'Raw INPUT data'!G253))</f>
        <v/>
      </c>
      <c r="G253" s="16" t="str">
        <f t="shared" si="12"/>
        <v/>
      </c>
      <c r="H253" s="25" t="str">
        <f>IF(C253="","",IF(I253=1,PI()*POWER(G253/2,2)/10000,SUM(PI()*POWER(PRODUCT('Raw INPUT data'!G253,1/PI())/2,2)/10000,PI()*POWER(PRODUCT('Raw INPUT data'!H253,1/PI())/2,2)/10000,PI()*POWER(PRODUCT('Raw INPUT data'!I253,1/PI())/2,2)/10000,PI()*POWER(PRODUCT('Raw INPUT data'!J253,1/PI())/2,2)/10000,PI()*POWER(PRODUCT('Raw INPUT data'!K253,1/PI())/2,2)/10000,PI()*POWER(PRODUCT('Raw INPUT data'!L253,1/PI())/2,2)/10000,PI()*POWER(PRODUCT('Raw INPUT data'!M253,1/PI())/2,2)/10000,PI()*POWER(PRODUCT('Raw INPUT data'!N253,1/PI())/2,2)/10000,PI()*POWER(PRODUCT('Raw INPUT data'!O253,1/PI())/2,2)/10000,PI()*POWER(PRODUCT('Raw INPUT data'!P253,1/PI())/2,2)/10000,PI()*POWER(PRODUCT('Raw INPUT data'!Q253,1/PI())/2,2)/10000,PI()*POWER(PRODUCT('Raw INPUT data'!R253,1/PI())/2,2)/10000,PI()*POWER(PRODUCT('Raw INPUT data'!S253,1/PI())/2,2)/10000,PI()*POWER(PRODUCT('Raw INPUT data'!T253,1/PI())/2,2)/10000,PI()*POWER(PRODUCT('Raw INPUT data'!U253,1/PI())/2,2)/10000,PI()*POWER(PRODUCT('Raw INPUT data'!V253,1/PI())/2,2)/10000,PI()*POWER(PRODUCT('Raw INPUT data'!W253,1/PI())/2,2)/10000,PI()*POWER(PRODUCT('Raw INPUT data'!X253,1/PI())/2,2)/10000,PI()*POWER(PRODUCT('Raw INPUT data'!Y253,1/PI())/2,2)/10000,PI()*POWER(PRODUCT('Raw INPUT data'!Z253,1/PI())/2,2)/10000)))</f>
        <v/>
      </c>
      <c r="I253" s="26" t="str">
        <f>IF(C253="","",COUNT('Raw INPUT data'!G253:Z253))</f>
        <v/>
      </c>
      <c r="J253" s="3" t="str">
        <f>IF(C253="","",'Raw INPUT data'!F253)</f>
        <v/>
      </c>
      <c r="K253" s="43" t="str">
        <f>IF(B253="","",IF($K$4="","",IF(OR(C253=$K$4,C254=$K$4,C255=$K$4,C256=$K$4),1,0)))</f>
        <v/>
      </c>
      <c r="L253" s="43" t="str">
        <f>IF(B253="","",IF($L$4="","",IF(OR(C253=$L$4,C254=$L$4,C255=$L$4,C256=$L$4),1,0)))</f>
        <v/>
      </c>
      <c r="M253" s="43" t="str">
        <f>IF(B253="","",IF($M$4="","",IF(OR(C253=$M$4,C254=$M$4,C255=$M$4,C256=$M$4),1,0)))</f>
        <v/>
      </c>
      <c r="N253" s="43" t="str">
        <f>IF(B253="","",IF($N$4="","",IF(OR(C253=$N$4,C254=$N$4,C255=$N$4,C256=$N$4),1,0)))</f>
        <v/>
      </c>
      <c r="O253" s="43" t="str">
        <f>IF(B253="","",IF($O$4="","",IF(OR(C253=$O$4,C254=$O$4,C255=$O$4,C256=$O$4),1,0)))</f>
        <v/>
      </c>
      <c r="P253" s="43" t="str">
        <f>IF(B253="","",IF($P$4="","",IF(OR(C253=$P$4,C254=$P$4,C255=$P$4,C256=$P$4),1,0)))</f>
        <v/>
      </c>
      <c r="Q253" s="43" t="str">
        <f>IF(B253="","",IF($Q$4="","",IF(OR(C253=$Q$4,C254=$Q$4,C255=$Q$4,C256=$Q$4),1,0)))</f>
        <v/>
      </c>
      <c r="R253" s="43" t="str">
        <f>IF(B253="","",IF($R$4="","",IF(OR(C253=$R$4,C254=$R$4,C255=$R$4,C256=$R$4),1,0)))</f>
        <v/>
      </c>
      <c r="S253" s="43" t="str">
        <f>IF(B253="","",IF($S$4="","",IF(OR(C253=$S$4,C254=$S$4,C255=$S$4,C256=$S$4),1,0)))</f>
        <v/>
      </c>
      <c r="T253" s="43" t="str">
        <f>IF(B253="","",IF($T$4="","",IF(OR(C253=$T$4,C254=$T$4,C255=$T$4,C256=$T$4),1,0)))</f>
        <v/>
      </c>
      <c r="U253" s="43" t="str">
        <f>IF(B253="","",IF($U$4="","",IF(OR(C253=$U$4,C254=$U$4,C255=$U$4,C256=$U$4),1,0)))</f>
        <v/>
      </c>
      <c r="V253" s="43" t="str">
        <f>IF(B253="","",IF($V$4="","",IF(OR(C253=$V$4,C254=$V$4,C255=$V$4,C256=$V$4),1,0)))</f>
        <v/>
      </c>
      <c r="W253" s="43" t="str">
        <f>IF(B253="","",IF($W$4="","",IF(OR(C253=$W$4,C254=$W$4,C255=$W$4,C256=$W$4),1,0)))</f>
        <v/>
      </c>
      <c r="X253" s="43" t="str">
        <f>IF(B253="","",IF($X$4="","",IF(OR(C253=$X$4,C254=$X$4,C255=$X$4,C256=$X$4),1,0)))</f>
        <v/>
      </c>
      <c r="Y253" s="43" t="str">
        <f>IF(B253="","",IF($Y$4="","",IF(OR(C253=$Y$4,C254=$Y$4,C255=$Y$4,C256=$Y$4),1,0)))</f>
        <v/>
      </c>
      <c r="Z253" s="43" t="str">
        <f>IF(B253="","",IF($Z$4="","",IF(OR(C253=$Z$4,C254=$Z$4,C255=$Z$4,C256=$Z$4),1,0)))</f>
        <v/>
      </c>
      <c r="AA253" s="43" t="str">
        <f>IF(B253="","",IF($AA$4="","",IF(OR(C253=$AA$4,C254=$AA$4,C255=$AA$4,C256=$AA$4),1,0)))</f>
        <v/>
      </c>
      <c r="AB253" s="43" t="str">
        <f>IF(B253="","",IF($AB$4="","",IF(OR(C253=$AB$4,C254=$AB$4,C255=$AB$4,C256=$AB$4),1,0)))</f>
        <v/>
      </c>
      <c r="AC253" s="43" t="str">
        <f>IF(B253="","",IF($AC$4="","",IF(OR(C253=$AC$4,C254=$AC$4,C255=$AC$4,C256=$AC$4),1,0)))</f>
        <v/>
      </c>
      <c r="AD253" s="43" t="str">
        <f>IF(B253="","",IF($AD$4="","",IF(OR(C253=$AD$4,C254=$AD$4,C255=$AD$4,C256=$AD$4),1,0)))</f>
        <v/>
      </c>
      <c r="AE253" s="43" t="str">
        <f>IF(B253="","",IF($AE$4="","",IF(OR(C253=$AE$4,C254=$AE$4,C255=$AE$4,C256=$AE$4),1,0)))</f>
        <v/>
      </c>
      <c r="AF253" s="43" t="str">
        <f>IF(B253="","",IF($AF$4="","",IF(OR(C253=$AF$4,C254=$AF$4,C255=$AF$4,C256=$AF$4),1,0)))</f>
        <v/>
      </c>
      <c r="AG253" s="43" t="str">
        <f>IF(B253="","",IF($AG$4="","",IF(OR(C253=$AG$4,C254=$AG$4,C255=$AG$4,C256=$AG$4),1,0)))</f>
        <v/>
      </c>
      <c r="AH253" s="43" t="str">
        <f>IF(B253="","",IF($AH$4="","",IF(OR(C253=$AH$4,C254=$AH$4,C255=$AH$4,C256=$AH$4),1,0)))</f>
        <v/>
      </c>
      <c r="AI253" s="43" t="str">
        <f>IF(B253="","",IF($AI$4="","",IF(OR(C253=$AI$4,C254=$AI$4,C255=$AI$4,C256=$AI$4),1,0)))</f>
        <v/>
      </c>
      <c r="AJ253" s="43" t="str">
        <f>IF(B253="","",IF($AJ$4="","",IF(OR(C253=$AJ$4,C254=$AJ$4,C255=$AJ$4,C256=$AJ$4),1,0)))</f>
        <v/>
      </c>
      <c r="AK253" s="43" t="str">
        <f>IF(B253="","",IF($AK$4="","",IF(OR(C253=$AK$4,C254=$AK$4,C255=$AK$4,C256=$AK$4),1,0)))</f>
        <v/>
      </c>
      <c r="AL253" s="43" t="str">
        <f>IF(B253="","",IF($AL$4="","",IF(OR(C253=$AL$4,C254=$AL$4,C255=$AL$4,C256=$AL$4),1,0)))</f>
        <v/>
      </c>
      <c r="AM253" s="43" t="str">
        <f>IF(B253="","",IF($AM$4="","",IF(OR(C253=$AM$4,C254=$AM$4,C255=$AM$4,C256=$AM$4),1,0)))</f>
        <v/>
      </c>
      <c r="AN253" s="72" t="str">
        <f>IF(B253="","",IF($AN$4="","",IF(OR(C253=$AN$4,C254=$AN$4,C255=$AN$4,C256=$AN$4),1,0)))</f>
        <v/>
      </c>
    </row>
    <row r="254" spans="1:40" x14ac:dyDescent="0.2">
      <c r="A254" s="68" t="str">
        <f t="shared" si="10"/>
        <v/>
      </c>
      <c r="B254" s="1" t="str">
        <f>CONCATENATE('Raw INPUT data'!A254,'Raw INPUT data'!B254)</f>
        <v/>
      </c>
      <c r="C254" s="12" t="str">
        <f>'Raw INPUT data'!D254</f>
        <v/>
      </c>
      <c r="D254" s="20" t="str">
        <f>IF(C254="","",IF(I254&gt;1,'Raw INPUT data'!E254,SUM('Raw INPUT data'!E254,(G254/100)/2)))</f>
        <v/>
      </c>
      <c r="E254" s="20" t="str">
        <f t="shared" si="11"/>
        <v/>
      </c>
      <c r="F254" s="16" t="str">
        <f>IF(C254="","",IF(I254&gt;1,"MST",'Raw INPUT data'!G254))</f>
        <v/>
      </c>
      <c r="G254" s="16" t="str">
        <f t="shared" si="12"/>
        <v/>
      </c>
      <c r="H254" s="25" t="str">
        <f>IF(C254="","",IF(I254=1,PI()*POWER(G254/2,2)/10000,SUM(PI()*POWER(PRODUCT('Raw INPUT data'!G254,1/PI())/2,2)/10000,PI()*POWER(PRODUCT('Raw INPUT data'!H254,1/PI())/2,2)/10000,PI()*POWER(PRODUCT('Raw INPUT data'!I254,1/PI())/2,2)/10000,PI()*POWER(PRODUCT('Raw INPUT data'!J254,1/PI())/2,2)/10000,PI()*POWER(PRODUCT('Raw INPUT data'!K254,1/PI())/2,2)/10000,PI()*POWER(PRODUCT('Raw INPUT data'!L254,1/PI())/2,2)/10000,PI()*POWER(PRODUCT('Raw INPUT data'!M254,1/PI())/2,2)/10000,PI()*POWER(PRODUCT('Raw INPUT data'!N254,1/PI())/2,2)/10000,PI()*POWER(PRODUCT('Raw INPUT data'!O254,1/PI())/2,2)/10000,PI()*POWER(PRODUCT('Raw INPUT data'!P254,1/PI())/2,2)/10000,PI()*POWER(PRODUCT('Raw INPUT data'!Q254,1/PI())/2,2)/10000,PI()*POWER(PRODUCT('Raw INPUT data'!R254,1/PI())/2,2)/10000,PI()*POWER(PRODUCT('Raw INPUT data'!S254,1/PI())/2,2)/10000,PI()*POWER(PRODUCT('Raw INPUT data'!T254,1/PI())/2,2)/10000,PI()*POWER(PRODUCT('Raw INPUT data'!U254,1/PI())/2,2)/10000,PI()*POWER(PRODUCT('Raw INPUT data'!V254,1/PI())/2,2)/10000,PI()*POWER(PRODUCT('Raw INPUT data'!W254,1/PI())/2,2)/10000,PI()*POWER(PRODUCT('Raw INPUT data'!X254,1/PI())/2,2)/10000,PI()*POWER(PRODUCT('Raw INPUT data'!Y254,1/PI())/2,2)/10000,PI()*POWER(PRODUCT('Raw INPUT data'!Z254,1/PI())/2,2)/10000)))</f>
        <v/>
      </c>
      <c r="I254" s="26" t="str">
        <f>IF(C254="","",COUNT('Raw INPUT data'!G254:Z254))</f>
        <v/>
      </c>
      <c r="J254" s="3" t="str">
        <f>IF(C254="","",'Raw INPUT data'!F254)</f>
        <v/>
      </c>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72"/>
    </row>
    <row r="255" spans="1:40" x14ac:dyDescent="0.2">
      <c r="A255" s="68" t="str">
        <f t="shared" si="10"/>
        <v/>
      </c>
      <c r="B255" s="1" t="str">
        <f>CONCATENATE('Raw INPUT data'!A255,'Raw INPUT data'!B255)</f>
        <v/>
      </c>
      <c r="C255" s="12" t="str">
        <f>'Raw INPUT data'!D255</f>
        <v/>
      </c>
      <c r="D255" s="20" t="str">
        <f>IF(C255="","",IF(I255&gt;1,'Raw INPUT data'!E255,SUM('Raw INPUT data'!E255,(G255/100)/2)))</f>
        <v/>
      </c>
      <c r="E255" s="20" t="str">
        <f t="shared" si="11"/>
        <v/>
      </c>
      <c r="F255" s="16" t="str">
        <f>IF(C255="","",IF(I255&gt;1,"MST",'Raw INPUT data'!G255))</f>
        <v/>
      </c>
      <c r="G255" s="16" t="str">
        <f t="shared" si="12"/>
        <v/>
      </c>
      <c r="H255" s="25" t="str">
        <f>IF(C255="","",IF(I255=1,PI()*POWER(G255/2,2)/10000,SUM(PI()*POWER(PRODUCT('Raw INPUT data'!G255,1/PI())/2,2)/10000,PI()*POWER(PRODUCT('Raw INPUT data'!H255,1/PI())/2,2)/10000,PI()*POWER(PRODUCT('Raw INPUT data'!I255,1/PI())/2,2)/10000,PI()*POWER(PRODUCT('Raw INPUT data'!J255,1/PI())/2,2)/10000,PI()*POWER(PRODUCT('Raw INPUT data'!K255,1/PI())/2,2)/10000,PI()*POWER(PRODUCT('Raw INPUT data'!L255,1/PI())/2,2)/10000,PI()*POWER(PRODUCT('Raw INPUT data'!M255,1/PI())/2,2)/10000,PI()*POWER(PRODUCT('Raw INPUT data'!N255,1/PI())/2,2)/10000,PI()*POWER(PRODUCT('Raw INPUT data'!O255,1/PI())/2,2)/10000,PI()*POWER(PRODUCT('Raw INPUT data'!P255,1/PI())/2,2)/10000,PI()*POWER(PRODUCT('Raw INPUT data'!Q255,1/PI())/2,2)/10000,PI()*POWER(PRODUCT('Raw INPUT data'!R255,1/PI())/2,2)/10000,PI()*POWER(PRODUCT('Raw INPUT data'!S255,1/PI())/2,2)/10000,PI()*POWER(PRODUCT('Raw INPUT data'!T255,1/PI())/2,2)/10000,PI()*POWER(PRODUCT('Raw INPUT data'!U255,1/PI())/2,2)/10000,PI()*POWER(PRODUCT('Raw INPUT data'!V255,1/PI())/2,2)/10000,PI()*POWER(PRODUCT('Raw INPUT data'!W255,1/PI())/2,2)/10000,PI()*POWER(PRODUCT('Raw INPUT data'!X255,1/PI())/2,2)/10000,PI()*POWER(PRODUCT('Raw INPUT data'!Y255,1/PI())/2,2)/10000,PI()*POWER(PRODUCT('Raw INPUT data'!Z255,1/PI())/2,2)/10000)))</f>
        <v/>
      </c>
      <c r="I255" s="26" t="str">
        <f>IF(C255="","",COUNT('Raw INPUT data'!G255:Z255))</f>
        <v/>
      </c>
      <c r="J255" s="3" t="str">
        <f>IF(C255="","",'Raw INPUT data'!F255)</f>
        <v/>
      </c>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72"/>
    </row>
    <row r="256" spans="1:40" x14ac:dyDescent="0.2">
      <c r="A256" s="69" t="str">
        <f t="shared" si="10"/>
        <v/>
      </c>
      <c r="B256" s="4" t="str">
        <f>CONCATENATE('Raw INPUT data'!A256,'Raw INPUT data'!B256)</f>
        <v/>
      </c>
      <c r="C256" s="17" t="str">
        <f>'Raw INPUT data'!D256</f>
        <v/>
      </c>
      <c r="D256" s="21" t="str">
        <f>IF(C256="","",IF(I256&gt;1,'Raw INPUT data'!E256,SUM('Raw INPUT data'!E256,(G256/100)/2)))</f>
        <v/>
      </c>
      <c r="E256" s="21" t="str">
        <f t="shared" si="11"/>
        <v/>
      </c>
      <c r="F256" s="18" t="str">
        <f>IF(C256="","",IF(I256&gt;1,"MST",'Raw INPUT data'!G256))</f>
        <v/>
      </c>
      <c r="G256" s="18" t="str">
        <f t="shared" si="12"/>
        <v/>
      </c>
      <c r="H256" s="27" t="str">
        <f>IF(C256="","",IF(I256=1,PI()*POWER(G256/2,2)/10000,SUM(PI()*POWER(PRODUCT('Raw INPUT data'!G256,1/PI())/2,2)/10000,PI()*POWER(PRODUCT('Raw INPUT data'!H256,1/PI())/2,2)/10000,PI()*POWER(PRODUCT('Raw INPUT data'!I256,1/PI())/2,2)/10000,PI()*POWER(PRODUCT('Raw INPUT data'!J256,1/PI())/2,2)/10000,PI()*POWER(PRODUCT('Raw INPUT data'!K256,1/PI())/2,2)/10000,PI()*POWER(PRODUCT('Raw INPUT data'!L256,1/PI())/2,2)/10000,PI()*POWER(PRODUCT('Raw INPUT data'!M256,1/PI())/2,2)/10000,PI()*POWER(PRODUCT('Raw INPUT data'!N256,1/PI())/2,2)/10000,PI()*POWER(PRODUCT('Raw INPUT data'!O256,1/PI())/2,2)/10000,PI()*POWER(PRODUCT('Raw INPUT data'!P256,1/PI())/2,2)/10000,PI()*POWER(PRODUCT('Raw INPUT data'!Q256,1/PI())/2,2)/10000,PI()*POWER(PRODUCT('Raw INPUT data'!R256,1/PI())/2,2)/10000,PI()*POWER(PRODUCT('Raw INPUT data'!S256,1/PI())/2,2)/10000,PI()*POWER(PRODUCT('Raw INPUT data'!T256,1/PI())/2,2)/10000,PI()*POWER(PRODUCT('Raw INPUT data'!U256,1/PI())/2,2)/10000,PI()*POWER(PRODUCT('Raw INPUT data'!V256,1/PI())/2,2)/10000,PI()*POWER(PRODUCT('Raw INPUT data'!W256,1/PI())/2,2)/10000,PI()*POWER(PRODUCT('Raw INPUT data'!X256,1/PI())/2,2)/10000,PI()*POWER(PRODUCT('Raw INPUT data'!Y256,1/PI())/2,2)/10000,PI()*POWER(PRODUCT('Raw INPUT data'!Z256,1/PI())/2,2)/10000)))</f>
        <v/>
      </c>
      <c r="I256" s="28" t="str">
        <f>IF(C256="","",COUNT('Raw INPUT data'!G256:Z256))</f>
        <v/>
      </c>
      <c r="J256" s="5" t="str">
        <f>IF(C256="","",'Raw INPUT data'!F256)</f>
        <v/>
      </c>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73"/>
    </row>
    <row r="257" spans="1:40" x14ac:dyDescent="0.2">
      <c r="A257" s="68" t="str">
        <f t="shared" si="10"/>
        <v/>
      </c>
      <c r="B257" s="1" t="str">
        <f>CONCATENATE('Raw INPUT data'!A257,'Raw INPUT data'!B257)</f>
        <v/>
      </c>
      <c r="C257" s="12" t="str">
        <f>'Raw INPUT data'!D257</f>
        <v/>
      </c>
      <c r="D257" s="20" t="str">
        <f>IF(C257="","",IF(I257&gt;1,'Raw INPUT data'!E257,SUM('Raw INPUT data'!E257,(G257/100)/2)))</f>
        <v/>
      </c>
      <c r="E257" s="20" t="str">
        <f t="shared" si="11"/>
        <v/>
      </c>
      <c r="F257" s="16" t="str">
        <f>IF(C257="","",IF(I257&gt;1,"MST",'Raw INPUT data'!G257))</f>
        <v/>
      </c>
      <c r="G257" s="16" t="str">
        <f t="shared" si="12"/>
        <v/>
      </c>
      <c r="H257" s="25" t="str">
        <f>IF(C257="","",IF(I257=1,PI()*POWER(G257/2,2)/10000,SUM(PI()*POWER(PRODUCT('Raw INPUT data'!G257,1/PI())/2,2)/10000,PI()*POWER(PRODUCT('Raw INPUT data'!H257,1/PI())/2,2)/10000,PI()*POWER(PRODUCT('Raw INPUT data'!I257,1/PI())/2,2)/10000,PI()*POWER(PRODUCT('Raw INPUT data'!J257,1/PI())/2,2)/10000,PI()*POWER(PRODUCT('Raw INPUT data'!K257,1/PI())/2,2)/10000,PI()*POWER(PRODUCT('Raw INPUT data'!L257,1/PI())/2,2)/10000,PI()*POWER(PRODUCT('Raw INPUT data'!M257,1/PI())/2,2)/10000,PI()*POWER(PRODUCT('Raw INPUT data'!N257,1/PI())/2,2)/10000,PI()*POWER(PRODUCT('Raw INPUT data'!O257,1/PI())/2,2)/10000,PI()*POWER(PRODUCT('Raw INPUT data'!P257,1/PI())/2,2)/10000,PI()*POWER(PRODUCT('Raw INPUT data'!Q257,1/PI())/2,2)/10000,PI()*POWER(PRODUCT('Raw INPUT data'!R257,1/PI())/2,2)/10000,PI()*POWER(PRODUCT('Raw INPUT data'!S257,1/PI())/2,2)/10000,PI()*POWER(PRODUCT('Raw INPUT data'!T257,1/PI())/2,2)/10000,PI()*POWER(PRODUCT('Raw INPUT data'!U257,1/PI())/2,2)/10000,PI()*POWER(PRODUCT('Raw INPUT data'!V257,1/PI())/2,2)/10000,PI()*POWER(PRODUCT('Raw INPUT data'!W257,1/PI())/2,2)/10000,PI()*POWER(PRODUCT('Raw INPUT data'!X257,1/PI())/2,2)/10000,PI()*POWER(PRODUCT('Raw INPUT data'!Y257,1/PI())/2,2)/10000,PI()*POWER(PRODUCT('Raw INPUT data'!Z257,1/PI())/2,2)/10000)))</f>
        <v/>
      </c>
      <c r="I257" s="26" t="str">
        <f>IF(C257="","",COUNT('Raw INPUT data'!G257:Z257))</f>
        <v/>
      </c>
      <c r="J257" s="3" t="str">
        <f>IF(C257="","",'Raw INPUT data'!F257)</f>
        <v/>
      </c>
      <c r="K257" s="43" t="str">
        <f>IF(B257="","",IF($K$4="","",IF(OR(C257=$K$4,C258=$K$4,C259=$K$4,C260=$K$4),1,0)))</f>
        <v/>
      </c>
      <c r="L257" s="43" t="str">
        <f>IF(B257="","",IF($L$4="","",IF(OR(C257=$L$4,C258=$L$4,C259=$L$4,C260=$L$4),1,0)))</f>
        <v/>
      </c>
      <c r="M257" s="43" t="str">
        <f>IF(B257="","",IF($M$4="","",IF(OR(C257=$M$4,C258=$M$4,C259=$M$4,C260=$M$4),1,0)))</f>
        <v/>
      </c>
      <c r="N257" s="43" t="str">
        <f>IF(B257="","",IF($N$4="","",IF(OR(C257=$N$4,C258=$N$4,C259=$N$4,C260=$N$4),1,0)))</f>
        <v/>
      </c>
      <c r="O257" s="43" t="str">
        <f>IF(B257="","",IF($O$4="","",IF(OR(C257=$O$4,C258=$O$4,C259=$O$4,C260=$O$4),1,0)))</f>
        <v/>
      </c>
      <c r="P257" s="43" t="str">
        <f>IF(B257="","",IF($P$4="","",IF(OR(C257=$P$4,C258=$P$4,C259=$P$4,C260=$P$4),1,0)))</f>
        <v/>
      </c>
      <c r="Q257" s="43" t="str">
        <f>IF(B257="","",IF($Q$4="","",IF(OR(C257=$Q$4,C258=$Q$4,C259=$Q$4,C260=$Q$4),1,0)))</f>
        <v/>
      </c>
      <c r="R257" s="43" t="str">
        <f>IF(B257="","",IF($R$4="","",IF(OR(C257=$R$4,C258=$R$4,C259=$R$4,C260=$R$4),1,0)))</f>
        <v/>
      </c>
      <c r="S257" s="43" t="str">
        <f>IF(B257="","",IF($S$4="","",IF(OR(C257=$S$4,C258=$S$4,C259=$S$4,C260=$S$4),1,0)))</f>
        <v/>
      </c>
      <c r="T257" s="43" t="str">
        <f>IF(B257="","",IF($T$4="","",IF(OR(C257=$T$4,C258=$T$4,C259=$T$4,C260=$T$4),1,0)))</f>
        <v/>
      </c>
      <c r="U257" s="43" t="str">
        <f>IF(B257="","",IF($U$4="","",IF(OR(C257=$U$4,C258=$U$4,C259=$U$4,C260=$U$4),1,0)))</f>
        <v/>
      </c>
      <c r="V257" s="43" t="str">
        <f>IF(B257="","",IF($V$4="","",IF(OR(C257=$V$4,C258=$V$4,C259=$V$4,C260=$V$4),1,0)))</f>
        <v/>
      </c>
      <c r="W257" s="43" t="str">
        <f>IF(B257="","",IF($W$4="","",IF(OR(C257=$W$4,C258=$W$4,C259=$W$4,C260=$W$4),1,0)))</f>
        <v/>
      </c>
      <c r="X257" s="43" t="str">
        <f>IF(B257="","",IF($X$4="","",IF(OR(C257=$X$4,C258=$X$4,C259=$X$4,C260=$X$4),1,0)))</f>
        <v/>
      </c>
      <c r="Y257" s="43" t="str">
        <f>IF(B257="","",IF($Y$4="","",IF(OR(C257=$Y$4,C258=$Y$4,C259=$Y$4,C260=$Y$4),1,0)))</f>
        <v/>
      </c>
      <c r="Z257" s="43" t="str">
        <f>IF(B257="","",IF($Z$4="","",IF(OR(C257=$Z$4,C258=$Z$4,C259=$Z$4,C260=$Z$4),1,0)))</f>
        <v/>
      </c>
      <c r="AA257" s="43" t="str">
        <f>IF(B257="","",IF($AA$4="","",IF(OR(C257=$AA$4,C258=$AA$4,C259=$AA$4,C260=$AA$4),1,0)))</f>
        <v/>
      </c>
      <c r="AB257" s="43" t="str">
        <f>IF(B257="","",IF($AB$4="","",IF(OR(C257=$AB$4,C258=$AB$4,C259=$AB$4,C260=$AB$4),1,0)))</f>
        <v/>
      </c>
      <c r="AC257" s="43" t="str">
        <f>IF(B257="","",IF($AC$4="","",IF(OR(C257=$AC$4,C258=$AC$4,C259=$AC$4,C260=$AC$4),1,0)))</f>
        <v/>
      </c>
      <c r="AD257" s="43" t="str">
        <f>IF(B257="","",IF($AD$4="","",IF(OR(C257=$AD$4,C258=$AD$4,C259=$AD$4,C260=$AD$4),1,0)))</f>
        <v/>
      </c>
      <c r="AE257" s="43" t="str">
        <f>IF(B257="","",IF($AE$4="","",IF(OR(C257=$AE$4,C258=$AE$4,C259=$AE$4,C260=$AE$4),1,0)))</f>
        <v/>
      </c>
      <c r="AF257" s="43" t="str">
        <f>IF(B257="","",IF($AF$4="","",IF(OR(C257=$AF$4,C258=$AF$4,C259=$AF$4,C260=$AF$4),1,0)))</f>
        <v/>
      </c>
      <c r="AG257" s="43" t="str">
        <f>IF(B257="","",IF($AG$4="","",IF(OR(C257=$AG$4,C258=$AG$4,C259=$AG$4,C260=$AG$4),1,0)))</f>
        <v/>
      </c>
      <c r="AH257" s="43" t="str">
        <f>IF(B257="","",IF($AH$4="","",IF(OR(C257=$AH$4,C258=$AH$4,C259=$AH$4,C260=$AH$4),1,0)))</f>
        <v/>
      </c>
      <c r="AI257" s="43" t="str">
        <f>IF(B257="","",IF($AI$4="","",IF(OR(C257=$AI$4,C258=$AI$4,C259=$AI$4,C260=$AI$4),1,0)))</f>
        <v/>
      </c>
      <c r="AJ257" s="43" t="str">
        <f>IF(B257="","",IF($AJ$4="","",IF(OR(C257=$AJ$4,C258=$AJ$4,C259=$AJ$4,C260=$AJ$4),1,0)))</f>
        <v/>
      </c>
      <c r="AK257" s="43" t="str">
        <f>IF(B257="","",IF($AK$4="","",IF(OR(C257=$AK$4,C258=$AK$4,C259=$AK$4,C260=$AK$4),1,0)))</f>
        <v/>
      </c>
      <c r="AL257" s="43" t="str">
        <f>IF(B257="","",IF($AL$4="","",IF(OR(C257=$AL$4,C258=$AL$4,C259=$AL$4,C260=$AL$4),1,0)))</f>
        <v/>
      </c>
      <c r="AM257" s="43" t="str">
        <f>IF(B257="","",IF($AM$4="","",IF(OR(C257=$AM$4,C258=$AM$4,C259=$AM$4,C260=$AM$4),1,0)))</f>
        <v/>
      </c>
      <c r="AN257" s="72" t="str">
        <f>IF(B257="","",IF($AN$4="","",IF(OR(C257=$AN$4,C258=$AN$4,C259=$AN$4,C260=$AN$4),1,0)))</f>
        <v/>
      </c>
    </row>
    <row r="258" spans="1:40" x14ac:dyDescent="0.2">
      <c r="A258" s="68" t="str">
        <f t="shared" si="10"/>
        <v/>
      </c>
      <c r="B258" s="1" t="str">
        <f>CONCATENATE('Raw INPUT data'!A258,'Raw INPUT data'!B258)</f>
        <v/>
      </c>
      <c r="C258" s="12" t="str">
        <f>'Raw INPUT data'!D258</f>
        <v/>
      </c>
      <c r="D258" s="20" t="str">
        <f>IF(C258="","",IF(I258&gt;1,'Raw INPUT data'!E258,SUM('Raw INPUT data'!E258,(G258/100)/2)))</f>
        <v/>
      </c>
      <c r="E258" s="20" t="str">
        <f t="shared" si="11"/>
        <v/>
      </c>
      <c r="F258" s="16" t="str">
        <f>IF(C258="","",IF(I258&gt;1,"MST",'Raw INPUT data'!G258))</f>
        <v/>
      </c>
      <c r="G258" s="16" t="str">
        <f t="shared" si="12"/>
        <v/>
      </c>
      <c r="H258" s="25" t="str">
        <f>IF(C258="","",IF(I258=1,PI()*POWER(G258/2,2)/10000,SUM(PI()*POWER(PRODUCT('Raw INPUT data'!G258,1/PI())/2,2)/10000,PI()*POWER(PRODUCT('Raw INPUT data'!H258,1/PI())/2,2)/10000,PI()*POWER(PRODUCT('Raw INPUT data'!I258,1/PI())/2,2)/10000,PI()*POWER(PRODUCT('Raw INPUT data'!J258,1/PI())/2,2)/10000,PI()*POWER(PRODUCT('Raw INPUT data'!K258,1/PI())/2,2)/10000,PI()*POWER(PRODUCT('Raw INPUT data'!L258,1/PI())/2,2)/10000,PI()*POWER(PRODUCT('Raw INPUT data'!M258,1/PI())/2,2)/10000,PI()*POWER(PRODUCT('Raw INPUT data'!N258,1/PI())/2,2)/10000,PI()*POWER(PRODUCT('Raw INPUT data'!O258,1/PI())/2,2)/10000,PI()*POWER(PRODUCT('Raw INPUT data'!P258,1/PI())/2,2)/10000,PI()*POWER(PRODUCT('Raw INPUT data'!Q258,1/PI())/2,2)/10000,PI()*POWER(PRODUCT('Raw INPUT data'!R258,1/PI())/2,2)/10000,PI()*POWER(PRODUCT('Raw INPUT data'!S258,1/PI())/2,2)/10000,PI()*POWER(PRODUCT('Raw INPUT data'!T258,1/PI())/2,2)/10000,PI()*POWER(PRODUCT('Raw INPUT data'!U258,1/PI())/2,2)/10000,PI()*POWER(PRODUCT('Raw INPUT data'!V258,1/PI())/2,2)/10000,PI()*POWER(PRODUCT('Raw INPUT data'!W258,1/PI())/2,2)/10000,PI()*POWER(PRODUCT('Raw INPUT data'!X258,1/PI())/2,2)/10000,PI()*POWER(PRODUCT('Raw INPUT data'!Y258,1/PI())/2,2)/10000,PI()*POWER(PRODUCT('Raw INPUT data'!Z258,1/PI())/2,2)/10000)))</f>
        <v/>
      </c>
      <c r="I258" s="26" t="str">
        <f>IF(C258="","",COUNT('Raw INPUT data'!G258:Z258))</f>
        <v/>
      </c>
      <c r="J258" s="3" t="str">
        <f>IF(C258="","",'Raw INPUT data'!F258)</f>
        <v/>
      </c>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72"/>
    </row>
    <row r="259" spans="1:40" x14ac:dyDescent="0.2">
      <c r="A259" s="68" t="str">
        <f t="shared" si="10"/>
        <v/>
      </c>
      <c r="B259" s="1" t="str">
        <f>CONCATENATE('Raw INPUT data'!A259,'Raw INPUT data'!B259)</f>
        <v/>
      </c>
      <c r="C259" s="12" t="str">
        <f>'Raw INPUT data'!D259</f>
        <v/>
      </c>
      <c r="D259" s="20" t="str">
        <f>IF(C259="","",IF(I259&gt;1,'Raw INPUT data'!E259,SUM('Raw INPUT data'!E259,(G259/100)/2)))</f>
        <v/>
      </c>
      <c r="E259" s="20" t="str">
        <f t="shared" si="11"/>
        <v/>
      </c>
      <c r="F259" s="16" t="str">
        <f>IF(C259="","",IF(I259&gt;1,"MST",'Raw INPUT data'!G259))</f>
        <v/>
      </c>
      <c r="G259" s="16" t="str">
        <f t="shared" si="12"/>
        <v/>
      </c>
      <c r="H259" s="25" t="str">
        <f>IF(C259="","",IF(I259=1,PI()*POWER(G259/2,2)/10000,SUM(PI()*POWER(PRODUCT('Raw INPUT data'!G259,1/PI())/2,2)/10000,PI()*POWER(PRODUCT('Raw INPUT data'!H259,1/PI())/2,2)/10000,PI()*POWER(PRODUCT('Raw INPUT data'!I259,1/PI())/2,2)/10000,PI()*POWER(PRODUCT('Raw INPUT data'!J259,1/PI())/2,2)/10000,PI()*POWER(PRODUCT('Raw INPUT data'!K259,1/PI())/2,2)/10000,PI()*POWER(PRODUCT('Raw INPUT data'!L259,1/PI())/2,2)/10000,PI()*POWER(PRODUCT('Raw INPUT data'!M259,1/PI())/2,2)/10000,PI()*POWER(PRODUCT('Raw INPUT data'!N259,1/PI())/2,2)/10000,PI()*POWER(PRODUCT('Raw INPUT data'!O259,1/PI())/2,2)/10000,PI()*POWER(PRODUCT('Raw INPUT data'!P259,1/PI())/2,2)/10000,PI()*POWER(PRODUCT('Raw INPUT data'!Q259,1/PI())/2,2)/10000,PI()*POWER(PRODUCT('Raw INPUT data'!R259,1/PI())/2,2)/10000,PI()*POWER(PRODUCT('Raw INPUT data'!S259,1/PI())/2,2)/10000,PI()*POWER(PRODUCT('Raw INPUT data'!T259,1/PI())/2,2)/10000,PI()*POWER(PRODUCT('Raw INPUT data'!U259,1/PI())/2,2)/10000,PI()*POWER(PRODUCT('Raw INPUT data'!V259,1/PI())/2,2)/10000,PI()*POWER(PRODUCT('Raw INPUT data'!W259,1/PI())/2,2)/10000,PI()*POWER(PRODUCT('Raw INPUT data'!X259,1/PI())/2,2)/10000,PI()*POWER(PRODUCT('Raw INPUT data'!Y259,1/PI())/2,2)/10000,PI()*POWER(PRODUCT('Raw INPUT data'!Z259,1/PI())/2,2)/10000)))</f>
        <v/>
      </c>
      <c r="I259" s="26" t="str">
        <f>IF(C259="","",COUNT('Raw INPUT data'!G259:Z259))</f>
        <v/>
      </c>
      <c r="J259" s="3" t="str">
        <f>IF(C259="","",'Raw INPUT data'!F259)</f>
        <v/>
      </c>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72"/>
    </row>
    <row r="260" spans="1:40" x14ac:dyDescent="0.2">
      <c r="A260" s="69" t="str">
        <f t="shared" si="10"/>
        <v/>
      </c>
      <c r="B260" s="4" t="str">
        <f>CONCATENATE('Raw INPUT data'!A260,'Raw INPUT data'!B260)</f>
        <v/>
      </c>
      <c r="C260" s="17" t="str">
        <f>'Raw INPUT data'!D260</f>
        <v/>
      </c>
      <c r="D260" s="21" t="str">
        <f>IF(C260="","",IF(I260&gt;1,'Raw INPUT data'!E260,SUM('Raw INPUT data'!E260,(G260/100)/2)))</f>
        <v/>
      </c>
      <c r="E260" s="21" t="str">
        <f t="shared" si="11"/>
        <v/>
      </c>
      <c r="F260" s="18" t="str">
        <f>IF(C260="","",IF(I260&gt;1,"MST",'Raw INPUT data'!G260))</f>
        <v/>
      </c>
      <c r="G260" s="18" t="str">
        <f t="shared" si="12"/>
        <v/>
      </c>
      <c r="H260" s="27" t="str">
        <f>IF(C260="","",IF(I260=1,PI()*POWER(G260/2,2)/10000,SUM(PI()*POWER(PRODUCT('Raw INPUT data'!G260,1/PI())/2,2)/10000,PI()*POWER(PRODUCT('Raw INPUT data'!H260,1/PI())/2,2)/10000,PI()*POWER(PRODUCT('Raw INPUT data'!I260,1/PI())/2,2)/10000,PI()*POWER(PRODUCT('Raw INPUT data'!J260,1/PI())/2,2)/10000,PI()*POWER(PRODUCT('Raw INPUT data'!K260,1/PI())/2,2)/10000,PI()*POWER(PRODUCT('Raw INPUT data'!L260,1/PI())/2,2)/10000,PI()*POWER(PRODUCT('Raw INPUT data'!M260,1/PI())/2,2)/10000,PI()*POWER(PRODUCT('Raw INPUT data'!N260,1/PI())/2,2)/10000,PI()*POWER(PRODUCT('Raw INPUT data'!O260,1/PI())/2,2)/10000,PI()*POWER(PRODUCT('Raw INPUT data'!P260,1/PI())/2,2)/10000,PI()*POWER(PRODUCT('Raw INPUT data'!Q260,1/PI())/2,2)/10000,PI()*POWER(PRODUCT('Raw INPUT data'!R260,1/PI())/2,2)/10000,PI()*POWER(PRODUCT('Raw INPUT data'!S260,1/PI())/2,2)/10000,PI()*POWER(PRODUCT('Raw INPUT data'!T260,1/PI())/2,2)/10000,PI()*POWER(PRODUCT('Raw INPUT data'!U260,1/PI())/2,2)/10000,PI()*POWER(PRODUCT('Raw INPUT data'!V260,1/PI())/2,2)/10000,PI()*POWER(PRODUCT('Raw INPUT data'!W260,1/PI())/2,2)/10000,PI()*POWER(PRODUCT('Raw INPUT data'!X260,1/PI())/2,2)/10000,PI()*POWER(PRODUCT('Raw INPUT data'!Y260,1/PI())/2,2)/10000,PI()*POWER(PRODUCT('Raw INPUT data'!Z260,1/PI())/2,2)/10000)))</f>
        <v/>
      </c>
      <c r="I260" s="28" t="str">
        <f>IF(C260="","",COUNT('Raw INPUT data'!G260:Z260))</f>
        <v/>
      </c>
      <c r="J260" s="5" t="str">
        <f>IF(C260="","",'Raw INPUT data'!F260)</f>
        <v/>
      </c>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73"/>
    </row>
    <row r="261" spans="1:40" x14ac:dyDescent="0.2">
      <c r="A261" s="68" t="str">
        <f t="shared" ref="A261:A324" si="13">IF(B261="","",IF(C261="",0,1))</f>
        <v/>
      </c>
      <c r="B261" s="1" t="str">
        <f>CONCATENATE('Raw INPUT data'!A261,'Raw INPUT data'!B261)</f>
        <v/>
      </c>
      <c r="C261" s="12" t="str">
        <f>'Raw INPUT data'!D261</f>
        <v/>
      </c>
      <c r="D261" s="20" t="str">
        <f>IF(C261="","",IF(I261&gt;1,'Raw INPUT data'!E261,SUM('Raw INPUT data'!E261,(G261/100)/2)))</f>
        <v/>
      </c>
      <c r="E261" s="20" t="str">
        <f t="shared" si="11"/>
        <v/>
      </c>
      <c r="F261" s="16" t="str">
        <f>IF(C261="","",IF(I261&gt;1,"MST",'Raw INPUT data'!G261))</f>
        <v/>
      </c>
      <c r="G261" s="16" t="str">
        <f t="shared" si="12"/>
        <v/>
      </c>
      <c r="H261" s="25" t="str">
        <f>IF(C261="","",IF(I261=1,PI()*POWER(G261/2,2)/10000,SUM(PI()*POWER(PRODUCT('Raw INPUT data'!G261,1/PI())/2,2)/10000,PI()*POWER(PRODUCT('Raw INPUT data'!H261,1/PI())/2,2)/10000,PI()*POWER(PRODUCT('Raw INPUT data'!I261,1/PI())/2,2)/10000,PI()*POWER(PRODUCT('Raw INPUT data'!J261,1/PI())/2,2)/10000,PI()*POWER(PRODUCT('Raw INPUT data'!K261,1/PI())/2,2)/10000,PI()*POWER(PRODUCT('Raw INPUT data'!L261,1/PI())/2,2)/10000,PI()*POWER(PRODUCT('Raw INPUT data'!M261,1/PI())/2,2)/10000,PI()*POWER(PRODUCT('Raw INPUT data'!N261,1/PI())/2,2)/10000,PI()*POWER(PRODUCT('Raw INPUT data'!O261,1/PI())/2,2)/10000,PI()*POWER(PRODUCT('Raw INPUT data'!P261,1/PI())/2,2)/10000,PI()*POWER(PRODUCT('Raw INPUT data'!Q261,1/PI())/2,2)/10000,PI()*POWER(PRODUCT('Raw INPUT data'!R261,1/PI())/2,2)/10000,PI()*POWER(PRODUCT('Raw INPUT data'!S261,1/PI())/2,2)/10000,PI()*POWER(PRODUCT('Raw INPUT data'!T261,1/PI())/2,2)/10000,PI()*POWER(PRODUCT('Raw INPUT data'!U261,1/PI())/2,2)/10000,PI()*POWER(PRODUCT('Raw INPUT data'!V261,1/PI())/2,2)/10000,PI()*POWER(PRODUCT('Raw INPUT data'!W261,1/PI())/2,2)/10000,PI()*POWER(PRODUCT('Raw INPUT data'!X261,1/PI())/2,2)/10000,PI()*POWER(PRODUCT('Raw INPUT data'!Y261,1/PI())/2,2)/10000,PI()*POWER(PRODUCT('Raw INPUT data'!Z261,1/PI())/2,2)/10000)))</f>
        <v/>
      </c>
      <c r="I261" s="26" t="str">
        <f>IF(C261="","",COUNT('Raw INPUT data'!G261:Z261))</f>
        <v/>
      </c>
      <c r="J261" s="3" t="str">
        <f>IF(C261="","",'Raw INPUT data'!F261)</f>
        <v/>
      </c>
      <c r="K261" s="43" t="str">
        <f>IF(B261="","",IF($K$4="","",IF(OR(C261=$K$4,C262=$K$4,C263=$K$4,C264=$K$4),1,0)))</f>
        <v/>
      </c>
      <c r="L261" s="43" t="str">
        <f>IF(B261="","",IF($L$4="","",IF(OR(C261=$L$4,C262=$L$4,C263=$L$4,C264=$L$4),1,0)))</f>
        <v/>
      </c>
      <c r="M261" s="43" t="str">
        <f>IF(B261="","",IF($M$4="","",IF(OR(C261=$M$4,C262=$M$4,C263=$M$4,C264=$M$4),1,0)))</f>
        <v/>
      </c>
      <c r="N261" s="43" t="str">
        <f>IF(B261="","",IF($N$4="","",IF(OR(C261=$N$4,C262=$N$4,C263=$N$4,C264=$N$4),1,0)))</f>
        <v/>
      </c>
      <c r="O261" s="43" t="str">
        <f>IF(B261="","",IF($O$4="","",IF(OR(C261=$O$4,C262=$O$4,C263=$O$4,C264=$O$4),1,0)))</f>
        <v/>
      </c>
      <c r="P261" s="43" t="str">
        <f>IF(B261="","",IF($P$4="","",IF(OR(C261=$P$4,C262=$P$4,C263=$P$4,C264=$P$4),1,0)))</f>
        <v/>
      </c>
      <c r="Q261" s="43" t="str">
        <f>IF(B261="","",IF($Q$4="","",IF(OR(C261=$Q$4,C262=$Q$4,C263=$Q$4,C264=$Q$4),1,0)))</f>
        <v/>
      </c>
      <c r="R261" s="43" t="str">
        <f>IF(B261="","",IF($R$4="","",IF(OR(C261=$R$4,C262=$R$4,C263=$R$4,C264=$R$4),1,0)))</f>
        <v/>
      </c>
      <c r="S261" s="43" t="str">
        <f>IF(B261="","",IF($S$4="","",IF(OR(C261=$S$4,C262=$S$4,C263=$S$4,C264=$S$4),1,0)))</f>
        <v/>
      </c>
      <c r="T261" s="43" t="str">
        <f>IF(B261="","",IF($T$4="","",IF(OR(C261=$T$4,C262=$T$4,C263=$T$4,C264=$T$4),1,0)))</f>
        <v/>
      </c>
      <c r="U261" s="43" t="str">
        <f>IF(B261="","",IF($U$4="","",IF(OR(C261=$U$4,C262=$U$4,C263=$U$4,C264=$U$4),1,0)))</f>
        <v/>
      </c>
      <c r="V261" s="43" t="str">
        <f>IF(B261="","",IF($V$4="","",IF(OR(C261=$V$4,C262=$V$4,C263=$V$4,C264=$V$4),1,0)))</f>
        <v/>
      </c>
      <c r="W261" s="43" t="str">
        <f>IF(B261="","",IF($W$4="","",IF(OR(C261=$W$4,C262=$W$4,C263=$W$4,C264=$W$4),1,0)))</f>
        <v/>
      </c>
      <c r="X261" s="43" t="str">
        <f>IF(B261="","",IF($X$4="","",IF(OR(C261=$X$4,C262=$X$4,C263=$X$4,C264=$X$4),1,0)))</f>
        <v/>
      </c>
      <c r="Y261" s="43" t="str">
        <f>IF(B261="","",IF($Y$4="","",IF(OR(C261=$Y$4,C262=$Y$4,C263=$Y$4,C264=$Y$4),1,0)))</f>
        <v/>
      </c>
      <c r="Z261" s="43" t="str">
        <f>IF(B261="","",IF($Z$4="","",IF(OR(C261=$Z$4,C262=$Z$4,C263=$Z$4,C264=$Z$4),1,0)))</f>
        <v/>
      </c>
      <c r="AA261" s="43" t="str">
        <f>IF(B261="","",IF($AA$4="","",IF(OR(C261=$AA$4,C262=$AA$4,C263=$AA$4,C264=$AA$4),1,0)))</f>
        <v/>
      </c>
      <c r="AB261" s="43" t="str">
        <f>IF(B261="","",IF($AB$4="","",IF(OR(C261=$AB$4,C262=$AB$4,C263=$AB$4,C264=$AB$4),1,0)))</f>
        <v/>
      </c>
      <c r="AC261" s="43" t="str">
        <f>IF(B261="","",IF($AC$4="","",IF(OR(C261=$AC$4,C262=$AC$4,C263=$AC$4,C264=$AC$4),1,0)))</f>
        <v/>
      </c>
      <c r="AD261" s="43" t="str">
        <f>IF(B261="","",IF($AD$4="","",IF(OR(C261=$AD$4,C262=$AD$4,C263=$AD$4,C264=$AD$4),1,0)))</f>
        <v/>
      </c>
      <c r="AE261" s="43" t="str">
        <f>IF(B261="","",IF($AE$4="","",IF(OR(C261=$AE$4,C262=$AE$4,C263=$AE$4,C264=$AE$4),1,0)))</f>
        <v/>
      </c>
      <c r="AF261" s="43" t="str">
        <f>IF(B261="","",IF($AF$4="","",IF(OR(C261=$AF$4,C262=$AF$4,C263=$AF$4,C264=$AF$4),1,0)))</f>
        <v/>
      </c>
      <c r="AG261" s="43" t="str">
        <f>IF(B261="","",IF($AG$4="","",IF(OR(C261=$AG$4,C262=$AG$4,C263=$AG$4,C264=$AG$4),1,0)))</f>
        <v/>
      </c>
      <c r="AH261" s="43" t="str">
        <f>IF(B261="","",IF($AH$4="","",IF(OR(C261=$AH$4,C262=$AH$4,C263=$AH$4,C264=$AH$4),1,0)))</f>
        <v/>
      </c>
      <c r="AI261" s="43" t="str">
        <f>IF(B261="","",IF($AI$4="","",IF(OR(C261=$AI$4,C262=$AI$4,C263=$AI$4,C264=$AI$4),1,0)))</f>
        <v/>
      </c>
      <c r="AJ261" s="43" t="str">
        <f>IF(B261="","",IF($AJ$4="","",IF(OR(C261=$AJ$4,C262=$AJ$4,C263=$AJ$4,C264=$AJ$4),1,0)))</f>
        <v/>
      </c>
      <c r="AK261" s="43" t="str">
        <f>IF(B261="","",IF($AK$4="","",IF(OR(C261=$AK$4,C262=$AK$4,C263=$AK$4,C264=$AK$4),1,0)))</f>
        <v/>
      </c>
      <c r="AL261" s="43" t="str">
        <f>IF(B261="","",IF($AL$4="","",IF(OR(C261=$AL$4,C262=$AL$4,C263=$AL$4,C264=$AL$4),1,0)))</f>
        <v/>
      </c>
      <c r="AM261" s="43" t="str">
        <f>IF(B261="","",IF($AM$4="","",IF(OR(C261=$AM$4,C262=$AM$4,C263=$AM$4,C264=$AM$4),1,0)))</f>
        <v/>
      </c>
      <c r="AN261" s="72" t="str">
        <f>IF(B261="","",IF($AN$4="","",IF(OR(C261=$AN$4,C262=$AN$4,C263=$AN$4,C264=$AN$4),1,0)))</f>
        <v/>
      </c>
    </row>
    <row r="262" spans="1:40" x14ac:dyDescent="0.2">
      <c r="A262" s="68" t="str">
        <f t="shared" si="13"/>
        <v/>
      </c>
      <c r="B262" s="1" t="str">
        <f>CONCATENATE('Raw INPUT data'!A262,'Raw INPUT data'!B262)</f>
        <v/>
      </c>
      <c r="C262" s="12" t="str">
        <f>'Raw INPUT data'!D262</f>
        <v/>
      </c>
      <c r="D262" s="20" t="str">
        <f>IF(C262="","",IF(I262&gt;1,'Raw INPUT data'!E262,SUM('Raw INPUT data'!E262,(G262/100)/2)))</f>
        <v/>
      </c>
      <c r="E262" s="20" t="str">
        <f t="shared" si="11"/>
        <v/>
      </c>
      <c r="F262" s="16" t="str">
        <f>IF(C262="","",IF(I262&gt;1,"MST",'Raw INPUT data'!G262))</f>
        <v/>
      </c>
      <c r="G262" s="16" t="str">
        <f t="shared" si="12"/>
        <v/>
      </c>
      <c r="H262" s="25" t="str">
        <f>IF(C262="","",IF(I262=1,PI()*POWER(G262/2,2)/10000,SUM(PI()*POWER(PRODUCT('Raw INPUT data'!G262,1/PI())/2,2)/10000,PI()*POWER(PRODUCT('Raw INPUT data'!H262,1/PI())/2,2)/10000,PI()*POWER(PRODUCT('Raw INPUT data'!I262,1/PI())/2,2)/10000,PI()*POWER(PRODUCT('Raw INPUT data'!J262,1/PI())/2,2)/10000,PI()*POWER(PRODUCT('Raw INPUT data'!K262,1/PI())/2,2)/10000,PI()*POWER(PRODUCT('Raw INPUT data'!L262,1/PI())/2,2)/10000,PI()*POWER(PRODUCT('Raw INPUT data'!M262,1/PI())/2,2)/10000,PI()*POWER(PRODUCT('Raw INPUT data'!N262,1/PI())/2,2)/10000,PI()*POWER(PRODUCT('Raw INPUT data'!O262,1/PI())/2,2)/10000,PI()*POWER(PRODUCT('Raw INPUT data'!P262,1/PI())/2,2)/10000,PI()*POWER(PRODUCT('Raw INPUT data'!Q262,1/PI())/2,2)/10000,PI()*POWER(PRODUCT('Raw INPUT data'!R262,1/PI())/2,2)/10000,PI()*POWER(PRODUCT('Raw INPUT data'!S262,1/PI())/2,2)/10000,PI()*POWER(PRODUCT('Raw INPUT data'!T262,1/PI())/2,2)/10000,PI()*POWER(PRODUCT('Raw INPUT data'!U262,1/PI())/2,2)/10000,PI()*POWER(PRODUCT('Raw INPUT data'!V262,1/PI())/2,2)/10000,PI()*POWER(PRODUCT('Raw INPUT data'!W262,1/PI())/2,2)/10000,PI()*POWER(PRODUCT('Raw INPUT data'!X262,1/PI())/2,2)/10000,PI()*POWER(PRODUCT('Raw INPUT data'!Y262,1/PI())/2,2)/10000,PI()*POWER(PRODUCT('Raw INPUT data'!Z262,1/PI())/2,2)/10000)))</f>
        <v/>
      </c>
      <c r="I262" s="26" t="str">
        <f>IF(C262="","",COUNT('Raw INPUT data'!G262:Z262))</f>
        <v/>
      </c>
      <c r="J262" s="3" t="str">
        <f>IF(C262="","",'Raw INPUT data'!F262)</f>
        <v/>
      </c>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72"/>
    </row>
    <row r="263" spans="1:40" x14ac:dyDescent="0.2">
      <c r="A263" s="68" t="str">
        <f t="shared" si="13"/>
        <v/>
      </c>
      <c r="B263" s="1" t="str">
        <f>CONCATENATE('Raw INPUT data'!A263,'Raw INPUT data'!B263)</f>
        <v/>
      </c>
      <c r="C263" s="12" t="str">
        <f>'Raw INPUT data'!D263</f>
        <v/>
      </c>
      <c r="D263" s="20" t="str">
        <f>IF(C263="","",IF(I263&gt;1,'Raw INPUT data'!E263,SUM('Raw INPUT data'!E263,(G263/100)/2)))</f>
        <v/>
      </c>
      <c r="E263" s="20" t="str">
        <f t="shared" si="11"/>
        <v/>
      </c>
      <c r="F263" s="16" t="str">
        <f>IF(C263="","",IF(I263&gt;1,"MST",'Raw INPUT data'!G263))</f>
        <v/>
      </c>
      <c r="G263" s="16" t="str">
        <f t="shared" si="12"/>
        <v/>
      </c>
      <c r="H263" s="25" t="str">
        <f>IF(C263="","",IF(I263=1,PI()*POWER(G263/2,2)/10000,SUM(PI()*POWER(PRODUCT('Raw INPUT data'!G263,1/PI())/2,2)/10000,PI()*POWER(PRODUCT('Raw INPUT data'!H263,1/PI())/2,2)/10000,PI()*POWER(PRODUCT('Raw INPUT data'!I263,1/PI())/2,2)/10000,PI()*POWER(PRODUCT('Raw INPUT data'!J263,1/PI())/2,2)/10000,PI()*POWER(PRODUCT('Raw INPUT data'!K263,1/PI())/2,2)/10000,PI()*POWER(PRODUCT('Raw INPUT data'!L263,1/PI())/2,2)/10000,PI()*POWER(PRODUCT('Raw INPUT data'!M263,1/PI())/2,2)/10000,PI()*POWER(PRODUCT('Raw INPUT data'!N263,1/PI())/2,2)/10000,PI()*POWER(PRODUCT('Raw INPUT data'!O263,1/PI())/2,2)/10000,PI()*POWER(PRODUCT('Raw INPUT data'!P263,1/PI())/2,2)/10000,PI()*POWER(PRODUCT('Raw INPUT data'!Q263,1/PI())/2,2)/10000,PI()*POWER(PRODUCT('Raw INPUT data'!R263,1/PI())/2,2)/10000,PI()*POWER(PRODUCT('Raw INPUT data'!S263,1/PI())/2,2)/10000,PI()*POWER(PRODUCT('Raw INPUT data'!T263,1/PI())/2,2)/10000,PI()*POWER(PRODUCT('Raw INPUT data'!U263,1/PI())/2,2)/10000,PI()*POWER(PRODUCT('Raw INPUT data'!V263,1/PI())/2,2)/10000,PI()*POWER(PRODUCT('Raw INPUT data'!W263,1/PI())/2,2)/10000,PI()*POWER(PRODUCT('Raw INPUT data'!X263,1/PI())/2,2)/10000,PI()*POWER(PRODUCT('Raw INPUT data'!Y263,1/PI())/2,2)/10000,PI()*POWER(PRODUCT('Raw INPUT data'!Z263,1/PI())/2,2)/10000)))</f>
        <v/>
      </c>
      <c r="I263" s="26" t="str">
        <f>IF(C263="","",COUNT('Raw INPUT data'!G263:Z263))</f>
        <v/>
      </c>
      <c r="J263" s="3" t="str">
        <f>IF(C263="","",'Raw INPUT data'!F263)</f>
        <v/>
      </c>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72"/>
    </row>
    <row r="264" spans="1:40" x14ac:dyDescent="0.2">
      <c r="A264" s="69" t="str">
        <f t="shared" si="13"/>
        <v/>
      </c>
      <c r="B264" s="4" t="str">
        <f>CONCATENATE('Raw INPUT data'!A264,'Raw INPUT data'!B264)</f>
        <v/>
      </c>
      <c r="C264" s="17" t="str">
        <f>'Raw INPUT data'!D264</f>
        <v/>
      </c>
      <c r="D264" s="21" t="str">
        <f>IF(C264="","",IF(I264&gt;1,'Raw INPUT data'!E264,SUM('Raw INPUT data'!E264,(G264/100)/2)))</f>
        <v/>
      </c>
      <c r="E264" s="21" t="str">
        <f t="shared" si="11"/>
        <v/>
      </c>
      <c r="F264" s="18" t="str">
        <f>IF(C264="","",IF(I264&gt;1,"MST",'Raw INPUT data'!G264))</f>
        <v/>
      </c>
      <c r="G264" s="18" t="str">
        <f t="shared" si="12"/>
        <v/>
      </c>
      <c r="H264" s="27" t="str">
        <f>IF(C264="","",IF(I264=1,PI()*POWER(G264/2,2)/10000,SUM(PI()*POWER(PRODUCT('Raw INPUT data'!G264,1/PI())/2,2)/10000,PI()*POWER(PRODUCT('Raw INPUT data'!H264,1/PI())/2,2)/10000,PI()*POWER(PRODUCT('Raw INPUT data'!I264,1/PI())/2,2)/10000,PI()*POWER(PRODUCT('Raw INPUT data'!J264,1/PI())/2,2)/10000,PI()*POWER(PRODUCT('Raw INPUT data'!K264,1/PI())/2,2)/10000,PI()*POWER(PRODUCT('Raw INPUT data'!L264,1/PI())/2,2)/10000,PI()*POWER(PRODUCT('Raw INPUT data'!M264,1/PI())/2,2)/10000,PI()*POWER(PRODUCT('Raw INPUT data'!N264,1/PI())/2,2)/10000,PI()*POWER(PRODUCT('Raw INPUT data'!O264,1/PI())/2,2)/10000,PI()*POWER(PRODUCT('Raw INPUT data'!P264,1/PI())/2,2)/10000,PI()*POWER(PRODUCT('Raw INPUT data'!Q264,1/PI())/2,2)/10000,PI()*POWER(PRODUCT('Raw INPUT data'!R264,1/PI())/2,2)/10000,PI()*POWER(PRODUCT('Raw INPUT data'!S264,1/PI())/2,2)/10000,PI()*POWER(PRODUCT('Raw INPUT data'!T264,1/PI())/2,2)/10000,PI()*POWER(PRODUCT('Raw INPUT data'!U264,1/PI())/2,2)/10000,PI()*POWER(PRODUCT('Raw INPUT data'!V264,1/PI())/2,2)/10000,PI()*POWER(PRODUCT('Raw INPUT data'!W264,1/PI())/2,2)/10000,PI()*POWER(PRODUCT('Raw INPUT data'!X264,1/PI())/2,2)/10000,PI()*POWER(PRODUCT('Raw INPUT data'!Y264,1/PI())/2,2)/10000,PI()*POWER(PRODUCT('Raw INPUT data'!Z264,1/PI())/2,2)/10000)))</f>
        <v/>
      </c>
      <c r="I264" s="28" t="str">
        <f>IF(C264="","",COUNT('Raw INPUT data'!G264:Z264))</f>
        <v/>
      </c>
      <c r="J264" s="5" t="str">
        <f>IF(C264="","",'Raw INPUT data'!F264)</f>
        <v/>
      </c>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73"/>
    </row>
    <row r="265" spans="1:40" x14ac:dyDescent="0.2">
      <c r="A265" s="68" t="str">
        <f t="shared" si="13"/>
        <v/>
      </c>
      <c r="B265" s="1" t="str">
        <f>CONCATENATE('Raw INPUT data'!A265,'Raw INPUT data'!B265)</f>
        <v/>
      </c>
      <c r="C265" s="12" t="str">
        <f>'Raw INPUT data'!D265</f>
        <v/>
      </c>
      <c r="D265" s="20" t="str">
        <f>IF(C265="","",IF(I265&gt;1,'Raw INPUT data'!E265,SUM('Raw INPUT data'!E265,(G265/100)/2)))</f>
        <v/>
      </c>
      <c r="E265" s="20" t="str">
        <f t="shared" ref="E265:E328" si="14">IF(D265="","",POWER(D265,2))</f>
        <v/>
      </c>
      <c r="F265" s="16" t="str">
        <f>IF(C265="","",IF(I265&gt;1,"MST",'Raw INPUT data'!G265))</f>
        <v/>
      </c>
      <c r="G265" s="16" t="str">
        <f t="shared" si="12"/>
        <v/>
      </c>
      <c r="H265" s="25" t="str">
        <f>IF(C265="","",IF(I265=1,PI()*POWER(G265/2,2)/10000,SUM(PI()*POWER(PRODUCT('Raw INPUT data'!G265,1/PI())/2,2)/10000,PI()*POWER(PRODUCT('Raw INPUT data'!H265,1/PI())/2,2)/10000,PI()*POWER(PRODUCT('Raw INPUT data'!I265,1/PI())/2,2)/10000,PI()*POWER(PRODUCT('Raw INPUT data'!J265,1/PI())/2,2)/10000,PI()*POWER(PRODUCT('Raw INPUT data'!K265,1/PI())/2,2)/10000,PI()*POWER(PRODUCT('Raw INPUT data'!L265,1/PI())/2,2)/10000,PI()*POWER(PRODUCT('Raw INPUT data'!M265,1/PI())/2,2)/10000,PI()*POWER(PRODUCT('Raw INPUT data'!N265,1/PI())/2,2)/10000,PI()*POWER(PRODUCT('Raw INPUT data'!O265,1/PI())/2,2)/10000,PI()*POWER(PRODUCT('Raw INPUT data'!P265,1/PI())/2,2)/10000,PI()*POWER(PRODUCT('Raw INPUT data'!Q265,1/PI())/2,2)/10000,PI()*POWER(PRODUCT('Raw INPUT data'!R265,1/PI())/2,2)/10000,PI()*POWER(PRODUCT('Raw INPUT data'!S265,1/PI())/2,2)/10000,PI()*POWER(PRODUCT('Raw INPUT data'!T265,1/PI())/2,2)/10000,PI()*POWER(PRODUCT('Raw INPUT data'!U265,1/PI())/2,2)/10000,PI()*POWER(PRODUCT('Raw INPUT data'!V265,1/PI())/2,2)/10000,PI()*POWER(PRODUCT('Raw INPUT data'!W265,1/PI())/2,2)/10000,PI()*POWER(PRODUCT('Raw INPUT data'!X265,1/PI())/2,2)/10000,PI()*POWER(PRODUCT('Raw INPUT data'!Y265,1/PI())/2,2)/10000,PI()*POWER(PRODUCT('Raw INPUT data'!Z265,1/PI())/2,2)/10000)))</f>
        <v/>
      </c>
      <c r="I265" s="26" t="str">
        <f>IF(C265="","",COUNT('Raw INPUT data'!G265:Z265))</f>
        <v/>
      </c>
      <c r="J265" s="3" t="str">
        <f>IF(C265="","",'Raw INPUT data'!F265)</f>
        <v/>
      </c>
      <c r="K265" s="43" t="str">
        <f>IF(B265="","",IF($K$4="","",IF(OR(C265=$K$4,C266=$K$4,C267=$K$4,C268=$K$4),1,0)))</f>
        <v/>
      </c>
      <c r="L265" s="43" t="str">
        <f>IF(B265="","",IF($L$4="","",IF(OR(C265=$L$4,C266=$L$4,C267=$L$4,C268=$L$4),1,0)))</f>
        <v/>
      </c>
      <c r="M265" s="43" t="str">
        <f>IF(B265="","",IF($M$4="","",IF(OR(C265=$M$4,C266=$M$4,C267=$M$4,C268=$M$4),1,0)))</f>
        <v/>
      </c>
      <c r="N265" s="43" t="str">
        <f>IF(B265="","",IF($N$4="","",IF(OR(C265=$N$4,C266=$N$4,C267=$N$4,C268=$N$4),1,0)))</f>
        <v/>
      </c>
      <c r="O265" s="43" t="str">
        <f>IF(B265="","",IF($O$4="","",IF(OR(C265=$O$4,C266=$O$4,C267=$O$4,C268=$O$4),1,0)))</f>
        <v/>
      </c>
      <c r="P265" s="43" t="str">
        <f>IF(B265="","",IF($P$4="","",IF(OR(C265=$P$4,C266=$P$4,C267=$P$4,C268=$P$4),1,0)))</f>
        <v/>
      </c>
      <c r="Q265" s="43" t="str">
        <f>IF(B265="","",IF($Q$4="","",IF(OR(C265=$Q$4,C266=$Q$4,C267=$Q$4,C268=$Q$4),1,0)))</f>
        <v/>
      </c>
      <c r="R265" s="43" t="str">
        <f>IF(B265="","",IF($R$4="","",IF(OR(C265=$R$4,C266=$R$4,C267=$R$4,C268=$R$4),1,0)))</f>
        <v/>
      </c>
      <c r="S265" s="43" t="str">
        <f>IF(B265="","",IF($S$4="","",IF(OR(C265=$S$4,C266=$S$4,C267=$S$4,C268=$S$4),1,0)))</f>
        <v/>
      </c>
      <c r="T265" s="43" t="str">
        <f>IF(B265="","",IF($T$4="","",IF(OR(C265=$T$4,C266=$T$4,C267=$T$4,C268=$T$4),1,0)))</f>
        <v/>
      </c>
      <c r="U265" s="43" t="str">
        <f>IF(B265="","",IF($U$4="","",IF(OR(C265=$U$4,C266=$U$4,C267=$U$4,C268=$U$4),1,0)))</f>
        <v/>
      </c>
      <c r="V265" s="43" t="str">
        <f>IF(B265="","",IF($V$4="","",IF(OR(C265=$V$4,C266=$V$4,C267=$V$4,C268=$V$4),1,0)))</f>
        <v/>
      </c>
      <c r="W265" s="43" t="str">
        <f>IF(B265="","",IF($W$4="","",IF(OR(C265=$W$4,C266=$W$4,C267=$W$4,C268=$W$4),1,0)))</f>
        <v/>
      </c>
      <c r="X265" s="43" t="str">
        <f>IF(B265="","",IF($X$4="","",IF(OR(C265=$X$4,C266=$X$4,C267=$X$4,C268=$X$4),1,0)))</f>
        <v/>
      </c>
      <c r="Y265" s="43" t="str">
        <f>IF(B265="","",IF($Y$4="","",IF(OR(C265=$Y$4,C266=$Y$4,C267=$Y$4,C268=$Y$4),1,0)))</f>
        <v/>
      </c>
      <c r="Z265" s="43" t="str">
        <f>IF(B265="","",IF($Z$4="","",IF(OR(C265=$Z$4,C266=$Z$4,C267=$Z$4,C268=$Z$4),1,0)))</f>
        <v/>
      </c>
      <c r="AA265" s="43" t="str">
        <f>IF(B265="","",IF($AA$4="","",IF(OR(C265=$AA$4,C266=$AA$4,C267=$AA$4,C268=$AA$4),1,0)))</f>
        <v/>
      </c>
      <c r="AB265" s="43" t="str">
        <f>IF(B265="","",IF($AB$4="","",IF(OR(C265=$AB$4,C266=$AB$4,C267=$AB$4,C268=$AB$4),1,0)))</f>
        <v/>
      </c>
      <c r="AC265" s="43" t="str">
        <f>IF(B265="","",IF($AC$4="","",IF(OR(C265=$AC$4,C266=$AC$4,C267=$AC$4,C268=$AC$4),1,0)))</f>
        <v/>
      </c>
      <c r="AD265" s="43" t="str">
        <f>IF(B265="","",IF($AD$4="","",IF(OR(C265=$AD$4,C266=$AD$4,C267=$AD$4,C268=$AD$4),1,0)))</f>
        <v/>
      </c>
      <c r="AE265" s="43" t="str">
        <f>IF(B265="","",IF($AE$4="","",IF(OR(C265=$AE$4,C266=$AE$4,C267=$AE$4,C268=$AE$4),1,0)))</f>
        <v/>
      </c>
      <c r="AF265" s="43" t="str">
        <f>IF(B265="","",IF($AF$4="","",IF(OR(C265=$AF$4,C266=$AF$4,C267=$AF$4,C268=$AF$4),1,0)))</f>
        <v/>
      </c>
      <c r="AG265" s="43" t="str">
        <f>IF(B265="","",IF($AG$4="","",IF(OR(C265=$AG$4,C266=$AG$4,C267=$AG$4,C268=$AG$4),1,0)))</f>
        <v/>
      </c>
      <c r="AH265" s="43" t="str">
        <f>IF(B265="","",IF($AH$4="","",IF(OR(C265=$AH$4,C266=$AH$4,C267=$AH$4,C268=$AH$4),1,0)))</f>
        <v/>
      </c>
      <c r="AI265" s="43" t="str">
        <f>IF(B265="","",IF($AI$4="","",IF(OR(C265=$AI$4,C266=$AI$4,C267=$AI$4,C268=$AI$4),1,0)))</f>
        <v/>
      </c>
      <c r="AJ265" s="43" t="str">
        <f>IF(B265="","",IF($AJ$4="","",IF(OR(C265=$AJ$4,C266=$AJ$4,C267=$AJ$4,C268=$AJ$4),1,0)))</f>
        <v/>
      </c>
      <c r="AK265" s="43" t="str">
        <f>IF(B265="","",IF($AK$4="","",IF(OR(C265=$AK$4,C266=$AK$4,C267=$AK$4,C268=$AK$4),1,0)))</f>
        <v/>
      </c>
      <c r="AL265" s="43" t="str">
        <f>IF(B265="","",IF($AL$4="","",IF(OR(C265=$AL$4,C266=$AL$4,C267=$AL$4,C268=$AL$4),1,0)))</f>
        <v/>
      </c>
      <c r="AM265" s="43" t="str">
        <f>IF(B265="","",IF($AM$4="","",IF(OR(C265=$AM$4,C266=$AM$4,C267=$AM$4,C268=$AM$4),1,0)))</f>
        <v/>
      </c>
      <c r="AN265" s="72" t="str">
        <f>IF(B265="","",IF($AN$4="","",IF(OR(C265=$AN$4,C266=$AN$4,C267=$AN$4,C268=$AN$4),1,0)))</f>
        <v/>
      </c>
    </row>
    <row r="266" spans="1:40" x14ac:dyDescent="0.2">
      <c r="A266" s="68" t="str">
        <f t="shared" si="13"/>
        <v/>
      </c>
      <c r="B266" s="1" t="str">
        <f>CONCATENATE('Raw INPUT data'!A266,'Raw INPUT data'!B266)</f>
        <v/>
      </c>
      <c r="C266" s="12" t="str">
        <f>'Raw INPUT data'!D266</f>
        <v/>
      </c>
      <c r="D266" s="20" t="str">
        <f>IF(C266="","",IF(I266&gt;1,'Raw INPUT data'!E266,SUM('Raw INPUT data'!E266,(G266/100)/2)))</f>
        <v/>
      </c>
      <c r="E266" s="20" t="str">
        <f t="shared" si="14"/>
        <v/>
      </c>
      <c r="F266" s="16" t="str">
        <f>IF(C266="","",IF(I266&gt;1,"MST",'Raw INPUT data'!G266))</f>
        <v/>
      </c>
      <c r="G266" s="16" t="str">
        <f t="shared" ref="G266:G329" si="15">IF(C266="","",IF(F266="MST","MST",PRODUCT(F266,1/PI())))</f>
        <v/>
      </c>
      <c r="H266" s="25" t="str">
        <f>IF(C266="","",IF(I266=1,PI()*POWER(G266/2,2)/10000,SUM(PI()*POWER(PRODUCT('Raw INPUT data'!G266,1/PI())/2,2)/10000,PI()*POWER(PRODUCT('Raw INPUT data'!H266,1/PI())/2,2)/10000,PI()*POWER(PRODUCT('Raw INPUT data'!I266,1/PI())/2,2)/10000,PI()*POWER(PRODUCT('Raw INPUT data'!J266,1/PI())/2,2)/10000,PI()*POWER(PRODUCT('Raw INPUT data'!K266,1/PI())/2,2)/10000,PI()*POWER(PRODUCT('Raw INPUT data'!L266,1/PI())/2,2)/10000,PI()*POWER(PRODUCT('Raw INPUT data'!M266,1/PI())/2,2)/10000,PI()*POWER(PRODUCT('Raw INPUT data'!N266,1/PI())/2,2)/10000,PI()*POWER(PRODUCT('Raw INPUT data'!O266,1/PI())/2,2)/10000,PI()*POWER(PRODUCT('Raw INPUT data'!P266,1/PI())/2,2)/10000,PI()*POWER(PRODUCT('Raw INPUT data'!Q266,1/PI())/2,2)/10000,PI()*POWER(PRODUCT('Raw INPUT data'!R266,1/PI())/2,2)/10000,PI()*POWER(PRODUCT('Raw INPUT data'!S266,1/PI())/2,2)/10000,PI()*POWER(PRODUCT('Raw INPUT data'!T266,1/PI())/2,2)/10000,PI()*POWER(PRODUCT('Raw INPUT data'!U266,1/PI())/2,2)/10000,PI()*POWER(PRODUCT('Raw INPUT data'!V266,1/PI())/2,2)/10000,PI()*POWER(PRODUCT('Raw INPUT data'!W266,1/PI())/2,2)/10000,PI()*POWER(PRODUCT('Raw INPUT data'!X266,1/PI())/2,2)/10000,PI()*POWER(PRODUCT('Raw INPUT data'!Y266,1/PI())/2,2)/10000,PI()*POWER(PRODUCT('Raw INPUT data'!Z266,1/PI())/2,2)/10000)))</f>
        <v/>
      </c>
      <c r="I266" s="26" t="str">
        <f>IF(C266="","",COUNT('Raw INPUT data'!G266:Z266))</f>
        <v/>
      </c>
      <c r="J266" s="3" t="str">
        <f>IF(C266="","",'Raw INPUT data'!F266)</f>
        <v/>
      </c>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72"/>
    </row>
    <row r="267" spans="1:40" x14ac:dyDescent="0.2">
      <c r="A267" s="68" t="str">
        <f t="shared" si="13"/>
        <v/>
      </c>
      <c r="B267" s="1" t="str">
        <f>CONCATENATE('Raw INPUT data'!A267,'Raw INPUT data'!B267)</f>
        <v/>
      </c>
      <c r="C267" s="12" t="str">
        <f>'Raw INPUT data'!D267</f>
        <v/>
      </c>
      <c r="D267" s="20" t="str">
        <f>IF(C267="","",IF(I267&gt;1,'Raw INPUT data'!E267,SUM('Raw INPUT data'!E267,(G267/100)/2)))</f>
        <v/>
      </c>
      <c r="E267" s="20" t="str">
        <f t="shared" si="14"/>
        <v/>
      </c>
      <c r="F267" s="16" t="str">
        <f>IF(C267="","",IF(I267&gt;1,"MST",'Raw INPUT data'!G267))</f>
        <v/>
      </c>
      <c r="G267" s="16" t="str">
        <f t="shared" si="15"/>
        <v/>
      </c>
      <c r="H267" s="25" t="str">
        <f>IF(C267="","",IF(I267=1,PI()*POWER(G267/2,2)/10000,SUM(PI()*POWER(PRODUCT('Raw INPUT data'!G267,1/PI())/2,2)/10000,PI()*POWER(PRODUCT('Raw INPUT data'!H267,1/PI())/2,2)/10000,PI()*POWER(PRODUCT('Raw INPUT data'!I267,1/PI())/2,2)/10000,PI()*POWER(PRODUCT('Raw INPUT data'!J267,1/PI())/2,2)/10000,PI()*POWER(PRODUCT('Raw INPUT data'!K267,1/PI())/2,2)/10000,PI()*POWER(PRODUCT('Raw INPUT data'!L267,1/PI())/2,2)/10000,PI()*POWER(PRODUCT('Raw INPUT data'!M267,1/PI())/2,2)/10000,PI()*POWER(PRODUCT('Raw INPUT data'!N267,1/PI())/2,2)/10000,PI()*POWER(PRODUCT('Raw INPUT data'!O267,1/PI())/2,2)/10000,PI()*POWER(PRODUCT('Raw INPUT data'!P267,1/PI())/2,2)/10000,PI()*POWER(PRODUCT('Raw INPUT data'!Q267,1/PI())/2,2)/10000,PI()*POWER(PRODUCT('Raw INPUT data'!R267,1/PI())/2,2)/10000,PI()*POWER(PRODUCT('Raw INPUT data'!S267,1/PI())/2,2)/10000,PI()*POWER(PRODUCT('Raw INPUT data'!T267,1/PI())/2,2)/10000,PI()*POWER(PRODUCT('Raw INPUT data'!U267,1/PI())/2,2)/10000,PI()*POWER(PRODUCT('Raw INPUT data'!V267,1/PI())/2,2)/10000,PI()*POWER(PRODUCT('Raw INPUT data'!W267,1/PI())/2,2)/10000,PI()*POWER(PRODUCT('Raw INPUT data'!X267,1/PI())/2,2)/10000,PI()*POWER(PRODUCT('Raw INPUT data'!Y267,1/PI())/2,2)/10000,PI()*POWER(PRODUCT('Raw INPUT data'!Z267,1/PI())/2,2)/10000)))</f>
        <v/>
      </c>
      <c r="I267" s="26" t="str">
        <f>IF(C267="","",COUNT('Raw INPUT data'!G267:Z267))</f>
        <v/>
      </c>
      <c r="J267" s="3" t="str">
        <f>IF(C267="","",'Raw INPUT data'!F267)</f>
        <v/>
      </c>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72"/>
    </row>
    <row r="268" spans="1:40" x14ac:dyDescent="0.2">
      <c r="A268" s="69" t="str">
        <f t="shared" si="13"/>
        <v/>
      </c>
      <c r="B268" s="4" t="str">
        <f>CONCATENATE('Raw INPUT data'!A268,'Raw INPUT data'!B268)</f>
        <v/>
      </c>
      <c r="C268" s="17" t="str">
        <f>'Raw INPUT data'!D268</f>
        <v/>
      </c>
      <c r="D268" s="21" t="str">
        <f>IF(C268="","",IF(I268&gt;1,'Raw INPUT data'!E268,SUM('Raw INPUT data'!E268,(G268/100)/2)))</f>
        <v/>
      </c>
      <c r="E268" s="21" t="str">
        <f t="shared" si="14"/>
        <v/>
      </c>
      <c r="F268" s="18" t="str">
        <f>IF(C268="","",IF(I268&gt;1,"MST",'Raw INPUT data'!G268))</f>
        <v/>
      </c>
      <c r="G268" s="18" t="str">
        <f t="shared" si="15"/>
        <v/>
      </c>
      <c r="H268" s="27" t="str">
        <f>IF(C268="","",IF(I268=1,PI()*POWER(G268/2,2)/10000,SUM(PI()*POWER(PRODUCT('Raw INPUT data'!G268,1/PI())/2,2)/10000,PI()*POWER(PRODUCT('Raw INPUT data'!H268,1/PI())/2,2)/10000,PI()*POWER(PRODUCT('Raw INPUT data'!I268,1/PI())/2,2)/10000,PI()*POWER(PRODUCT('Raw INPUT data'!J268,1/PI())/2,2)/10000,PI()*POWER(PRODUCT('Raw INPUT data'!K268,1/PI())/2,2)/10000,PI()*POWER(PRODUCT('Raw INPUT data'!L268,1/PI())/2,2)/10000,PI()*POWER(PRODUCT('Raw INPUT data'!M268,1/PI())/2,2)/10000,PI()*POWER(PRODUCT('Raw INPUT data'!N268,1/PI())/2,2)/10000,PI()*POWER(PRODUCT('Raw INPUT data'!O268,1/PI())/2,2)/10000,PI()*POWER(PRODUCT('Raw INPUT data'!P268,1/PI())/2,2)/10000,PI()*POWER(PRODUCT('Raw INPUT data'!Q268,1/PI())/2,2)/10000,PI()*POWER(PRODUCT('Raw INPUT data'!R268,1/PI())/2,2)/10000,PI()*POWER(PRODUCT('Raw INPUT data'!S268,1/PI())/2,2)/10000,PI()*POWER(PRODUCT('Raw INPUT data'!T268,1/PI())/2,2)/10000,PI()*POWER(PRODUCT('Raw INPUT data'!U268,1/PI())/2,2)/10000,PI()*POWER(PRODUCT('Raw INPUT data'!V268,1/PI())/2,2)/10000,PI()*POWER(PRODUCT('Raw INPUT data'!W268,1/PI())/2,2)/10000,PI()*POWER(PRODUCT('Raw INPUT data'!X268,1/PI())/2,2)/10000,PI()*POWER(PRODUCT('Raw INPUT data'!Y268,1/PI())/2,2)/10000,PI()*POWER(PRODUCT('Raw INPUT data'!Z268,1/PI())/2,2)/10000)))</f>
        <v/>
      </c>
      <c r="I268" s="28" t="str">
        <f>IF(C268="","",COUNT('Raw INPUT data'!G268:Z268))</f>
        <v/>
      </c>
      <c r="J268" s="5" t="str">
        <f>IF(C268="","",'Raw INPUT data'!F268)</f>
        <v/>
      </c>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73"/>
    </row>
    <row r="269" spans="1:40" x14ac:dyDescent="0.2">
      <c r="A269" s="68" t="str">
        <f t="shared" si="13"/>
        <v/>
      </c>
      <c r="B269" s="1" t="str">
        <f>CONCATENATE('Raw INPUT data'!A269,'Raw INPUT data'!B269)</f>
        <v/>
      </c>
      <c r="C269" s="12" t="str">
        <f>'Raw INPUT data'!D269</f>
        <v/>
      </c>
      <c r="D269" s="20" t="str">
        <f>IF(C269="","",IF(I269&gt;1,'Raw INPUT data'!E269,SUM('Raw INPUT data'!E269,(G269/100)/2)))</f>
        <v/>
      </c>
      <c r="E269" s="20" t="str">
        <f t="shared" si="14"/>
        <v/>
      </c>
      <c r="F269" s="16" t="str">
        <f>IF(C269="","",IF(I269&gt;1,"MST",'Raw INPUT data'!G269))</f>
        <v/>
      </c>
      <c r="G269" s="16" t="str">
        <f t="shared" si="15"/>
        <v/>
      </c>
      <c r="H269" s="25" t="str">
        <f>IF(C269="","",IF(I269=1,PI()*POWER(G269/2,2)/10000,SUM(PI()*POWER(PRODUCT('Raw INPUT data'!G269,1/PI())/2,2)/10000,PI()*POWER(PRODUCT('Raw INPUT data'!H269,1/PI())/2,2)/10000,PI()*POWER(PRODUCT('Raw INPUT data'!I269,1/PI())/2,2)/10000,PI()*POWER(PRODUCT('Raw INPUT data'!J269,1/PI())/2,2)/10000,PI()*POWER(PRODUCT('Raw INPUT data'!K269,1/PI())/2,2)/10000,PI()*POWER(PRODUCT('Raw INPUT data'!L269,1/PI())/2,2)/10000,PI()*POWER(PRODUCT('Raw INPUT data'!M269,1/PI())/2,2)/10000,PI()*POWER(PRODUCT('Raw INPUT data'!N269,1/PI())/2,2)/10000,PI()*POWER(PRODUCT('Raw INPUT data'!O269,1/PI())/2,2)/10000,PI()*POWER(PRODUCT('Raw INPUT data'!P269,1/PI())/2,2)/10000,PI()*POWER(PRODUCT('Raw INPUT data'!Q269,1/PI())/2,2)/10000,PI()*POWER(PRODUCT('Raw INPUT data'!R269,1/PI())/2,2)/10000,PI()*POWER(PRODUCT('Raw INPUT data'!S269,1/PI())/2,2)/10000,PI()*POWER(PRODUCT('Raw INPUT data'!T269,1/PI())/2,2)/10000,PI()*POWER(PRODUCT('Raw INPUT data'!U269,1/PI())/2,2)/10000,PI()*POWER(PRODUCT('Raw INPUT data'!V269,1/PI())/2,2)/10000,PI()*POWER(PRODUCT('Raw INPUT data'!W269,1/PI())/2,2)/10000,PI()*POWER(PRODUCT('Raw INPUT data'!X269,1/PI())/2,2)/10000,PI()*POWER(PRODUCT('Raw INPUT data'!Y269,1/PI())/2,2)/10000,PI()*POWER(PRODUCT('Raw INPUT data'!Z269,1/PI())/2,2)/10000)))</f>
        <v/>
      </c>
      <c r="I269" s="26" t="str">
        <f>IF(C269="","",COUNT('Raw INPUT data'!G269:Z269))</f>
        <v/>
      </c>
      <c r="J269" s="3" t="str">
        <f>IF(C269="","",'Raw INPUT data'!F269)</f>
        <v/>
      </c>
      <c r="K269" s="43" t="str">
        <f>IF(B269="","",IF($K$4="","",IF(OR(C269=$K$4,C270=$K$4,C271=$K$4,C272=$K$4),1,0)))</f>
        <v/>
      </c>
      <c r="L269" s="43" t="str">
        <f>IF(B269="","",IF($L$4="","",IF(OR(C269=$L$4,C270=$L$4,C271=$L$4,C272=$L$4),1,0)))</f>
        <v/>
      </c>
      <c r="M269" s="43" t="str">
        <f>IF(B269="","",IF($M$4="","",IF(OR(C269=$M$4,C270=$M$4,C271=$M$4,C272=$M$4),1,0)))</f>
        <v/>
      </c>
      <c r="N269" s="43" t="str">
        <f>IF(B269="","",IF($N$4="","",IF(OR(C269=$N$4,C270=$N$4,C271=$N$4,C272=$N$4),1,0)))</f>
        <v/>
      </c>
      <c r="O269" s="43" t="str">
        <f>IF(B269="","",IF($O$4="","",IF(OR(C269=$O$4,C270=$O$4,C271=$O$4,C272=$O$4),1,0)))</f>
        <v/>
      </c>
      <c r="P269" s="43" t="str">
        <f>IF(B269="","",IF($P$4="","",IF(OR(C269=$P$4,C270=$P$4,C271=$P$4,C272=$P$4),1,0)))</f>
        <v/>
      </c>
      <c r="Q269" s="43" t="str">
        <f>IF(B269="","",IF($Q$4="","",IF(OR(C269=$Q$4,C270=$Q$4,C271=$Q$4,C272=$Q$4),1,0)))</f>
        <v/>
      </c>
      <c r="R269" s="43" t="str">
        <f>IF(B269="","",IF($R$4="","",IF(OR(C269=$R$4,C270=$R$4,C271=$R$4,C272=$R$4),1,0)))</f>
        <v/>
      </c>
      <c r="S269" s="43" t="str">
        <f>IF(B269="","",IF($S$4="","",IF(OR(C269=$S$4,C270=$S$4,C271=$S$4,C272=$S$4),1,0)))</f>
        <v/>
      </c>
      <c r="T269" s="43" t="str">
        <f>IF(B269="","",IF($T$4="","",IF(OR(C269=$T$4,C270=$T$4,C271=$T$4,C272=$T$4),1,0)))</f>
        <v/>
      </c>
      <c r="U269" s="43" t="str">
        <f>IF(B269="","",IF($U$4="","",IF(OR(C269=$U$4,C270=$U$4,C271=$U$4,C272=$U$4),1,0)))</f>
        <v/>
      </c>
      <c r="V269" s="43" t="str">
        <f>IF(B269="","",IF($V$4="","",IF(OR(C269=$V$4,C270=$V$4,C271=$V$4,C272=$V$4),1,0)))</f>
        <v/>
      </c>
      <c r="W269" s="43" t="str">
        <f>IF(B269="","",IF($W$4="","",IF(OR(C269=$W$4,C270=$W$4,C271=$W$4,C272=$W$4),1,0)))</f>
        <v/>
      </c>
      <c r="X269" s="43" t="str">
        <f>IF(B269="","",IF($X$4="","",IF(OR(C269=$X$4,C270=$X$4,C271=$X$4,C272=$X$4),1,0)))</f>
        <v/>
      </c>
      <c r="Y269" s="43" t="str">
        <f>IF(B269="","",IF($Y$4="","",IF(OR(C269=$Y$4,C270=$Y$4,C271=$Y$4,C272=$Y$4),1,0)))</f>
        <v/>
      </c>
      <c r="Z269" s="43" t="str">
        <f>IF(B269="","",IF($Z$4="","",IF(OR(C269=$Z$4,C270=$Z$4,C271=$Z$4,C272=$Z$4),1,0)))</f>
        <v/>
      </c>
      <c r="AA269" s="43" t="str">
        <f>IF(B269="","",IF($AA$4="","",IF(OR(C269=$AA$4,C270=$AA$4,C271=$AA$4,C272=$AA$4),1,0)))</f>
        <v/>
      </c>
      <c r="AB269" s="43" t="str">
        <f>IF(B269="","",IF($AB$4="","",IF(OR(C269=$AB$4,C270=$AB$4,C271=$AB$4,C272=$AB$4),1,0)))</f>
        <v/>
      </c>
      <c r="AC269" s="43" t="str">
        <f>IF(B269="","",IF($AC$4="","",IF(OR(C269=$AC$4,C270=$AC$4,C271=$AC$4,C272=$AC$4),1,0)))</f>
        <v/>
      </c>
      <c r="AD269" s="43" t="str">
        <f>IF(B269="","",IF($AD$4="","",IF(OR(C269=$AD$4,C270=$AD$4,C271=$AD$4,C272=$AD$4),1,0)))</f>
        <v/>
      </c>
      <c r="AE269" s="43" t="str">
        <f>IF(B269="","",IF($AE$4="","",IF(OR(C269=$AE$4,C270=$AE$4,C271=$AE$4,C272=$AE$4),1,0)))</f>
        <v/>
      </c>
      <c r="AF269" s="43" t="str">
        <f>IF(B269="","",IF($AF$4="","",IF(OR(C269=$AF$4,C270=$AF$4,C271=$AF$4,C272=$AF$4),1,0)))</f>
        <v/>
      </c>
      <c r="AG269" s="43" t="str">
        <f>IF(B269="","",IF($AG$4="","",IF(OR(C269=$AG$4,C270=$AG$4,C271=$AG$4,C272=$AG$4),1,0)))</f>
        <v/>
      </c>
      <c r="AH269" s="43" t="str">
        <f>IF(B269="","",IF($AH$4="","",IF(OR(C269=$AH$4,C270=$AH$4,C271=$AH$4,C272=$AH$4),1,0)))</f>
        <v/>
      </c>
      <c r="AI269" s="43" t="str">
        <f>IF(B269="","",IF($AI$4="","",IF(OR(C269=$AI$4,C270=$AI$4,C271=$AI$4,C272=$AI$4),1,0)))</f>
        <v/>
      </c>
      <c r="AJ269" s="43" t="str">
        <f>IF(B269="","",IF($AJ$4="","",IF(OR(C269=$AJ$4,C270=$AJ$4,C271=$AJ$4,C272=$AJ$4),1,0)))</f>
        <v/>
      </c>
      <c r="AK269" s="43" t="str">
        <f>IF(B269="","",IF($AK$4="","",IF(OR(C269=$AK$4,C270=$AK$4,C271=$AK$4,C272=$AK$4),1,0)))</f>
        <v/>
      </c>
      <c r="AL269" s="43" t="str">
        <f>IF(B269="","",IF($AL$4="","",IF(OR(C269=$AL$4,C270=$AL$4,C271=$AL$4,C272=$AL$4),1,0)))</f>
        <v/>
      </c>
      <c r="AM269" s="43" t="str">
        <f>IF(B269="","",IF($AM$4="","",IF(OR(C269=$AM$4,C270=$AM$4,C271=$AM$4,C272=$AM$4),1,0)))</f>
        <v/>
      </c>
      <c r="AN269" s="72" t="str">
        <f>IF(B269="","",IF($AN$4="","",IF(OR(C269=$AN$4,C270=$AN$4,C271=$AN$4,C272=$AN$4),1,0)))</f>
        <v/>
      </c>
    </row>
    <row r="270" spans="1:40" x14ac:dyDescent="0.2">
      <c r="A270" s="68" t="str">
        <f t="shared" si="13"/>
        <v/>
      </c>
      <c r="B270" s="1" t="str">
        <f>CONCATENATE('Raw INPUT data'!A270,'Raw INPUT data'!B270)</f>
        <v/>
      </c>
      <c r="C270" s="12" t="str">
        <f>'Raw INPUT data'!D270</f>
        <v/>
      </c>
      <c r="D270" s="20" t="str">
        <f>IF(C270="","",IF(I270&gt;1,'Raw INPUT data'!E270,SUM('Raw INPUT data'!E270,(G270/100)/2)))</f>
        <v/>
      </c>
      <c r="E270" s="20" t="str">
        <f t="shared" si="14"/>
        <v/>
      </c>
      <c r="F270" s="16" t="str">
        <f>IF(C270="","",IF(I270&gt;1,"MST",'Raw INPUT data'!G270))</f>
        <v/>
      </c>
      <c r="G270" s="16" t="str">
        <f t="shared" si="15"/>
        <v/>
      </c>
      <c r="H270" s="25" t="str">
        <f>IF(C270="","",IF(I270=1,PI()*POWER(G270/2,2)/10000,SUM(PI()*POWER(PRODUCT('Raw INPUT data'!G270,1/PI())/2,2)/10000,PI()*POWER(PRODUCT('Raw INPUT data'!H270,1/PI())/2,2)/10000,PI()*POWER(PRODUCT('Raw INPUT data'!I270,1/PI())/2,2)/10000,PI()*POWER(PRODUCT('Raw INPUT data'!J270,1/PI())/2,2)/10000,PI()*POWER(PRODUCT('Raw INPUT data'!K270,1/PI())/2,2)/10000,PI()*POWER(PRODUCT('Raw INPUT data'!L270,1/PI())/2,2)/10000,PI()*POWER(PRODUCT('Raw INPUT data'!M270,1/PI())/2,2)/10000,PI()*POWER(PRODUCT('Raw INPUT data'!N270,1/PI())/2,2)/10000,PI()*POWER(PRODUCT('Raw INPUT data'!O270,1/PI())/2,2)/10000,PI()*POWER(PRODUCT('Raw INPUT data'!P270,1/PI())/2,2)/10000,PI()*POWER(PRODUCT('Raw INPUT data'!Q270,1/PI())/2,2)/10000,PI()*POWER(PRODUCT('Raw INPUT data'!R270,1/PI())/2,2)/10000,PI()*POWER(PRODUCT('Raw INPUT data'!S270,1/PI())/2,2)/10000,PI()*POWER(PRODUCT('Raw INPUT data'!T270,1/PI())/2,2)/10000,PI()*POWER(PRODUCT('Raw INPUT data'!U270,1/PI())/2,2)/10000,PI()*POWER(PRODUCT('Raw INPUT data'!V270,1/PI())/2,2)/10000,PI()*POWER(PRODUCT('Raw INPUT data'!W270,1/PI())/2,2)/10000,PI()*POWER(PRODUCT('Raw INPUT data'!X270,1/PI())/2,2)/10000,PI()*POWER(PRODUCT('Raw INPUT data'!Y270,1/PI())/2,2)/10000,PI()*POWER(PRODUCT('Raw INPUT data'!Z270,1/PI())/2,2)/10000)))</f>
        <v/>
      </c>
      <c r="I270" s="26" t="str">
        <f>IF(C270="","",COUNT('Raw INPUT data'!G270:Z270))</f>
        <v/>
      </c>
      <c r="J270" s="3" t="str">
        <f>IF(C270="","",'Raw INPUT data'!F270)</f>
        <v/>
      </c>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72"/>
    </row>
    <row r="271" spans="1:40" x14ac:dyDescent="0.2">
      <c r="A271" s="68" t="str">
        <f t="shared" si="13"/>
        <v/>
      </c>
      <c r="B271" s="1" t="str">
        <f>CONCATENATE('Raw INPUT data'!A271,'Raw INPUT data'!B271)</f>
        <v/>
      </c>
      <c r="C271" s="12" t="str">
        <f>'Raw INPUT data'!D271</f>
        <v/>
      </c>
      <c r="D271" s="20" t="str">
        <f>IF(C271="","",IF(I271&gt;1,'Raw INPUT data'!E271,SUM('Raw INPUT data'!E271,(G271/100)/2)))</f>
        <v/>
      </c>
      <c r="E271" s="20" t="str">
        <f t="shared" si="14"/>
        <v/>
      </c>
      <c r="F271" s="16" t="str">
        <f>IF(C271="","",IF(I271&gt;1,"MST",'Raw INPUT data'!G271))</f>
        <v/>
      </c>
      <c r="G271" s="16" t="str">
        <f t="shared" si="15"/>
        <v/>
      </c>
      <c r="H271" s="25" t="str">
        <f>IF(C271="","",IF(I271=1,PI()*POWER(G271/2,2)/10000,SUM(PI()*POWER(PRODUCT('Raw INPUT data'!G271,1/PI())/2,2)/10000,PI()*POWER(PRODUCT('Raw INPUT data'!H271,1/PI())/2,2)/10000,PI()*POWER(PRODUCT('Raw INPUT data'!I271,1/PI())/2,2)/10000,PI()*POWER(PRODUCT('Raw INPUT data'!J271,1/PI())/2,2)/10000,PI()*POWER(PRODUCT('Raw INPUT data'!K271,1/PI())/2,2)/10000,PI()*POWER(PRODUCT('Raw INPUT data'!L271,1/PI())/2,2)/10000,PI()*POWER(PRODUCT('Raw INPUT data'!M271,1/PI())/2,2)/10000,PI()*POWER(PRODUCT('Raw INPUT data'!N271,1/PI())/2,2)/10000,PI()*POWER(PRODUCT('Raw INPUT data'!O271,1/PI())/2,2)/10000,PI()*POWER(PRODUCT('Raw INPUT data'!P271,1/PI())/2,2)/10000,PI()*POWER(PRODUCT('Raw INPUT data'!Q271,1/PI())/2,2)/10000,PI()*POWER(PRODUCT('Raw INPUT data'!R271,1/PI())/2,2)/10000,PI()*POWER(PRODUCT('Raw INPUT data'!S271,1/PI())/2,2)/10000,PI()*POWER(PRODUCT('Raw INPUT data'!T271,1/PI())/2,2)/10000,PI()*POWER(PRODUCT('Raw INPUT data'!U271,1/PI())/2,2)/10000,PI()*POWER(PRODUCT('Raw INPUT data'!V271,1/PI())/2,2)/10000,PI()*POWER(PRODUCT('Raw INPUT data'!W271,1/PI())/2,2)/10000,PI()*POWER(PRODUCT('Raw INPUT data'!X271,1/PI())/2,2)/10000,PI()*POWER(PRODUCT('Raw INPUT data'!Y271,1/PI())/2,2)/10000,PI()*POWER(PRODUCT('Raw INPUT data'!Z271,1/PI())/2,2)/10000)))</f>
        <v/>
      </c>
      <c r="I271" s="26" t="str">
        <f>IF(C271="","",COUNT('Raw INPUT data'!G271:Z271))</f>
        <v/>
      </c>
      <c r="J271" s="3" t="str">
        <f>IF(C271="","",'Raw INPUT data'!F271)</f>
        <v/>
      </c>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72"/>
    </row>
    <row r="272" spans="1:40" x14ac:dyDescent="0.2">
      <c r="A272" s="69" t="str">
        <f t="shared" si="13"/>
        <v/>
      </c>
      <c r="B272" s="4" t="str">
        <f>CONCATENATE('Raw INPUT data'!A272,'Raw INPUT data'!B272)</f>
        <v/>
      </c>
      <c r="C272" s="17" t="str">
        <f>'Raw INPUT data'!D272</f>
        <v/>
      </c>
      <c r="D272" s="21" t="str">
        <f>IF(C272="","",IF(I272&gt;1,'Raw INPUT data'!E272,SUM('Raw INPUT data'!E272,(G272/100)/2)))</f>
        <v/>
      </c>
      <c r="E272" s="21" t="str">
        <f t="shared" si="14"/>
        <v/>
      </c>
      <c r="F272" s="18" t="str">
        <f>IF(C272="","",IF(I272&gt;1,"MST",'Raw INPUT data'!G272))</f>
        <v/>
      </c>
      <c r="G272" s="18" t="str">
        <f t="shared" si="15"/>
        <v/>
      </c>
      <c r="H272" s="27" t="str">
        <f>IF(C272="","",IF(I272=1,PI()*POWER(G272/2,2)/10000,SUM(PI()*POWER(PRODUCT('Raw INPUT data'!G272,1/PI())/2,2)/10000,PI()*POWER(PRODUCT('Raw INPUT data'!H272,1/PI())/2,2)/10000,PI()*POWER(PRODUCT('Raw INPUT data'!I272,1/PI())/2,2)/10000,PI()*POWER(PRODUCT('Raw INPUT data'!J272,1/PI())/2,2)/10000,PI()*POWER(PRODUCT('Raw INPUT data'!K272,1/PI())/2,2)/10000,PI()*POWER(PRODUCT('Raw INPUT data'!L272,1/PI())/2,2)/10000,PI()*POWER(PRODUCT('Raw INPUT data'!M272,1/PI())/2,2)/10000,PI()*POWER(PRODUCT('Raw INPUT data'!N272,1/PI())/2,2)/10000,PI()*POWER(PRODUCT('Raw INPUT data'!O272,1/PI())/2,2)/10000,PI()*POWER(PRODUCT('Raw INPUT data'!P272,1/PI())/2,2)/10000,PI()*POWER(PRODUCT('Raw INPUT data'!Q272,1/PI())/2,2)/10000,PI()*POWER(PRODUCT('Raw INPUT data'!R272,1/PI())/2,2)/10000,PI()*POWER(PRODUCT('Raw INPUT data'!S272,1/PI())/2,2)/10000,PI()*POWER(PRODUCT('Raw INPUT data'!T272,1/PI())/2,2)/10000,PI()*POWER(PRODUCT('Raw INPUT data'!U272,1/PI())/2,2)/10000,PI()*POWER(PRODUCT('Raw INPUT data'!V272,1/PI())/2,2)/10000,PI()*POWER(PRODUCT('Raw INPUT data'!W272,1/PI())/2,2)/10000,PI()*POWER(PRODUCT('Raw INPUT data'!X272,1/PI())/2,2)/10000,PI()*POWER(PRODUCT('Raw INPUT data'!Y272,1/PI())/2,2)/10000,PI()*POWER(PRODUCT('Raw INPUT data'!Z272,1/PI())/2,2)/10000)))</f>
        <v/>
      </c>
      <c r="I272" s="28" t="str">
        <f>IF(C272="","",COUNT('Raw INPUT data'!G272:Z272))</f>
        <v/>
      </c>
      <c r="J272" s="5" t="str">
        <f>IF(C272="","",'Raw INPUT data'!F272)</f>
        <v/>
      </c>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73"/>
    </row>
    <row r="273" spans="1:40" x14ac:dyDescent="0.2">
      <c r="A273" s="68" t="str">
        <f t="shared" si="13"/>
        <v/>
      </c>
      <c r="B273" s="1" t="str">
        <f>CONCATENATE('Raw INPUT data'!A273,'Raw INPUT data'!B273)</f>
        <v/>
      </c>
      <c r="C273" s="12" t="str">
        <f>'Raw INPUT data'!D273</f>
        <v/>
      </c>
      <c r="D273" s="20" t="str">
        <f>IF(C273="","",IF(I273&gt;1,'Raw INPUT data'!E273,SUM('Raw INPUT data'!E273,(G273/100)/2)))</f>
        <v/>
      </c>
      <c r="E273" s="20" t="str">
        <f t="shared" si="14"/>
        <v/>
      </c>
      <c r="F273" s="16" t="str">
        <f>IF(C273="","",IF(I273&gt;1,"MST",'Raw INPUT data'!G273))</f>
        <v/>
      </c>
      <c r="G273" s="16" t="str">
        <f t="shared" si="15"/>
        <v/>
      </c>
      <c r="H273" s="25" t="str">
        <f>IF(C273="","",IF(I273=1,PI()*POWER(G273/2,2)/10000,SUM(PI()*POWER(PRODUCT('Raw INPUT data'!G273,1/PI())/2,2)/10000,PI()*POWER(PRODUCT('Raw INPUT data'!H273,1/PI())/2,2)/10000,PI()*POWER(PRODUCT('Raw INPUT data'!I273,1/PI())/2,2)/10000,PI()*POWER(PRODUCT('Raw INPUT data'!J273,1/PI())/2,2)/10000,PI()*POWER(PRODUCT('Raw INPUT data'!K273,1/PI())/2,2)/10000,PI()*POWER(PRODUCT('Raw INPUT data'!L273,1/PI())/2,2)/10000,PI()*POWER(PRODUCT('Raw INPUT data'!M273,1/PI())/2,2)/10000,PI()*POWER(PRODUCT('Raw INPUT data'!N273,1/PI())/2,2)/10000,PI()*POWER(PRODUCT('Raw INPUT data'!O273,1/PI())/2,2)/10000,PI()*POWER(PRODUCT('Raw INPUT data'!P273,1/PI())/2,2)/10000,PI()*POWER(PRODUCT('Raw INPUT data'!Q273,1/PI())/2,2)/10000,PI()*POWER(PRODUCT('Raw INPUT data'!R273,1/PI())/2,2)/10000,PI()*POWER(PRODUCT('Raw INPUT data'!S273,1/PI())/2,2)/10000,PI()*POWER(PRODUCT('Raw INPUT data'!T273,1/PI())/2,2)/10000,PI()*POWER(PRODUCT('Raw INPUT data'!U273,1/PI())/2,2)/10000,PI()*POWER(PRODUCT('Raw INPUT data'!V273,1/PI())/2,2)/10000,PI()*POWER(PRODUCT('Raw INPUT data'!W273,1/PI())/2,2)/10000,PI()*POWER(PRODUCT('Raw INPUT data'!X273,1/PI())/2,2)/10000,PI()*POWER(PRODUCT('Raw INPUT data'!Y273,1/PI())/2,2)/10000,PI()*POWER(PRODUCT('Raw INPUT data'!Z273,1/PI())/2,2)/10000)))</f>
        <v/>
      </c>
      <c r="I273" s="26" t="str">
        <f>IF(C273="","",COUNT('Raw INPUT data'!G273:Z273))</f>
        <v/>
      </c>
      <c r="J273" s="3" t="str">
        <f>IF(C273="","",'Raw INPUT data'!F273)</f>
        <v/>
      </c>
      <c r="K273" s="43" t="str">
        <f>IF(B273="","",IF($K$4="","",IF(OR(C273=$K$4,C274=$K$4,C275=$K$4,C276=$K$4),1,0)))</f>
        <v/>
      </c>
      <c r="L273" s="43" t="str">
        <f>IF(B273="","",IF($L$4="","",IF(OR(C273=$L$4,C274=$L$4,C275=$L$4,C276=$L$4),1,0)))</f>
        <v/>
      </c>
      <c r="M273" s="43" t="str">
        <f>IF(B273="","",IF($M$4="","",IF(OR(C273=$M$4,C274=$M$4,C275=$M$4,C276=$M$4),1,0)))</f>
        <v/>
      </c>
      <c r="N273" s="43" t="str">
        <f>IF(B273="","",IF($N$4="","",IF(OR(C273=$N$4,C274=$N$4,C275=$N$4,C276=$N$4),1,0)))</f>
        <v/>
      </c>
      <c r="O273" s="43" t="str">
        <f>IF(B273="","",IF($O$4="","",IF(OR(C273=$O$4,C274=$O$4,C275=$O$4,C276=$O$4),1,0)))</f>
        <v/>
      </c>
      <c r="P273" s="43" t="str">
        <f>IF(B273="","",IF($P$4="","",IF(OR(C273=$P$4,C274=$P$4,C275=$P$4,C276=$P$4),1,0)))</f>
        <v/>
      </c>
      <c r="Q273" s="43" t="str">
        <f>IF(B273="","",IF($Q$4="","",IF(OR(C273=$Q$4,C274=$Q$4,C275=$Q$4,C276=$Q$4),1,0)))</f>
        <v/>
      </c>
      <c r="R273" s="43" t="str">
        <f>IF(B273="","",IF($R$4="","",IF(OR(C273=$R$4,C274=$R$4,C275=$R$4,C276=$R$4),1,0)))</f>
        <v/>
      </c>
      <c r="S273" s="43" t="str">
        <f>IF(B273="","",IF($S$4="","",IF(OR(C273=$S$4,C274=$S$4,C275=$S$4,C276=$S$4),1,0)))</f>
        <v/>
      </c>
      <c r="T273" s="43" t="str">
        <f>IF(B273="","",IF($T$4="","",IF(OR(C273=$T$4,C274=$T$4,C275=$T$4,C276=$T$4),1,0)))</f>
        <v/>
      </c>
      <c r="U273" s="43" t="str">
        <f>IF(B273="","",IF($U$4="","",IF(OR(C273=$U$4,C274=$U$4,C275=$U$4,C276=$U$4),1,0)))</f>
        <v/>
      </c>
      <c r="V273" s="43" t="str">
        <f>IF(B273="","",IF($V$4="","",IF(OR(C273=$V$4,C274=$V$4,C275=$V$4,C276=$V$4),1,0)))</f>
        <v/>
      </c>
      <c r="W273" s="43" t="str">
        <f>IF(B273="","",IF($W$4="","",IF(OR(C273=$W$4,C274=$W$4,C275=$W$4,C276=$W$4),1,0)))</f>
        <v/>
      </c>
      <c r="X273" s="43" t="str">
        <f>IF(B273="","",IF($X$4="","",IF(OR(C273=$X$4,C274=$X$4,C275=$X$4,C276=$X$4),1,0)))</f>
        <v/>
      </c>
      <c r="Y273" s="43" t="str">
        <f>IF(B273="","",IF($Y$4="","",IF(OR(C273=$Y$4,C274=$Y$4,C275=$Y$4,C276=$Y$4),1,0)))</f>
        <v/>
      </c>
      <c r="Z273" s="43" t="str">
        <f>IF(B273="","",IF($Z$4="","",IF(OR(C273=$Z$4,C274=$Z$4,C275=$Z$4,C276=$Z$4),1,0)))</f>
        <v/>
      </c>
      <c r="AA273" s="43" t="str">
        <f>IF(B273="","",IF($AA$4="","",IF(OR(C273=$AA$4,C274=$AA$4,C275=$AA$4,C276=$AA$4),1,0)))</f>
        <v/>
      </c>
      <c r="AB273" s="43" t="str">
        <f>IF(B273="","",IF($AB$4="","",IF(OR(C273=$AB$4,C274=$AB$4,C275=$AB$4,C276=$AB$4),1,0)))</f>
        <v/>
      </c>
      <c r="AC273" s="43" t="str">
        <f>IF(B273="","",IF($AC$4="","",IF(OR(C273=$AC$4,C274=$AC$4,C275=$AC$4,C276=$AC$4),1,0)))</f>
        <v/>
      </c>
      <c r="AD273" s="43" t="str">
        <f>IF(B273="","",IF($AD$4="","",IF(OR(C273=$AD$4,C274=$AD$4,C275=$AD$4,C276=$AD$4),1,0)))</f>
        <v/>
      </c>
      <c r="AE273" s="43" t="str">
        <f>IF(B273="","",IF($AE$4="","",IF(OR(C273=$AE$4,C274=$AE$4,C275=$AE$4,C276=$AE$4),1,0)))</f>
        <v/>
      </c>
      <c r="AF273" s="43" t="str">
        <f>IF(B273="","",IF($AF$4="","",IF(OR(C273=$AF$4,C274=$AF$4,C275=$AF$4,C276=$AF$4),1,0)))</f>
        <v/>
      </c>
      <c r="AG273" s="43" t="str">
        <f>IF(B273="","",IF($AG$4="","",IF(OR(C273=$AG$4,C274=$AG$4,C275=$AG$4,C276=$AG$4),1,0)))</f>
        <v/>
      </c>
      <c r="AH273" s="43" t="str">
        <f>IF(B273="","",IF($AH$4="","",IF(OR(C273=$AH$4,C274=$AH$4,C275=$AH$4,C276=$AH$4),1,0)))</f>
        <v/>
      </c>
      <c r="AI273" s="43" t="str">
        <f>IF(B273="","",IF($AI$4="","",IF(OR(C273=$AI$4,C274=$AI$4,C275=$AI$4,C276=$AI$4),1,0)))</f>
        <v/>
      </c>
      <c r="AJ273" s="43" t="str">
        <f>IF(B273="","",IF($AJ$4="","",IF(OR(C273=$AJ$4,C274=$AJ$4,C275=$AJ$4,C276=$AJ$4),1,0)))</f>
        <v/>
      </c>
      <c r="AK273" s="43" t="str">
        <f>IF(B273="","",IF($AK$4="","",IF(OR(C273=$AK$4,C274=$AK$4,C275=$AK$4,C276=$AK$4),1,0)))</f>
        <v/>
      </c>
      <c r="AL273" s="43" t="str">
        <f>IF(B273="","",IF($AL$4="","",IF(OR(C273=$AL$4,C274=$AL$4,C275=$AL$4,C276=$AL$4),1,0)))</f>
        <v/>
      </c>
      <c r="AM273" s="43" t="str">
        <f>IF(B273="","",IF($AM$4="","",IF(OR(C273=$AM$4,C274=$AM$4,C275=$AM$4,C276=$AM$4),1,0)))</f>
        <v/>
      </c>
      <c r="AN273" s="72" t="str">
        <f>IF(B273="","",IF($AN$4="","",IF(OR(C273=$AN$4,C274=$AN$4,C275=$AN$4,C276=$AN$4),1,0)))</f>
        <v/>
      </c>
    </row>
    <row r="274" spans="1:40" x14ac:dyDescent="0.2">
      <c r="A274" s="68" t="str">
        <f t="shared" si="13"/>
        <v/>
      </c>
      <c r="B274" s="1" t="str">
        <f>CONCATENATE('Raw INPUT data'!A274,'Raw INPUT data'!B274)</f>
        <v/>
      </c>
      <c r="C274" s="12" t="str">
        <f>'Raw INPUT data'!D274</f>
        <v/>
      </c>
      <c r="D274" s="20" t="str">
        <f>IF(C274="","",IF(I274&gt;1,'Raw INPUT data'!E274,SUM('Raw INPUT data'!E274,(G274/100)/2)))</f>
        <v/>
      </c>
      <c r="E274" s="20" t="str">
        <f t="shared" si="14"/>
        <v/>
      </c>
      <c r="F274" s="16" t="str">
        <f>IF(C274="","",IF(I274&gt;1,"MST",'Raw INPUT data'!G274))</f>
        <v/>
      </c>
      <c r="G274" s="16" t="str">
        <f t="shared" si="15"/>
        <v/>
      </c>
      <c r="H274" s="25" t="str">
        <f>IF(C274="","",IF(I274=1,PI()*POWER(G274/2,2)/10000,SUM(PI()*POWER(PRODUCT('Raw INPUT data'!G274,1/PI())/2,2)/10000,PI()*POWER(PRODUCT('Raw INPUT data'!H274,1/PI())/2,2)/10000,PI()*POWER(PRODUCT('Raw INPUT data'!I274,1/PI())/2,2)/10000,PI()*POWER(PRODUCT('Raw INPUT data'!J274,1/PI())/2,2)/10000,PI()*POWER(PRODUCT('Raw INPUT data'!K274,1/PI())/2,2)/10000,PI()*POWER(PRODUCT('Raw INPUT data'!L274,1/PI())/2,2)/10000,PI()*POWER(PRODUCT('Raw INPUT data'!M274,1/PI())/2,2)/10000,PI()*POWER(PRODUCT('Raw INPUT data'!N274,1/PI())/2,2)/10000,PI()*POWER(PRODUCT('Raw INPUT data'!O274,1/PI())/2,2)/10000,PI()*POWER(PRODUCT('Raw INPUT data'!P274,1/PI())/2,2)/10000,PI()*POWER(PRODUCT('Raw INPUT data'!Q274,1/PI())/2,2)/10000,PI()*POWER(PRODUCT('Raw INPUT data'!R274,1/PI())/2,2)/10000,PI()*POWER(PRODUCT('Raw INPUT data'!S274,1/PI())/2,2)/10000,PI()*POWER(PRODUCT('Raw INPUT data'!T274,1/PI())/2,2)/10000,PI()*POWER(PRODUCT('Raw INPUT data'!U274,1/PI())/2,2)/10000,PI()*POWER(PRODUCT('Raw INPUT data'!V274,1/PI())/2,2)/10000,PI()*POWER(PRODUCT('Raw INPUT data'!W274,1/PI())/2,2)/10000,PI()*POWER(PRODUCT('Raw INPUT data'!X274,1/PI())/2,2)/10000,PI()*POWER(PRODUCT('Raw INPUT data'!Y274,1/PI())/2,2)/10000,PI()*POWER(PRODUCT('Raw INPUT data'!Z274,1/PI())/2,2)/10000)))</f>
        <v/>
      </c>
      <c r="I274" s="26" t="str">
        <f>IF(C274="","",COUNT('Raw INPUT data'!G274:Z274))</f>
        <v/>
      </c>
      <c r="J274" s="3" t="str">
        <f>IF(C274="","",'Raw INPUT data'!F274)</f>
        <v/>
      </c>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72"/>
    </row>
    <row r="275" spans="1:40" x14ac:dyDescent="0.2">
      <c r="A275" s="68" t="str">
        <f t="shared" si="13"/>
        <v/>
      </c>
      <c r="B275" s="1" t="str">
        <f>CONCATENATE('Raw INPUT data'!A275,'Raw INPUT data'!B275)</f>
        <v/>
      </c>
      <c r="C275" s="12" t="str">
        <f>'Raw INPUT data'!D275</f>
        <v/>
      </c>
      <c r="D275" s="20" t="str">
        <f>IF(C275="","",IF(I275&gt;1,'Raw INPUT data'!E275,SUM('Raw INPUT data'!E275,(G275/100)/2)))</f>
        <v/>
      </c>
      <c r="E275" s="20" t="str">
        <f t="shared" si="14"/>
        <v/>
      </c>
      <c r="F275" s="16" t="str">
        <f>IF(C275="","",IF(I275&gt;1,"MST",'Raw INPUT data'!G275))</f>
        <v/>
      </c>
      <c r="G275" s="16" t="str">
        <f t="shared" si="15"/>
        <v/>
      </c>
      <c r="H275" s="25" t="str">
        <f>IF(C275="","",IF(I275=1,PI()*POWER(G275/2,2)/10000,SUM(PI()*POWER(PRODUCT('Raw INPUT data'!G275,1/PI())/2,2)/10000,PI()*POWER(PRODUCT('Raw INPUT data'!H275,1/PI())/2,2)/10000,PI()*POWER(PRODUCT('Raw INPUT data'!I275,1/PI())/2,2)/10000,PI()*POWER(PRODUCT('Raw INPUT data'!J275,1/PI())/2,2)/10000,PI()*POWER(PRODUCT('Raw INPUT data'!K275,1/PI())/2,2)/10000,PI()*POWER(PRODUCT('Raw INPUT data'!L275,1/PI())/2,2)/10000,PI()*POWER(PRODUCT('Raw INPUT data'!M275,1/PI())/2,2)/10000,PI()*POWER(PRODUCT('Raw INPUT data'!N275,1/PI())/2,2)/10000,PI()*POWER(PRODUCT('Raw INPUT data'!O275,1/PI())/2,2)/10000,PI()*POWER(PRODUCT('Raw INPUT data'!P275,1/PI())/2,2)/10000,PI()*POWER(PRODUCT('Raw INPUT data'!Q275,1/PI())/2,2)/10000,PI()*POWER(PRODUCT('Raw INPUT data'!R275,1/PI())/2,2)/10000,PI()*POWER(PRODUCT('Raw INPUT data'!S275,1/PI())/2,2)/10000,PI()*POWER(PRODUCT('Raw INPUT data'!T275,1/PI())/2,2)/10000,PI()*POWER(PRODUCT('Raw INPUT data'!U275,1/PI())/2,2)/10000,PI()*POWER(PRODUCT('Raw INPUT data'!V275,1/PI())/2,2)/10000,PI()*POWER(PRODUCT('Raw INPUT data'!W275,1/PI())/2,2)/10000,PI()*POWER(PRODUCT('Raw INPUT data'!X275,1/PI())/2,2)/10000,PI()*POWER(PRODUCT('Raw INPUT data'!Y275,1/PI())/2,2)/10000,PI()*POWER(PRODUCT('Raw INPUT data'!Z275,1/PI())/2,2)/10000)))</f>
        <v/>
      </c>
      <c r="I275" s="26" t="str">
        <f>IF(C275="","",COUNT('Raw INPUT data'!G275:Z275))</f>
        <v/>
      </c>
      <c r="J275" s="3" t="str">
        <f>IF(C275="","",'Raw INPUT data'!F275)</f>
        <v/>
      </c>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72"/>
    </row>
    <row r="276" spans="1:40" x14ac:dyDescent="0.2">
      <c r="A276" s="69" t="str">
        <f t="shared" si="13"/>
        <v/>
      </c>
      <c r="B276" s="4" t="str">
        <f>CONCATENATE('Raw INPUT data'!A276,'Raw INPUT data'!B276)</f>
        <v/>
      </c>
      <c r="C276" s="17" t="str">
        <f>'Raw INPUT data'!D276</f>
        <v/>
      </c>
      <c r="D276" s="21" t="str">
        <f>IF(C276="","",IF(I276&gt;1,'Raw INPUT data'!E276,SUM('Raw INPUT data'!E276,(G276/100)/2)))</f>
        <v/>
      </c>
      <c r="E276" s="21" t="str">
        <f t="shared" si="14"/>
        <v/>
      </c>
      <c r="F276" s="18" t="str">
        <f>IF(C276="","",IF(I276&gt;1,"MST",'Raw INPUT data'!G276))</f>
        <v/>
      </c>
      <c r="G276" s="18" t="str">
        <f t="shared" si="15"/>
        <v/>
      </c>
      <c r="H276" s="27" t="str">
        <f>IF(C276="","",IF(I276=1,PI()*POWER(G276/2,2)/10000,SUM(PI()*POWER(PRODUCT('Raw INPUT data'!G276,1/PI())/2,2)/10000,PI()*POWER(PRODUCT('Raw INPUT data'!H276,1/PI())/2,2)/10000,PI()*POWER(PRODUCT('Raw INPUT data'!I276,1/PI())/2,2)/10000,PI()*POWER(PRODUCT('Raw INPUT data'!J276,1/PI())/2,2)/10000,PI()*POWER(PRODUCT('Raw INPUT data'!K276,1/PI())/2,2)/10000,PI()*POWER(PRODUCT('Raw INPUT data'!L276,1/PI())/2,2)/10000,PI()*POWER(PRODUCT('Raw INPUT data'!M276,1/PI())/2,2)/10000,PI()*POWER(PRODUCT('Raw INPUT data'!N276,1/PI())/2,2)/10000,PI()*POWER(PRODUCT('Raw INPUT data'!O276,1/PI())/2,2)/10000,PI()*POWER(PRODUCT('Raw INPUT data'!P276,1/PI())/2,2)/10000,PI()*POWER(PRODUCT('Raw INPUT data'!Q276,1/PI())/2,2)/10000,PI()*POWER(PRODUCT('Raw INPUT data'!R276,1/PI())/2,2)/10000,PI()*POWER(PRODUCT('Raw INPUT data'!S276,1/PI())/2,2)/10000,PI()*POWER(PRODUCT('Raw INPUT data'!T276,1/PI())/2,2)/10000,PI()*POWER(PRODUCT('Raw INPUT data'!U276,1/PI())/2,2)/10000,PI()*POWER(PRODUCT('Raw INPUT data'!V276,1/PI())/2,2)/10000,PI()*POWER(PRODUCT('Raw INPUT data'!W276,1/PI())/2,2)/10000,PI()*POWER(PRODUCT('Raw INPUT data'!X276,1/PI())/2,2)/10000,PI()*POWER(PRODUCT('Raw INPUT data'!Y276,1/PI())/2,2)/10000,PI()*POWER(PRODUCT('Raw INPUT data'!Z276,1/PI())/2,2)/10000)))</f>
        <v/>
      </c>
      <c r="I276" s="28" t="str">
        <f>IF(C276="","",COUNT('Raw INPUT data'!G276:Z276))</f>
        <v/>
      </c>
      <c r="J276" s="5" t="str">
        <f>IF(C276="","",'Raw INPUT data'!F276)</f>
        <v/>
      </c>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73"/>
    </row>
    <row r="277" spans="1:40" x14ac:dyDescent="0.2">
      <c r="A277" s="68" t="str">
        <f t="shared" si="13"/>
        <v/>
      </c>
      <c r="B277" s="1" t="str">
        <f>CONCATENATE('Raw INPUT data'!A277,'Raw INPUT data'!B277)</f>
        <v/>
      </c>
      <c r="C277" s="12" t="str">
        <f>'Raw INPUT data'!D277</f>
        <v/>
      </c>
      <c r="D277" s="20" t="str">
        <f>IF(C277="","",IF(I277&gt;1,'Raw INPUT data'!E277,SUM('Raw INPUT data'!E277,(G277/100)/2)))</f>
        <v/>
      </c>
      <c r="E277" s="20" t="str">
        <f t="shared" si="14"/>
        <v/>
      </c>
      <c r="F277" s="16" t="str">
        <f>IF(C277="","",IF(I277&gt;1,"MST",'Raw INPUT data'!G277))</f>
        <v/>
      </c>
      <c r="G277" s="16" t="str">
        <f t="shared" si="15"/>
        <v/>
      </c>
      <c r="H277" s="25" t="str">
        <f>IF(C277="","",IF(I277=1,PI()*POWER(G277/2,2)/10000,SUM(PI()*POWER(PRODUCT('Raw INPUT data'!G277,1/PI())/2,2)/10000,PI()*POWER(PRODUCT('Raw INPUT data'!H277,1/PI())/2,2)/10000,PI()*POWER(PRODUCT('Raw INPUT data'!I277,1/PI())/2,2)/10000,PI()*POWER(PRODUCT('Raw INPUT data'!J277,1/PI())/2,2)/10000,PI()*POWER(PRODUCT('Raw INPUT data'!K277,1/PI())/2,2)/10000,PI()*POWER(PRODUCT('Raw INPUT data'!L277,1/PI())/2,2)/10000,PI()*POWER(PRODUCT('Raw INPUT data'!M277,1/PI())/2,2)/10000,PI()*POWER(PRODUCT('Raw INPUT data'!N277,1/PI())/2,2)/10000,PI()*POWER(PRODUCT('Raw INPUT data'!O277,1/PI())/2,2)/10000,PI()*POWER(PRODUCT('Raw INPUT data'!P277,1/PI())/2,2)/10000,PI()*POWER(PRODUCT('Raw INPUT data'!Q277,1/PI())/2,2)/10000,PI()*POWER(PRODUCT('Raw INPUT data'!R277,1/PI())/2,2)/10000,PI()*POWER(PRODUCT('Raw INPUT data'!S277,1/PI())/2,2)/10000,PI()*POWER(PRODUCT('Raw INPUT data'!T277,1/PI())/2,2)/10000,PI()*POWER(PRODUCT('Raw INPUT data'!U277,1/PI())/2,2)/10000,PI()*POWER(PRODUCT('Raw INPUT data'!V277,1/PI())/2,2)/10000,PI()*POWER(PRODUCT('Raw INPUT data'!W277,1/PI())/2,2)/10000,PI()*POWER(PRODUCT('Raw INPUT data'!X277,1/PI())/2,2)/10000,PI()*POWER(PRODUCT('Raw INPUT data'!Y277,1/PI())/2,2)/10000,PI()*POWER(PRODUCT('Raw INPUT data'!Z277,1/PI())/2,2)/10000)))</f>
        <v/>
      </c>
      <c r="I277" s="26" t="str">
        <f>IF(C277="","",COUNT('Raw INPUT data'!G277:Z277))</f>
        <v/>
      </c>
      <c r="J277" s="3" t="str">
        <f>IF(C277="","",'Raw INPUT data'!F277)</f>
        <v/>
      </c>
      <c r="K277" s="43" t="str">
        <f>IF(B277="","",IF($K$4="","",IF(OR(C277=$K$4,C278=$K$4,C279=$K$4,C280=$K$4),1,0)))</f>
        <v/>
      </c>
      <c r="L277" s="43" t="str">
        <f>IF(B277="","",IF($L$4="","",IF(OR(C277=$L$4,C278=$L$4,C279=$L$4,C280=$L$4),1,0)))</f>
        <v/>
      </c>
      <c r="M277" s="43" t="str">
        <f>IF(B277="","",IF($M$4="","",IF(OR(C277=$M$4,C278=$M$4,C279=$M$4,C280=$M$4),1,0)))</f>
        <v/>
      </c>
      <c r="N277" s="43" t="str">
        <f>IF(B277="","",IF($N$4="","",IF(OR(C277=$N$4,C278=$N$4,C279=$N$4,C280=$N$4),1,0)))</f>
        <v/>
      </c>
      <c r="O277" s="43" t="str">
        <f>IF(B277="","",IF($O$4="","",IF(OR(C277=$O$4,C278=$O$4,C279=$O$4,C280=$O$4),1,0)))</f>
        <v/>
      </c>
      <c r="P277" s="43" t="str">
        <f>IF(B277="","",IF($P$4="","",IF(OR(C277=$P$4,C278=$P$4,C279=$P$4,C280=$P$4),1,0)))</f>
        <v/>
      </c>
      <c r="Q277" s="43" t="str">
        <f>IF(B277="","",IF($Q$4="","",IF(OR(C277=$Q$4,C278=$Q$4,C279=$Q$4,C280=$Q$4),1,0)))</f>
        <v/>
      </c>
      <c r="R277" s="43" t="str">
        <f>IF(B277="","",IF($R$4="","",IF(OR(C277=$R$4,C278=$R$4,C279=$R$4,C280=$R$4),1,0)))</f>
        <v/>
      </c>
      <c r="S277" s="43" t="str">
        <f>IF(B277="","",IF($S$4="","",IF(OR(C277=$S$4,C278=$S$4,C279=$S$4,C280=$S$4),1,0)))</f>
        <v/>
      </c>
      <c r="T277" s="43" t="str">
        <f>IF(B277="","",IF($T$4="","",IF(OR(C277=$T$4,C278=$T$4,C279=$T$4,C280=$T$4),1,0)))</f>
        <v/>
      </c>
      <c r="U277" s="43" t="str">
        <f>IF(B277="","",IF($U$4="","",IF(OR(C277=$U$4,C278=$U$4,C279=$U$4,C280=$U$4),1,0)))</f>
        <v/>
      </c>
      <c r="V277" s="43" t="str">
        <f>IF(B277="","",IF($V$4="","",IF(OR(C277=$V$4,C278=$V$4,C279=$V$4,C280=$V$4),1,0)))</f>
        <v/>
      </c>
      <c r="W277" s="43" t="str">
        <f>IF(B277="","",IF($W$4="","",IF(OR(C277=$W$4,C278=$W$4,C279=$W$4,C280=$W$4),1,0)))</f>
        <v/>
      </c>
      <c r="X277" s="43" t="str">
        <f>IF(B277="","",IF($X$4="","",IF(OR(C277=$X$4,C278=$X$4,C279=$X$4,C280=$X$4),1,0)))</f>
        <v/>
      </c>
      <c r="Y277" s="43" t="str">
        <f>IF(B277="","",IF($Y$4="","",IF(OR(C277=$Y$4,C278=$Y$4,C279=$Y$4,C280=$Y$4),1,0)))</f>
        <v/>
      </c>
      <c r="Z277" s="43" t="str">
        <f>IF(B277="","",IF($Z$4="","",IF(OR(C277=$Z$4,C278=$Z$4,C279=$Z$4,C280=$Z$4),1,0)))</f>
        <v/>
      </c>
      <c r="AA277" s="43" t="str">
        <f>IF(B277="","",IF($AA$4="","",IF(OR(C277=$AA$4,C278=$AA$4,C279=$AA$4,C280=$AA$4),1,0)))</f>
        <v/>
      </c>
      <c r="AB277" s="43" t="str">
        <f>IF(B277="","",IF($AB$4="","",IF(OR(C277=$AB$4,C278=$AB$4,C279=$AB$4,C280=$AB$4),1,0)))</f>
        <v/>
      </c>
      <c r="AC277" s="43" t="str">
        <f>IF(B277="","",IF($AC$4="","",IF(OR(C277=$AC$4,C278=$AC$4,C279=$AC$4,C280=$AC$4),1,0)))</f>
        <v/>
      </c>
      <c r="AD277" s="43" t="str">
        <f>IF(B277="","",IF($AD$4="","",IF(OR(C277=$AD$4,C278=$AD$4,C279=$AD$4,C280=$AD$4),1,0)))</f>
        <v/>
      </c>
      <c r="AE277" s="43" t="str">
        <f>IF(B277="","",IF($AE$4="","",IF(OR(C277=$AE$4,C278=$AE$4,C279=$AE$4,C280=$AE$4),1,0)))</f>
        <v/>
      </c>
      <c r="AF277" s="43" t="str">
        <f>IF(B277="","",IF($AF$4="","",IF(OR(C277=$AF$4,C278=$AF$4,C279=$AF$4,C280=$AF$4),1,0)))</f>
        <v/>
      </c>
      <c r="AG277" s="43" t="str">
        <f>IF(B277="","",IF($AG$4="","",IF(OR(C277=$AG$4,C278=$AG$4,C279=$AG$4,C280=$AG$4),1,0)))</f>
        <v/>
      </c>
      <c r="AH277" s="43" t="str">
        <f>IF(B277="","",IF($AH$4="","",IF(OR(C277=$AH$4,C278=$AH$4,C279=$AH$4,C280=$AH$4),1,0)))</f>
        <v/>
      </c>
      <c r="AI277" s="43" t="str">
        <f>IF(B277="","",IF($AI$4="","",IF(OR(C277=$AI$4,C278=$AI$4,C279=$AI$4,C280=$AI$4),1,0)))</f>
        <v/>
      </c>
      <c r="AJ277" s="43" t="str">
        <f>IF(B277="","",IF($AJ$4="","",IF(OR(C277=$AJ$4,C278=$AJ$4,C279=$AJ$4,C280=$AJ$4),1,0)))</f>
        <v/>
      </c>
      <c r="AK277" s="43" t="str">
        <f>IF(B277="","",IF($AK$4="","",IF(OR(C277=$AK$4,C278=$AK$4,C279=$AK$4,C280=$AK$4),1,0)))</f>
        <v/>
      </c>
      <c r="AL277" s="43" t="str">
        <f>IF(B277="","",IF($AL$4="","",IF(OR(C277=$AL$4,C278=$AL$4,C279=$AL$4,C280=$AL$4),1,0)))</f>
        <v/>
      </c>
      <c r="AM277" s="43" t="str">
        <f>IF(B277="","",IF($AM$4="","",IF(OR(C277=$AM$4,C278=$AM$4,C279=$AM$4,C280=$AM$4),1,0)))</f>
        <v/>
      </c>
      <c r="AN277" s="72" t="str">
        <f>IF(B277="","",IF($AN$4="","",IF(OR(C277=$AN$4,C278=$AN$4,C279=$AN$4,C280=$AN$4),1,0)))</f>
        <v/>
      </c>
    </row>
    <row r="278" spans="1:40" x14ac:dyDescent="0.2">
      <c r="A278" s="68" t="str">
        <f t="shared" si="13"/>
        <v/>
      </c>
      <c r="B278" s="1" t="str">
        <f>CONCATENATE('Raw INPUT data'!A278,'Raw INPUT data'!B278)</f>
        <v/>
      </c>
      <c r="C278" s="12" t="str">
        <f>'Raw INPUT data'!D278</f>
        <v/>
      </c>
      <c r="D278" s="20" t="str">
        <f>IF(C278="","",IF(I278&gt;1,'Raw INPUT data'!E278,SUM('Raw INPUT data'!E278,(G278/100)/2)))</f>
        <v/>
      </c>
      <c r="E278" s="20" t="str">
        <f t="shared" si="14"/>
        <v/>
      </c>
      <c r="F278" s="16" t="str">
        <f>IF(C278="","",IF(I278&gt;1,"MST",'Raw INPUT data'!G278))</f>
        <v/>
      </c>
      <c r="G278" s="16" t="str">
        <f t="shared" si="15"/>
        <v/>
      </c>
      <c r="H278" s="25" t="str">
        <f>IF(C278="","",IF(I278=1,PI()*POWER(G278/2,2)/10000,SUM(PI()*POWER(PRODUCT('Raw INPUT data'!G278,1/PI())/2,2)/10000,PI()*POWER(PRODUCT('Raw INPUT data'!H278,1/PI())/2,2)/10000,PI()*POWER(PRODUCT('Raw INPUT data'!I278,1/PI())/2,2)/10000,PI()*POWER(PRODUCT('Raw INPUT data'!J278,1/PI())/2,2)/10000,PI()*POWER(PRODUCT('Raw INPUT data'!K278,1/PI())/2,2)/10000,PI()*POWER(PRODUCT('Raw INPUT data'!L278,1/PI())/2,2)/10000,PI()*POWER(PRODUCT('Raw INPUT data'!M278,1/PI())/2,2)/10000,PI()*POWER(PRODUCT('Raw INPUT data'!N278,1/PI())/2,2)/10000,PI()*POWER(PRODUCT('Raw INPUT data'!O278,1/PI())/2,2)/10000,PI()*POWER(PRODUCT('Raw INPUT data'!P278,1/PI())/2,2)/10000,PI()*POWER(PRODUCT('Raw INPUT data'!Q278,1/PI())/2,2)/10000,PI()*POWER(PRODUCT('Raw INPUT data'!R278,1/PI())/2,2)/10000,PI()*POWER(PRODUCT('Raw INPUT data'!S278,1/PI())/2,2)/10000,PI()*POWER(PRODUCT('Raw INPUT data'!T278,1/PI())/2,2)/10000,PI()*POWER(PRODUCT('Raw INPUT data'!U278,1/PI())/2,2)/10000,PI()*POWER(PRODUCT('Raw INPUT data'!V278,1/PI())/2,2)/10000,PI()*POWER(PRODUCT('Raw INPUT data'!W278,1/PI())/2,2)/10000,PI()*POWER(PRODUCT('Raw INPUT data'!X278,1/PI())/2,2)/10000,PI()*POWER(PRODUCT('Raw INPUT data'!Y278,1/PI())/2,2)/10000,PI()*POWER(PRODUCT('Raw INPUT data'!Z278,1/PI())/2,2)/10000)))</f>
        <v/>
      </c>
      <c r="I278" s="26" t="str">
        <f>IF(C278="","",COUNT('Raw INPUT data'!G278:Z278))</f>
        <v/>
      </c>
      <c r="J278" s="3" t="str">
        <f>IF(C278="","",'Raw INPUT data'!F278)</f>
        <v/>
      </c>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72"/>
    </row>
    <row r="279" spans="1:40" x14ac:dyDescent="0.2">
      <c r="A279" s="68" t="str">
        <f t="shared" si="13"/>
        <v/>
      </c>
      <c r="B279" s="1" t="str">
        <f>CONCATENATE('Raw INPUT data'!A279,'Raw INPUT data'!B279)</f>
        <v/>
      </c>
      <c r="C279" s="12" t="str">
        <f>'Raw INPUT data'!D279</f>
        <v/>
      </c>
      <c r="D279" s="20" t="str">
        <f>IF(C279="","",IF(I279&gt;1,'Raw INPUT data'!E279,SUM('Raw INPUT data'!E279,(G279/100)/2)))</f>
        <v/>
      </c>
      <c r="E279" s="20" t="str">
        <f t="shared" si="14"/>
        <v/>
      </c>
      <c r="F279" s="16" t="str">
        <f>IF(C279="","",IF(I279&gt;1,"MST",'Raw INPUT data'!G279))</f>
        <v/>
      </c>
      <c r="G279" s="16" t="str">
        <f t="shared" si="15"/>
        <v/>
      </c>
      <c r="H279" s="25" t="str">
        <f>IF(C279="","",IF(I279=1,PI()*POWER(G279/2,2)/10000,SUM(PI()*POWER(PRODUCT('Raw INPUT data'!G279,1/PI())/2,2)/10000,PI()*POWER(PRODUCT('Raw INPUT data'!H279,1/PI())/2,2)/10000,PI()*POWER(PRODUCT('Raw INPUT data'!I279,1/PI())/2,2)/10000,PI()*POWER(PRODUCT('Raw INPUT data'!J279,1/PI())/2,2)/10000,PI()*POWER(PRODUCT('Raw INPUT data'!K279,1/PI())/2,2)/10000,PI()*POWER(PRODUCT('Raw INPUT data'!L279,1/PI())/2,2)/10000,PI()*POWER(PRODUCT('Raw INPUT data'!M279,1/PI())/2,2)/10000,PI()*POWER(PRODUCT('Raw INPUT data'!N279,1/PI())/2,2)/10000,PI()*POWER(PRODUCT('Raw INPUT data'!O279,1/PI())/2,2)/10000,PI()*POWER(PRODUCT('Raw INPUT data'!P279,1/PI())/2,2)/10000,PI()*POWER(PRODUCT('Raw INPUT data'!Q279,1/PI())/2,2)/10000,PI()*POWER(PRODUCT('Raw INPUT data'!R279,1/PI())/2,2)/10000,PI()*POWER(PRODUCT('Raw INPUT data'!S279,1/PI())/2,2)/10000,PI()*POWER(PRODUCT('Raw INPUT data'!T279,1/PI())/2,2)/10000,PI()*POWER(PRODUCT('Raw INPUT data'!U279,1/PI())/2,2)/10000,PI()*POWER(PRODUCT('Raw INPUT data'!V279,1/PI())/2,2)/10000,PI()*POWER(PRODUCT('Raw INPUT data'!W279,1/PI())/2,2)/10000,PI()*POWER(PRODUCT('Raw INPUT data'!X279,1/PI())/2,2)/10000,PI()*POWER(PRODUCT('Raw INPUT data'!Y279,1/PI())/2,2)/10000,PI()*POWER(PRODUCT('Raw INPUT data'!Z279,1/PI())/2,2)/10000)))</f>
        <v/>
      </c>
      <c r="I279" s="26" t="str">
        <f>IF(C279="","",COUNT('Raw INPUT data'!G279:Z279))</f>
        <v/>
      </c>
      <c r="J279" s="3" t="str">
        <f>IF(C279="","",'Raw INPUT data'!F279)</f>
        <v/>
      </c>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72"/>
    </row>
    <row r="280" spans="1:40" x14ac:dyDescent="0.2">
      <c r="A280" s="69" t="str">
        <f t="shared" si="13"/>
        <v/>
      </c>
      <c r="B280" s="4" t="str">
        <f>CONCATENATE('Raw INPUT data'!A280,'Raw INPUT data'!B280)</f>
        <v/>
      </c>
      <c r="C280" s="17" t="str">
        <f>'Raw INPUT data'!D280</f>
        <v/>
      </c>
      <c r="D280" s="21" t="str">
        <f>IF(C280="","",IF(I280&gt;1,'Raw INPUT data'!E280,SUM('Raw INPUT data'!E280,(G280/100)/2)))</f>
        <v/>
      </c>
      <c r="E280" s="21" t="str">
        <f t="shared" si="14"/>
        <v/>
      </c>
      <c r="F280" s="18" t="str">
        <f>IF(C280="","",IF(I280&gt;1,"MST",'Raw INPUT data'!G280))</f>
        <v/>
      </c>
      <c r="G280" s="18" t="str">
        <f t="shared" si="15"/>
        <v/>
      </c>
      <c r="H280" s="27" t="str">
        <f>IF(C280="","",IF(I280=1,PI()*POWER(G280/2,2)/10000,SUM(PI()*POWER(PRODUCT('Raw INPUT data'!G280,1/PI())/2,2)/10000,PI()*POWER(PRODUCT('Raw INPUT data'!H280,1/PI())/2,2)/10000,PI()*POWER(PRODUCT('Raw INPUT data'!I280,1/PI())/2,2)/10000,PI()*POWER(PRODUCT('Raw INPUT data'!J280,1/PI())/2,2)/10000,PI()*POWER(PRODUCT('Raw INPUT data'!K280,1/PI())/2,2)/10000,PI()*POWER(PRODUCT('Raw INPUT data'!L280,1/PI())/2,2)/10000,PI()*POWER(PRODUCT('Raw INPUT data'!M280,1/PI())/2,2)/10000,PI()*POWER(PRODUCT('Raw INPUT data'!N280,1/PI())/2,2)/10000,PI()*POWER(PRODUCT('Raw INPUT data'!O280,1/PI())/2,2)/10000,PI()*POWER(PRODUCT('Raw INPUT data'!P280,1/PI())/2,2)/10000,PI()*POWER(PRODUCT('Raw INPUT data'!Q280,1/PI())/2,2)/10000,PI()*POWER(PRODUCT('Raw INPUT data'!R280,1/PI())/2,2)/10000,PI()*POWER(PRODUCT('Raw INPUT data'!S280,1/PI())/2,2)/10000,PI()*POWER(PRODUCT('Raw INPUT data'!T280,1/PI())/2,2)/10000,PI()*POWER(PRODUCT('Raw INPUT data'!U280,1/PI())/2,2)/10000,PI()*POWER(PRODUCT('Raw INPUT data'!V280,1/PI())/2,2)/10000,PI()*POWER(PRODUCT('Raw INPUT data'!W280,1/PI())/2,2)/10000,PI()*POWER(PRODUCT('Raw INPUT data'!X280,1/PI())/2,2)/10000,PI()*POWER(PRODUCT('Raw INPUT data'!Y280,1/PI())/2,2)/10000,PI()*POWER(PRODUCT('Raw INPUT data'!Z280,1/PI())/2,2)/10000)))</f>
        <v/>
      </c>
      <c r="I280" s="28" t="str">
        <f>IF(C280="","",COUNT('Raw INPUT data'!G280:Z280))</f>
        <v/>
      </c>
      <c r="J280" s="5" t="str">
        <f>IF(C280="","",'Raw INPUT data'!F280)</f>
        <v/>
      </c>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73"/>
    </row>
    <row r="281" spans="1:40" x14ac:dyDescent="0.2">
      <c r="A281" s="68" t="str">
        <f t="shared" si="13"/>
        <v/>
      </c>
      <c r="B281" s="1" t="str">
        <f>CONCATENATE('Raw INPUT data'!A281,'Raw INPUT data'!B281)</f>
        <v/>
      </c>
      <c r="C281" s="12" t="str">
        <f>'Raw INPUT data'!D281</f>
        <v/>
      </c>
      <c r="D281" s="20" t="str">
        <f>IF(C281="","",IF(I281&gt;1,'Raw INPUT data'!E281,SUM('Raw INPUT data'!E281,(G281/100)/2)))</f>
        <v/>
      </c>
      <c r="E281" s="20" t="str">
        <f t="shared" si="14"/>
        <v/>
      </c>
      <c r="F281" s="16" t="str">
        <f>IF(C281="","",IF(I281&gt;1,"MST",'Raw INPUT data'!G281))</f>
        <v/>
      </c>
      <c r="G281" s="16" t="str">
        <f t="shared" si="15"/>
        <v/>
      </c>
      <c r="H281" s="25" t="str">
        <f>IF(C281="","",IF(I281=1,PI()*POWER(G281/2,2)/10000,SUM(PI()*POWER(PRODUCT('Raw INPUT data'!G281,1/PI())/2,2)/10000,PI()*POWER(PRODUCT('Raw INPUT data'!H281,1/PI())/2,2)/10000,PI()*POWER(PRODUCT('Raw INPUT data'!I281,1/PI())/2,2)/10000,PI()*POWER(PRODUCT('Raw INPUT data'!J281,1/PI())/2,2)/10000,PI()*POWER(PRODUCT('Raw INPUT data'!K281,1/PI())/2,2)/10000,PI()*POWER(PRODUCT('Raw INPUT data'!L281,1/PI())/2,2)/10000,PI()*POWER(PRODUCT('Raw INPUT data'!M281,1/PI())/2,2)/10000,PI()*POWER(PRODUCT('Raw INPUT data'!N281,1/PI())/2,2)/10000,PI()*POWER(PRODUCT('Raw INPUT data'!O281,1/PI())/2,2)/10000,PI()*POWER(PRODUCT('Raw INPUT data'!P281,1/PI())/2,2)/10000,PI()*POWER(PRODUCT('Raw INPUT data'!Q281,1/PI())/2,2)/10000,PI()*POWER(PRODUCT('Raw INPUT data'!R281,1/PI())/2,2)/10000,PI()*POWER(PRODUCT('Raw INPUT data'!S281,1/PI())/2,2)/10000,PI()*POWER(PRODUCT('Raw INPUT data'!T281,1/PI())/2,2)/10000,PI()*POWER(PRODUCT('Raw INPUT data'!U281,1/PI())/2,2)/10000,PI()*POWER(PRODUCT('Raw INPUT data'!V281,1/PI())/2,2)/10000,PI()*POWER(PRODUCT('Raw INPUT data'!W281,1/PI())/2,2)/10000,PI()*POWER(PRODUCT('Raw INPUT data'!X281,1/PI())/2,2)/10000,PI()*POWER(PRODUCT('Raw INPUT data'!Y281,1/PI())/2,2)/10000,PI()*POWER(PRODUCT('Raw INPUT data'!Z281,1/PI())/2,2)/10000)))</f>
        <v/>
      </c>
      <c r="I281" s="26" t="str">
        <f>IF(C281="","",COUNT('Raw INPUT data'!G281:Z281))</f>
        <v/>
      </c>
      <c r="J281" s="3" t="str">
        <f>IF(C281="","",'Raw INPUT data'!F281)</f>
        <v/>
      </c>
      <c r="K281" s="43" t="str">
        <f>IF(B281="","",IF($K$4="","",IF(OR(C281=$K$4,C282=$K$4,C283=$K$4,C284=$K$4),1,0)))</f>
        <v/>
      </c>
      <c r="L281" s="43" t="str">
        <f>IF(B281="","",IF($L$4="","",IF(OR(C281=$L$4,C282=$L$4,C283=$L$4,C284=$L$4),1,0)))</f>
        <v/>
      </c>
      <c r="M281" s="43" t="str">
        <f>IF(B281="","",IF($M$4="","",IF(OR(C281=$M$4,C282=$M$4,C283=$M$4,C284=$M$4),1,0)))</f>
        <v/>
      </c>
      <c r="N281" s="43" t="str">
        <f>IF(B281="","",IF($N$4="","",IF(OR(C281=$N$4,C282=$N$4,C283=$N$4,C284=$N$4),1,0)))</f>
        <v/>
      </c>
      <c r="O281" s="43" t="str">
        <f>IF(B281="","",IF($O$4="","",IF(OR(C281=$O$4,C282=$O$4,C283=$O$4,C284=$O$4),1,0)))</f>
        <v/>
      </c>
      <c r="P281" s="43" t="str">
        <f>IF(B281="","",IF($P$4="","",IF(OR(C281=$P$4,C282=$P$4,C283=$P$4,C284=$P$4),1,0)))</f>
        <v/>
      </c>
      <c r="Q281" s="43" t="str">
        <f>IF(B281="","",IF($Q$4="","",IF(OR(C281=$Q$4,C282=$Q$4,C283=$Q$4,C284=$Q$4),1,0)))</f>
        <v/>
      </c>
      <c r="R281" s="43" t="str">
        <f>IF(B281="","",IF($R$4="","",IF(OR(C281=$R$4,C282=$R$4,C283=$R$4,C284=$R$4),1,0)))</f>
        <v/>
      </c>
      <c r="S281" s="43" t="str">
        <f>IF(B281="","",IF($S$4="","",IF(OR(C281=$S$4,C282=$S$4,C283=$S$4,C284=$S$4),1,0)))</f>
        <v/>
      </c>
      <c r="T281" s="43" t="str">
        <f>IF(B281="","",IF($T$4="","",IF(OR(C281=$T$4,C282=$T$4,C283=$T$4,C284=$T$4),1,0)))</f>
        <v/>
      </c>
      <c r="U281" s="43" t="str">
        <f>IF(B281="","",IF($U$4="","",IF(OR(C281=$U$4,C282=$U$4,C283=$U$4,C284=$U$4),1,0)))</f>
        <v/>
      </c>
      <c r="V281" s="43" t="str">
        <f>IF(B281="","",IF($V$4="","",IF(OR(C281=$V$4,C282=$V$4,C283=$V$4,C284=$V$4),1,0)))</f>
        <v/>
      </c>
      <c r="W281" s="43" t="str">
        <f>IF(B281="","",IF($W$4="","",IF(OR(C281=$W$4,C282=$W$4,C283=$W$4,C284=$W$4),1,0)))</f>
        <v/>
      </c>
      <c r="X281" s="43" t="str">
        <f>IF(B281="","",IF($X$4="","",IF(OR(C281=$X$4,C282=$X$4,C283=$X$4,C284=$X$4),1,0)))</f>
        <v/>
      </c>
      <c r="Y281" s="43" t="str">
        <f>IF(B281="","",IF($Y$4="","",IF(OR(C281=$Y$4,C282=$Y$4,C283=$Y$4,C284=$Y$4),1,0)))</f>
        <v/>
      </c>
      <c r="Z281" s="43" t="str">
        <f>IF(B281="","",IF($Z$4="","",IF(OR(C281=$Z$4,C282=$Z$4,C283=$Z$4,C284=$Z$4),1,0)))</f>
        <v/>
      </c>
      <c r="AA281" s="43" t="str">
        <f>IF(B281="","",IF($AA$4="","",IF(OR(C281=$AA$4,C282=$AA$4,C283=$AA$4,C284=$AA$4),1,0)))</f>
        <v/>
      </c>
      <c r="AB281" s="43" t="str">
        <f>IF(B281="","",IF($AB$4="","",IF(OR(C281=$AB$4,C282=$AB$4,C283=$AB$4,C284=$AB$4),1,0)))</f>
        <v/>
      </c>
      <c r="AC281" s="43" t="str">
        <f>IF(B281="","",IF($AC$4="","",IF(OR(C281=$AC$4,C282=$AC$4,C283=$AC$4,C284=$AC$4),1,0)))</f>
        <v/>
      </c>
      <c r="AD281" s="43" t="str">
        <f>IF(B281="","",IF($AD$4="","",IF(OR(C281=$AD$4,C282=$AD$4,C283=$AD$4,C284=$AD$4),1,0)))</f>
        <v/>
      </c>
      <c r="AE281" s="43" t="str">
        <f>IF(B281="","",IF($AE$4="","",IF(OR(C281=$AE$4,C282=$AE$4,C283=$AE$4,C284=$AE$4),1,0)))</f>
        <v/>
      </c>
      <c r="AF281" s="43" t="str">
        <f>IF(B281="","",IF($AF$4="","",IF(OR(C281=$AF$4,C282=$AF$4,C283=$AF$4,C284=$AF$4),1,0)))</f>
        <v/>
      </c>
      <c r="AG281" s="43" t="str">
        <f>IF(B281="","",IF($AG$4="","",IF(OR(C281=$AG$4,C282=$AG$4,C283=$AG$4,C284=$AG$4),1,0)))</f>
        <v/>
      </c>
      <c r="AH281" s="43" t="str">
        <f>IF(B281="","",IF($AH$4="","",IF(OR(C281=$AH$4,C282=$AH$4,C283=$AH$4,C284=$AH$4),1,0)))</f>
        <v/>
      </c>
      <c r="AI281" s="43" t="str">
        <f>IF(B281="","",IF($AI$4="","",IF(OR(C281=$AI$4,C282=$AI$4,C283=$AI$4,C284=$AI$4),1,0)))</f>
        <v/>
      </c>
      <c r="AJ281" s="43" t="str">
        <f>IF(B281="","",IF($AJ$4="","",IF(OR(C281=$AJ$4,C282=$AJ$4,C283=$AJ$4,C284=$AJ$4),1,0)))</f>
        <v/>
      </c>
      <c r="AK281" s="43" t="str">
        <f>IF(B281="","",IF($AK$4="","",IF(OR(C281=$AK$4,C282=$AK$4,C283=$AK$4,C284=$AK$4),1,0)))</f>
        <v/>
      </c>
      <c r="AL281" s="43" t="str">
        <f>IF(B281="","",IF($AL$4="","",IF(OR(C281=$AL$4,C282=$AL$4,C283=$AL$4,C284=$AL$4),1,0)))</f>
        <v/>
      </c>
      <c r="AM281" s="43" t="str">
        <f>IF(B281="","",IF($AM$4="","",IF(OR(C281=$AM$4,C282=$AM$4,C283=$AM$4,C284=$AM$4),1,0)))</f>
        <v/>
      </c>
      <c r="AN281" s="72" t="str">
        <f>IF(B281="","",IF($AN$4="","",IF(OR(C281=$AN$4,C282=$AN$4,C283=$AN$4,C284=$AN$4),1,0)))</f>
        <v/>
      </c>
    </row>
    <row r="282" spans="1:40" x14ac:dyDescent="0.2">
      <c r="A282" s="68" t="str">
        <f t="shared" si="13"/>
        <v/>
      </c>
      <c r="B282" s="1" t="str">
        <f>CONCATENATE('Raw INPUT data'!A282,'Raw INPUT data'!B282)</f>
        <v/>
      </c>
      <c r="C282" s="12" t="str">
        <f>'Raw INPUT data'!D282</f>
        <v/>
      </c>
      <c r="D282" s="20" t="str">
        <f>IF(C282="","",IF(I282&gt;1,'Raw INPUT data'!E282,SUM('Raw INPUT data'!E282,(G282/100)/2)))</f>
        <v/>
      </c>
      <c r="E282" s="20" t="str">
        <f t="shared" si="14"/>
        <v/>
      </c>
      <c r="F282" s="16" t="str">
        <f>IF(C282="","",IF(I282&gt;1,"MST",'Raw INPUT data'!G282))</f>
        <v/>
      </c>
      <c r="G282" s="16" t="str">
        <f t="shared" si="15"/>
        <v/>
      </c>
      <c r="H282" s="25" t="str">
        <f>IF(C282="","",IF(I282=1,PI()*POWER(G282/2,2)/10000,SUM(PI()*POWER(PRODUCT('Raw INPUT data'!G282,1/PI())/2,2)/10000,PI()*POWER(PRODUCT('Raw INPUT data'!H282,1/PI())/2,2)/10000,PI()*POWER(PRODUCT('Raw INPUT data'!I282,1/PI())/2,2)/10000,PI()*POWER(PRODUCT('Raw INPUT data'!J282,1/PI())/2,2)/10000,PI()*POWER(PRODUCT('Raw INPUT data'!K282,1/PI())/2,2)/10000,PI()*POWER(PRODUCT('Raw INPUT data'!L282,1/PI())/2,2)/10000,PI()*POWER(PRODUCT('Raw INPUT data'!M282,1/PI())/2,2)/10000,PI()*POWER(PRODUCT('Raw INPUT data'!N282,1/PI())/2,2)/10000,PI()*POWER(PRODUCT('Raw INPUT data'!O282,1/PI())/2,2)/10000,PI()*POWER(PRODUCT('Raw INPUT data'!P282,1/PI())/2,2)/10000,PI()*POWER(PRODUCT('Raw INPUT data'!Q282,1/PI())/2,2)/10000,PI()*POWER(PRODUCT('Raw INPUT data'!R282,1/PI())/2,2)/10000,PI()*POWER(PRODUCT('Raw INPUT data'!S282,1/PI())/2,2)/10000,PI()*POWER(PRODUCT('Raw INPUT data'!T282,1/PI())/2,2)/10000,PI()*POWER(PRODUCT('Raw INPUT data'!U282,1/PI())/2,2)/10000,PI()*POWER(PRODUCT('Raw INPUT data'!V282,1/PI())/2,2)/10000,PI()*POWER(PRODUCT('Raw INPUT data'!W282,1/PI())/2,2)/10000,PI()*POWER(PRODUCT('Raw INPUT data'!X282,1/PI())/2,2)/10000,PI()*POWER(PRODUCT('Raw INPUT data'!Y282,1/PI())/2,2)/10000,PI()*POWER(PRODUCT('Raw INPUT data'!Z282,1/PI())/2,2)/10000)))</f>
        <v/>
      </c>
      <c r="I282" s="26" t="str">
        <f>IF(C282="","",COUNT('Raw INPUT data'!G282:Z282))</f>
        <v/>
      </c>
      <c r="J282" s="3" t="str">
        <f>IF(C282="","",'Raw INPUT data'!F282)</f>
        <v/>
      </c>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72"/>
    </row>
    <row r="283" spans="1:40" x14ac:dyDescent="0.2">
      <c r="A283" s="68" t="str">
        <f t="shared" si="13"/>
        <v/>
      </c>
      <c r="B283" s="1" t="str">
        <f>CONCATENATE('Raw INPUT data'!A283,'Raw INPUT data'!B283)</f>
        <v/>
      </c>
      <c r="C283" s="12" t="str">
        <f>'Raw INPUT data'!D283</f>
        <v/>
      </c>
      <c r="D283" s="20" t="str">
        <f>IF(C283="","",IF(I283&gt;1,'Raw INPUT data'!E283,SUM('Raw INPUT data'!E283,(G283/100)/2)))</f>
        <v/>
      </c>
      <c r="E283" s="20" t="str">
        <f t="shared" si="14"/>
        <v/>
      </c>
      <c r="F283" s="16" t="str">
        <f>IF(C283="","",IF(I283&gt;1,"MST",'Raw INPUT data'!G283))</f>
        <v/>
      </c>
      <c r="G283" s="16" t="str">
        <f t="shared" si="15"/>
        <v/>
      </c>
      <c r="H283" s="25" t="str">
        <f>IF(C283="","",IF(I283=1,PI()*POWER(G283/2,2)/10000,SUM(PI()*POWER(PRODUCT('Raw INPUT data'!G283,1/PI())/2,2)/10000,PI()*POWER(PRODUCT('Raw INPUT data'!H283,1/PI())/2,2)/10000,PI()*POWER(PRODUCT('Raw INPUT data'!I283,1/PI())/2,2)/10000,PI()*POWER(PRODUCT('Raw INPUT data'!J283,1/PI())/2,2)/10000,PI()*POWER(PRODUCT('Raw INPUT data'!K283,1/PI())/2,2)/10000,PI()*POWER(PRODUCT('Raw INPUT data'!L283,1/PI())/2,2)/10000,PI()*POWER(PRODUCT('Raw INPUT data'!M283,1/PI())/2,2)/10000,PI()*POWER(PRODUCT('Raw INPUT data'!N283,1/PI())/2,2)/10000,PI()*POWER(PRODUCT('Raw INPUT data'!O283,1/PI())/2,2)/10000,PI()*POWER(PRODUCT('Raw INPUT data'!P283,1/PI())/2,2)/10000,PI()*POWER(PRODUCT('Raw INPUT data'!Q283,1/PI())/2,2)/10000,PI()*POWER(PRODUCT('Raw INPUT data'!R283,1/PI())/2,2)/10000,PI()*POWER(PRODUCT('Raw INPUT data'!S283,1/PI())/2,2)/10000,PI()*POWER(PRODUCT('Raw INPUT data'!T283,1/PI())/2,2)/10000,PI()*POWER(PRODUCT('Raw INPUT data'!U283,1/PI())/2,2)/10000,PI()*POWER(PRODUCT('Raw INPUT data'!V283,1/PI())/2,2)/10000,PI()*POWER(PRODUCT('Raw INPUT data'!W283,1/PI())/2,2)/10000,PI()*POWER(PRODUCT('Raw INPUT data'!X283,1/PI())/2,2)/10000,PI()*POWER(PRODUCT('Raw INPUT data'!Y283,1/PI())/2,2)/10000,PI()*POWER(PRODUCT('Raw INPUT data'!Z283,1/PI())/2,2)/10000)))</f>
        <v/>
      </c>
      <c r="I283" s="26" t="str">
        <f>IF(C283="","",COUNT('Raw INPUT data'!G283:Z283))</f>
        <v/>
      </c>
      <c r="J283" s="3" t="str">
        <f>IF(C283="","",'Raw INPUT data'!F283)</f>
        <v/>
      </c>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72"/>
    </row>
    <row r="284" spans="1:40" x14ac:dyDescent="0.2">
      <c r="A284" s="69" t="str">
        <f t="shared" si="13"/>
        <v/>
      </c>
      <c r="B284" s="4" t="str">
        <f>CONCATENATE('Raw INPUT data'!A284,'Raw INPUT data'!B284)</f>
        <v/>
      </c>
      <c r="C284" s="17" t="str">
        <f>'Raw INPUT data'!D284</f>
        <v/>
      </c>
      <c r="D284" s="21" t="str">
        <f>IF(C284="","",IF(I284&gt;1,'Raw INPUT data'!E284,SUM('Raw INPUT data'!E284,(G284/100)/2)))</f>
        <v/>
      </c>
      <c r="E284" s="21" t="str">
        <f t="shared" si="14"/>
        <v/>
      </c>
      <c r="F284" s="18" t="str">
        <f>IF(C284="","",IF(I284&gt;1,"MST",'Raw INPUT data'!G284))</f>
        <v/>
      </c>
      <c r="G284" s="18" t="str">
        <f t="shared" si="15"/>
        <v/>
      </c>
      <c r="H284" s="27" t="str">
        <f>IF(C284="","",IF(I284=1,PI()*POWER(G284/2,2)/10000,SUM(PI()*POWER(PRODUCT('Raw INPUT data'!G284,1/PI())/2,2)/10000,PI()*POWER(PRODUCT('Raw INPUT data'!H284,1/PI())/2,2)/10000,PI()*POWER(PRODUCT('Raw INPUT data'!I284,1/PI())/2,2)/10000,PI()*POWER(PRODUCT('Raw INPUT data'!J284,1/PI())/2,2)/10000,PI()*POWER(PRODUCT('Raw INPUT data'!K284,1/PI())/2,2)/10000,PI()*POWER(PRODUCT('Raw INPUT data'!L284,1/PI())/2,2)/10000,PI()*POWER(PRODUCT('Raw INPUT data'!M284,1/PI())/2,2)/10000,PI()*POWER(PRODUCT('Raw INPUT data'!N284,1/PI())/2,2)/10000,PI()*POWER(PRODUCT('Raw INPUT data'!O284,1/PI())/2,2)/10000,PI()*POWER(PRODUCT('Raw INPUT data'!P284,1/PI())/2,2)/10000,PI()*POWER(PRODUCT('Raw INPUT data'!Q284,1/PI())/2,2)/10000,PI()*POWER(PRODUCT('Raw INPUT data'!R284,1/PI())/2,2)/10000,PI()*POWER(PRODUCT('Raw INPUT data'!S284,1/PI())/2,2)/10000,PI()*POWER(PRODUCT('Raw INPUT data'!T284,1/PI())/2,2)/10000,PI()*POWER(PRODUCT('Raw INPUT data'!U284,1/PI())/2,2)/10000,PI()*POWER(PRODUCT('Raw INPUT data'!V284,1/PI())/2,2)/10000,PI()*POWER(PRODUCT('Raw INPUT data'!W284,1/PI())/2,2)/10000,PI()*POWER(PRODUCT('Raw INPUT data'!X284,1/PI())/2,2)/10000,PI()*POWER(PRODUCT('Raw INPUT data'!Y284,1/PI())/2,2)/10000,PI()*POWER(PRODUCT('Raw INPUT data'!Z284,1/PI())/2,2)/10000)))</f>
        <v/>
      </c>
      <c r="I284" s="28" t="str">
        <f>IF(C284="","",COUNT('Raw INPUT data'!G284:Z284))</f>
        <v/>
      </c>
      <c r="J284" s="5" t="str">
        <f>IF(C284="","",'Raw INPUT data'!F284)</f>
        <v/>
      </c>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73"/>
    </row>
    <row r="285" spans="1:40" x14ac:dyDescent="0.2">
      <c r="A285" s="68" t="str">
        <f t="shared" si="13"/>
        <v/>
      </c>
      <c r="B285" s="1" t="str">
        <f>CONCATENATE('Raw INPUT data'!A285,'Raw INPUT data'!B285)</f>
        <v/>
      </c>
      <c r="C285" s="12" t="str">
        <f>'Raw INPUT data'!D285</f>
        <v/>
      </c>
      <c r="D285" s="20" t="str">
        <f>IF(C285="","",IF(I285&gt;1,'Raw INPUT data'!E285,SUM('Raw INPUT data'!E285,(G285/100)/2)))</f>
        <v/>
      </c>
      <c r="E285" s="20" t="str">
        <f t="shared" si="14"/>
        <v/>
      </c>
      <c r="F285" s="16" t="str">
        <f>IF(C285="","",IF(I285&gt;1,"MST",'Raw INPUT data'!G285))</f>
        <v/>
      </c>
      <c r="G285" s="16" t="str">
        <f t="shared" si="15"/>
        <v/>
      </c>
      <c r="H285" s="25" t="str">
        <f>IF(C285="","",IF(I285=1,PI()*POWER(G285/2,2)/10000,SUM(PI()*POWER(PRODUCT('Raw INPUT data'!G285,1/PI())/2,2)/10000,PI()*POWER(PRODUCT('Raw INPUT data'!H285,1/PI())/2,2)/10000,PI()*POWER(PRODUCT('Raw INPUT data'!I285,1/PI())/2,2)/10000,PI()*POWER(PRODUCT('Raw INPUT data'!J285,1/PI())/2,2)/10000,PI()*POWER(PRODUCT('Raw INPUT data'!K285,1/PI())/2,2)/10000,PI()*POWER(PRODUCT('Raw INPUT data'!L285,1/PI())/2,2)/10000,PI()*POWER(PRODUCT('Raw INPUT data'!M285,1/PI())/2,2)/10000,PI()*POWER(PRODUCT('Raw INPUT data'!N285,1/PI())/2,2)/10000,PI()*POWER(PRODUCT('Raw INPUT data'!O285,1/PI())/2,2)/10000,PI()*POWER(PRODUCT('Raw INPUT data'!P285,1/PI())/2,2)/10000,PI()*POWER(PRODUCT('Raw INPUT data'!Q285,1/PI())/2,2)/10000,PI()*POWER(PRODUCT('Raw INPUT data'!R285,1/PI())/2,2)/10000,PI()*POWER(PRODUCT('Raw INPUT data'!S285,1/PI())/2,2)/10000,PI()*POWER(PRODUCT('Raw INPUT data'!T285,1/PI())/2,2)/10000,PI()*POWER(PRODUCT('Raw INPUT data'!U285,1/PI())/2,2)/10000,PI()*POWER(PRODUCT('Raw INPUT data'!V285,1/PI())/2,2)/10000,PI()*POWER(PRODUCT('Raw INPUT data'!W285,1/PI())/2,2)/10000,PI()*POWER(PRODUCT('Raw INPUT data'!X285,1/PI())/2,2)/10000,PI()*POWER(PRODUCT('Raw INPUT data'!Y285,1/PI())/2,2)/10000,PI()*POWER(PRODUCT('Raw INPUT data'!Z285,1/PI())/2,2)/10000)))</f>
        <v/>
      </c>
      <c r="I285" s="26" t="str">
        <f>IF(C285="","",COUNT('Raw INPUT data'!G285:Z285))</f>
        <v/>
      </c>
      <c r="J285" s="3" t="str">
        <f>IF(C285="","",'Raw INPUT data'!F285)</f>
        <v/>
      </c>
      <c r="K285" s="43" t="str">
        <f>IF(B285="","",IF($K$4="","",IF(OR(C285=$K$4,C286=$K$4,C287=$K$4,C288=$K$4),1,0)))</f>
        <v/>
      </c>
      <c r="L285" s="43" t="str">
        <f>IF(B285="","",IF($L$4="","",IF(OR(C285=$L$4,C286=$L$4,C287=$L$4,C288=$L$4),1,0)))</f>
        <v/>
      </c>
      <c r="M285" s="43" t="str">
        <f>IF(B285="","",IF($M$4="","",IF(OR(C285=$M$4,C286=$M$4,C287=$M$4,C288=$M$4),1,0)))</f>
        <v/>
      </c>
      <c r="N285" s="43" t="str">
        <f>IF(B285="","",IF($N$4="","",IF(OR(C285=$N$4,C286=$N$4,C287=$N$4,C288=$N$4),1,0)))</f>
        <v/>
      </c>
      <c r="O285" s="43" t="str">
        <f>IF(B285="","",IF($O$4="","",IF(OR(C285=$O$4,C286=$O$4,C287=$O$4,C288=$O$4),1,0)))</f>
        <v/>
      </c>
      <c r="P285" s="43" t="str">
        <f>IF(B285="","",IF($P$4="","",IF(OR(C285=$P$4,C286=$P$4,C287=$P$4,C288=$P$4),1,0)))</f>
        <v/>
      </c>
      <c r="Q285" s="43" t="str">
        <f>IF(B285="","",IF($Q$4="","",IF(OR(C285=$Q$4,C286=$Q$4,C287=$Q$4,C288=$Q$4),1,0)))</f>
        <v/>
      </c>
      <c r="R285" s="43" t="str">
        <f>IF(B285="","",IF($R$4="","",IF(OR(C285=$R$4,C286=$R$4,C287=$R$4,C288=$R$4),1,0)))</f>
        <v/>
      </c>
      <c r="S285" s="43" t="str">
        <f>IF(B285="","",IF($S$4="","",IF(OR(C285=$S$4,C286=$S$4,C287=$S$4,C288=$S$4),1,0)))</f>
        <v/>
      </c>
      <c r="T285" s="43" t="str">
        <f>IF(B285="","",IF($T$4="","",IF(OR(C285=$T$4,C286=$T$4,C287=$T$4,C288=$T$4),1,0)))</f>
        <v/>
      </c>
      <c r="U285" s="43" t="str">
        <f>IF(B285="","",IF($U$4="","",IF(OR(C285=$U$4,C286=$U$4,C287=$U$4,C288=$U$4),1,0)))</f>
        <v/>
      </c>
      <c r="V285" s="43" t="str">
        <f>IF(B285="","",IF($V$4="","",IF(OR(C285=$V$4,C286=$V$4,C287=$V$4,C288=$V$4),1,0)))</f>
        <v/>
      </c>
      <c r="W285" s="43" t="str">
        <f>IF(B285="","",IF($W$4="","",IF(OR(C285=$W$4,C286=$W$4,C287=$W$4,C288=$W$4),1,0)))</f>
        <v/>
      </c>
      <c r="X285" s="43" t="str">
        <f>IF(B285="","",IF($X$4="","",IF(OR(C285=$X$4,C286=$X$4,C287=$X$4,C288=$X$4),1,0)))</f>
        <v/>
      </c>
      <c r="Y285" s="43" t="str">
        <f>IF(B285="","",IF($Y$4="","",IF(OR(C285=$Y$4,C286=$Y$4,C287=$Y$4,C288=$Y$4),1,0)))</f>
        <v/>
      </c>
      <c r="Z285" s="43" t="str">
        <f>IF(B285="","",IF($Z$4="","",IF(OR(C285=$Z$4,C286=$Z$4,C287=$Z$4,C288=$Z$4),1,0)))</f>
        <v/>
      </c>
      <c r="AA285" s="43" t="str">
        <f>IF(B285="","",IF($AA$4="","",IF(OR(C285=$AA$4,C286=$AA$4,C287=$AA$4,C288=$AA$4),1,0)))</f>
        <v/>
      </c>
      <c r="AB285" s="43" t="str">
        <f>IF(B285="","",IF($AB$4="","",IF(OR(C285=$AB$4,C286=$AB$4,C287=$AB$4,C288=$AB$4),1,0)))</f>
        <v/>
      </c>
      <c r="AC285" s="43" t="str">
        <f>IF(B285="","",IF($AC$4="","",IF(OR(C285=$AC$4,C286=$AC$4,C287=$AC$4,C288=$AC$4),1,0)))</f>
        <v/>
      </c>
      <c r="AD285" s="43" t="str">
        <f>IF(B285="","",IF($AD$4="","",IF(OR(C285=$AD$4,C286=$AD$4,C287=$AD$4,C288=$AD$4),1,0)))</f>
        <v/>
      </c>
      <c r="AE285" s="43" t="str">
        <f>IF(B285="","",IF($AE$4="","",IF(OR(C285=$AE$4,C286=$AE$4,C287=$AE$4,C288=$AE$4),1,0)))</f>
        <v/>
      </c>
      <c r="AF285" s="43" t="str">
        <f>IF(B285="","",IF($AF$4="","",IF(OR(C285=$AF$4,C286=$AF$4,C287=$AF$4,C288=$AF$4),1,0)))</f>
        <v/>
      </c>
      <c r="AG285" s="43" t="str">
        <f>IF(B285="","",IF($AG$4="","",IF(OR(C285=$AG$4,C286=$AG$4,C287=$AG$4,C288=$AG$4),1,0)))</f>
        <v/>
      </c>
      <c r="AH285" s="43" t="str">
        <f>IF(B285="","",IF($AH$4="","",IF(OR(C285=$AH$4,C286=$AH$4,C287=$AH$4,C288=$AH$4),1,0)))</f>
        <v/>
      </c>
      <c r="AI285" s="43" t="str">
        <f>IF(B285="","",IF($AI$4="","",IF(OR(C285=$AI$4,C286=$AI$4,C287=$AI$4,C288=$AI$4),1,0)))</f>
        <v/>
      </c>
      <c r="AJ285" s="43" t="str">
        <f>IF(B285="","",IF($AJ$4="","",IF(OR(C285=$AJ$4,C286=$AJ$4,C287=$AJ$4,C288=$AJ$4),1,0)))</f>
        <v/>
      </c>
      <c r="AK285" s="43" t="str">
        <f>IF(B285="","",IF($AK$4="","",IF(OR(C285=$AK$4,C286=$AK$4,C287=$AK$4,C288=$AK$4),1,0)))</f>
        <v/>
      </c>
      <c r="AL285" s="43" t="str">
        <f>IF(B285="","",IF($AL$4="","",IF(OR(C285=$AL$4,C286=$AL$4,C287=$AL$4,C288=$AL$4),1,0)))</f>
        <v/>
      </c>
      <c r="AM285" s="43" t="str">
        <f>IF(B285="","",IF($AM$4="","",IF(OR(C285=$AM$4,C286=$AM$4,C287=$AM$4,C288=$AM$4),1,0)))</f>
        <v/>
      </c>
      <c r="AN285" s="72" t="str">
        <f>IF(B285="","",IF($AN$4="","",IF(OR(C285=$AN$4,C286=$AN$4,C287=$AN$4,C288=$AN$4),1,0)))</f>
        <v/>
      </c>
    </row>
    <row r="286" spans="1:40" x14ac:dyDescent="0.2">
      <c r="A286" s="68" t="str">
        <f t="shared" si="13"/>
        <v/>
      </c>
      <c r="B286" s="1" t="str">
        <f>CONCATENATE('Raw INPUT data'!A286,'Raw INPUT data'!B286)</f>
        <v/>
      </c>
      <c r="C286" s="12" t="str">
        <f>'Raw INPUT data'!D286</f>
        <v/>
      </c>
      <c r="D286" s="20" t="str">
        <f>IF(C286="","",IF(I286&gt;1,'Raw INPUT data'!E286,SUM('Raw INPUT data'!E286,(G286/100)/2)))</f>
        <v/>
      </c>
      <c r="E286" s="20" t="str">
        <f t="shared" si="14"/>
        <v/>
      </c>
      <c r="F286" s="16" t="str">
        <f>IF(C286="","",IF(I286&gt;1,"MST",'Raw INPUT data'!G286))</f>
        <v/>
      </c>
      <c r="G286" s="16" t="str">
        <f t="shared" si="15"/>
        <v/>
      </c>
      <c r="H286" s="25" t="str">
        <f>IF(C286="","",IF(I286=1,PI()*POWER(G286/2,2)/10000,SUM(PI()*POWER(PRODUCT('Raw INPUT data'!G286,1/PI())/2,2)/10000,PI()*POWER(PRODUCT('Raw INPUT data'!H286,1/PI())/2,2)/10000,PI()*POWER(PRODUCT('Raw INPUT data'!I286,1/PI())/2,2)/10000,PI()*POWER(PRODUCT('Raw INPUT data'!J286,1/PI())/2,2)/10000,PI()*POWER(PRODUCT('Raw INPUT data'!K286,1/PI())/2,2)/10000,PI()*POWER(PRODUCT('Raw INPUT data'!L286,1/PI())/2,2)/10000,PI()*POWER(PRODUCT('Raw INPUT data'!M286,1/PI())/2,2)/10000,PI()*POWER(PRODUCT('Raw INPUT data'!N286,1/PI())/2,2)/10000,PI()*POWER(PRODUCT('Raw INPUT data'!O286,1/PI())/2,2)/10000,PI()*POWER(PRODUCT('Raw INPUT data'!P286,1/PI())/2,2)/10000,PI()*POWER(PRODUCT('Raw INPUT data'!Q286,1/PI())/2,2)/10000,PI()*POWER(PRODUCT('Raw INPUT data'!R286,1/PI())/2,2)/10000,PI()*POWER(PRODUCT('Raw INPUT data'!S286,1/PI())/2,2)/10000,PI()*POWER(PRODUCT('Raw INPUT data'!T286,1/PI())/2,2)/10000,PI()*POWER(PRODUCT('Raw INPUT data'!U286,1/PI())/2,2)/10000,PI()*POWER(PRODUCT('Raw INPUT data'!V286,1/PI())/2,2)/10000,PI()*POWER(PRODUCT('Raw INPUT data'!W286,1/PI())/2,2)/10000,PI()*POWER(PRODUCT('Raw INPUT data'!X286,1/PI())/2,2)/10000,PI()*POWER(PRODUCT('Raw INPUT data'!Y286,1/PI())/2,2)/10000,PI()*POWER(PRODUCT('Raw INPUT data'!Z286,1/PI())/2,2)/10000)))</f>
        <v/>
      </c>
      <c r="I286" s="26" t="str">
        <f>IF(C286="","",COUNT('Raw INPUT data'!G286:Z286))</f>
        <v/>
      </c>
      <c r="J286" s="3" t="str">
        <f>IF(C286="","",'Raw INPUT data'!F286)</f>
        <v/>
      </c>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72"/>
    </row>
    <row r="287" spans="1:40" x14ac:dyDescent="0.2">
      <c r="A287" s="68" t="str">
        <f t="shared" si="13"/>
        <v/>
      </c>
      <c r="B287" s="1" t="str">
        <f>CONCATENATE('Raw INPUT data'!A287,'Raw INPUT data'!B287)</f>
        <v/>
      </c>
      <c r="C287" s="12" t="str">
        <f>'Raw INPUT data'!D287</f>
        <v/>
      </c>
      <c r="D287" s="20" t="str">
        <f>IF(C287="","",IF(I287&gt;1,'Raw INPUT data'!E287,SUM('Raw INPUT data'!E287,(G287/100)/2)))</f>
        <v/>
      </c>
      <c r="E287" s="20" t="str">
        <f t="shared" si="14"/>
        <v/>
      </c>
      <c r="F287" s="16" t="str">
        <f>IF(C287="","",IF(I287&gt;1,"MST",'Raw INPUT data'!G287))</f>
        <v/>
      </c>
      <c r="G287" s="16" t="str">
        <f t="shared" si="15"/>
        <v/>
      </c>
      <c r="H287" s="25" t="str">
        <f>IF(C287="","",IF(I287=1,PI()*POWER(G287/2,2)/10000,SUM(PI()*POWER(PRODUCT('Raw INPUT data'!G287,1/PI())/2,2)/10000,PI()*POWER(PRODUCT('Raw INPUT data'!H287,1/PI())/2,2)/10000,PI()*POWER(PRODUCT('Raw INPUT data'!I287,1/PI())/2,2)/10000,PI()*POWER(PRODUCT('Raw INPUT data'!J287,1/PI())/2,2)/10000,PI()*POWER(PRODUCT('Raw INPUT data'!K287,1/PI())/2,2)/10000,PI()*POWER(PRODUCT('Raw INPUT data'!L287,1/PI())/2,2)/10000,PI()*POWER(PRODUCT('Raw INPUT data'!M287,1/PI())/2,2)/10000,PI()*POWER(PRODUCT('Raw INPUT data'!N287,1/PI())/2,2)/10000,PI()*POWER(PRODUCT('Raw INPUT data'!O287,1/PI())/2,2)/10000,PI()*POWER(PRODUCT('Raw INPUT data'!P287,1/PI())/2,2)/10000,PI()*POWER(PRODUCT('Raw INPUT data'!Q287,1/PI())/2,2)/10000,PI()*POWER(PRODUCT('Raw INPUT data'!R287,1/PI())/2,2)/10000,PI()*POWER(PRODUCT('Raw INPUT data'!S287,1/PI())/2,2)/10000,PI()*POWER(PRODUCT('Raw INPUT data'!T287,1/PI())/2,2)/10000,PI()*POWER(PRODUCT('Raw INPUT data'!U287,1/PI())/2,2)/10000,PI()*POWER(PRODUCT('Raw INPUT data'!V287,1/PI())/2,2)/10000,PI()*POWER(PRODUCT('Raw INPUT data'!W287,1/PI())/2,2)/10000,PI()*POWER(PRODUCT('Raw INPUT data'!X287,1/PI())/2,2)/10000,PI()*POWER(PRODUCT('Raw INPUT data'!Y287,1/PI())/2,2)/10000,PI()*POWER(PRODUCT('Raw INPUT data'!Z287,1/PI())/2,2)/10000)))</f>
        <v/>
      </c>
      <c r="I287" s="26" t="str">
        <f>IF(C287="","",COUNT('Raw INPUT data'!G287:Z287))</f>
        <v/>
      </c>
      <c r="J287" s="3" t="str">
        <f>IF(C287="","",'Raw INPUT data'!F287)</f>
        <v/>
      </c>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72"/>
    </row>
    <row r="288" spans="1:40" x14ac:dyDescent="0.2">
      <c r="A288" s="69" t="str">
        <f t="shared" si="13"/>
        <v/>
      </c>
      <c r="B288" s="4" t="str">
        <f>CONCATENATE('Raw INPUT data'!A288,'Raw INPUT data'!B288)</f>
        <v/>
      </c>
      <c r="C288" s="17" t="str">
        <f>'Raw INPUT data'!D288</f>
        <v/>
      </c>
      <c r="D288" s="21" t="str">
        <f>IF(C288="","",IF(I288&gt;1,'Raw INPUT data'!E288,SUM('Raw INPUT data'!E288,(G288/100)/2)))</f>
        <v/>
      </c>
      <c r="E288" s="21" t="str">
        <f t="shared" si="14"/>
        <v/>
      </c>
      <c r="F288" s="18" t="str">
        <f>IF(C288="","",IF(I288&gt;1,"MST",'Raw INPUT data'!G288))</f>
        <v/>
      </c>
      <c r="G288" s="18" t="str">
        <f t="shared" si="15"/>
        <v/>
      </c>
      <c r="H288" s="27" t="str">
        <f>IF(C288="","",IF(I288=1,PI()*POWER(G288/2,2)/10000,SUM(PI()*POWER(PRODUCT('Raw INPUT data'!G288,1/PI())/2,2)/10000,PI()*POWER(PRODUCT('Raw INPUT data'!H288,1/PI())/2,2)/10000,PI()*POWER(PRODUCT('Raw INPUT data'!I288,1/PI())/2,2)/10000,PI()*POWER(PRODUCT('Raw INPUT data'!J288,1/PI())/2,2)/10000,PI()*POWER(PRODUCT('Raw INPUT data'!K288,1/PI())/2,2)/10000,PI()*POWER(PRODUCT('Raw INPUT data'!L288,1/PI())/2,2)/10000,PI()*POWER(PRODUCT('Raw INPUT data'!M288,1/PI())/2,2)/10000,PI()*POWER(PRODUCT('Raw INPUT data'!N288,1/PI())/2,2)/10000,PI()*POWER(PRODUCT('Raw INPUT data'!O288,1/PI())/2,2)/10000,PI()*POWER(PRODUCT('Raw INPUT data'!P288,1/PI())/2,2)/10000,PI()*POWER(PRODUCT('Raw INPUT data'!Q288,1/PI())/2,2)/10000,PI()*POWER(PRODUCT('Raw INPUT data'!R288,1/PI())/2,2)/10000,PI()*POWER(PRODUCT('Raw INPUT data'!S288,1/PI())/2,2)/10000,PI()*POWER(PRODUCT('Raw INPUT data'!T288,1/PI())/2,2)/10000,PI()*POWER(PRODUCT('Raw INPUT data'!U288,1/PI())/2,2)/10000,PI()*POWER(PRODUCT('Raw INPUT data'!V288,1/PI())/2,2)/10000,PI()*POWER(PRODUCT('Raw INPUT data'!W288,1/PI())/2,2)/10000,PI()*POWER(PRODUCT('Raw INPUT data'!X288,1/PI())/2,2)/10000,PI()*POWER(PRODUCT('Raw INPUT data'!Y288,1/PI())/2,2)/10000,PI()*POWER(PRODUCT('Raw INPUT data'!Z288,1/PI())/2,2)/10000)))</f>
        <v/>
      </c>
      <c r="I288" s="28" t="str">
        <f>IF(C288="","",COUNT('Raw INPUT data'!G288:Z288))</f>
        <v/>
      </c>
      <c r="J288" s="5" t="str">
        <f>IF(C288="","",'Raw INPUT data'!F288)</f>
        <v/>
      </c>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73"/>
    </row>
    <row r="289" spans="1:40" x14ac:dyDescent="0.2">
      <c r="A289" s="68" t="str">
        <f t="shared" si="13"/>
        <v/>
      </c>
      <c r="B289" s="1" t="str">
        <f>CONCATENATE('Raw INPUT data'!A289,'Raw INPUT data'!B289)</f>
        <v/>
      </c>
      <c r="C289" s="12" t="str">
        <f>'Raw INPUT data'!D289</f>
        <v/>
      </c>
      <c r="D289" s="20" t="str">
        <f>IF(C289="","",IF(I289&gt;1,'Raw INPUT data'!E289,SUM('Raw INPUT data'!E289,(G289/100)/2)))</f>
        <v/>
      </c>
      <c r="E289" s="20" t="str">
        <f t="shared" si="14"/>
        <v/>
      </c>
      <c r="F289" s="16" t="str">
        <f>IF(C289="","",IF(I289&gt;1,"MST",'Raw INPUT data'!G289))</f>
        <v/>
      </c>
      <c r="G289" s="16" t="str">
        <f t="shared" si="15"/>
        <v/>
      </c>
      <c r="H289" s="25" t="str">
        <f>IF(C289="","",IF(I289=1,PI()*POWER(G289/2,2)/10000,SUM(PI()*POWER(PRODUCT('Raw INPUT data'!G289,1/PI())/2,2)/10000,PI()*POWER(PRODUCT('Raw INPUT data'!H289,1/PI())/2,2)/10000,PI()*POWER(PRODUCT('Raw INPUT data'!I289,1/PI())/2,2)/10000,PI()*POWER(PRODUCT('Raw INPUT data'!J289,1/PI())/2,2)/10000,PI()*POWER(PRODUCT('Raw INPUT data'!K289,1/PI())/2,2)/10000,PI()*POWER(PRODUCT('Raw INPUT data'!L289,1/PI())/2,2)/10000,PI()*POWER(PRODUCT('Raw INPUT data'!M289,1/PI())/2,2)/10000,PI()*POWER(PRODUCT('Raw INPUT data'!N289,1/PI())/2,2)/10000,PI()*POWER(PRODUCT('Raw INPUT data'!O289,1/PI())/2,2)/10000,PI()*POWER(PRODUCT('Raw INPUT data'!P289,1/PI())/2,2)/10000,PI()*POWER(PRODUCT('Raw INPUT data'!Q289,1/PI())/2,2)/10000,PI()*POWER(PRODUCT('Raw INPUT data'!R289,1/PI())/2,2)/10000,PI()*POWER(PRODUCT('Raw INPUT data'!S289,1/PI())/2,2)/10000,PI()*POWER(PRODUCT('Raw INPUT data'!T289,1/PI())/2,2)/10000,PI()*POWER(PRODUCT('Raw INPUT data'!U289,1/PI())/2,2)/10000,PI()*POWER(PRODUCT('Raw INPUT data'!V289,1/PI())/2,2)/10000,PI()*POWER(PRODUCT('Raw INPUT data'!W289,1/PI())/2,2)/10000,PI()*POWER(PRODUCT('Raw INPUT data'!X289,1/PI())/2,2)/10000,PI()*POWER(PRODUCT('Raw INPUT data'!Y289,1/PI())/2,2)/10000,PI()*POWER(PRODUCT('Raw INPUT data'!Z289,1/PI())/2,2)/10000)))</f>
        <v/>
      </c>
      <c r="I289" s="26" t="str">
        <f>IF(C289="","",COUNT('Raw INPUT data'!G289:Z289))</f>
        <v/>
      </c>
      <c r="J289" s="3" t="str">
        <f>IF(C289="","",'Raw INPUT data'!F289)</f>
        <v/>
      </c>
      <c r="K289" s="43" t="str">
        <f>IF(B289="","",IF($K$4="","",IF(OR(C289=$K$4,C290=$K$4,C291=$K$4,C292=$K$4),1,0)))</f>
        <v/>
      </c>
      <c r="L289" s="43" t="str">
        <f>IF(B289="","",IF($L$4="","",IF(OR(C289=$L$4,C290=$L$4,C291=$L$4,C292=$L$4),1,0)))</f>
        <v/>
      </c>
      <c r="M289" s="43" t="str">
        <f>IF(B289="","",IF($M$4="","",IF(OR(C289=$M$4,C290=$M$4,C291=$M$4,C292=$M$4),1,0)))</f>
        <v/>
      </c>
      <c r="N289" s="43" t="str">
        <f>IF(B289="","",IF($N$4="","",IF(OR(C289=$N$4,C290=$N$4,C291=$N$4,C292=$N$4),1,0)))</f>
        <v/>
      </c>
      <c r="O289" s="43" t="str">
        <f>IF(B289="","",IF($O$4="","",IF(OR(C289=$O$4,C290=$O$4,C291=$O$4,C292=$O$4),1,0)))</f>
        <v/>
      </c>
      <c r="P289" s="43" t="str">
        <f>IF(B289="","",IF($P$4="","",IF(OR(C289=$P$4,C290=$P$4,C291=$P$4,C292=$P$4),1,0)))</f>
        <v/>
      </c>
      <c r="Q289" s="43" t="str">
        <f>IF(B289="","",IF($Q$4="","",IF(OR(C289=$Q$4,C290=$Q$4,C291=$Q$4,C292=$Q$4),1,0)))</f>
        <v/>
      </c>
      <c r="R289" s="43" t="str">
        <f>IF(B289="","",IF($R$4="","",IF(OR(C289=$R$4,C290=$R$4,C291=$R$4,C292=$R$4),1,0)))</f>
        <v/>
      </c>
      <c r="S289" s="43" t="str">
        <f>IF(B289="","",IF($S$4="","",IF(OR(C289=$S$4,C290=$S$4,C291=$S$4,C292=$S$4),1,0)))</f>
        <v/>
      </c>
      <c r="T289" s="43" t="str">
        <f>IF(B289="","",IF($T$4="","",IF(OR(C289=$T$4,C290=$T$4,C291=$T$4,C292=$T$4),1,0)))</f>
        <v/>
      </c>
      <c r="U289" s="43" t="str">
        <f>IF(B289="","",IF($U$4="","",IF(OR(C289=$U$4,C290=$U$4,C291=$U$4,C292=$U$4),1,0)))</f>
        <v/>
      </c>
      <c r="V289" s="43" t="str">
        <f>IF(B289="","",IF($V$4="","",IF(OR(C289=$V$4,C290=$V$4,C291=$V$4,C292=$V$4),1,0)))</f>
        <v/>
      </c>
      <c r="W289" s="43" t="str">
        <f>IF(B289="","",IF($W$4="","",IF(OR(C289=$W$4,C290=$W$4,C291=$W$4,C292=$W$4),1,0)))</f>
        <v/>
      </c>
      <c r="X289" s="43" t="str">
        <f>IF(B289="","",IF($X$4="","",IF(OR(C289=$X$4,C290=$X$4,C291=$X$4,C292=$X$4),1,0)))</f>
        <v/>
      </c>
      <c r="Y289" s="43" t="str">
        <f>IF(B289="","",IF($Y$4="","",IF(OR(C289=$Y$4,C290=$Y$4,C291=$Y$4,C292=$Y$4),1,0)))</f>
        <v/>
      </c>
      <c r="Z289" s="43" t="str">
        <f>IF(B289="","",IF($Z$4="","",IF(OR(C289=$Z$4,C290=$Z$4,C291=$Z$4,C292=$Z$4),1,0)))</f>
        <v/>
      </c>
      <c r="AA289" s="43" t="str">
        <f>IF(B289="","",IF($AA$4="","",IF(OR(C289=$AA$4,C290=$AA$4,C291=$AA$4,C292=$AA$4),1,0)))</f>
        <v/>
      </c>
      <c r="AB289" s="43" t="str">
        <f>IF(B289="","",IF($AB$4="","",IF(OR(C289=$AB$4,C290=$AB$4,C291=$AB$4,C292=$AB$4),1,0)))</f>
        <v/>
      </c>
      <c r="AC289" s="43" t="str">
        <f>IF(B289="","",IF($AC$4="","",IF(OR(C289=$AC$4,C290=$AC$4,C291=$AC$4,C292=$AC$4),1,0)))</f>
        <v/>
      </c>
      <c r="AD289" s="43" t="str">
        <f>IF(B289="","",IF($AD$4="","",IF(OR(C289=$AD$4,C290=$AD$4,C291=$AD$4,C292=$AD$4),1,0)))</f>
        <v/>
      </c>
      <c r="AE289" s="43" t="str">
        <f>IF(B289="","",IF($AE$4="","",IF(OR(C289=$AE$4,C290=$AE$4,C291=$AE$4,C292=$AE$4),1,0)))</f>
        <v/>
      </c>
      <c r="AF289" s="43" t="str">
        <f>IF(B289="","",IF($AF$4="","",IF(OR(C289=$AF$4,C290=$AF$4,C291=$AF$4,C292=$AF$4),1,0)))</f>
        <v/>
      </c>
      <c r="AG289" s="43" t="str">
        <f>IF(B289="","",IF($AG$4="","",IF(OR(C289=$AG$4,C290=$AG$4,C291=$AG$4,C292=$AG$4),1,0)))</f>
        <v/>
      </c>
      <c r="AH289" s="43" t="str">
        <f>IF(B289="","",IF($AH$4="","",IF(OR(C289=$AH$4,C290=$AH$4,C291=$AH$4,C292=$AH$4),1,0)))</f>
        <v/>
      </c>
      <c r="AI289" s="43" t="str">
        <f>IF(B289="","",IF($AI$4="","",IF(OR(C289=$AI$4,C290=$AI$4,C291=$AI$4,C292=$AI$4),1,0)))</f>
        <v/>
      </c>
      <c r="AJ289" s="43" t="str">
        <f>IF(B289="","",IF($AJ$4="","",IF(OR(C289=$AJ$4,C290=$AJ$4,C291=$AJ$4,C292=$AJ$4),1,0)))</f>
        <v/>
      </c>
      <c r="AK289" s="43" t="str">
        <f>IF(B289="","",IF($AK$4="","",IF(OR(C289=$AK$4,C290=$AK$4,C291=$AK$4,C292=$AK$4),1,0)))</f>
        <v/>
      </c>
      <c r="AL289" s="43" t="str">
        <f>IF(B289="","",IF($AL$4="","",IF(OR(C289=$AL$4,C290=$AL$4,C291=$AL$4,C292=$AL$4),1,0)))</f>
        <v/>
      </c>
      <c r="AM289" s="43" t="str">
        <f>IF(B289="","",IF($AM$4="","",IF(OR(C289=$AM$4,C290=$AM$4,C291=$AM$4,C292=$AM$4),1,0)))</f>
        <v/>
      </c>
      <c r="AN289" s="72" t="str">
        <f>IF(B289="","",IF($AN$4="","",IF(OR(C289=$AN$4,C290=$AN$4,C291=$AN$4,C292=$AN$4),1,0)))</f>
        <v/>
      </c>
    </row>
    <row r="290" spans="1:40" x14ac:dyDescent="0.2">
      <c r="A290" s="68" t="str">
        <f t="shared" si="13"/>
        <v/>
      </c>
      <c r="B290" s="1" t="str">
        <f>CONCATENATE('Raw INPUT data'!A290,'Raw INPUT data'!B290)</f>
        <v/>
      </c>
      <c r="C290" s="12" t="str">
        <f>'Raw INPUT data'!D290</f>
        <v/>
      </c>
      <c r="D290" s="20" t="str">
        <f>IF(C290="","",IF(I290&gt;1,'Raw INPUT data'!E290,SUM('Raw INPUT data'!E290,(G290/100)/2)))</f>
        <v/>
      </c>
      <c r="E290" s="20" t="str">
        <f t="shared" si="14"/>
        <v/>
      </c>
      <c r="F290" s="16" t="str">
        <f>IF(C290="","",IF(I290&gt;1,"MST",'Raw INPUT data'!G290))</f>
        <v/>
      </c>
      <c r="G290" s="16" t="str">
        <f t="shared" si="15"/>
        <v/>
      </c>
      <c r="H290" s="25" t="str">
        <f>IF(C290="","",IF(I290=1,PI()*POWER(G290/2,2)/10000,SUM(PI()*POWER(PRODUCT('Raw INPUT data'!G290,1/PI())/2,2)/10000,PI()*POWER(PRODUCT('Raw INPUT data'!H290,1/PI())/2,2)/10000,PI()*POWER(PRODUCT('Raw INPUT data'!I290,1/PI())/2,2)/10000,PI()*POWER(PRODUCT('Raw INPUT data'!J290,1/PI())/2,2)/10000,PI()*POWER(PRODUCT('Raw INPUT data'!K290,1/PI())/2,2)/10000,PI()*POWER(PRODUCT('Raw INPUT data'!L290,1/PI())/2,2)/10000,PI()*POWER(PRODUCT('Raw INPUT data'!M290,1/PI())/2,2)/10000,PI()*POWER(PRODUCT('Raw INPUT data'!N290,1/PI())/2,2)/10000,PI()*POWER(PRODUCT('Raw INPUT data'!O290,1/PI())/2,2)/10000,PI()*POWER(PRODUCT('Raw INPUT data'!P290,1/PI())/2,2)/10000,PI()*POWER(PRODUCT('Raw INPUT data'!Q290,1/PI())/2,2)/10000,PI()*POWER(PRODUCT('Raw INPUT data'!R290,1/PI())/2,2)/10000,PI()*POWER(PRODUCT('Raw INPUT data'!S290,1/PI())/2,2)/10000,PI()*POWER(PRODUCT('Raw INPUT data'!T290,1/PI())/2,2)/10000,PI()*POWER(PRODUCT('Raw INPUT data'!U290,1/PI())/2,2)/10000,PI()*POWER(PRODUCT('Raw INPUT data'!V290,1/PI())/2,2)/10000,PI()*POWER(PRODUCT('Raw INPUT data'!W290,1/PI())/2,2)/10000,PI()*POWER(PRODUCT('Raw INPUT data'!X290,1/PI())/2,2)/10000,PI()*POWER(PRODUCT('Raw INPUT data'!Y290,1/PI())/2,2)/10000,PI()*POWER(PRODUCT('Raw INPUT data'!Z290,1/PI())/2,2)/10000)))</f>
        <v/>
      </c>
      <c r="I290" s="26" t="str">
        <f>IF(C290="","",COUNT('Raw INPUT data'!G290:Z290))</f>
        <v/>
      </c>
      <c r="J290" s="3" t="str">
        <f>IF(C290="","",'Raw INPUT data'!F290)</f>
        <v/>
      </c>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72"/>
    </row>
    <row r="291" spans="1:40" x14ac:dyDescent="0.2">
      <c r="A291" s="68" t="str">
        <f t="shared" si="13"/>
        <v/>
      </c>
      <c r="B291" s="1" t="str">
        <f>CONCATENATE('Raw INPUT data'!A291,'Raw INPUT data'!B291)</f>
        <v/>
      </c>
      <c r="C291" s="12" t="str">
        <f>'Raw INPUT data'!D291</f>
        <v/>
      </c>
      <c r="D291" s="20" t="str">
        <f>IF(C291="","",IF(I291&gt;1,'Raw INPUT data'!E291,SUM('Raw INPUT data'!E291,(G291/100)/2)))</f>
        <v/>
      </c>
      <c r="E291" s="20" t="str">
        <f t="shared" si="14"/>
        <v/>
      </c>
      <c r="F291" s="16" t="str">
        <f>IF(C291="","",IF(I291&gt;1,"MST",'Raw INPUT data'!G291))</f>
        <v/>
      </c>
      <c r="G291" s="16" t="str">
        <f t="shared" si="15"/>
        <v/>
      </c>
      <c r="H291" s="25" t="str">
        <f>IF(C291="","",IF(I291=1,PI()*POWER(G291/2,2)/10000,SUM(PI()*POWER(PRODUCT('Raw INPUT data'!G291,1/PI())/2,2)/10000,PI()*POWER(PRODUCT('Raw INPUT data'!H291,1/PI())/2,2)/10000,PI()*POWER(PRODUCT('Raw INPUT data'!I291,1/PI())/2,2)/10000,PI()*POWER(PRODUCT('Raw INPUT data'!J291,1/PI())/2,2)/10000,PI()*POWER(PRODUCT('Raw INPUT data'!K291,1/PI())/2,2)/10000,PI()*POWER(PRODUCT('Raw INPUT data'!L291,1/PI())/2,2)/10000,PI()*POWER(PRODUCT('Raw INPUT data'!M291,1/PI())/2,2)/10000,PI()*POWER(PRODUCT('Raw INPUT data'!N291,1/PI())/2,2)/10000,PI()*POWER(PRODUCT('Raw INPUT data'!O291,1/PI())/2,2)/10000,PI()*POWER(PRODUCT('Raw INPUT data'!P291,1/PI())/2,2)/10000,PI()*POWER(PRODUCT('Raw INPUT data'!Q291,1/PI())/2,2)/10000,PI()*POWER(PRODUCT('Raw INPUT data'!R291,1/PI())/2,2)/10000,PI()*POWER(PRODUCT('Raw INPUT data'!S291,1/PI())/2,2)/10000,PI()*POWER(PRODUCT('Raw INPUT data'!T291,1/PI())/2,2)/10000,PI()*POWER(PRODUCT('Raw INPUT data'!U291,1/PI())/2,2)/10000,PI()*POWER(PRODUCT('Raw INPUT data'!V291,1/PI())/2,2)/10000,PI()*POWER(PRODUCT('Raw INPUT data'!W291,1/PI())/2,2)/10000,PI()*POWER(PRODUCT('Raw INPUT data'!X291,1/PI())/2,2)/10000,PI()*POWER(PRODUCT('Raw INPUT data'!Y291,1/PI())/2,2)/10000,PI()*POWER(PRODUCT('Raw INPUT data'!Z291,1/PI())/2,2)/10000)))</f>
        <v/>
      </c>
      <c r="I291" s="26" t="str">
        <f>IF(C291="","",COUNT('Raw INPUT data'!G291:Z291))</f>
        <v/>
      </c>
      <c r="J291" s="3" t="str">
        <f>IF(C291="","",'Raw INPUT data'!F291)</f>
        <v/>
      </c>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72"/>
    </row>
    <row r="292" spans="1:40" x14ac:dyDescent="0.2">
      <c r="A292" s="69" t="str">
        <f t="shared" si="13"/>
        <v/>
      </c>
      <c r="B292" s="4" t="str">
        <f>CONCATENATE('Raw INPUT data'!A292,'Raw INPUT data'!B292)</f>
        <v/>
      </c>
      <c r="C292" s="17" t="str">
        <f>'Raw INPUT data'!D292</f>
        <v/>
      </c>
      <c r="D292" s="21" t="str">
        <f>IF(C292="","",IF(I292&gt;1,'Raw INPUT data'!E292,SUM('Raw INPUT data'!E292,(G292/100)/2)))</f>
        <v/>
      </c>
      <c r="E292" s="21" t="str">
        <f t="shared" si="14"/>
        <v/>
      </c>
      <c r="F292" s="18" t="str">
        <f>IF(C292="","",IF(I292&gt;1,"MST",'Raw INPUT data'!G292))</f>
        <v/>
      </c>
      <c r="G292" s="18" t="str">
        <f t="shared" si="15"/>
        <v/>
      </c>
      <c r="H292" s="27" t="str">
        <f>IF(C292="","",IF(I292=1,PI()*POWER(G292/2,2)/10000,SUM(PI()*POWER(PRODUCT('Raw INPUT data'!G292,1/PI())/2,2)/10000,PI()*POWER(PRODUCT('Raw INPUT data'!H292,1/PI())/2,2)/10000,PI()*POWER(PRODUCT('Raw INPUT data'!I292,1/PI())/2,2)/10000,PI()*POWER(PRODUCT('Raw INPUT data'!J292,1/PI())/2,2)/10000,PI()*POWER(PRODUCT('Raw INPUT data'!K292,1/PI())/2,2)/10000,PI()*POWER(PRODUCT('Raw INPUT data'!L292,1/PI())/2,2)/10000,PI()*POWER(PRODUCT('Raw INPUT data'!M292,1/PI())/2,2)/10000,PI()*POWER(PRODUCT('Raw INPUT data'!N292,1/PI())/2,2)/10000,PI()*POWER(PRODUCT('Raw INPUT data'!O292,1/PI())/2,2)/10000,PI()*POWER(PRODUCT('Raw INPUT data'!P292,1/PI())/2,2)/10000,PI()*POWER(PRODUCT('Raw INPUT data'!Q292,1/PI())/2,2)/10000,PI()*POWER(PRODUCT('Raw INPUT data'!R292,1/PI())/2,2)/10000,PI()*POWER(PRODUCT('Raw INPUT data'!S292,1/PI())/2,2)/10000,PI()*POWER(PRODUCT('Raw INPUT data'!T292,1/PI())/2,2)/10000,PI()*POWER(PRODUCT('Raw INPUT data'!U292,1/PI())/2,2)/10000,PI()*POWER(PRODUCT('Raw INPUT data'!V292,1/PI())/2,2)/10000,PI()*POWER(PRODUCT('Raw INPUT data'!W292,1/PI())/2,2)/10000,PI()*POWER(PRODUCT('Raw INPUT data'!X292,1/PI())/2,2)/10000,PI()*POWER(PRODUCT('Raw INPUT data'!Y292,1/PI())/2,2)/10000,PI()*POWER(PRODUCT('Raw INPUT data'!Z292,1/PI())/2,2)/10000)))</f>
        <v/>
      </c>
      <c r="I292" s="28" t="str">
        <f>IF(C292="","",COUNT('Raw INPUT data'!G292:Z292))</f>
        <v/>
      </c>
      <c r="J292" s="5" t="str">
        <f>IF(C292="","",'Raw INPUT data'!F292)</f>
        <v/>
      </c>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73"/>
    </row>
    <row r="293" spans="1:40" x14ac:dyDescent="0.2">
      <c r="A293" s="68" t="str">
        <f t="shared" si="13"/>
        <v/>
      </c>
      <c r="B293" s="1" t="str">
        <f>CONCATENATE('Raw INPUT data'!A293,'Raw INPUT data'!B293)</f>
        <v/>
      </c>
      <c r="C293" s="12" t="str">
        <f>'Raw INPUT data'!D293</f>
        <v/>
      </c>
      <c r="D293" s="20" t="str">
        <f>IF(C293="","",IF(I293&gt;1,'Raw INPUT data'!E293,SUM('Raw INPUT data'!E293,(G293/100)/2)))</f>
        <v/>
      </c>
      <c r="E293" s="20" t="str">
        <f t="shared" si="14"/>
        <v/>
      </c>
      <c r="F293" s="16" t="str">
        <f>IF(C293="","",IF(I293&gt;1,"MST",'Raw INPUT data'!G293))</f>
        <v/>
      </c>
      <c r="G293" s="16" t="str">
        <f t="shared" si="15"/>
        <v/>
      </c>
      <c r="H293" s="25" t="str">
        <f>IF(C293="","",IF(I293=1,PI()*POWER(G293/2,2)/10000,SUM(PI()*POWER(PRODUCT('Raw INPUT data'!G293,1/PI())/2,2)/10000,PI()*POWER(PRODUCT('Raw INPUT data'!H293,1/PI())/2,2)/10000,PI()*POWER(PRODUCT('Raw INPUT data'!I293,1/PI())/2,2)/10000,PI()*POWER(PRODUCT('Raw INPUT data'!J293,1/PI())/2,2)/10000,PI()*POWER(PRODUCT('Raw INPUT data'!K293,1/PI())/2,2)/10000,PI()*POWER(PRODUCT('Raw INPUT data'!L293,1/PI())/2,2)/10000,PI()*POWER(PRODUCT('Raw INPUT data'!M293,1/PI())/2,2)/10000,PI()*POWER(PRODUCT('Raw INPUT data'!N293,1/PI())/2,2)/10000,PI()*POWER(PRODUCT('Raw INPUT data'!O293,1/PI())/2,2)/10000,PI()*POWER(PRODUCT('Raw INPUT data'!P293,1/PI())/2,2)/10000,PI()*POWER(PRODUCT('Raw INPUT data'!Q293,1/PI())/2,2)/10000,PI()*POWER(PRODUCT('Raw INPUT data'!R293,1/PI())/2,2)/10000,PI()*POWER(PRODUCT('Raw INPUT data'!S293,1/PI())/2,2)/10000,PI()*POWER(PRODUCT('Raw INPUT data'!T293,1/PI())/2,2)/10000,PI()*POWER(PRODUCT('Raw INPUT data'!U293,1/PI())/2,2)/10000,PI()*POWER(PRODUCT('Raw INPUT data'!V293,1/PI())/2,2)/10000,PI()*POWER(PRODUCT('Raw INPUT data'!W293,1/PI())/2,2)/10000,PI()*POWER(PRODUCT('Raw INPUT data'!X293,1/PI())/2,2)/10000,PI()*POWER(PRODUCT('Raw INPUT data'!Y293,1/PI())/2,2)/10000,PI()*POWER(PRODUCT('Raw INPUT data'!Z293,1/PI())/2,2)/10000)))</f>
        <v/>
      </c>
      <c r="I293" s="26" t="str">
        <f>IF(C293="","",COUNT('Raw INPUT data'!G293:Z293))</f>
        <v/>
      </c>
      <c r="J293" s="3" t="str">
        <f>IF(C293="","",'Raw INPUT data'!F293)</f>
        <v/>
      </c>
      <c r="K293" s="43" t="str">
        <f>IF(B293="","",IF($K$4="","",IF(OR(C293=$K$4,C294=$K$4,C295=$K$4,C296=$K$4),1,0)))</f>
        <v/>
      </c>
      <c r="L293" s="43" t="str">
        <f>IF(B293="","",IF($L$4="","",IF(OR(C293=$L$4,C294=$L$4,C295=$L$4,C296=$L$4),1,0)))</f>
        <v/>
      </c>
      <c r="M293" s="43" t="str">
        <f>IF(B293="","",IF($M$4="","",IF(OR(C293=$M$4,C294=$M$4,C295=$M$4,C296=$M$4),1,0)))</f>
        <v/>
      </c>
      <c r="N293" s="43" t="str">
        <f>IF(B293="","",IF($N$4="","",IF(OR(C293=$N$4,C294=$N$4,C295=$N$4,C296=$N$4),1,0)))</f>
        <v/>
      </c>
      <c r="O293" s="43" t="str">
        <f>IF(B293="","",IF($O$4="","",IF(OR(C293=$O$4,C294=$O$4,C295=$O$4,C296=$O$4),1,0)))</f>
        <v/>
      </c>
      <c r="P293" s="43" t="str">
        <f>IF(B293="","",IF($P$4="","",IF(OR(C293=$P$4,C294=$P$4,C295=$P$4,C296=$P$4),1,0)))</f>
        <v/>
      </c>
      <c r="Q293" s="43" t="str">
        <f>IF(B293="","",IF($Q$4="","",IF(OR(C293=$Q$4,C294=$Q$4,C295=$Q$4,C296=$Q$4),1,0)))</f>
        <v/>
      </c>
      <c r="R293" s="43" t="str">
        <f>IF(B293="","",IF($R$4="","",IF(OR(C293=$R$4,C294=$R$4,C295=$R$4,C296=$R$4),1,0)))</f>
        <v/>
      </c>
      <c r="S293" s="43" t="str">
        <f>IF(B293="","",IF($S$4="","",IF(OR(C293=$S$4,C294=$S$4,C295=$S$4,C296=$S$4),1,0)))</f>
        <v/>
      </c>
      <c r="T293" s="43" t="str">
        <f>IF(B293="","",IF($T$4="","",IF(OR(C293=$T$4,C294=$T$4,C295=$T$4,C296=$T$4),1,0)))</f>
        <v/>
      </c>
      <c r="U293" s="43" t="str">
        <f>IF(B293="","",IF($U$4="","",IF(OR(C293=$U$4,C294=$U$4,C295=$U$4,C296=$U$4),1,0)))</f>
        <v/>
      </c>
      <c r="V293" s="43" t="str">
        <f>IF(B293="","",IF($V$4="","",IF(OR(C293=$V$4,C294=$V$4,C295=$V$4,C296=$V$4),1,0)))</f>
        <v/>
      </c>
      <c r="W293" s="43" t="str">
        <f>IF(B293="","",IF($W$4="","",IF(OR(C293=$W$4,C294=$W$4,C295=$W$4,C296=$W$4),1,0)))</f>
        <v/>
      </c>
      <c r="X293" s="43" t="str">
        <f>IF(B293="","",IF($X$4="","",IF(OR(C293=$X$4,C294=$X$4,C295=$X$4,C296=$X$4),1,0)))</f>
        <v/>
      </c>
      <c r="Y293" s="43" t="str">
        <f>IF(B293="","",IF($Y$4="","",IF(OR(C293=$Y$4,C294=$Y$4,C295=$Y$4,C296=$Y$4),1,0)))</f>
        <v/>
      </c>
      <c r="Z293" s="43" t="str">
        <f>IF(B293="","",IF($Z$4="","",IF(OR(C293=$Z$4,C294=$Z$4,C295=$Z$4,C296=$Z$4),1,0)))</f>
        <v/>
      </c>
      <c r="AA293" s="43" t="str">
        <f>IF(B293="","",IF($AA$4="","",IF(OR(C293=$AA$4,C294=$AA$4,C295=$AA$4,C296=$AA$4),1,0)))</f>
        <v/>
      </c>
      <c r="AB293" s="43" t="str">
        <f>IF(B293="","",IF($AB$4="","",IF(OR(C293=$AB$4,C294=$AB$4,C295=$AB$4,C296=$AB$4),1,0)))</f>
        <v/>
      </c>
      <c r="AC293" s="43" t="str">
        <f>IF(B293="","",IF($AC$4="","",IF(OR(C293=$AC$4,C294=$AC$4,C295=$AC$4,C296=$AC$4),1,0)))</f>
        <v/>
      </c>
      <c r="AD293" s="43" t="str">
        <f>IF(B293="","",IF($AD$4="","",IF(OR(C293=$AD$4,C294=$AD$4,C295=$AD$4,C296=$AD$4),1,0)))</f>
        <v/>
      </c>
      <c r="AE293" s="43" t="str">
        <f>IF(B293="","",IF($AE$4="","",IF(OR(C293=$AE$4,C294=$AE$4,C295=$AE$4,C296=$AE$4),1,0)))</f>
        <v/>
      </c>
      <c r="AF293" s="43" t="str">
        <f>IF(B293="","",IF($AF$4="","",IF(OR(C293=$AF$4,C294=$AF$4,C295=$AF$4,C296=$AF$4),1,0)))</f>
        <v/>
      </c>
      <c r="AG293" s="43" t="str">
        <f>IF(B293="","",IF($AG$4="","",IF(OR(C293=$AG$4,C294=$AG$4,C295=$AG$4,C296=$AG$4),1,0)))</f>
        <v/>
      </c>
      <c r="AH293" s="43" t="str">
        <f>IF(B293="","",IF($AH$4="","",IF(OR(C293=$AH$4,C294=$AH$4,C295=$AH$4,C296=$AH$4),1,0)))</f>
        <v/>
      </c>
      <c r="AI293" s="43" t="str">
        <f>IF(B293="","",IF($AI$4="","",IF(OR(C293=$AI$4,C294=$AI$4,C295=$AI$4,C296=$AI$4),1,0)))</f>
        <v/>
      </c>
      <c r="AJ293" s="43" t="str">
        <f>IF(B293="","",IF($AJ$4="","",IF(OR(C293=$AJ$4,C294=$AJ$4,C295=$AJ$4,C296=$AJ$4),1,0)))</f>
        <v/>
      </c>
      <c r="AK293" s="43" t="str">
        <f>IF(B293="","",IF($AK$4="","",IF(OR(C293=$AK$4,C294=$AK$4,C295=$AK$4,C296=$AK$4),1,0)))</f>
        <v/>
      </c>
      <c r="AL293" s="43" t="str">
        <f>IF(B293="","",IF($AL$4="","",IF(OR(C293=$AL$4,C294=$AL$4,C295=$AL$4,C296=$AL$4),1,0)))</f>
        <v/>
      </c>
      <c r="AM293" s="43" t="str">
        <f>IF(B293="","",IF($AM$4="","",IF(OR(C293=$AM$4,C294=$AM$4,C295=$AM$4,C296=$AM$4),1,0)))</f>
        <v/>
      </c>
      <c r="AN293" s="72" t="str">
        <f>IF(B293="","",IF($AN$4="","",IF(OR(C293=$AN$4,C294=$AN$4,C295=$AN$4,C296=$AN$4),1,0)))</f>
        <v/>
      </c>
    </row>
    <row r="294" spans="1:40" x14ac:dyDescent="0.2">
      <c r="A294" s="68" t="str">
        <f t="shared" si="13"/>
        <v/>
      </c>
      <c r="B294" s="1" t="str">
        <f>CONCATENATE('Raw INPUT data'!A294,'Raw INPUT data'!B294)</f>
        <v/>
      </c>
      <c r="C294" s="12" t="str">
        <f>'Raw INPUT data'!D294</f>
        <v/>
      </c>
      <c r="D294" s="20" t="str">
        <f>IF(C294="","",IF(I294&gt;1,'Raw INPUT data'!E294,SUM('Raw INPUT data'!E294,(G294/100)/2)))</f>
        <v/>
      </c>
      <c r="E294" s="20" t="str">
        <f t="shared" si="14"/>
        <v/>
      </c>
      <c r="F294" s="16" t="str">
        <f>IF(C294="","",IF(I294&gt;1,"MST",'Raw INPUT data'!G294))</f>
        <v/>
      </c>
      <c r="G294" s="16" t="str">
        <f t="shared" si="15"/>
        <v/>
      </c>
      <c r="H294" s="25" t="str">
        <f>IF(C294="","",IF(I294=1,PI()*POWER(G294/2,2)/10000,SUM(PI()*POWER(PRODUCT('Raw INPUT data'!G294,1/PI())/2,2)/10000,PI()*POWER(PRODUCT('Raw INPUT data'!H294,1/PI())/2,2)/10000,PI()*POWER(PRODUCT('Raw INPUT data'!I294,1/PI())/2,2)/10000,PI()*POWER(PRODUCT('Raw INPUT data'!J294,1/PI())/2,2)/10000,PI()*POWER(PRODUCT('Raw INPUT data'!K294,1/PI())/2,2)/10000,PI()*POWER(PRODUCT('Raw INPUT data'!L294,1/PI())/2,2)/10000,PI()*POWER(PRODUCT('Raw INPUT data'!M294,1/PI())/2,2)/10000,PI()*POWER(PRODUCT('Raw INPUT data'!N294,1/PI())/2,2)/10000,PI()*POWER(PRODUCT('Raw INPUT data'!O294,1/PI())/2,2)/10000,PI()*POWER(PRODUCT('Raw INPUT data'!P294,1/PI())/2,2)/10000,PI()*POWER(PRODUCT('Raw INPUT data'!Q294,1/PI())/2,2)/10000,PI()*POWER(PRODUCT('Raw INPUT data'!R294,1/PI())/2,2)/10000,PI()*POWER(PRODUCT('Raw INPUT data'!S294,1/PI())/2,2)/10000,PI()*POWER(PRODUCT('Raw INPUT data'!T294,1/PI())/2,2)/10000,PI()*POWER(PRODUCT('Raw INPUT data'!U294,1/PI())/2,2)/10000,PI()*POWER(PRODUCT('Raw INPUT data'!V294,1/PI())/2,2)/10000,PI()*POWER(PRODUCT('Raw INPUT data'!W294,1/PI())/2,2)/10000,PI()*POWER(PRODUCT('Raw INPUT data'!X294,1/PI())/2,2)/10000,PI()*POWER(PRODUCT('Raw INPUT data'!Y294,1/PI())/2,2)/10000,PI()*POWER(PRODUCT('Raw INPUT data'!Z294,1/PI())/2,2)/10000)))</f>
        <v/>
      </c>
      <c r="I294" s="26" t="str">
        <f>IF(C294="","",COUNT('Raw INPUT data'!G294:Z294))</f>
        <v/>
      </c>
      <c r="J294" s="3" t="str">
        <f>IF(C294="","",'Raw INPUT data'!F294)</f>
        <v/>
      </c>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72"/>
    </row>
    <row r="295" spans="1:40" x14ac:dyDescent="0.2">
      <c r="A295" s="68" t="str">
        <f t="shared" si="13"/>
        <v/>
      </c>
      <c r="B295" s="1" t="str">
        <f>CONCATENATE('Raw INPUT data'!A295,'Raw INPUT data'!B295)</f>
        <v/>
      </c>
      <c r="C295" s="12" t="str">
        <f>'Raw INPUT data'!D295</f>
        <v/>
      </c>
      <c r="D295" s="20" t="str">
        <f>IF(C295="","",IF(I295&gt;1,'Raw INPUT data'!E295,SUM('Raw INPUT data'!E295,(G295/100)/2)))</f>
        <v/>
      </c>
      <c r="E295" s="20" t="str">
        <f t="shared" si="14"/>
        <v/>
      </c>
      <c r="F295" s="16" t="str">
        <f>IF(C295="","",IF(I295&gt;1,"MST",'Raw INPUT data'!G295))</f>
        <v/>
      </c>
      <c r="G295" s="16" t="str">
        <f t="shared" si="15"/>
        <v/>
      </c>
      <c r="H295" s="25" t="str">
        <f>IF(C295="","",IF(I295=1,PI()*POWER(G295/2,2)/10000,SUM(PI()*POWER(PRODUCT('Raw INPUT data'!G295,1/PI())/2,2)/10000,PI()*POWER(PRODUCT('Raw INPUT data'!H295,1/PI())/2,2)/10000,PI()*POWER(PRODUCT('Raw INPUT data'!I295,1/PI())/2,2)/10000,PI()*POWER(PRODUCT('Raw INPUT data'!J295,1/PI())/2,2)/10000,PI()*POWER(PRODUCT('Raw INPUT data'!K295,1/PI())/2,2)/10000,PI()*POWER(PRODUCT('Raw INPUT data'!L295,1/PI())/2,2)/10000,PI()*POWER(PRODUCT('Raw INPUT data'!M295,1/PI())/2,2)/10000,PI()*POWER(PRODUCT('Raw INPUT data'!N295,1/PI())/2,2)/10000,PI()*POWER(PRODUCT('Raw INPUT data'!O295,1/PI())/2,2)/10000,PI()*POWER(PRODUCT('Raw INPUT data'!P295,1/PI())/2,2)/10000,PI()*POWER(PRODUCT('Raw INPUT data'!Q295,1/PI())/2,2)/10000,PI()*POWER(PRODUCT('Raw INPUT data'!R295,1/PI())/2,2)/10000,PI()*POWER(PRODUCT('Raw INPUT data'!S295,1/PI())/2,2)/10000,PI()*POWER(PRODUCT('Raw INPUT data'!T295,1/PI())/2,2)/10000,PI()*POWER(PRODUCT('Raw INPUT data'!U295,1/PI())/2,2)/10000,PI()*POWER(PRODUCT('Raw INPUT data'!V295,1/PI())/2,2)/10000,PI()*POWER(PRODUCT('Raw INPUT data'!W295,1/PI())/2,2)/10000,PI()*POWER(PRODUCT('Raw INPUT data'!X295,1/PI())/2,2)/10000,PI()*POWER(PRODUCT('Raw INPUT data'!Y295,1/PI())/2,2)/10000,PI()*POWER(PRODUCT('Raw INPUT data'!Z295,1/PI())/2,2)/10000)))</f>
        <v/>
      </c>
      <c r="I295" s="26" t="str">
        <f>IF(C295="","",COUNT('Raw INPUT data'!G295:Z295))</f>
        <v/>
      </c>
      <c r="J295" s="3" t="str">
        <f>IF(C295="","",'Raw INPUT data'!F295)</f>
        <v/>
      </c>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72"/>
    </row>
    <row r="296" spans="1:40" x14ac:dyDescent="0.2">
      <c r="A296" s="69" t="str">
        <f t="shared" si="13"/>
        <v/>
      </c>
      <c r="B296" s="4" t="str">
        <f>CONCATENATE('Raw INPUT data'!A296,'Raw INPUT data'!B296)</f>
        <v/>
      </c>
      <c r="C296" s="17" t="str">
        <f>'Raw INPUT data'!D296</f>
        <v/>
      </c>
      <c r="D296" s="21" t="str">
        <f>IF(C296="","",IF(I296&gt;1,'Raw INPUT data'!E296,SUM('Raw INPUT data'!E296,(G296/100)/2)))</f>
        <v/>
      </c>
      <c r="E296" s="21" t="str">
        <f t="shared" si="14"/>
        <v/>
      </c>
      <c r="F296" s="18" t="str">
        <f>IF(C296="","",IF(I296&gt;1,"MST",'Raw INPUT data'!G296))</f>
        <v/>
      </c>
      <c r="G296" s="18" t="str">
        <f t="shared" si="15"/>
        <v/>
      </c>
      <c r="H296" s="27" t="str">
        <f>IF(C296="","",IF(I296=1,PI()*POWER(G296/2,2)/10000,SUM(PI()*POWER(PRODUCT('Raw INPUT data'!G296,1/PI())/2,2)/10000,PI()*POWER(PRODUCT('Raw INPUT data'!H296,1/PI())/2,2)/10000,PI()*POWER(PRODUCT('Raw INPUT data'!I296,1/PI())/2,2)/10000,PI()*POWER(PRODUCT('Raw INPUT data'!J296,1/PI())/2,2)/10000,PI()*POWER(PRODUCT('Raw INPUT data'!K296,1/PI())/2,2)/10000,PI()*POWER(PRODUCT('Raw INPUT data'!L296,1/PI())/2,2)/10000,PI()*POWER(PRODUCT('Raw INPUT data'!M296,1/PI())/2,2)/10000,PI()*POWER(PRODUCT('Raw INPUT data'!N296,1/PI())/2,2)/10000,PI()*POWER(PRODUCT('Raw INPUT data'!O296,1/PI())/2,2)/10000,PI()*POWER(PRODUCT('Raw INPUT data'!P296,1/PI())/2,2)/10000,PI()*POWER(PRODUCT('Raw INPUT data'!Q296,1/PI())/2,2)/10000,PI()*POWER(PRODUCT('Raw INPUT data'!R296,1/PI())/2,2)/10000,PI()*POWER(PRODUCT('Raw INPUT data'!S296,1/PI())/2,2)/10000,PI()*POWER(PRODUCT('Raw INPUT data'!T296,1/PI())/2,2)/10000,PI()*POWER(PRODUCT('Raw INPUT data'!U296,1/PI())/2,2)/10000,PI()*POWER(PRODUCT('Raw INPUT data'!V296,1/PI())/2,2)/10000,PI()*POWER(PRODUCT('Raw INPUT data'!W296,1/PI())/2,2)/10000,PI()*POWER(PRODUCT('Raw INPUT data'!X296,1/PI())/2,2)/10000,PI()*POWER(PRODUCT('Raw INPUT data'!Y296,1/PI())/2,2)/10000,PI()*POWER(PRODUCT('Raw INPUT data'!Z296,1/PI())/2,2)/10000)))</f>
        <v/>
      </c>
      <c r="I296" s="28" t="str">
        <f>IF(C296="","",COUNT('Raw INPUT data'!G296:Z296))</f>
        <v/>
      </c>
      <c r="J296" s="5" t="str">
        <f>IF(C296="","",'Raw INPUT data'!F296)</f>
        <v/>
      </c>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73"/>
    </row>
    <row r="297" spans="1:40" x14ac:dyDescent="0.2">
      <c r="A297" s="68" t="str">
        <f t="shared" si="13"/>
        <v/>
      </c>
      <c r="B297" s="1" t="str">
        <f>CONCATENATE('Raw INPUT data'!A297,'Raw INPUT data'!B297)</f>
        <v/>
      </c>
      <c r="C297" s="12" t="str">
        <f>'Raw INPUT data'!D297</f>
        <v/>
      </c>
      <c r="D297" s="20" t="str">
        <f>IF(C297="","",IF(I297&gt;1,'Raw INPUT data'!E297,SUM('Raw INPUT data'!E297,(G297/100)/2)))</f>
        <v/>
      </c>
      <c r="E297" s="20" t="str">
        <f t="shared" si="14"/>
        <v/>
      </c>
      <c r="F297" s="16" t="str">
        <f>IF(C297="","",IF(I297&gt;1,"MST",'Raw INPUT data'!G297))</f>
        <v/>
      </c>
      <c r="G297" s="16" t="str">
        <f t="shared" si="15"/>
        <v/>
      </c>
      <c r="H297" s="25" t="str">
        <f>IF(C297="","",IF(I297=1,PI()*POWER(G297/2,2)/10000,SUM(PI()*POWER(PRODUCT('Raw INPUT data'!G297,1/PI())/2,2)/10000,PI()*POWER(PRODUCT('Raw INPUT data'!H297,1/PI())/2,2)/10000,PI()*POWER(PRODUCT('Raw INPUT data'!I297,1/PI())/2,2)/10000,PI()*POWER(PRODUCT('Raw INPUT data'!J297,1/PI())/2,2)/10000,PI()*POWER(PRODUCT('Raw INPUT data'!K297,1/PI())/2,2)/10000,PI()*POWER(PRODUCT('Raw INPUT data'!L297,1/PI())/2,2)/10000,PI()*POWER(PRODUCT('Raw INPUT data'!M297,1/PI())/2,2)/10000,PI()*POWER(PRODUCT('Raw INPUT data'!N297,1/PI())/2,2)/10000,PI()*POWER(PRODUCT('Raw INPUT data'!O297,1/PI())/2,2)/10000,PI()*POWER(PRODUCT('Raw INPUT data'!P297,1/PI())/2,2)/10000,PI()*POWER(PRODUCT('Raw INPUT data'!Q297,1/PI())/2,2)/10000,PI()*POWER(PRODUCT('Raw INPUT data'!R297,1/PI())/2,2)/10000,PI()*POWER(PRODUCT('Raw INPUT data'!S297,1/PI())/2,2)/10000,PI()*POWER(PRODUCT('Raw INPUT data'!T297,1/PI())/2,2)/10000,PI()*POWER(PRODUCT('Raw INPUT data'!U297,1/PI())/2,2)/10000,PI()*POWER(PRODUCT('Raw INPUT data'!V297,1/PI())/2,2)/10000,PI()*POWER(PRODUCT('Raw INPUT data'!W297,1/PI())/2,2)/10000,PI()*POWER(PRODUCT('Raw INPUT data'!X297,1/PI())/2,2)/10000,PI()*POWER(PRODUCT('Raw INPUT data'!Y297,1/PI())/2,2)/10000,PI()*POWER(PRODUCT('Raw INPUT data'!Z297,1/PI())/2,2)/10000)))</f>
        <v/>
      </c>
      <c r="I297" s="26" t="str">
        <f>IF(C297="","",COUNT('Raw INPUT data'!G297:Z297))</f>
        <v/>
      </c>
      <c r="J297" s="3" t="str">
        <f>IF(C297="","",'Raw INPUT data'!F297)</f>
        <v/>
      </c>
      <c r="K297" s="43" t="str">
        <f>IF(B297="","",IF($K$4="","",IF(OR(C297=$K$4,C298=$K$4,C299=$K$4,C300=$K$4),1,0)))</f>
        <v/>
      </c>
      <c r="L297" s="43" t="str">
        <f>IF(B297="","",IF($L$4="","",IF(OR(C297=$L$4,C298=$L$4,C299=$L$4,C300=$L$4),1,0)))</f>
        <v/>
      </c>
      <c r="M297" s="43" t="str">
        <f>IF(B297="","",IF($M$4="","",IF(OR(C297=$M$4,C298=$M$4,C299=$M$4,C300=$M$4),1,0)))</f>
        <v/>
      </c>
      <c r="N297" s="43" t="str">
        <f>IF(B297="","",IF($N$4="","",IF(OR(C297=$N$4,C298=$N$4,C299=$N$4,C300=$N$4),1,0)))</f>
        <v/>
      </c>
      <c r="O297" s="43" t="str">
        <f>IF(B297="","",IF($O$4="","",IF(OR(C297=$O$4,C298=$O$4,C299=$O$4,C300=$O$4),1,0)))</f>
        <v/>
      </c>
      <c r="P297" s="43" t="str">
        <f>IF(B297="","",IF($P$4="","",IF(OR(C297=$P$4,C298=$P$4,C299=$P$4,C300=$P$4),1,0)))</f>
        <v/>
      </c>
      <c r="Q297" s="43" t="str">
        <f>IF(B297="","",IF($Q$4="","",IF(OR(C297=$Q$4,C298=$Q$4,C299=$Q$4,C300=$Q$4),1,0)))</f>
        <v/>
      </c>
      <c r="R297" s="43" t="str">
        <f>IF(B297="","",IF($R$4="","",IF(OR(C297=$R$4,C298=$R$4,C299=$R$4,C300=$R$4),1,0)))</f>
        <v/>
      </c>
      <c r="S297" s="43" t="str">
        <f>IF(B297="","",IF($S$4="","",IF(OR(C297=$S$4,C298=$S$4,C299=$S$4,C300=$S$4),1,0)))</f>
        <v/>
      </c>
      <c r="T297" s="43" t="str">
        <f>IF(B297="","",IF($T$4="","",IF(OR(C297=$T$4,C298=$T$4,C299=$T$4,C300=$T$4),1,0)))</f>
        <v/>
      </c>
      <c r="U297" s="43" t="str">
        <f>IF(B297="","",IF($U$4="","",IF(OR(C297=$U$4,C298=$U$4,C299=$U$4,C300=$U$4),1,0)))</f>
        <v/>
      </c>
      <c r="V297" s="43" t="str">
        <f>IF(B297="","",IF($V$4="","",IF(OR(C297=$V$4,C298=$V$4,C299=$V$4,C300=$V$4),1,0)))</f>
        <v/>
      </c>
      <c r="W297" s="43" t="str">
        <f>IF(B297="","",IF($W$4="","",IF(OR(C297=$W$4,C298=$W$4,C299=$W$4,C300=$W$4),1,0)))</f>
        <v/>
      </c>
      <c r="X297" s="43" t="str">
        <f>IF(B297="","",IF($X$4="","",IF(OR(C297=$X$4,C298=$X$4,C299=$X$4,C300=$X$4),1,0)))</f>
        <v/>
      </c>
      <c r="Y297" s="43" t="str">
        <f>IF(B297="","",IF($Y$4="","",IF(OR(C297=$Y$4,C298=$Y$4,C299=$Y$4,C300=$Y$4),1,0)))</f>
        <v/>
      </c>
      <c r="Z297" s="43" t="str">
        <f>IF(B297="","",IF($Z$4="","",IF(OR(C297=$Z$4,C298=$Z$4,C299=$Z$4,C300=$Z$4),1,0)))</f>
        <v/>
      </c>
      <c r="AA297" s="43" t="str">
        <f>IF(B297="","",IF($AA$4="","",IF(OR(C297=$AA$4,C298=$AA$4,C299=$AA$4,C300=$AA$4),1,0)))</f>
        <v/>
      </c>
      <c r="AB297" s="43" t="str">
        <f>IF(B297="","",IF($AB$4="","",IF(OR(C297=$AB$4,C298=$AB$4,C299=$AB$4,C300=$AB$4),1,0)))</f>
        <v/>
      </c>
      <c r="AC297" s="43" t="str">
        <f>IF(B297="","",IF($AC$4="","",IF(OR(C297=$AC$4,C298=$AC$4,C299=$AC$4,C300=$AC$4),1,0)))</f>
        <v/>
      </c>
      <c r="AD297" s="43" t="str">
        <f>IF(B297="","",IF($AD$4="","",IF(OR(C297=$AD$4,C298=$AD$4,C299=$AD$4,C300=$AD$4),1,0)))</f>
        <v/>
      </c>
      <c r="AE297" s="43" t="str">
        <f>IF(B297="","",IF($AE$4="","",IF(OR(C297=$AE$4,C298=$AE$4,C299=$AE$4,C300=$AE$4),1,0)))</f>
        <v/>
      </c>
      <c r="AF297" s="43" t="str">
        <f>IF(B297="","",IF($AF$4="","",IF(OR(C297=$AF$4,C298=$AF$4,C299=$AF$4,C300=$AF$4),1,0)))</f>
        <v/>
      </c>
      <c r="AG297" s="43" t="str">
        <f>IF(B297="","",IF($AG$4="","",IF(OR(C297=$AG$4,C298=$AG$4,C299=$AG$4,C300=$AG$4),1,0)))</f>
        <v/>
      </c>
      <c r="AH297" s="43" t="str">
        <f>IF(B297="","",IF($AH$4="","",IF(OR(C297=$AH$4,C298=$AH$4,C299=$AH$4,C300=$AH$4),1,0)))</f>
        <v/>
      </c>
      <c r="AI297" s="43" t="str">
        <f>IF(B297="","",IF($AI$4="","",IF(OR(C297=$AI$4,C298=$AI$4,C299=$AI$4,C300=$AI$4),1,0)))</f>
        <v/>
      </c>
      <c r="AJ297" s="43" t="str">
        <f>IF(B297="","",IF($AJ$4="","",IF(OR(C297=$AJ$4,C298=$AJ$4,C299=$AJ$4,C300=$AJ$4),1,0)))</f>
        <v/>
      </c>
      <c r="AK297" s="43" t="str">
        <f>IF(B297="","",IF($AK$4="","",IF(OR(C297=$AK$4,C298=$AK$4,C299=$AK$4,C300=$AK$4),1,0)))</f>
        <v/>
      </c>
      <c r="AL297" s="43" t="str">
        <f>IF(B297="","",IF($AL$4="","",IF(OR(C297=$AL$4,C298=$AL$4,C299=$AL$4,C300=$AL$4),1,0)))</f>
        <v/>
      </c>
      <c r="AM297" s="43" t="str">
        <f>IF(B297="","",IF($AM$4="","",IF(OR(C297=$AM$4,C298=$AM$4,C299=$AM$4,C300=$AM$4),1,0)))</f>
        <v/>
      </c>
      <c r="AN297" s="72" t="str">
        <f>IF(B297="","",IF($AN$4="","",IF(OR(C297=$AN$4,C298=$AN$4,C299=$AN$4,C300=$AN$4),1,0)))</f>
        <v/>
      </c>
    </row>
    <row r="298" spans="1:40" x14ac:dyDescent="0.2">
      <c r="A298" s="68" t="str">
        <f t="shared" si="13"/>
        <v/>
      </c>
      <c r="B298" s="1" t="str">
        <f>CONCATENATE('Raw INPUT data'!A298,'Raw INPUT data'!B298)</f>
        <v/>
      </c>
      <c r="C298" s="12" t="str">
        <f>'Raw INPUT data'!D298</f>
        <v/>
      </c>
      <c r="D298" s="20" t="str">
        <f>IF(C298="","",IF(I298&gt;1,'Raw INPUT data'!E298,SUM('Raw INPUT data'!E298,(G298/100)/2)))</f>
        <v/>
      </c>
      <c r="E298" s="20" t="str">
        <f t="shared" si="14"/>
        <v/>
      </c>
      <c r="F298" s="16" t="str">
        <f>IF(C298="","",IF(I298&gt;1,"MST",'Raw INPUT data'!G298))</f>
        <v/>
      </c>
      <c r="G298" s="16" t="str">
        <f t="shared" si="15"/>
        <v/>
      </c>
      <c r="H298" s="25" t="str">
        <f>IF(C298="","",IF(I298=1,PI()*POWER(G298/2,2)/10000,SUM(PI()*POWER(PRODUCT('Raw INPUT data'!G298,1/PI())/2,2)/10000,PI()*POWER(PRODUCT('Raw INPUT data'!H298,1/PI())/2,2)/10000,PI()*POWER(PRODUCT('Raw INPUT data'!I298,1/PI())/2,2)/10000,PI()*POWER(PRODUCT('Raw INPUT data'!J298,1/PI())/2,2)/10000,PI()*POWER(PRODUCT('Raw INPUT data'!K298,1/PI())/2,2)/10000,PI()*POWER(PRODUCT('Raw INPUT data'!L298,1/PI())/2,2)/10000,PI()*POWER(PRODUCT('Raw INPUT data'!M298,1/PI())/2,2)/10000,PI()*POWER(PRODUCT('Raw INPUT data'!N298,1/PI())/2,2)/10000,PI()*POWER(PRODUCT('Raw INPUT data'!O298,1/PI())/2,2)/10000,PI()*POWER(PRODUCT('Raw INPUT data'!P298,1/PI())/2,2)/10000,PI()*POWER(PRODUCT('Raw INPUT data'!Q298,1/PI())/2,2)/10000,PI()*POWER(PRODUCT('Raw INPUT data'!R298,1/PI())/2,2)/10000,PI()*POWER(PRODUCT('Raw INPUT data'!S298,1/PI())/2,2)/10000,PI()*POWER(PRODUCT('Raw INPUT data'!T298,1/PI())/2,2)/10000,PI()*POWER(PRODUCT('Raw INPUT data'!U298,1/PI())/2,2)/10000,PI()*POWER(PRODUCT('Raw INPUT data'!V298,1/PI())/2,2)/10000,PI()*POWER(PRODUCT('Raw INPUT data'!W298,1/PI())/2,2)/10000,PI()*POWER(PRODUCT('Raw INPUT data'!X298,1/PI())/2,2)/10000,PI()*POWER(PRODUCT('Raw INPUT data'!Y298,1/PI())/2,2)/10000,PI()*POWER(PRODUCT('Raw INPUT data'!Z298,1/PI())/2,2)/10000)))</f>
        <v/>
      </c>
      <c r="I298" s="26" t="str">
        <f>IF(C298="","",COUNT('Raw INPUT data'!G298:Z298))</f>
        <v/>
      </c>
      <c r="J298" s="3" t="str">
        <f>IF(C298="","",'Raw INPUT data'!F298)</f>
        <v/>
      </c>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72"/>
    </row>
    <row r="299" spans="1:40" x14ac:dyDescent="0.2">
      <c r="A299" s="68" t="str">
        <f t="shared" si="13"/>
        <v/>
      </c>
      <c r="B299" s="1" t="str">
        <f>CONCATENATE('Raw INPUT data'!A299,'Raw INPUT data'!B299)</f>
        <v/>
      </c>
      <c r="C299" s="12" t="str">
        <f>'Raw INPUT data'!D299</f>
        <v/>
      </c>
      <c r="D299" s="20" t="str">
        <f>IF(C299="","",IF(I299&gt;1,'Raw INPUT data'!E299,SUM('Raw INPUT data'!E299,(G299/100)/2)))</f>
        <v/>
      </c>
      <c r="E299" s="20" t="str">
        <f t="shared" si="14"/>
        <v/>
      </c>
      <c r="F299" s="16" t="str">
        <f>IF(C299="","",IF(I299&gt;1,"MST",'Raw INPUT data'!G299))</f>
        <v/>
      </c>
      <c r="G299" s="16" t="str">
        <f t="shared" si="15"/>
        <v/>
      </c>
      <c r="H299" s="25" t="str">
        <f>IF(C299="","",IF(I299=1,PI()*POWER(G299/2,2)/10000,SUM(PI()*POWER(PRODUCT('Raw INPUT data'!G299,1/PI())/2,2)/10000,PI()*POWER(PRODUCT('Raw INPUT data'!H299,1/PI())/2,2)/10000,PI()*POWER(PRODUCT('Raw INPUT data'!I299,1/PI())/2,2)/10000,PI()*POWER(PRODUCT('Raw INPUT data'!J299,1/PI())/2,2)/10000,PI()*POWER(PRODUCT('Raw INPUT data'!K299,1/PI())/2,2)/10000,PI()*POWER(PRODUCT('Raw INPUT data'!L299,1/PI())/2,2)/10000,PI()*POWER(PRODUCT('Raw INPUT data'!M299,1/PI())/2,2)/10000,PI()*POWER(PRODUCT('Raw INPUT data'!N299,1/PI())/2,2)/10000,PI()*POWER(PRODUCT('Raw INPUT data'!O299,1/PI())/2,2)/10000,PI()*POWER(PRODUCT('Raw INPUT data'!P299,1/PI())/2,2)/10000,PI()*POWER(PRODUCT('Raw INPUT data'!Q299,1/PI())/2,2)/10000,PI()*POWER(PRODUCT('Raw INPUT data'!R299,1/PI())/2,2)/10000,PI()*POWER(PRODUCT('Raw INPUT data'!S299,1/PI())/2,2)/10000,PI()*POWER(PRODUCT('Raw INPUT data'!T299,1/PI())/2,2)/10000,PI()*POWER(PRODUCT('Raw INPUT data'!U299,1/PI())/2,2)/10000,PI()*POWER(PRODUCT('Raw INPUT data'!V299,1/PI())/2,2)/10000,PI()*POWER(PRODUCT('Raw INPUT data'!W299,1/PI())/2,2)/10000,PI()*POWER(PRODUCT('Raw INPUT data'!X299,1/PI())/2,2)/10000,PI()*POWER(PRODUCT('Raw INPUT data'!Y299,1/PI())/2,2)/10000,PI()*POWER(PRODUCT('Raw INPUT data'!Z299,1/PI())/2,2)/10000)))</f>
        <v/>
      </c>
      <c r="I299" s="26" t="str">
        <f>IF(C299="","",COUNT('Raw INPUT data'!G299:Z299))</f>
        <v/>
      </c>
      <c r="J299" s="3" t="str">
        <f>IF(C299="","",'Raw INPUT data'!F299)</f>
        <v/>
      </c>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72"/>
    </row>
    <row r="300" spans="1:40" x14ac:dyDescent="0.2">
      <c r="A300" s="69" t="str">
        <f t="shared" si="13"/>
        <v/>
      </c>
      <c r="B300" s="4" t="str">
        <f>CONCATENATE('Raw INPUT data'!A300,'Raw INPUT data'!B300)</f>
        <v/>
      </c>
      <c r="C300" s="17" t="str">
        <f>'Raw INPUT data'!D300</f>
        <v/>
      </c>
      <c r="D300" s="21" t="str">
        <f>IF(C300="","",IF(I300&gt;1,'Raw INPUT data'!E300,SUM('Raw INPUT data'!E300,(G300/100)/2)))</f>
        <v/>
      </c>
      <c r="E300" s="21" t="str">
        <f t="shared" si="14"/>
        <v/>
      </c>
      <c r="F300" s="18" t="str">
        <f>IF(C300="","",IF(I300&gt;1,"MST",'Raw INPUT data'!G300))</f>
        <v/>
      </c>
      <c r="G300" s="18" t="str">
        <f t="shared" si="15"/>
        <v/>
      </c>
      <c r="H300" s="27" t="str">
        <f>IF(C300="","",IF(I300=1,PI()*POWER(G300/2,2)/10000,SUM(PI()*POWER(PRODUCT('Raw INPUT data'!G300,1/PI())/2,2)/10000,PI()*POWER(PRODUCT('Raw INPUT data'!H300,1/PI())/2,2)/10000,PI()*POWER(PRODUCT('Raw INPUT data'!I300,1/PI())/2,2)/10000,PI()*POWER(PRODUCT('Raw INPUT data'!J300,1/PI())/2,2)/10000,PI()*POWER(PRODUCT('Raw INPUT data'!K300,1/PI())/2,2)/10000,PI()*POWER(PRODUCT('Raw INPUT data'!L300,1/PI())/2,2)/10000,PI()*POWER(PRODUCT('Raw INPUT data'!M300,1/PI())/2,2)/10000,PI()*POWER(PRODUCT('Raw INPUT data'!N300,1/PI())/2,2)/10000,PI()*POWER(PRODUCT('Raw INPUT data'!O300,1/PI())/2,2)/10000,PI()*POWER(PRODUCT('Raw INPUT data'!P300,1/PI())/2,2)/10000,PI()*POWER(PRODUCT('Raw INPUT data'!Q300,1/PI())/2,2)/10000,PI()*POWER(PRODUCT('Raw INPUT data'!R300,1/PI())/2,2)/10000,PI()*POWER(PRODUCT('Raw INPUT data'!S300,1/PI())/2,2)/10000,PI()*POWER(PRODUCT('Raw INPUT data'!T300,1/PI())/2,2)/10000,PI()*POWER(PRODUCT('Raw INPUT data'!U300,1/PI())/2,2)/10000,PI()*POWER(PRODUCT('Raw INPUT data'!V300,1/PI())/2,2)/10000,PI()*POWER(PRODUCT('Raw INPUT data'!W300,1/PI())/2,2)/10000,PI()*POWER(PRODUCT('Raw INPUT data'!X300,1/PI())/2,2)/10000,PI()*POWER(PRODUCT('Raw INPUT data'!Y300,1/PI())/2,2)/10000,PI()*POWER(PRODUCT('Raw INPUT data'!Z300,1/PI())/2,2)/10000)))</f>
        <v/>
      </c>
      <c r="I300" s="28" t="str">
        <f>IF(C300="","",COUNT('Raw INPUT data'!G300:Z300))</f>
        <v/>
      </c>
      <c r="J300" s="5" t="str">
        <f>IF(C300="","",'Raw INPUT data'!F300)</f>
        <v/>
      </c>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73"/>
    </row>
    <row r="301" spans="1:40" x14ac:dyDescent="0.2">
      <c r="A301" s="68" t="str">
        <f t="shared" si="13"/>
        <v/>
      </c>
      <c r="B301" s="1" t="str">
        <f>CONCATENATE('Raw INPUT data'!A301,'Raw INPUT data'!B301)</f>
        <v/>
      </c>
      <c r="C301" s="12" t="str">
        <f>'Raw INPUT data'!D301</f>
        <v/>
      </c>
      <c r="D301" s="20" t="str">
        <f>IF(C301="","",IF(I301&gt;1,'Raw INPUT data'!E301,SUM('Raw INPUT data'!E301,(G301/100)/2)))</f>
        <v/>
      </c>
      <c r="E301" s="20" t="str">
        <f t="shared" si="14"/>
        <v/>
      </c>
      <c r="F301" s="16" t="str">
        <f>IF(C301="","",IF(I301&gt;1,"MST",'Raw INPUT data'!G301))</f>
        <v/>
      </c>
      <c r="G301" s="16" t="str">
        <f t="shared" si="15"/>
        <v/>
      </c>
      <c r="H301" s="25" t="str">
        <f>IF(C301="","",IF(I301=1,PI()*POWER(G301/2,2)/10000,SUM(PI()*POWER(PRODUCT('Raw INPUT data'!G301,1/PI())/2,2)/10000,PI()*POWER(PRODUCT('Raw INPUT data'!H301,1/PI())/2,2)/10000,PI()*POWER(PRODUCT('Raw INPUT data'!I301,1/PI())/2,2)/10000,PI()*POWER(PRODUCT('Raw INPUT data'!J301,1/PI())/2,2)/10000,PI()*POWER(PRODUCT('Raw INPUT data'!K301,1/PI())/2,2)/10000,PI()*POWER(PRODUCT('Raw INPUT data'!L301,1/PI())/2,2)/10000,PI()*POWER(PRODUCT('Raw INPUT data'!M301,1/PI())/2,2)/10000,PI()*POWER(PRODUCT('Raw INPUT data'!N301,1/PI())/2,2)/10000,PI()*POWER(PRODUCT('Raw INPUT data'!O301,1/PI())/2,2)/10000,PI()*POWER(PRODUCT('Raw INPUT data'!P301,1/PI())/2,2)/10000,PI()*POWER(PRODUCT('Raw INPUT data'!Q301,1/PI())/2,2)/10000,PI()*POWER(PRODUCT('Raw INPUT data'!R301,1/PI())/2,2)/10000,PI()*POWER(PRODUCT('Raw INPUT data'!S301,1/PI())/2,2)/10000,PI()*POWER(PRODUCT('Raw INPUT data'!T301,1/PI())/2,2)/10000,PI()*POWER(PRODUCT('Raw INPUT data'!U301,1/PI())/2,2)/10000,PI()*POWER(PRODUCT('Raw INPUT data'!V301,1/PI())/2,2)/10000,PI()*POWER(PRODUCT('Raw INPUT data'!W301,1/PI())/2,2)/10000,PI()*POWER(PRODUCT('Raw INPUT data'!X301,1/PI())/2,2)/10000,PI()*POWER(PRODUCT('Raw INPUT data'!Y301,1/PI())/2,2)/10000,PI()*POWER(PRODUCT('Raw INPUT data'!Z301,1/PI())/2,2)/10000)))</f>
        <v/>
      </c>
      <c r="I301" s="26" t="str">
        <f>IF(C301="","",COUNT('Raw INPUT data'!G301:Z301))</f>
        <v/>
      </c>
      <c r="J301" s="3" t="str">
        <f>IF(C301="","",'Raw INPUT data'!F301)</f>
        <v/>
      </c>
      <c r="K301" s="43" t="str">
        <f>IF(B301="","",IF($K$4="","",IF(OR(C301=$K$4,C302=$K$4,C303=$K$4,C304=$K$4),1,0)))</f>
        <v/>
      </c>
      <c r="L301" s="43" t="str">
        <f>IF(B301="","",IF($L$4="","",IF(OR(C301=$L$4,C302=$L$4,C303=$L$4,C304=$L$4),1,0)))</f>
        <v/>
      </c>
      <c r="M301" s="43" t="str">
        <f>IF(B301="","",IF($M$4="","",IF(OR(C301=$M$4,C302=$M$4,C303=$M$4,C304=$M$4),1,0)))</f>
        <v/>
      </c>
      <c r="N301" s="43" t="str">
        <f>IF(B301="","",IF($N$4="","",IF(OR(C301=$N$4,C302=$N$4,C303=$N$4,C304=$N$4),1,0)))</f>
        <v/>
      </c>
      <c r="O301" s="43" t="str">
        <f>IF(B301="","",IF($O$4="","",IF(OR(C301=$O$4,C302=$O$4,C303=$O$4,C304=$O$4),1,0)))</f>
        <v/>
      </c>
      <c r="P301" s="43" t="str">
        <f>IF(B301="","",IF($P$4="","",IF(OR(C301=$P$4,C302=$P$4,C303=$P$4,C304=$P$4),1,0)))</f>
        <v/>
      </c>
      <c r="Q301" s="43" t="str">
        <f>IF(B301="","",IF($Q$4="","",IF(OR(C301=$Q$4,C302=$Q$4,C303=$Q$4,C304=$Q$4),1,0)))</f>
        <v/>
      </c>
      <c r="R301" s="43" t="str">
        <f>IF(B301="","",IF($R$4="","",IF(OR(C301=$R$4,C302=$R$4,C303=$R$4,C304=$R$4),1,0)))</f>
        <v/>
      </c>
      <c r="S301" s="43" t="str">
        <f>IF(B301="","",IF($S$4="","",IF(OR(C301=$S$4,C302=$S$4,C303=$S$4,C304=$S$4),1,0)))</f>
        <v/>
      </c>
      <c r="T301" s="43" t="str">
        <f>IF(B301="","",IF($T$4="","",IF(OR(C301=$T$4,C302=$T$4,C303=$T$4,C304=$T$4),1,0)))</f>
        <v/>
      </c>
      <c r="U301" s="43" t="str">
        <f>IF(B301="","",IF($U$4="","",IF(OR(C301=$U$4,C302=$U$4,C303=$U$4,C304=$U$4),1,0)))</f>
        <v/>
      </c>
      <c r="V301" s="43" t="str">
        <f>IF(B301="","",IF($V$4="","",IF(OR(C301=$V$4,C302=$V$4,C303=$V$4,C304=$V$4),1,0)))</f>
        <v/>
      </c>
      <c r="W301" s="43" t="str">
        <f>IF(B301="","",IF($W$4="","",IF(OR(C301=$W$4,C302=$W$4,C303=$W$4,C304=$W$4),1,0)))</f>
        <v/>
      </c>
      <c r="X301" s="43" t="str">
        <f>IF(B301="","",IF($X$4="","",IF(OR(C301=$X$4,C302=$X$4,C303=$X$4,C304=$X$4),1,0)))</f>
        <v/>
      </c>
      <c r="Y301" s="43" t="str">
        <f>IF(B301="","",IF($Y$4="","",IF(OR(C301=$Y$4,C302=$Y$4,C303=$Y$4,C304=$Y$4),1,0)))</f>
        <v/>
      </c>
      <c r="Z301" s="43" t="str">
        <f>IF(B301="","",IF($Z$4="","",IF(OR(C301=$Z$4,C302=$Z$4,C303=$Z$4,C304=$Z$4),1,0)))</f>
        <v/>
      </c>
      <c r="AA301" s="43" t="str">
        <f>IF(B301="","",IF($AA$4="","",IF(OR(C301=$AA$4,C302=$AA$4,C303=$AA$4,C304=$AA$4),1,0)))</f>
        <v/>
      </c>
      <c r="AB301" s="43" t="str">
        <f>IF(B301="","",IF($AB$4="","",IF(OR(C301=$AB$4,C302=$AB$4,C303=$AB$4,C304=$AB$4),1,0)))</f>
        <v/>
      </c>
      <c r="AC301" s="43" t="str">
        <f>IF(B301="","",IF($AC$4="","",IF(OR(C301=$AC$4,C302=$AC$4,C303=$AC$4,C304=$AC$4),1,0)))</f>
        <v/>
      </c>
      <c r="AD301" s="43" t="str">
        <f>IF(B301="","",IF($AD$4="","",IF(OR(C301=$AD$4,C302=$AD$4,C303=$AD$4,C304=$AD$4),1,0)))</f>
        <v/>
      </c>
      <c r="AE301" s="43" t="str">
        <f>IF(B301="","",IF($AE$4="","",IF(OR(C301=$AE$4,C302=$AE$4,C303=$AE$4,C304=$AE$4),1,0)))</f>
        <v/>
      </c>
      <c r="AF301" s="43" t="str">
        <f>IF(B301="","",IF($AF$4="","",IF(OR(C301=$AF$4,C302=$AF$4,C303=$AF$4,C304=$AF$4),1,0)))</f>
        <v/>
      </c>
      <c r="AG301" s="43" t="str">
        <f>IF(B301="","",IF($AG$4="","",IF(OR(C301=$AG$4,C302=$AG$4,C303=$AG$4,C304=$AG$4),1,0)))</f>
        <v/>
      </c>
      <c r="AH301" s="43" t="str">
        <f>IF(B301="","",IF($AH$4="","",IF(OR(C301=$AH$4,C302=$AH$4,C303=$AH$4,C304=$AH$4),1,0)))</f>
        <v/>
      </c>
      <c r="AI301" s="43" t="str">
        <f>IF(B301="","",IF($AI$4="","",IF(OR(C301=$AI$4,C302=$AI$4,C303=$AI$4,C304=$AI$4),1,0)))</f>
        <v/>
      </c>
      <c r="AJ301" s="43" t="str">
        <f>IF(B301="","",IF($AJ$4="","",IF(OR(C301=$AJ$4,C302=$AJ$4,C303=$AJ$4,C304=$AJ$4),1,0)))</f>
        <v/>
      </c>
      <c r="AK301" s="43" t="str">
        <f>IF(B301="","",IF($AK$4="","",IF(OR(C301=$AK$4,C302=$AK$4,C303=$AK$4,C304=$AK$4),1,0)))</f>
        <v/>
      </c>
      <c r="AL301" s="43" t="str">
        <f>IF(B301="","",IF($AL$4="","",IF(OR(C301=$AL$4,C302=$AL$4,C303=$AL$4,C304=$AL$4),1,0)))</f>
        <v/>
      </c>
      <c r="AM301" s="43" t="str">
        <f>IF(B301="","",IF($AM$4="","",IF(OR(C301=$AM$4,C302=$AM$4,C303=$AM$4,C304=$AM$4),1,0)))</f>
        <v/>
      </c>
      <c r="AN301" s="72" t="str">
        <f>IF(B301="","",IF($AN$4="","",IF(OR(C301=$AN$4,C302=$AN$4,C303=$AN$4,C304=$AN$4),1,0)))</f>
        <v/>
      </c>
    </row>
    <row r="302" spans="1:40" x14ac:dyDescent="0.2">
      <c r="A302" s="68" t="str">
        <f t="shared" si="13"/>
        <v/>
      </c>
      <c r="B302" s="1" t="str">
        <f>CONCATENATE('Raw INPUT data'!A302,'Raw INPUT data'!B302)</f>
        <v/>
      </c>
      <c r="C302" s="12" t="str">
        <f>'Raw INPUT data'!D302</f>
        <v/>
      </c>
      <c r="D302" s="20" t="str">
        <f>IF(C302="","",IF(I302&gt;1,'Raw INPUT data'!E302,SUM('Raw INPUT data'!E302,(G302/100)/2)))</f>
        <v/>
      </c>
      <c r="E302" s="20" t="str">
        <f t="shared" si="14"/>
        <v/>
      </c>
      <c r="F302" s="16" t="str">
        <f>IF(C302="","",IF(I302&gt;1,"MST",'Raw INPUT data'!G302))</f>
        <v/>
      </c>
      <c r="G302" s="16" t="str">
        <f t="shared" si="15"/>
        <v/>
      </c>
      <c r="H302" s="25" t="str">
        <f>IF(C302="","",IF(I302=1,PI()*POWER(G302/2,2)/10000,SUM(PI()*POWER(PRODUCT('Raw INPUT data'!G302,1/PI())/2,2)/10000,PI()*POWER(PRODUCT('Raw INPUT data'!H302,1/PI())/2,2)/10000,PI()*POWER(PRODUCT('Raw INPUT data'!I302,1/PI())/2,2)/10000,PI()*POWER(PRODUCT('Raw INPUT data'!J302,1/PI())/2,2)/10000,PI()*POWER(PRODUCT('Raw INPUT data'!K302,1/PI())/2,2)/10000,PI()*POWER(PRODUCT('Raw INPUT data'!L302,1/PI())/2,2)/10000,PI()*POWER(PRODUCT('Raw INPUT data'!M302,1/PI())/2,2)/10000,PI()*POWER(PRODUCT('Raw INPUT data'!N302,1/PI())/2,2)/10000,PI()*POWER(PRODUCT('Raw INPUT data'!O302,1/PI())/2,2)/10000,PI()*POWER(PRODUCT('Raw INPUT data'!P302,1/PI())/2,2)/10000,PI()*POWER(PRODUCT('Raw INPUT data'!Q302,1/PI())/2,2)/10000,PI()*POWER(PRODUCT('Raw INPUT data'!R302,1/PI())/2,2)/10000,PI()*POWER(PRODUCT('Raw INPUT data'!S302,1/PI())/2,2)/10000,PI()*POWER(PRODUCT('Raw INPUT data'!T302,1/PI())/2,2)/10000,PI()*POWER(PRODUCT('Raw INPUT data'!U302,1/PI())/2,2)/10000,PI()*POWER(PRODUCT('Raw INPUT data'!V302,1/PI())/2,2)/10000,PI()*POWER(PRODUCT('Raw INPUT data'!W302,1/PI())/2,2)/10000,PI()*POWER(PRODUCT('Raw INPUT data'!X302,1/PI())/2,2)/10000,PI()*POWER(PRODUCT('Raw INPUT data'!Y302,1/PI())/2,2)/10000,PI()*POWER(PRODUCT('Raw INPUT data'!Z302,1/PI())/2,2)/10000)))</f>
        <v/>
      </c>
      <c r="I302" s="26" t="str">
        <f>IF(C302="","",COUNT('Raw INPUT data'!G302:Z302))</f>
        <v/>
      </c>
      <c r="J302" s="3" t="str">
        <f>IF(C302="","",'Raw INPUT data'!F302)</f>
        <v/>
      </c>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72"/>
    </row>
    <row r="303" spans="1:40" x14ac:dyDescent="0.2">
      <c r="A303" s="68" t="str">
        <f t="shared" si="13"/>
        <v/>
      </c>
      <c r="B303" s="1" t="str">
        <f>CONCATENATE('Raw INPUT data'!A303,'Raw INPUT data'!B303)</f>
        <v/>
      </c>
      <c r="C303" s="12" t="str">
        <f>'Raw INPUT data'!D303</f>
        <v/>
      </c>
      <c r="D303" s="20" t="str">
        <f>IF(C303="","",IF(I303&gt;1,'Raw INPUT data'!E303,SUM('Raw INPUT data'!E303,(G303/100)/2)))</f>
        <v/>
      </c>
      <c r="E303" s="20" t="str">
        <f t="shared" si="14"/>
        <v/>
      </c>
      <c r="F303" s="16" t="str">
        <f>IF(C303="","",IF(I303&gt;1,"MST",'Raw INPUT data'!G303))</f>
        <v/>
      </c>
      <c r="G303" s="16" t="str">
        <f t="shared" si="15"/>
        <v/>
      </c>
      <c r="H303" s="25" t="str">
        <f>IF(C303="","",IF(I303=1,PI()*POWER(G303/2,2)/10000,SUM(PI()*POWER(PRODUCT('Raw INPUT data'!G303,1/PI())/2,2)/10000,PI()*POWER(PRODUCT('Raw INPUT data'!H303,1/PI())/2,2)/10000,PI()*POWER(PRODUCT('Raw INPUT data'!I303,1/PI())/2,2)/10000,PI()*POWER(PRODUCT('Raw INPUT data'!J303,1/PI())/2,2)/10000,PI()*POWER(PRODUCT('Raw INPUT data'!K303,1/PI())/2,2)/10000,PI()*POWER(PRODUCT('Raw INPUT data'!L303,1/PI())/2,2)/10000,PI()*POWER(PRODUCT('Raw INPUT data'!M303,1/PI())/2,2)/10000,PI()*POWER(PRODUCT('Raw INPUT data'!N303,1/PI())/2,2)/10000,PI()*POWER(PRODUCT('Raw INPUT data'!O303,1/PI())/2,2)/10000,PI()*POWER(PRODUCT('Raw INPUT data'!P303,1/PI())/2,2)/10000,PI()*POWER(PRODUCT('Raw INPUT data'!Q303,1/PI())/2,2)/10000,PI()*POWER(PRODUCT('Raw INPUT data'!R303,1/PI())/2,2)/10000,PI()*POWER(PRODUCT('Raw INPUT data'!S303,1/PI())/2,2)/10000,PI()*POWER(PRODUCT('Raw INPUT data'!T303,1/PI())/2,2)/10000,PI()*POWER(PRODUCT('Raw INPUT data'!U303,1/PI())/2,2)/10000,PI()*POWER(PRODUCT('Raw INPUT data'!V303,1/PI())/2,2)/10000,PI()*POWER(PRODUCT('Raw INPUT data'!W303,1/PI())/2,2)/10000,PI()*POWER(PRODUCT('Raw INPUT data'!X303,1/PI())/2,2)/10000,PI()*POWER(PRODUCT('Raw INPUT data'!Y303,1/PI())/2,2)/10000,PI()*POWER(PRODUCT('Raw INPUT data'!Z303,1/PI())/2,2)/10000)))</f>
        <v/>
      </c>
      <c r="I303" s="26" t="str">
        <f>IF(C303="","",COUNT('Raw INPUT data'!G303:Z303))</f>
        <v/>
      </c>
      <c r="J303" s="3" t="str">
        <f>IF(C303="","",'Raw INPUT data'!F303)</f>
        <v/>
      </c>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72"/>
    </row>
    <row r="304" spans="1:40" x14ac:dyDescent="0.2">
      <c r="A304" s="69" t="str">
        <f t="shared" si="13"/>
        <v/>
      </c>
      <c r="B304" s="4" t="str">
        <f>CONCATENATE('Raw INPUT data'!A304,'Raw INPUT data'!B304)</f>
        <v/>
      </c>
      <c r="C304" s="17" t="str">
        <f>'Raw INPUT data'!D304</f>
        <v/>
      </c>
      <c r="D304" s="21" t="str">
        <f>IF(C304="","",IF(I304&gt;1,'Raw INPUT data'!E304,SUM('Raw INPUT data'!E304,(G304/100)/2)))</f>
        <v/>
      </c>
      <c r="E304" s="21" t="str">
        <f t="shared" si="14"/>
        <v/>
      </c>
      <c r="F304" s="18" t="str">
        <f>IF(C304="","",IF(I304&gt;1,"MST",'Raw INPUT data'!G304))</f>
        <v/>
      </c>
      <c r="G304" s="18" t="str">
        <f t="shared" si="15"/>
        <v/>
      </c>
      <c r="H304" s="27" t="str">
        <f>IF(C304="","",IF(I304=1,PI()*POWER(G304/2,2)/10000,SUM(PI()*POWER(PRODUCT('Raw INPUT data'!G304,1/PI())/2,2)/10000,PI()*POWER(PRODUCT('Raw INPUT data'!H304,1/PI())/2,2)/10000,PI()*POWER(PRODUCT('Raw INPUT data'!I304,1/PI())/2,2)/10000,PI()*POWER(PRODUCT('Raw INPUT data'!J304,1/PI())/2,2)/10000,PI()*POWER(PRODUCT('Raw INPUT data'!K304,1/PI())/2,2)/10000,PI()*POWER(PRODUCT('Raw INPUT data'!L304,1/PI())/2,2)/10000,PI()*POWER(PRODUCT('Raw INPUT data'!M304,1/PI())/2,2)/10000,PI()*POWER(PRODUCT('Raw INPUT data'!N304,1/PI())/2,2)/10000,PI()*POWER(PRODUCT('Raw INPUT data'!O304,1/PI())/2,2)/10000,PI()*POWER(PRODUCT('Raw INPUT data'!P304,1/PI())/2,2)/10000,PI()*POWER(PRODUCT('Raw INPUT data'!Q304,1/PI())/2,2)/10000,PI()*POWER(PRODUCT('Raw INPUT data'!R304,1/PI())/2,2)/10000,PI()*POWER(PRODUCT('Raw INPUT data'!S304,1/PI())/2,2)/10000,PI()*POWER(PRODUCT('Raw INPUT data'!T304,1/PI())/2,2)/10000,PI()*POWER(PRODUCT('Raw INPUT data'!U304,1/PI())/2,2)/10000,PI()*POWER(PRODUCT('Raw INPUT data'!V304,1/PI())/2,2)/10000,PI()*POWER(PRODUCT('Raw INPUT data'!W304,1/PI())/2,2)/10000,PI()*POWER(PRODUCT('Raw INPUT data'!X304,1/PI())/2,2)/10000,PI()*POWER(PRODUCT('Raw INPUT data'!Y304,1/PI())/2,2)/10000,PI()*POWER(PRODUCT('Raw INPUT data'!Z304,1/PI())/2,2)/10000)))</f>
        <v/>
      </c>
      <c r="I304" s="28" t="str">
        <f>IF(C304="","",COUNT('Raw INPUT data'!G304:Z304))</f>
        <v/>
      </c>
      <c r="J304" s="5" t="str">
        <f>IF(C304="","",'Raw INPUT data'!F304)</f>
        <v/>
      </c>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73"/>
    </row>
    <row r="305" spans="1:40" x14ac:dyDescent="0.2">
      <c r="A305" s="68" t="str">
        <f t="shared" si="13"/>
        <v/>
      </c>
      <c r="B305" s="1" t="str">
        <f>CONCATENATE('Raw INPUT data'!A305,'Raw INPUT data'!B305)</f>
        <v/>
      </c>
      <c r="C305" s="12" t="str">
        <f>'Raw INPUT data'!D305</f>
        <v/>
      </c>
      <c r="D305" s="20" t="str">
        <f>IF(C305="","",IF(I305&gt;1,'Raw INPUT data'!E305,SUM('Raw INPUT data'!E305,(G305/100)/2)))</f>
        <v/>
      </c>
      <c r="E305" s="20" t="str">
        <f t="shared" si="14"/>
        <v/>
      </c>
      <c r="F305" s="16" t="str">
        <f>IF(C305="","",IF(I305&gt;1,"MST",'Raw INPUT data'!G305))</f>
        <v/>
      </c>
      <c r="G305" s="16" t="str">
        <f t="shared" si="15"/>
        <v/>
      </c>
      <c r="H305" s="25" t="str">
        <f>IF(C305="","",IF(I305=1,PI()*POWER(G305/2,2)/10000,SUM(PI()*POWER(PRODUCT('Raw INPUT data'!G305,1/PI())/2,2)/10000,PI()*POWER(PRODUCT('Raw INPUT data'!H305,1/PI())/2,2)/10000,PI()*POWER(PRODUCT('Raw INPUT data'!I305,1/PI())/2,2)/10000,PI()*POWER(PRODUCT('Raw INPUT data'!J305,1/PI())/2,2)/10000,PI()*POWER(PRODUCT('Raw INPUT data'!K305,1/PI())/2,2)/10000,PI()*POWER(PRODUCT('Raw INPUT data'!L305,1/PI())/2,2)/10000,PI()*POWER(PRODUCT('Raw INPUT data'!M305,1/PI())/2,2)/10000,PI()*POWER(PRODUCT('Raw INPUT data'!N305,1/PI())/2,2)/10000,PI()*POWER(PRODUCT('Raw INPUT data'!O305,1/PI())/2,2)/10000,PI()*POWER(PRODUCT('Raw INPUT data'!P305,1/PI())/2,2)/10000,PI()*POWER(PRODUCT('Raw INPUT data'!Q305,1/PI())/2,2)/10000,PI()*POWER(PRODUCT('Raw INPUT data'!R305,1/PI())/2,2)/10000,PI()*POWER(PRODUCT('Raw INPUT data'!S305,1/PI())/2,2)/10000,PI()*POWER(PRODUCT('Raw INPUT data'!T305,1/PI())/2,2)/10000,PI()*POWER(PRODUCT('Raw INPUT data'!U305,1/PI())/2,2)/10000,PI()*POWER(PRODUCT('Raw INPUT data'!V305,1/PI())/2,2)/10000,PI()*POWER(PRODUCT('Raw INPUT data'!W305,1/PI())/2,2)/10000,PI()*POWER(PRODUCT('Raw INPUT data'!X305,1/PI())/2,2)/10000,PI()*POWER(PRODUCT('Raw INPUT data'!Y305,1/PI())/2,2)/10000,PI()*POWER(PRODUCT('Raw INPUT data'!Z305,1/PI())/2,2)/10000)))</f>
        <v/>
      </c>
      <c r="I305" s="26" t="str">
        <f>IF(C305="","",COUNT('Raw INPUT data'!G305:Z305))</f>
        <v/>
      </c>
      <c r="J305" s="3" t="str">
        <f>IF(C305="","",'Raw INPUT data'!F305)</f>
        <v/>
      </c>
      <c r="K305" s="43" t="str">
        <f>IF(B305="","",IF($K$4="","",IF(OR(C305=$K$4,C306=$K$4,C307=$K$4,C308=$K$4),1,0)))</f>
        <v/>
      </c>
      <c r="L305" s="43" t="str">
        <f>IF(B305="","",IF($L$4="","",IF(OR(C305=$L$4,C306=$L$4,C307=$L$4,C308=$L$4),1,0)))</f>
        <v/>
      </c>
      <c r="M305" s="43" t="str">
        <f>IF(B305="","",IF($M$4="","",IF(OR(C305=$M$4,C306=$M$4,C307=$M$4,C308=$M$4),1,0)))</f>
        <v/>
      </c>
      <c r="N305" s="43" t="str">
        <f>IF(B305="","",IF($N$4="","",IF(OR(C305=$N$4,C306=$N$4,C307=$N$4,C308=$N$4),1,0)))</f>
        <v/>
      </c>
      <c r="O305" s="43" t="str">
        <f>IF(B305="","",IF($O$4="","",IF(OR(C305=$O$4,C306=$O$4,C307=$O$4,C308=$O$4),1,0)))</f>
        <v/>
      </c>
      <c r="P305" s="43" t="str">
        <f>IF(B305="","",IF($P$4="","",IF(OR(C305=$P$4,C306=$P$4,C307=$P$4,C308=$P$4),1,0)))</f>
        <v/>
      </c>
      <c r="Q305" s="43" t="str">
        <f>IF(B305="","",IF($Q$4="","",IF(OR(C305=$Q$4,C306=$Q$4,C307=$Q$4,C308=$Q$4),1,0)))</f>
        <v/>
      </c>
      <c r="R305" s="43" t="str">
        <f>IF(B305="","",IF($R$4="","",IF(OR(C305=$R$4,C306=$R$4,C307=$R$4,C308=$R$4),1,0)))</f>
        <v/>
      </c>
      <c r="S305" s="43" t="str">
        <f>IF(B305="","",IF($S$4="","",IF(OR(C305=$S$4,C306=$S$4,C307=$S$4,C308=$S$4),1,0)))</f>
        <v/>
      </c>
      <c r="T305" s="43" t="str">
        <f>IF(B305="","",IF($T$4="","",IF(OR(C305=$T$4,C306=$T$4,C307=$T$4,C308=$T$4),1,0)))</f>
        <v/>
      </c>
      <c r="U305" s="43" t="str">
        <f>IF(B305="","",IF($U$4="","",IF(OR(C305=$U$4,C306=$U$4,C307=$U$4,C308=$U$4),1,0)))</f>
        <v/>
      </c>
      <c r="V305" s="43" t="str">
        <f>IF(B305="","",IF($V$4="","",IF(OR(C305=$V$4,C306=$V$4,C307=$V$4,C308=$V$4),1,0)))</f>
        <v/>
      </c>
      <c r="W305" s="43" t="str">
        <f>IF(B305="","",IF($W$4="","",IF(OR(C305=$W$4,C306=$W$4,C307=$W$4,C308=$W$4),1,0)))</f>
        <v/>
      </c>
      <c r="X305" s="43" t="str">
        <f>IF(B305="","",IF($X$4="","",IF(OR(C305=$X$4,C306=$X$4,C307=$X$4,C308=$X$4),1,0)))</f>
        <v/>
      </c>
      <c r="Y305" s="43" t="str">
        <f>IF(B305="","",IF($Y$4="","",IF(OR(C305=$Y$4,C306=$Y$4,C307=$Y$4,C308=$Y$4),1,0)))</f>
        <v/>
      </c>
      <c r="Z305" s="43" t="str">
        <f>IF(B305="","",IF($Z$4="","",IF(OR(C305=$Z$4,C306=$Z$4,C307=$Z$4,C308=$Z$4),1,0)))</f>
        <v/>
      </c>
      <c r="AA305" s="43" t="str">
        <f>IF(B305="","",IF($AA$4="","",IF(OR(C305=$AA$4,C306=$AA$4,C307=$AA$4,C308=$AA$4),1,0)))</f>
        <v/>
      </c>
      <c r="AB305" s="43" t="str">
        <f>IF(B305="","",IF($AB$4="","",IF(OR(C305=$AB$4,C306=$AB$4,C307=$AB$4,C308=$AB$4),1,0)))</f>
        <v/>
      </c>
      <c r="AC305" s="43" t="str">
        <f>IF(B305="","",IF($AC$4="","",IF(OR(C305=$AC$4,C306=$AC$4,C307=$AC$4,C308=$AC$4),1,0)))</f>
        <v/>
      </c>
      <c r="AD305" s="43" t="str">
        <f>IF(B305="","",IF($AD$4="","",IF(OR(C305=$AD$4,C306=$AD$4,C307=$AD$4,C308=$AD$4),1,0)))</f>
        <v/>
      </c>
      <c r="AE305" s="43" t="str">
        <f>IF(B305="","",IF($AE$4="","",IF(OR(C305=$AE$4,C306=$AE$4,C307=$AE$4,C308=$AE$4),1,0)))</f>
        <v/>
      </c>
      <c r="AF305" s="43" t="str">
        <f>IF(B305="","",IF($AF$4="","",IF(OR(C305=$AF$4,C306=$AF$4,C307=$AF$4,C308=$AF$4),1,0)))</f>
        <v/>
      </c>
      <c r="AG305" s="43" t="str">
        <f>IF(B305="","",IF($AG$4="","",IF(OR(C305=$AG$4,C306=$AG$4,C307=$AG$4,C308=$AG$4),1,0)))</f>
        <v/>
      </c>
      <c r="AH305" s="43" t="str">
        <f>IF(B305="","",IF($AH$4="","",IF(OR(C305=$AH$4,C306=$AH$4,C307=$AH$4,C308=$AH$4),1,0)))</f>
        <v/>
      </c>
      <c r="AI305" s="43" t="str">
        <f>IF(B305="","",IF($AI$4="","",IF(OR(C305=$AI$4,C306=$AI$4,C307=$AI$4,C308=$AI$4),1,0)))</f>
        <v/>
      </c>
      <c r="AJ305" s="43" t="str">
        <f>IF(B305="","",IF($AJ$4="","",IF(OR(C305=$AJ$4,C306=$AJ$4,C307=$AJ$4,C308=$AJ$4),1,0)))</f>
        <v/>
      </c>
      <c r="AK305" s="43" t="str">
        <f>IF(B305="","",IF($AK$4="","",IF(OR(C305=$AK$4,C306=$AK$4,C307=$AK$4,C308=$AK$4),1,0)))</f>
        <v/>
      </c>
      <c r="AL305" s="43" t="str">
        <f>IF(B305="","",IF($AL$4="","",IF(OR(C305=$AL$4,C306=$AL$4,C307=$AL$4,C308=$AL$4),1,0)))</f>
        <v/>
      </c>
      <c r="AM305" s="43" t="str">
        <f>IF(B305="","",IF($AM$4="","",IF(OR(C305=$AM$4,C306=$AM$4,C307=$AM$4,C308=$AM$4),1,0)))</f>
        <v/>
      </c>
      <c r="AN305" s="72" t="str">
        <f>IF(B305="","",IF($AN$4="","",IF(OR(C305=$AN$4,C306=$AN$4,C307=$AN$4,C308=$AN$4),1,0)))</f>
        <v/>
      </c>
    </row>
    <row r="306" spans="1:40" x14ac:dyDescent="0.2">
      <c r="A306" s="68" t="str">
        <f t="shared" si="13"/>
        <v/>
      </c>
      <c r="B306" s="1" t="str">
        <f>CONCATENATE('Raw INPUT data'!A306,'Raw INPUT data'!B306)</f>
        <v/>
      </c>
      <c r="C306" s="12" t="str">
        <f>'Raw INPUT data'!D306</f>
        <v/>
      </c>
      <c r="D306" s="20" t="str">
        <f>IF(C306="","",IF(I306&gt;1,'Raw INPUT data'!E306,SUM('Raw INPUT data'!E306,(G306/100)/2)))</f>
        <v/>
      </c>
      <c r="E306" s="20" t="str">
        <f t="shared" si="14"/>
        <v/>
      </c>
      <c r="F306" s="16" t="str">
        <f>IF(C306="","",IF(I306&gt;1,"MST",'Raw INPUT data'!G306))</f>
        <v/>
      </c>
      <c r="G306" s="16" t="str">
        <f t="shared" si="15"/>
        <v/>
      </c>
      <c r="H306" s="25" t="str">
        <f>IF(C306="","",IF(I306=1,PI()*POWER(G306/2,2)/10000,SUM(PI()*POWER(PRODUCT('Raw INPUT data'!G306,1/PI())/2,2)/10000,PI()*POWER(PRODUCT('Raw INPUT data'!H306,1/PI())/2,2)/10000,PI()*POWER(PRODUCT('Raw INPUT data'!I306,1/PI())/2,2)/10000,PI()*POWER(PRODUCT('Raw INPUT data'!J306,1/PI())/2,2)/10000,PI()*POWER(PRODUCT('Raw INPUT data'!K306,1/PI())/2,2)/10000,PI()*POWER(PRODUCT('Raw INPUT data'!L306,1/PI())/2,2)/10000,PI()*POWER(PRODUCT('Raw INPUT data'!M306,1/PI())/2,2)/10000,PI()*POWER(PRODUCT('Raw INPUT data'!N306,1/PI())/2,2)/10000,PI()*POWER(PRODUCT('Raw INPUT data'!O306,1/PI())/2,2)/10000,PI()*POWER(PRODUCT('Raw INPUT data'!P306,1/PI())/2,2)/10000,PI()*POWER(PRODUCT('Raw INPUT data'!Q306,1/PI())/2,2)/10000,PI()*POWER(PRODUCT('Raw INPUT data'!R306,1/PI())/2,2)/10000,PI()*POWER(PRODUCT('Raw INPUT data'!S306,1/PI())/2,2)/10000,PI()*POWER(PRODUCT('Raw INPUT data'!T306,1/PI())/2,2)/10000,PI()*POWER(PRODUCT('Raw INPUT data'!U306,1/PI())/2,2)/10000,PI()*POWER(PRODUCT('Raw INPUT data'!V306,1/PI())/2,2)/10000,PI()*POWER(PRODUCT('Raw INPUT data'!W306,1/PI())/2,2)/10000,PI()*POWER(PRODUCT('Raw INPUT data'!X306,1/PI())/2,2)/10000,PI()*POWER(PRODUCT('Raw INPUT data'!Y306,1/PI())/2,2)/10000,PI()*POWER(PRODUCT('Raw INPUT data'!Z306,1/PI())/2,2)/10000)))</f>
        <v/>
      </c>
      <c r="I306" s="26" t="str">
        <f>IF(C306="","",COUNT('Raw INPUT data'!G306:Z306))</f>
        <v/>
      </c>
      <c r="J306" s="3" t="str">
        <f>IF(C306="","",'Raw INPUT data'!F306)</f>
        <v/>
      </c>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72"/>
    </row>
    <row r="307" spans="1:40" x14ac:dyDescent="0.2">
      <c r="A307" s="68" t="str">
        <f t="shared" si="13"/>
        <v/>
      </c>
      <c r="B307" s="1" t="str">
        <f>CONCATENATE('Raw INPUT data'!A307,'Raw INPUT data'!B307)</f>
        <v/>
      </c>
      <c r="C307" s="12" t="str">
        <f>'Raw INPUT data'!D307</f>
        <v/>
      </c>
      <c r="D307" s="20" t="str">
        <f>IF(C307="","",IF(I307&gt;1,'Raw INPUT data'!E307,SUM('Raw INPUT data'!E307,(G307/100)/2)))</f>
        <v/>
      </c>
      <c r="E307" s="20" t="str">
        <f t="shared" si="14"/>
        <v/>
      </c>
      <c r="F307" s="16" t="str">
        <f>IF(C307="","",IF(I307&gt;1,"MST",'Raw INPUT data'!G307))</f>
        <v/>
      </c>
      <c r="G307" s="16" t="str">
        <f t="shared" si="15"/>
        <v/>
      </c>
      <c r="H307" s="25" t="str">
        <f>IF(C307="","",IF(I307=1,PI()*POWER(G307/2,2)/10000,SUM(PI()*POWER(PRODUCT('Raw INPUT data'!G307,1/PI())/2,2)/10000,PI()*POWER(PRODUCT('Raw INPUT data'!H307,1/PI())/2,2)/10000,PI()*POWER(PRODUCT('Raw INPUT data'!I307,1/PI())/2,2)/10000,PI()*POWER(PRODUCT('Raw INPUT data'!J307,1/PI())/2,2)/10000,PI()*POWER(PRODUCT('Raw INPUT data'!K307,1/PI())/2,2)/10000,PI()*POWER(PRODUCT('Raw INPUT data'!L307,1/PI())/2,2)/10000,PI()*POWER(PRODUCT('Raw INPUT data'!M307,1/PI())/2,2)/10000,PI()*POWER(PRODUCT('Raw INPUT data'!N307,1/PI())/2,2)/10000,PI()*POWER(PRODUCT('Raw INPUT data'!O307,1/PI())/2,2)/10000,PI()*POWER(PRODUCT('Raw INPUT data'!P307,1/PI())/2,2)/10000,PI()*POWER(PRODUCT('Raw INPUT data'!Q307,1/PI())/2,2)/10000,PI()*POWER(PRODUCT('Raw INPUT data'!R307,1/PI())/2,2)/10000,PI()*POWER(PRODUCT('Raw INPUT data'!S307,1/PI())/2,2)/10000,PI()*POWER(PRODUCT('Raw INPUT data'!T307,1/PI())/2,2)/10000,PI()*POWER(PRODUCT('Raw INPUT data'!U307,1/PI())/2,2)/10000,PI()*POWER(PRODUCT('Raw INPUT data'!V307,1/PI())/2,2)/10000,PI()*POWER(PRODUCT('Raw INPUT data'!W307,1/PI())/2,2)/10000,PI()*POWER(PRODUCT('Raw INPUT data'!X307,1/PI())/2,2)/10000,PI()*POWER(PRODUCT('Raw INPUT data'!Y307,1/PI())/2,2)/10000,PI()*POWER(PRODUCT('Raw INPUT data'!Z307,1/PI())/2,2)/10000)))</f>
        <v/>
      </c>
      <c r="I307" s="26" t="str">
        <f>IF(C307="","",COUNT('Raw INPUT data'!G307:Z307))</f>
        <v/>
      </c>
      <c r="J307" s="3" t="str">
        <f>IF(C307="","",'Raw INPUT data'!F307)</f>
        <v/>
      </c>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72"/>
    </row>
    <row r="308" spans="1:40" x14ac:dyDescent="0.2">
      <c r="A308" s="69" t="str">
        <f t="shared" si="13"/>
        <v/>
      </c>
      <c r="B308" s="4" t="str">
        <f>CONCATENATE('Raw INPUT data'!A308,'Raw INPUT data'!B308)</f>
        <v/>
      </c>
      <c r="C308" s="17" t="str">
        <f>'Raw INPUT data'!D308</f>
        <v/>
      </c>
      <c r="D308" s="21" t="str">
        <f>IF(C308="","",IF(I308&gt;1,'Raw INPUT data'!E308,SUM('Raw INPUT data'!E308,(G308/100)/2)))</f>
        <v/>
      </c>
      <c r="E308" s="21" t="str">
        <f t="shared" si="14"/>
        <v/>
      </c>
      <c r="F308" s="18" t="str">
        <f>IF(C308="","",IF(I308&gt;1,"MST",'Raw INPUT data'!G308))</f>
        <v/>
      </c>
      <c r="G308" s="18" t="str">
        <f t="shared" si="15"/>
        <v/>
      </c>
      <c r="H308" s="27" t="str">
        <f>IF(C308="","",IF(I308=1,PI()*POWER(G308/2,2)/10000,SUM(PI()*POWER(PRODUCT('Raw INPUT data'!G308,1/PI())/2,2)/10000,PI()*POWER(PRODUCT('Raw INPUT data'!H308,1/PI())/2,2)/10000,PI()*POWER(PRODUCT('Raw INPUT data'!I308,1/PI())/2,2)/10000,PI()*POWER(PRODUCT('Raw INPUT data'!J308,1/PI())/2,2)/10000,PI()*POWER(PRODUCT('Raw INPUT data'!K308,1/PI())/2,2)/10000,PI()*POWER(PRODUCT('Raw INPUT data'!L308,1/PI())/2,2)/10000,PI()*POWER(PRODUCT('Raw INPUT data'!M308,1/PI())/2,2)/10000,PI()*POWER(PRODUCT('Raw INPUT data'!N308,1/PI())/2,2)/10000,PI()*POWER(PRODUCT('Raw INPUT data'!O308,1/PI())/2,2)/10000,PI()*POWER(PRODUCT('Raw INPUT data'!P308,1/PI())/2,2)/10000,PI()*POWER(PRODUCT('Raw INPUT data'!Q308,1/PI())/2,2)/10000,PI()*POWER(PRODUCT('Raw INPUT data'!R308,1/PI())/2,2)/10000,PI()*POWER(PRODUCT('Raw INPUT data'!S308,1/PI())/2,2)/10000,PI()*POWER(PRODUCT('Raw INPUT data'!T308,1/PI())/2,2)/10000,PI()*POWER(PRODUCT('Raw INPUT data'!U308,1/PI())/2,2)/10000,PI()*POWER(PRODUCT('Raw INPUT data'!V308,1/PI())/2,2)/10000,PI()*POWER(PRODUCT('Raw INPUT data'!W308,1/PI())/2,2)/10000,PI()*POWER(PRODUCT('Raw INPUT data'!X308,1/PI())/2,2)/10000,PI()*POWER(PRODUCT('Raw INPUT data'!Y308,1/PI())/2,2)/10000,PI()*POWER(PRODUCT('Raw INPUT data'!Z308,1/PI())/2,2)/10000)))</f>
        <v/>
      </c>
      <c r="I308" s="28" t="str">
        <f>IF(C308="","",COUNT('Raw INPUT data'!G308:Z308))</f>
        <v/>
      </c>
      <c r="J308" s="5" t="str">
        <f>IF(C308="","",'Raw INPUT data'!F308)</f>
        <v/>
      </c>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73"/>
    </row>
    <row r="309" spans="1:40" x14ac:dyDescent="0.2">
      <c r="A309" s="68" t="str">
        <f t="shared" si="13"/>
        <v/>
      </c>
      <c r="B309" s="1" t="str">
        <f>CONCATENATE('Raw INPUT data'!A309,'Raw INPUT data'!B309)</f>
        <v/>
      </c>
      <c r="C309" s="12" t="str">
        <f>'Raw INPUT data'!D309</f>
        <v/>
      </c>
      <c r="D309" s="20" t="str">
        <f>IF(C309="","",IF(I309&gt;1,'Raw INPUT data'!E309,SUM('Raw INPUT data'!E309,(G309/100)/2)))</f>
        <v/>
      </c>
      <c r="E309" s="20" t="str">
        <f t="shared" si="14"/>
        <v/>
      </c>
      <c r="F309" s="16" t="str">
        <f>IF(C309="","",IF(I309&gt;1,"MST",'Raw INPUT data'!G309))</f>
        <v/>
      </c>
      <c r="G309" s="16" t="str">
        <f t="shared" si="15"/>
        <v/>
      </c>
      <c r="H309" s="25" t="str">
        <f>IF(C309="","",IF(I309=1,PI()*POWER(G309/2,2)/10000,SUM(PI()*POWER(PRODUCT('Raw INPUT data'!G309,1/PI())/2,2)/10000,PI()*POWER(PRODUCT('Raw INPUT data'!H309,1/PI())/2,2)/10000,PI()*POWER(PRODUCT('Raw INPUT data'!I309,1/PI())/2,2)/10000,PI()*POWER(PRODUCT('Raw INPUT data'!J309,1/PI())/2,2)/10000,PI()*POWER(PRODUCT('Raw INPUT data'!K309,1/PI())/2,2)/10000,PI()*POWER(PRODUCT('Raw INPUT data'!L309,1/PI())/2,2)/10000,PI()*POWER(PRODUCT('Raw INPUT data'!M309,1/PI())/2,2)/10000,PI()*POWER(PRODUCT('Raw INPUT data'!N309,1/PI())/2,2)/10000,PI()*POWER(PRODUCT('Raw INPUT data'!O309,1/PI())/2,2)/10000,PI()*POWER(PRODUCT('Raw INPUT data'!P309,1/PI())/2,2)/10000,PI()*POWER(PRODUCT('Raw INPUT data'!Q309,1/PI())/2,2)/10000,PI()*POWER(PRODUCT('Raw INPUT data'!R309,1/PI())/2,2)/10000,PI()*POWER(PRODUCT('Raw INPUT data'!S309,1/PI())/2,2)/10000,PI()*POWER(PRODUCT('Raw INPUT data'!T309,1/PI())/2,2)/10000,PI()*POWER(PRODUCT('Raw INPUT data'!U309,1/PI())/2,2)/10000,PI()*POWER(PRODUCT('Raw INPUT data'!V309,1/PI())/2,2)/10000,PI()*POWER(PRODUCT('Raw INPUT data'!W309,1/PI())/2,2)/10000,PI()*POWER(PRODUCT('Raw INPUT data'!X309,1/PI())/2,2)/10000,PI()*POWER(PRODUCT('Raw INPUT data'!Y309,1/PI())/2,2)/10000,PI()*POWER(PRODUCT('Raw INPUT data'!Z309,1/PI())/2,2)/10000)))</f>
        <v/>
      </c>
      <c r="I309" s="26" t="str">
        <f>IF(C309="","",COUNT('Raw INPUT data'!G309:Z309))</f>
        <v/>
      </c>
      <c r="J309" s="3" t="str">
        <f>IF(C309="","",'Raw INPUT data'!F309)</f>
        <v/>
      </c>
      <c r="K309" s="43" t="str">
        <f>IF(B309="","",IF($K$4="","",IF(OR(C309=$K$4,C310=$K$4,C311=$K$4,C312=$K$4),1,0)))</f>
        <v/>
      </c>
      <c r="L309" s="43" t="str">
        <f>IF(B309="","",IF($L$4="","",IF(OR(C309=$L$4,C310=$L$4,C311=$L$4,C312=$L$4),1,0)))</f>
        <v/>
      </c>
      <c r="M309" s="43" t="str">
        <f>IF(B309="","",IF($M$4="","",IF(OR(C309=$M$4,C310=$M$4,C311=$M$4,C312=$M$4),1,0)))</f>
        <v/>
      </c>
      <c r="N309" s="43" t="str">
        <f>IF(B309="","",IF($N$4="","",IF(OR(C309=$N$4,C310=$N$4,C311=$N$4,C312=$N$4),1,0)))</f>
        <v/>
      </c>
      <c r="O309" s="43" t="str">
        <f>IF(B309="","",IF($O$4="","",IF(OR(C309=$O$4,C310=$O$4,C311=$O$4,C312=$O$4),1,0)))</f>
        <v/>
      </c>
      <c r="P309" s="43" t="str">
        <f>IF(B309="","",IF($P$4="","",IF(OR(C309=$P$4,C310=$P$4,C311=$P$4,C312=$P$4),1,0)))</f>
        <v/>
      </c>
      <c r="Q309" s="43" t="str">
        <f>IF(B309="","",IF($Q$4="","",IF(OR(C309=$Q$4,C310=$Q$4,C311=$Q$4,C312=$Q$4),1,0)))</f>
        <v/>
      </c>
      <c r="R309" s="43" t="str">
        <f>IF(B309="","",IF($R$4="","",IF(OR(C309=$R$4,C310=$R$4,C311=$R$4,C312=$R$4),1,0)))</f>
        <v/>
      </c>
      <c r="S309" s="43" t="str">
        <f>IF(B309="","",IF($S$4="","",IF(OR(C309=$S$4,C310=$S$4,C311=$S$4,C312=$S$4),1,0)))</f>
        <v/>
      </c>
      <c r="T309" s="43" t="str">
        <f>IF(B309="","",IF($T$4="","",IF(OR(C309=$T$4,C310=$T$4,C311=$T$4,C312=$T$4),1,0)))</f>
        <v/>
      </c>
      <c r="U309" s="43" t="str">
        <f>IF(B309="","",IF($U$4="","",IF(OR(C309=$U$4,C310=$U$4,C311=$U$4,C312=$U$4),1,0)))</f>
        <v/>
      </c>
      <c r="V309" s="43" t="str">
        <f>IF(B309="","",IF($V$4="","",IF(OR(C309=$V$4,C310=$V$4,C311=$V$4,C312=$V$4),1,0)))</f>
        <v/>
      </c>
      <c r="W309" s="43" t="str">
        <f>IF(B309="","",IF($W$4="","",IF(OR(C309=$W$4,C310=$W$4,C311=$W$4,C312=$W$4),1,0)))</f>
        <v/>
      </c>
      <c r="X309" s="43" t="str">
        <f>IF(B309="","",IF($X$4="","",IF(OR(C309=$X$4,C310=$X$4,C311=$X$4,C312=$X$4),1,0)))</f>
        <v/>
      </c>
      <c r="Y309" s="43" t="str">
        <f>IF(B309="","",IF($Y$4="","",IF(OR(C309=$Y$4,C310=$Y$4,C311=$Y$4,C312=$Y$4),1,0)))</f>
        <v/>
      </c>
      <c r="Z309" s="43" t="str">
        <f>IF(B309="","",IF($Z$4="","",IF(OR(C309=$Z$4,C310=$Z$4,C311=$Z$4,C312=$Z$4),1,0)))</f>
        <v/>
      </c>
      <c r="AA309" s="43" t="str">
        <f>IF(B309="","",IF($AA$4="","",IF(OR(C309=$AA$4,C310=$AA$4,C311=$AA$4,C312=$AA$4),1,0)))</f>
        <v/>
      </c>
      <c r="AB309" s="43" t="str">
        <f>IF(B309="","",IF($AB$4="","",IF(OR(C309=$AB$4,C310=$AB$4,C311=$AB$4,C312=$AB$4),1,0)))</f>
        <v/>
      </c>
      <c r="AC309" s="43" t="str">
        <f>IF(B309="","",IF($AC$4="","",IF(OR(C309=$AC$4,C310=$AC$4,C311=$AC$4,C312=$AC$4),1,0)))</f>
        <v/>
      </c>
      <c r="AD309" s="43" t="str">
        <f>IF(B309="","",IF($AD$4="","",IF(OR(C309=$AD$4,C310=$AD$4,C311=$AD$4,C312=$AD$4),1,0)))</f>
        <v/>
      </c>
      <c r="AE309" s="43" t="str">
        <f>IF(B309="","",IF($AE$4="","",IF(OR(C309=$AE$4,C310=$AE$4,C311=$AE$4,C312=$AE$4),1,0)))</f>
        <v/>
      </c>
      <c r="AF309" s="43" t="str">
        <f>IF(B309="","",IF($AF$4="","",IF(OR(C309=$AF$4,C310=$AF$4,C311=$AF$4,C312=$AF$4),1,0)))</f>
        <v/>
      </c>
      <c r="AG309" s="43" t="str">
        <f>IF(B309="","",IF($AG$4="","",IF(OR(C309=$AG$4,C310=$AG$4,C311=$AG$4,C312=$AG$4),1,0)))</f>
        <v/>
      </c>
      <c r="AH309" s="43" t="str">
        <f>IF(B309="","",IF($AH$4="","",IF(OR(C309=$AH$4,C310=$AH$4,C311=$AH$4,C312=$AH$4),1,0)))</f>
        <v/>
      </c>
      <c r="AI309" s="43" t="str">
        <f>IF(B309="","",IF($AI$4="","",IF(OR(C309=$AI$4,C310=$AI$4,C311=$AI$4,C312=$AI$4),1,0)))</f>
        <v/>
      </c>
      <c r="AJ309" s="43" t="str">
        <f>IF(B309="","",IF($AJ$4="","",IF(OR(C309=$AJ$4,C310=$AJ$4,C311=$AJ$4,C312=$AJ$4),1,0)))</f>
        <v/>
      </c>
      <c r="AK309" s="43" t="str">
        <f>IF(B309="","",IF($AK$4="","",IF(OR(C309=$AK$4,C310=$AK$4,C311=$AK$4,C312=$AK$4),1,0)))</f>
        <v/>
      </c>
      <c r="AL309" s="43" t="str">
        <f>IF(B309="","",IF($AL$4="","",IF(OR(C309=$AL$4,C310=$AL$4,C311=$AL$4,C312=$AL$4),1,0)))</f>
        <v/>
      </c>
      <c r="AM309" s="43" t="str">
        <f>IF(B309="","",IF($AM$4="","",IF(OR(C309=$AM$4,C310=$AM$4,C311=$AM$4,C312=$AM$4),1,0)))</f>
        <v/>
      </c>
      <c r="AN309" s="72" t="str">
        <f>IF(B309="","",IF($AN$4="","",IF(OR(C309=$AN$4,C310=$AN$4,C311=$AN$4,C312=$AN$4),1,0)))</f>
        <v/>
      </c>
    </row>
    <row r="310" spans="1:40" x14ac:dyDescent="0.2">
      <c r="A310" s="68" t="str">
        <f t="shared" si="13"/>
        <v/>
      </c>
      <c r="B310" s="1" t="str">
        <f>CONCATENATE('Raw INPUT data'!A310,'Raw INPUT data'!B310)</f>
        <v/>
      </c>
      <c r="C310" s="12" t="str">
        <f>'Raw INPUT data'!D310</f>
        <v/>
      </c>
      <c r="D310" s="20" t="str">
        <f>IF(C310="","",IF(I310&gt;1,'Raw INPUT data'!E310,SUM('Raw INPUT data'!E310,(G310/100)/2)))</f>
        <v/>
      </c>
      <c r="E310" s="20" t="str">
        <f t="shared" si="14"/>
        <v/>
      </c>
      <c r="F310" s="16" t="str">
        <f>IF(C310="","",IF(I310&gt;1,"MST",'Raw INPUT data'!G310))</f>
        <v/>
      </c>
      <c r="G310" s="16" t="str">
        <f t="shared" si="15"/>
        <v/>
      </c>
      <c r="H310" s="25" t="str">
        <f>IF(C310="","",IF(I310=1,PI()*POWER(G310/2,2)/10000,SUM(PI()*POWER(PRODUCT('Raw INPUT data'!G310,1/PI())/2,2)/10000,PI()*POWER(PRODUCT('Raw INPUT data'!H310,1/PI())/2,2)/10000,PI()*POWER(PRODUCT('Raw INPUT data'!I310,1/PI())/2,2)/10000,PI()*POWER(PRODUCT('Raw INPUT data'!J310,1/PI())/2,2)/10000,PI()*POWER(PRODUCT('Raw INPUT data'!K310,1/PI())/2,2)/10000,PI()*POWER(PRODUCT('Raw INPUT data'!L310,1/PI())/2,2)/10000,PI()*POWER(PRODUCT('Raw INPUT data'!M310,1/PI())/2,2)/10000,PI()*POWER(PRODUCT('Raw INPUT data'!N310,1/PI())/2,2)/10000,PI()*POWER(PRODUCT('Raw INPUT data'!O310,1/PI())/2,2)/10000,PI()*POWER(PRODUCT('Raw INPUT data'!P310,1/PI())/2,2)/10000,PI()*POWER(PRODUCT('Raw INPUT data'!Q310,1/PI())/2,2)/10000,PI()*POWER(PRODUCT('Raw INPUT data'!R310,1/PI())/2,2)/10000,PI()*POWER(PRODUCT('Raw INPUT data'!S310,1/PI())/2,2)/10000,PI()*POWER(PRODUCT('Raw INPUT data'!T310,1/PI())/2,2)/10000,PI()*POWER(PRODUCT('Raw INPUT data'!U310,1/PI())/2,2)/10000,PI()*POWER(PRODUCT('Raw INPUT data'!V310,1/PI())/2,2)/10000,PI()*POWER(PRODUCT('Raw INPUT data'!W310,1/PI())/2,2)/10000,PI()*POWER(PRODUCT('Raw INPUT data'!X310,1/PI())/2,2)/10000,PI()*POWER(PRODUCT('Raw INPUT data'!Y310,1/PI())/2,2)/10000,PI()*POWER(PRODUCT('Raw INPUT data'!Z310,1/PI())/2,2)/10000)))</f>
        <v/>
      </c>
      <c r="I310" s="26" t="str">
        <f>IF(C310="","",COUNT('Raw INPUT data'!G310:Z310))</f>
        <v/>
      </c>
      <c r="J310" s="3" t="str">
        <f>IF(C310="","",'Raw INPUT data'!F310)</f>
        <v/>
      </c>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72"/>
    </row>
    <row r="311" spans="1:40" x14ac:dyDescent="0.2">
      <c r="A311" s="68" t="str">
        <f t="shared" si="13"/>
        <v/>
      </c>
      <c r="B311" s="1" t="str">
        <f>CONCATENATE('Raw INPUT data'!A311,'Raw INPUT data'!B311)</f>
        <v/>
      </c>
      <c r="C311" s="12" t="str">
        <f>'Raw INPUT data'!D311</f>
        <v/>
      </c>
      <c r="D311" s="20" t="str">
        <f>IF(C311="","",IF(I311&gt;1,'Raw INPUT data'!E311,SUM('Raw INPUT data'!E311,(G311/100)/2)))</f>
        <v/>
      </c>
      <c r="E311" s="20" t="str">
        <f t="shared" si="14"/>
        <v/>
      </c>
      <c r="F311" s="16" t="str">
        <f>IF(C311="","",IF(I311&gt;1,"MST",'Raw INPUT data'!G311))</f>
        <v/>
      </c>
      <c r="G311" s="16" t="str">
        <f t="shared" si="15"/>
        <v/>
      </c>
      <c r="H311" s="25" t="str">
        <f>IF(C311="","",IF(I311=1,PI()*POWER(G311/2,2)/10000,SUM(PI()*POWER(PRODUCT('Raw INPUT data'!G311,1/PI())/2,2)/10000,PI()*POWER(PRODUCT('Raw INPUT data'!H311,1/PI())/2,2)/10000,PI()*POWER(PRODUCT('Raw INPUT data'!I311,1/PI())/2,2)/10000,PI()*POWER(PRODUCT('Raw INPUT data'!J311,1/PI())/2,2)/10000,PI()*POWER(PRODUCT('Raw INPUT data'!K311,1/PI())/2,2)/10000,PI()*POWER(PRODUCT('Raw INPUT data'!L311,1/PI())/2,2)/10000,PI()*POWER(PRODUCT('Raw INPUT data'!M311,1/PI())/2,2)/10000,PI()*POWER(PRODUCT('Raw INPUT data'!N311,1/PI())/2,2)/10000,PI()*POWER(PRODUCT('Raw INPUT data'!O311,1/PI())/2,2)/10000,PI()*POWER(PRODUCT('Raw INPUT data'!P311,1/PI())/2,2)/10000,PI()*POWER(PRODUCT('Raw INPUT data'!Q311,1/PI())/2,2)/10000,PI()*POWER(PRODUCT('Raw INPUT data'!R311,1/PI())/2,2)/10000,PI()*POWER(PRODUCT('Raw INPUT data'!S311,1/PI())/2,2)/10000,PI()*POWER(PRODUCT('Raw INPUT data'!T311,1/PI())/2,2)/10000,PI()*POWER(PRODUCT('Raw INPUT data'!U311,1/PI())/2,2)/10000,PI()*POWER(PRODUCT('Raw INPUT data'!V311,1/PI())/2,2)/10000,PI()*POWER(PRODUCT('Raw INPUT data'!W311,1/PI())/2,2)/10000,PI()*POWER(PRODUCT('Raw INPUT data'!X311,1/PI())/2,2)/10000,PI()*POWER(PRODUCT('Raw INPUT data'!Y311,1/PI())/2,2)/10000,PI()*POWER(PRODUCT('Raw INPUT data'!Z311,1/PI())/2,2)/10000)))</f>
        <v/>
      </c>
      <c r="I311" s="26" t="str">
        <f>IF(C311="","",COUNT('Raw INPUT data'!G311:Z311))</f>
        <v/>
      </c>
      <c r="J311" s="3" t="str">
        <f>IF(C311="","",'Raw INPUT data'!F311)</f>
        <v/>
      </c>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72"/>
    </row>
    <row r="312" spans="1:40" x14ac:dyDescent="0.2">
      <c r="A312" s="69" t="str">
        <f t="shared" si="13"/>
        <v/>
      </c>
      <c r="B312" s="4" t="str">
        <f>CONCATENATE('Raw INPUT data'!A312,'Raw INPUT data'!B312)</f>
        <v/>
      </c>
      <c r="C312" s="17" t="str">
        <f>'Raw INPUT data'!D312</f>
        <v/>
      </c>
      <c r="D312" s="21" t="str">
        <f>IF(C312="","",IF(I312&gt;1,'Raw INPUT data'!E312,SUM('Raw INPUT data'!E312,(G312/100)/2)))</f>
        <v/>
      </c>
      <c r="E312" s="21" t="str">
        <f t="shared" si="14"/>
        <v/>
      </c>
      <c r="F312" s="18" t="str">
        <f>IF(C312="","",IF(I312&gt;1,"MST",'Raw INPUT data'!G312))</f>
        <v/>
      </c>
      <c r="G312" s="18" t="str">
        <f t="shared" si="15"/>
        <v/>
      </c>
      <c r="H312" s="27" t="str">
        <f>IF(C312="","",IF(I312=1,PI()*POWER(G312/2,2)/10000,SUM(PI()*POWER(PRODUCT('Raw INPUT data'!G312,1/PI())/2,2)/10000,PI()*POWER(PRODUCT('Raw INPUT data'!H312,1/PI())/2,2)/10000,PI()*POWER(PRODUCT('Raw INPUT data'!I312,1/PI())/2,2)/10000,PI()*POWER(PRODUCT('Raw INPUT data'!J312,1/PI())/2,2)/10000,PI()*POWER(PRODUCT('Raw INPUT data'!K312,1/PI())/2,2)/10000,PI()*POWER(PRODUCT('Raw INPUT data'!L312,1/PI())/2,2)/10000,PI()*POWER(PRODUCT('Raw INPUT data'!M312,1/PI())/2,2)/10000,PI()*POWER(PRODUCT('Raw INPUT data'!N312,1/PI())/2,2)/10000,PI()*POWER(PRODUCT('Raw INPUT data'!O312,1/PI())/2,2)/10000,PI()*POWER(PRODUCT('Raw INPUT data'!P312,1/PI())/2,2)/10000,PI()*POWER(PRODUCT('Raw INPUT data'!Q312,1/PI())/2,2)/10000,PI()*POWER(PRODUCT('Raw INPUT data'!R312,1/PI())/2,2)/10000,PI()*POWER(PRODUCT('Raw INPUT data'!S312,1/PI())/2,2)/10000,PI()*POWER(PRODUCT('Raw INPUT data'!T312,1/PI())/2,2)/10000,PI()*POWER(PRODUCT('Raw INPUT data'!U312,1/PI())/2,2)/10000,PI()*POWER(PRODUCT('Raw INPUT data'!V312,1/PI())/2,2)/10000,PI()*POWER(PRODUCT('Raw INPUT data'!W312,1/PI())/2,2)/10000,PI()*POWER(PRODUCT('Raw INPUT data'!X312,1/PI())/2,2)/10000,PI()*POWER(PRODUCT('Raw INPUT data'!Y312,1/PI())/2,2)/10000,PI()*POWER(PRODUCT('Raw INPUT data'!Z312,1/PI())/2,2)/10000)))</f>
        <v/>
      </c>
      <c r="I312" s="28" t="str">
        <f>IF(C312="","",COUNT('Raw INPUT data'!G312:Z312))</f>
        <v/>
      </c>
      <c r="J312" s="5" t="str">
        <f>IF(C312="","",'Raw INPUT data'!F312)</f>
        <v/>
      </c>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73"/>
    </row>
    <row r="313" spans="1:40" x14ac:dyDescent="0.2">
      <c r="A313" s="68" t="str">
        <f t="shared" si="13"/>
        <v/>
      </c>
      <c r="B313" s="1" t="str">
        <f>CONCATENATE('Raw INPUT data'!A313,'Raw INPUT data'!B313)</f>
        <v/>
      </c>
      <c r="C313" s="12" t="str">
        <f>'Raw INPUT data'!D313</f>
        <v/>
      </c>
      <c r="D313" s="20" t="str">
        <f>IF(C313="","",IF(I313&gt;1,'Raw INPUT data'!E313,SUM('Raw INPUT data'!E313,(G313/100)/2)))</f>
        <v/>
      </c>
      <c r="E313" s="20" t="str">
        <f t="shared" si="14"/>
        <v/>
      </c>
      <c r="F313" s="16" t="str">
        <f>IF(C313="","",IF(I313&gt;1,"MST",'Raw INPUT data'!G313))</f>
        <v/>
      </c>
      <c r="G313" s="16" t="str">
        <f t="shared" si="15"/>
        <v/>
      </c>
      <c r="H313" s="25" t="str">
        <f>IF(C313="","",IF(I313=1,PI()*POWER(G313/2,2)/10000,SUM(PI()*POWER(PRODUCT('Raw INPUT data'!G313,1/PI())/2,2)/10000,PI()*POWER(PRODUCT('Raw INPUT data'!H313,1/PI())/2,2)/10000,PI()*POWER(PRODUCT('Raw INPUT data'!I313,1/PI())/2,2)/10000,PI()*POWER(PRODUCT('Raw INPUT data'!J313,1/PI())/2,2)/10000,PI()*POWER(PRODUCT('Raw INPUT data'!K313,1/PI())/2,2)/10000,PI()*POWER(PRODUCT('Raw INPUT data'!L313,1/PI())/2,2)/10000,PI()*POWER(PRODUCT('Raw INPUT data'!M313,1/PI())/2,2)/10000,PI()*POWER(PRODUCT('Raw INPUT data'!N313,1/PI())/2,2)/10000,PI()*POWER(PRODUCT('Raw INPUT data'!O313,1/PI())/2,2)/10000,PI()*POWER(PRODUCT('Raw INPUT data'!P313,1/PI())/2,2)/10000,PI()*POWER(PRODUCT('Raw INPUT data'!Q313,1/PI())/2,2)/10000,PI()*POWER(PRODUCT('Raw INPUT data'!R313,1/PI())/2,2)/10000,PI()*POWER(PRODUCT('Raw INPUT data'!S313,1/PI())/2,2)/10000,PI()*POWER(PRODUCT('Raw INPUT data'!T313,1/PI())/2,2)/10000,PI()*POWER(PRODUCT('Raw INPUT data'!U313,1/PI())/2,2)/10000,PI()*POWER(PRODUCT('Raw INPUT data'!V313,1/PI())/2,2)/10000,PI()*POWER(PRODUCT('Raw INPUT data'!W313,1/PI())/2,2)/10000,PI()*POWER(PRODUCT('Raw INPUT data'!X313,1/PI())/2,2)/10000,PI()*POWER(PRODUCT('Raw INPUT data'!Y313,1/PI())/2,2)/10000,PI()*POWER(PRODUCT('Raw INPUT data'!Z313,1/PI())/2,2)/10000)))</f>
        <v/>
      </c>
      <c r="I313" s="26" t="str">
        <f>IF(C313="","",COUNT('Raw INPUT data'!G313:Z313))</f>
        <v/>
      </c>
      <c r="J313" s="3" t="str">
        <f>IF(C313="","",'Raw INPUT data'!F313)</f>
        <v/>
      </c>
      <c r="K313" s="43" t="str">
        <f>IF(B313="","",IF($K$4="","",IF(OR(C313=$K$4,C314=$K$4,C315=$K$4,C316=$K$4),1,0)))</f>
        <v/>
      </c>
      <c r="L313" s="43" t="str">
        <f>IF(B313="","",IF($L$4="","",IF(OR(C313=$L$4,C314=$L$4,C315=$L$4,C316=$L$4),1,0)))</f>
        <v/>
      </c>
      <c r="M313" s="43" t="str">
        <f>IF(B313="","",IF($M$4="","",IF(OR(C313=$M$4,C314=$M$4,C315=$M$4,C316=$M$4),1,0)))</f>
        <v/>
      </c>
      <c r="N313" s="43" t="str">
        <f>IF(B313="","",IF($N$4="","",IF(OR(C313=$N$4,C314=$N$4,C315=$N$4,C316=$N$4),1,0)))</f>
        <v/>
      </c>
      <c r="O313" s="43" t="str">
        <f>IF(B313="","",IF($O$4="","",IF(OR(C313=$O$4,C314=$O$4,C315=$O$4,C316=$O$4),1,0)))</f>
        <v/>
      </c>
      <c r="P313" s="43" t="str">
        <f>IF(B313="","",IF($P$4="","",IF(OR(C313=$P$4,C314=$P$4,C315=$P$4,C316=$P$4),1,0)))</f>
        <v/>
      </c>
      <c r="Q313" s="43" t="str">
        <f>IF(B313="","",IF($Q$4="","",IF(OR(C313=$Q$4,C314=$Q$4,C315=$Q$4,C316=$Q$4),1,0)))</f>
        <v/>
      </c>
      <c r="R313" s="43" t="str">
        <f>IF(B313="","",IF($R$4="","",IF(OR(C313=$R$4,C314=$R$4,C315=$R$4,C316=$R$4),1,0)))</f>
        <v/>
      </c>
      <c r="S313" s="43" t="str">
        <f>IF(B313="","",IF($S$4="","",IF(OR(C313=$S$4,C314=$S$4,C315=$S$4,C316=$S$4),1,0)))</f>
        <v/>
      </c>
      <c r="T313" s="43" t="str">
        <f>IF(B313="","",IF($T$4="","",IF(OR(C313=$T$4,C314=$T$4,C315=$T$4,C316=$T$4),1,0)))</f>
        <v/>
      </c>
      <c r="U313" s="43" t="str">
        <f>IF(B313="","",IF($U$4="","",IF(OR(C313=$U$4,C314=$U$4,C315=$U$4,C316=$U$4),1,0)))</f>
        <v/>
      </c>
      <c r="V313" s="43" t="str">
        <f>IF(B313="","",IF($V$4="","",IF(OR(C313=$V$4,C314=$V$4,C315=$V$4,C316=$V$4),1,0)))</f>
        <v/>
      </c>
      <c r="W313" s="43" t="str">
        <f>IF(B313="","",IF($W$4="","",IF(OR(C313=$W$4,C314=$W$4,C315=$W$4,C316=$W$4),1,0)))</f>
        <v/>
      </c>
      <c r="X313" s="43" t="str">
        <f>IF(B313="","",IF($X$4="","",IF(OR(C313=$X$4,C314=$X$4,C315=$X$4,C316=$X$4),1,0)))</f>
        <v/>
      </c>
      <c r="Y313" s="43" t="str">
        <f>IF(B313="","",IF($Y$4="","",IF(OR(C313=$Y$4,C314=$Y$4,C315=$Y$4,C316=$Y$4),1,0)))</f>
        <v/>
      </c>
      <c r="Z313" s="43" t="str">
        <f>IF(B313="","",IF($Z$4="","",IF(OR(C313=$Z$4,C314=$Z$4,C315=$Z$4,C316=$Z$4),1,0)))</f>
        <v/>
      </c>
      <c r="AA313" s="43" t="str">
        <f>IF(B313="","",IF($AA$4="","",IF(OR(C313=$AA$4,C314=$AA$4,C315=$AA$4,C316=$AA$4),1,0)))</f>
        <v/>
      </c>
      <c r="AB313" s="43" t="str">
        <f>IF(B313="","",IF($AB$4="","",IF(OR(C313=$AB$4,C314=$AB$4,C315=$AB$4,C316=$AB$4),1,0)))</f>
        <v/>
      </c>
      <c r="AC313" s="43" t="str">
        <f>IF(B313="","",IF($AC$4="","",IF(OR(C313=$AC$4,C314=$AC$4,C315=$AC$4,C316=$AC$4),1,0)))</f>
        <v/>
      </c>
      <c r="AD313" s="43" t="str">
        <f>IF(B313="","",IF($AD$4="","",IF(OR(C313=$AD$4,C314=$AD$4,C315=$AD$4,C316=$AD$4),1,0)))</f>
        <v/>
      </c>
      <c r="AE313" s="43" t="str">
        <f>IF(B313="","",IF($AE$4="","",IF(OR(C313=$AE$4,C314=$AE$4,C315=$AE$4,C316=$AE$4),1,0)))</f>
        <v/>
      </c>
      <c r="AF313" s="43" t="str">
        <f>IF(B313="","",IF($AF$4="","",IF(OR(C313=$AF$4,C314=$AF$4,C315=$AF$4,C316=$AF$4),1,0)))</f>
        <v/>
      </c>
      <c r="AG313" s="43" t="str">
        <f>IF(B313="","",IF($AG$4="","",IF(OR(C313=$AG$4,C314=$AG$4,C315=$AG$4,C316=$AG$4),1,0)))</f>
        <v/>
      </c>
      <c r="AH313" s="43" t="str">
        <f>IF(B313="","",IF($AH$4="","",IF(OR(C313=$AH$4,C314=$AH$4,C315=$AH$4,C316=$AH$4),1,0)))</f>
        <v/>
      </c>
      <c r="AI313" s="43" t="str">
        <f>IF(B313="","",IF($AI$4="","",IF(OR(C313=$AI$4,C314=$AI$4,C315=$AI$4,C316=$AI$4),1,0)))</f>
        <v/>
      </c>
      <c r="AJ313" s="43" t="str">
        <f>IF(B313="","",IF($AJ$4="","",IF(OR(C313=$AJ$4,C314=$AJ$4,C315=$AJ$4,C316=$AJ$4),1,0)))</f>
        <v/>
      </c>
      <c r="AK313" s="43" t="str">
        <f>IF(B313="","",IF($AK$4="","",IF(OR(C313=$AK$4,C314=$AK$4,C315=$AK$4,C316=$AK$4),1,0)))</f>
        <v/>
      </c>
      <c r="AL313" s="43" t="str">
        <f>IF(B313="","",IF($AL$4="","",IF(OR(C313=$AL$4,C314=$AL$4,C315=$AL$4,C316=$AL$4),1,0)))</f>
        <v/>
      </c>
      <c r="AM313" s="43" t="str">
        <f>IF(B313="","",IF($AM$4="","",IF(OR(C313=$AM$4,C314=$AM$4,C315=$AM$4,C316=$AM$4),1,0)))</f>
        <v/>
      </c>
      <c r="AN313" s="72" t="str">
        <f>IF(B313="","",IF($AN$4="","",IF(OR(C313=$AN$4,C314=$AN$4,C315=$AN$4,C316=$AN$4),1,0)))</f>
        <v/>
      </c>
    </row>
    <row r="314" spans="1:40" x14ac:dyDescent="0.2">
      <c r="A314" s="68" t="str">
        <f t="shared" si="13"/>
        <v/>
      </c>
      <c r="B314" s="1" t="str">
        <f>CONCATENATE('Raw INPUT data'!A314,'Raw INPUT data'!B314)</f>
        <v/>
      </c>
      <c r="C314" s="12" t="str">
        <f>'Raw INPUT data'!D314</f>
        <v/>
      </c>
      <c r="D314" s="20" t="str">
        <f>IF(C314="","",IF(I314&gt;1,'Raw INPUT data'!E314,SUM('Raw INPUT data'!E314,(G314/100)/2)))</f>
        <v/>
      </c>
      <c r="E314" s="20" t="str">
        <f t="shared" si="14"/>
        <v/>
      </c>
      <c r="F314" s="16" t="str">
        <f>IF(C314="","",IF(I314&gt;1,"MST",'Raw INPUT data'!G314))</f>
        <v/>
      </c>
      <c r="G314" s="16" t="str">
        <f t="shared" si="15"/>
        <v/>
      </c>
      <c r="H314" s="25" t="str">
        <f>IF(C314="","",IF(I314=1,PI()*POWER(G314/2,2)/10000,SUM(PI()*POWER(PRODUCT('Raw INPUT data'!G314,1/PI())/2,2)/10000,PI()*POWER(PRODUCT('Raw INPUT data'!H314,1/PI())/2,2)/10000,PI()*POWER(PRODUCT('Raw INPUT data'!I314,1/PI())/2,2)/10000,PI()*POWER(PRODUCT('Raw INPUT data'!J314,1/PI())/2,2)/10000,PI()*POWER(PRODUCT('Raw INPUT data'!K314,1/PI())/2,2)/10000,PI()*POWER(PRODUCT('Raw INPUT data'!L314,1/PI())/2,2)/10000,PI()*POWER(PRODUCT('Raw INPUT data'!M314,1/PI())/2,2)/10000,PI()*POWER(PRODUCT('Raw INPUT data'!N314,1/PI())/2,2)/10000,PI()*POWER(PRODUCT('Raw INPUT data'!O314,1/PI())/2,2)/10000,PI()*POWER(PRODUCT('Raw INPUT data'!P314,1/PI())/2,2)/10000,PI()*POWER(PRODUCT('Raw INPUT data'!Q314,1/PI())/2,2)/10000,PI()*POWER(PRODUCT('Raw INPUT data'!R314,1/PI())/2,2)/10000,PI()*POWER(PRODUCT('Raw INPUT data'!S314,1/PI())/2,2)/10000,PI()*POWER(PRODUCT('Raw INPUT data'!T314,1/PI())/2,2)/10000,PI()*POWER(PRODUCT('Raw INPUT data'!U314,1/PI())/2,2)/10000,PI()*POWER(PRODUCT('Raw INPUT data'!V314,1/PI())/2,2)/10000,PI()*POWER(PRODUCT('Raw INPUT data'!W314,1/PI())/2,2)/10000,PI()*POWER(PRODUCT('Raw INPUT data'!X314,1/PI())/2,2)/10000,PI()*POWER(PRODUCT('Raw INPUT data'!Y314,1/PI())/2,2)/10000,PI()*POWER(PRODUCT('Raw INPUT data'!Z314,1/PI())/2,2)/10000)))</f>
        <v/>
      </c>
      <c r="I314" s="26" t="str">
        <f>IF(C314="","",COUNT('Raw INPUT data'!G314:Z314))</f>
        <v/>
      </c>
      <c r="J314" s="3" t="str">
        <f>IF(C314="","",'Raw INPUT data'!F314)</f>
        <v/>
      </c>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72"/>
    </row>
    <row r="315" spans="1:40" x14ac:dyDescent="0.2">
      <c r="A315" s="68" t="str">
        <f t="shared" si="13"/>
        <v/>
      </c>
      <c r="B315" s="1" t="str">
        <f>CONCATENATE('Raw INPUT data'!A315,'Raw INPUT data'!B315)</f>
        <v/>
      </c>
      <c r="C315" s="12" t="str">
        <f>'Raw INPUT data'!D315</f>
        <v/>
      </c>
      <c r="D315" s="20" t="str">
        <f>IF(C315="","",IF(I315&gt;1,'Raw INPUT data'!E315,SUM('Raw INPUT data'!E315,(G315/100)/2)))</f>
        <v/>
      </c>
      <c r="E315" s="20" t="str">
        <f t="shared" si="14"/>
        <v/>
      </c>
      <c r="F315" s="16" t="str">
        <f>IF(C315="","",IF(I315&gt;1,"MST",'Raw INPUT data'!G315))</f>
        <v/>
      </c>
      <c r="G315" s="16" t="str">
        <f t="shared" si="15"/>
        <v/>
      </c>
      <c r="H315" s="25" t="str">
        <f>IF(C315="","",IF(I315=1,PI()*POWER(G315/2,2)/10000,SUM(PI()*POWER(PRODUCT('Raw INPUT data'!G315,1/PI())/2,2)/10000,PI()*POWER(PRODUCT('Raw INPUT data'!H315,1/PI())/2,2)/10000,PI()*POWER(PRODUCT('Raw INPUT data'!I315,1/PI())/2,2)/10000,PI()*POWER(PRODUCT('Raw INPUT data'!J315,1/PI())/2,2)/10000,PI()*POWER(PRODUCT('Raw INPUT data'!K315,1/PI())/2,2)/10000,PI()*POWER(PRODUCT('Raw INPUT data'!L315,1/PI())/2,2)/10000,PI()*POWER(PRODUCT('Raw INPUT data'!M315,1/PI())/2,2)/10000,PI()*POWER(PRODUCT('Raw INPUT data'!N315,1/PI())/2,2)/10000,PI()*POWER(PRODUCT('Raw INPUT data'!O315,1/PI())/2,2)/10000,PI()*POWER(PRODUCT('Raw INPUT data'!P315,1/PI())/2,2)/10000,PI()*POWER(PRODUCT('Raw INPUT data'!Q315,1/PI())/2,2)/10000,PI()*POWER(PRODUCT('Raw INPUT data'!R315,1/PI())/2,2)/10000,PI()*POWER(PRODUCT('Raw INPUT data'!S315,1/PI())/2,2)/10000,PI()*POWER(PRODUCT('Raw INPUT data'!T315,1/PI())/2,2)/10000,PI()*POWER(PRODUCT('Raw INPUT data'!U315,1/PI())/2,2)/10000,PI()*POWER(PRODUCT('Raw INPUT data'!V315,1/PI())/2,2)/10000,PI()*POWER(PRODUCT('Raw INPUT data'!W315,1/PI())/2,2)/10000,PI()*POWER(PRODUCT('Raw INPUT data'!X315,1/PI())/2,2)/10000,PI()*POWER(PRODUCT('Raw INPUT data'!Y315,1/PI())/2,2)/10000,PI()*POWER(PRODUCT('Raw INPUT data'!Z315,1/PI())/2,2)/10000)))</f>
        <v/>
      </c>
      <c r="I315" s="26" t="str">
        <f>IF(C315="","",COUNT('Raw INPUT data'!G315:Z315))</f>
        <v/>
      </c>
      <c r="J315" s="3" t="str">
        <f>IF(C315="","",'Raw INPUT data'!F315)</f>
        <v/>
      </c>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72"/>
    </row>
    <row r="316" spans="1:40" x14ac:dyDescent="0.2">
      <c r="A316" s="69" t="str">
        <f t="shared" si="13"/>
        <v/>
      </c>
      <c r="B316" s="4" t="str">
        <f>CONCATENATE('Raw INPUT data'!A316,'Raw INPUT data'!B316)</f>
        <v/>
      </c>
      <c r="C316" s="17" t="str">
        <f>'Raw INPUT data'!D316</f>
        <v/>
      </c>
      <c r="D316" s="21" t="str">
        <f>IF(C316="","",IF(I316&gt;1,'Raw INPUT data'!E316,SUM('Raw INPUT data'!E316,(G316/100)/2)))</f>
        <v/>
      </c>
      <c r="E316" s="21" t="str">
        <f t="shared" si="14"/>
        <v/>
      </c>
      <c r="F316" s="18" t="str">
        <f>IF(C316="","",IF(I316&gt;1,"MST",'Raw INPUT data'!G316))</f>
        <v/>
      </c>
      <c r="G316" s="18" t="str">
        <f t="shared" si="15"/>
        <v/>
      </c>
      <c r="H316" s="27" t="str">
        <f>IF(C316="","",IF(I316=1,PI()*POWER(G316/2,2)/10000,SUM(PI()*POWER(PRODUCT('Raw INPUT data'!G316,1/PI())/2,2)/10000,PI()*POWER(PRODUCT('Raw INPUT data'!H316,1/PI())/2,2)/10000,PI()*POWER(PRODUCT('Raw INPUT data'!I316,1/PI())/2,2)/10000,PI()*POWER(PRODUCT('Raw INPUT data'!J316,1/PI())/2,2)/10000,PI()*POWER(PRODUCT('Raw INPUT data'!K316,1/PI())/2,2)/10000,PI()*POWER(PRODUCT('Raw INPUT data'!L316,1/PI())/2,2)/10000,PI()*POWER(PRODUCT('Raw INPUT data'!M316,1/PI())/2,2)/10000,PI()*POWER(PRODUCT('Raw INPUT data'!N316,1/PI())/2,2)/10000,PI()*POWER(PRODUCT('Raw INPUT data'!O316,1/PI())/2,2)/10000,PI()*POWER(PRODUCT('Raw INPUT data'!P316,1/PI())/2,2)/10000,PI()*POWER(PRODUCT('Raw INPUT data'!Q316,1/PI())/2,2)/10000,PI()*POWER(PRODUCT('Raw INPUT data'!R316,1/PI())/2,2)/10000,PI()*POWER(PRODUCT('Raw INPUT data'!S316,1/PI())/2,2)/10000,PI()*POWER(PRODUCT('Raw INPUT data'!T316,1/PI())/2,2)/10000,PI()*POWER(PRODUCT('Raw INPUT data'!U316,1/PI())/2,2)/10000,PI()*POWER(PRODUCT('Raw INPUT data'!V316,1/PI())/2,2)/10000,PI()*POWER(PRODUCT('Raw INPUT data'!W316,1/PI())/2,2)/10000,PI()*POWER(PRODUCT('Raw INPUT data'!X316,1/PI())/2,2)/10000,PI()*POWER(PRODUCT('Raw INPUT data'!Y316,1/PI())/2,2)/10000,PI()*POWER(PRODUCT('Raw INPUT data'!Z316,1/PI())/2,2)/10000)))</f>
        <v/>
      </c>
      <c r="I316" s="28" t="str">
        <f>IF(C316="","",COUNT('Raw INPUT data'!G316:Z316))</f>
        <v/>
      </c>
      <c r="J316" s="5" t="str">
        <f>IF(C316="","",'Raw INPUT data'!F316)</f>
        <v/>
      </c>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73"/>
    </row>
    <row r="317" spans="1:40" x14ac:dyDescent="0.2">
      <c r="A317" s="68" t="str">
        <f t="shared" si="13"/>
        <v/>
      </c>
      <c r="B317" s="1" t="str">
        <f>CONCATENATE('Raw INPUT data'!A317,'Raw INPUT data'!B317)</f>
        <v/>
      </c>
      <c r="C317" s="12" t="str">
        <f>'Raw INPUT data'!D317</f>
        <v/>
      </c>
      <c r="D317" s="20" t="str">
        <f>IF(C317="","",IF(I317&gt;1,'Raw INPUT data'!E317,SUM('Raw INPUT data'!E317,(G317/100)/2)))</f>
        <v/>
      </c>
      <c r="E317" s="20" t="str">
        <f t="shared" si="14"/>
        <v/>
      </c>
      <c r="F317" s="16" t="str">
        <f>IF(C317="","",IF(I317&gt;1,"MST",'Raw INPUT data'!G317))</f>
        <v/>
      </c>
      <c r="G317" s="16" t="str">
        <f t="shared" si="15"/>
        <v/>
      </c>
      <c r="H317" s="25" t="str">
        <f>IF(C317="","",IF(I317=1,PI()*POWER(G317/2,2)/10000,SUM(PI()*POWER(PRODUCT('Raw INPUT data'!G317,1/PI())/2,2)/10000,PI()*POWER(PRODUCT('Raw INPUT data'!H317,1/PI())/2,2)/10000,PI()*POWER(PRODUCT('Raw INPUT data'!I317,1/PI())/2,2)/10000,PI()*POWER(PRODUCT('Raw INPUT data'!J317,1/PI())/2,2)/10000,PI()*POWER(PRODUCT('Raw INPUT data'!K317,1/PI())/2,2)/10000,PI()*POWER(PRODUCT('Raw INPUT data'!L317,1/PI())/2,2)/10000,PI()*POWER(PRODUCT('Raw INPUT data'!M317,1/PI())/2,2)/10000,PI()*POWER(PRODUCT('Raw INPUT data'!N317,1/PI())/2,2)/10000,PI()*POWER(PRODUCT('Raw INPUT data'!O317,1/PI())/2,2)/10000,PI()*POWER(PRODUCT('Raw INPUT data'!P317,1/PI())/2,2)/10000,PI()*POWER(PRODUCT('Raw INPUT data'!Q317,1/PI())/2,2)/10000,PI()*POWER(PRODUCT('Raw INPUT data'!R317,1/PI())/2,2)/10000,PI()*POWER(PRODUCT('Raw INPUT data'!S317,1/PI())/2,2)/10000,PI()*POWER(PRODUCT('Raw INPUT data'!T317,1/PI())/2,2)/10000,PI()*POWER(PRODUCT('Raw INPUT data'!U317,1/PI())/2,2)/10000,PI()*POWER(PRODUCT('Raw INPUT data'!V317,1/PI())/2,2)/10000,PI()*POWER(PRODUCT('Raw INPUT data'!W317,1/PI())/2,2)/10000,PI()*POWER(PRODUCT('Raw INPUT data'!X317,1/PI())/2,2)/10000,PI()*POWER(PRODUCT('Raw INPUT data'!Y317,1/PI())/2,2)/10000,PI()*POWER(PRODUCT('Raw INPUT data'!Z317,1/PI())/2,2)/10000)))</f>
        <v/>
      </c>
      <c r="I317" s="26" t="str">
        <f>IF(C317="","",COUNT('Raw INPUT data'!G317:Z317))</f>
        <v/>
      </c>
      <c r="J317" s="3" t="str">
        <f>IF(C317="","",'Raw INPUT data'!F317)</f>
        <v/>
      </c>
      <c r="K317" s="43" t="str">
        <f>IF(B317="","",IF($K$4="","",IF(OR(C317=$K$4,C318=$K$4,C319=$K$4,C320=$K$4),1,0)))</f>
        <v/>
      </c>
      <c r="L317" s="43" t="str">
        <f>IF(B317="","",IF($L$4="","",IF(OR(C317=$L$4,C318=$L$4,C319=$L$4,C320=$L$4),1,0)))</f>
        <v/>
      </c>
      <c r="M317" s="43" t="str">
        <f>IF(B317="","",IF($M$4="","",IF(OR(C317=$M$4,C318=$M$4,C319=$M$4,C320=$M$4),1,0)))</f>
        <v/>
      </c>
      <c r="N317" s="43" t="str">
        <f>IF(B317="","",IF($N$4="","",IF(OR(C317=$N$4,C318=$N$4,C319=$N$4,C320=$N$4),1,0)))</f>
        <v/>
      </c>
      <c r="O317" s="43" t="str">
        <f>IF(B317="","",IF($O$4="","",IF(OR(C317=$O$4,C318=$O$4,C319=$O$4,C320=$O$4),1,0)))</f>
        <v/>
      </c>
      <c r="P317" s="43" t="str">
        <f>IF(B317="","",IF($P$4="","",IF(OR(C317=$P$4,C318=$P$4,C319=$P$4,C320=$P$4),1,0)))</f>
        <v/>
      </c>
      <c r="Q317" s="43" t="str">
        <f>IF(B317="","",IF($Q$4="","",IF(OR(C317=$Q$4,C318=$Q$4,C319=$Q$4,C320=$Q$4),1,0)))</f>
        <v/>
      </c>
      <c r="R317" s="43" t="str">
        <f>IF(B317="","",IF($R$4="","",IF(OR(C317=$R$4,C318=$R$4,C319=$R$4,C320=$R$4),1,0)))</f>
        <v/>
      </c>
      <c r="S317" s="43" t="str">
        <f>IF(B317="","",IF($S$4="","",IF(OR(C317=$S$4,C318=$S$4,C319=$S$4,C320=$S$4),1,0)))</f>
        <v/>
      </c>
      <c r="T317" s="43" t="str">
        <f>IF(B317="","",IF($T$4="","",IF(OR(C317=$T$4,C318=$T$4,C319=$T$4,C320=$T$4),1,0)))</f>
        <v/>
      </c>
      <c r="U317" s="43" t="str">
        <f>IF(B317="","",IF($U$4="","",IF(OR(C317=$U$4,C318=$U$4,C319=$U$4,C320=$U$4),1,0)))</f>
        <v/>
      </c>
      <c r="V317" s="43" t="str">
        <f>IF(B317="","",IF($V$4="","",IF(OR(C317=$V$4,C318=$V$4,C319=$V$4,C320=$V$4),1,0)))</f>
        <v/>
      </c>
      <c r="W317" s="43" t="str">
        <f>IF(B317="","",IF($W$4="","",IF(OR(C317=$W$4,C318=$W$4,C319=$W$4,C320=$W$4),1,0)))</f>
        <v/>
      </c>
      <c r="X317" s="43" t="str">
        <f>IF(B317="","",IF($X$4="","",IF(OR(C317=$X$4,C318=$X$4,C319=$X$4,C320=$X$4),1,0)))</f>
        <v/>
      </c>
      <c r="Y317" s="43" t="str">
        <f>IF(B317="","",IF($Y$4="","",IF(OR(C317=$Y$4,C318=$Y$4,C319=$Y$4,C320=$Y$4),1,0)))</f>
        <v/>
      </c>
      <c r="Z317" s="43" t="str">
        <f>IF(B317="","",IF($Z$4="","",IF(OR(C317=$Z$4,C318=$Z$4,C319=$Z$4,C320=$Z$4),1,0)))</f>
        <v/>
      </c>
      <c r="AA317" s="43" t="str">
        <f>IF(B317="","",IF($AA$4="","",IF(OR(C317=$AA$4,C318=$AA$4,C319=$AA$4,C320=$AA$4),1,0)))</f>
        <v/>
      </c>
      <c r="AB317" s="43" t="str">
        <f>IF(B317="","",IF($AB$4="","",IF(OR(C317=$AB$4,C318=$AB$4,C319=$AB$4,C320=$AB$4),1,0)))</f>
        <v/>
      </c>
      <c r="AC317" s="43" t="str">
        <f>IF(B317="","",IF($AC$4="","",IF(OR(C317=$AC$4,C318=$AC$4,C319=$AC$4,C320=$AC$4),1,0)))</f>
        <v/>
      </c>
      <c r="AD317" s="43" t="str">
        <f>IF(B317="","",IF($AD$4="","",IF(OR(C317=$AD$4,C318=$AD$4,C319=$AD$4,C320=$AD$4),1,0)))</f>
        <v/>
      </c>
      <c r="AE317" s="43" t="str">
        <f>IF(B317="","",IF($AE$4="","",IF(OR(C317=$AE$4,C318=$AE$4,C319=$AE$4,C320=$AE$4),1,0)))</f>
        <v/>
      </c>
      <c r="AF317" s="43" t="str">
        <f>IF(B317="","",IF($AF$4="","",IF(OR(C317=$AF$4,C318=$AF$4,C319=$AF$4,C320=$AF$4),1,0)))</f>
        <v/>
      </c>
      <c r="AG317" s="43" t="str">
        <f>IF(B317="","",IF($AG$4="","",IF(OR(C317=$AG$4,C318=$AG$4,C319=$AG$4,C320=$AG$4),1,0)))</f>
        <v/>
      </c>
      <c r="AH317" s="43" t="str">
        <f>IF(B317="","",IF($AH$4="","",IF(OR(C317=$AH$4,C318=$AH$4,C319=$AH$4,C320=$AH$4),1,0)))</f>
        <v/>
      </c>
      <c r="AI317" s="43" t="str">
        <f>IF(B317="","",IF($AI$4="","",IF(OR(C317=$AI$4,C318=$AI$4,C319=$AI$4,C320=$AI$4),1,0)))</f>
        <v/>
      </c>
      <c r="AJ317" s="43" t="str">
        <f>IF(B317="","",IF($AJ$4="","",IF(OR(C317=$AJ$4,C318=$AJ$4,C319=$AJ$4,C320=$AJ$4),1,0)))</f>
        <v/>
      </c>
      <c r="AK317" s="43" t="str">
        <f>IF(B317="","",IF($AK$4="","",IF(OR(C317=$AK$4,C318=$AK$4,C319=$AK$4,C320=$AK$4),1,0)))</f>
        <v/>
      </c>
      <c r="AL317" s="43" t="str">
        <f>IF(B317="","",IF($AL$4="","",IF(OR(C317=$AL$4,C318=$AL$4,C319=$AL$4,C320=$AL$4),1,0)))</f>
        <v/>
      </c>
      <c r="AM317" s="43" t="str">
        <f>IF(B317="","",IF($AM$4="","",IF(OR(C317=$AM$4,C318=$AM$4,C319=$AM$4,C320=$AM$4),1,0)))</f>
        <v/>
      </c>
      <c r="AN317" s="72" t="str">
        <f>IF(B317="","",IF($AN$4="","",IF(OR(C317=$AN$4,C318=$AN$4,C319=$AN$4,C320=$AN$4),1,0)))</f>
        <v/>
      </c>
    </row>
    <row r="318" spans="1:40" x14ac:dyDescent="0.2">
      <c r="A318" s="68" t="str">
        <f t="shared" si="13"/>
        <v/>
      </c>
      <c r="B318" s="1" t="str">
        <f>CONCATENATE('Raw INPUT data'!A318,'Raw INPUT data'!B318)</f>
        <v/>
      </c>
      <c r="C318" s="12" t="str">
        <f>'Raw INPUT data'!D318</f>
        <v/>
      </c>
      <c r="D318" s="20" t="str">
        <f>IF(C318="","",IF(I318&gt;1,'Raw INPUT data'!E318,SUM('Raw INPUT data'!E318,(G318/100)/2)))</f>
        <v/>
      </c>
      <c r="E318" s="20" t="str">
        <f t="shared" si="14"/>
        <v/>
      </c>
      <c r="F318" s="16" t="str">
        <f>IF(C318="","",IF(I318&gt;1,"MST",'Raw INPUT data'!G318))</f>
        <v/>
      </c>
      <c r="G318" s="16" t="str">
        <f t="shared" si="15"/>
        <v/>
      </c>
      <c r="H318" s="25" t="str">
        <f>IF(C318="","",IF(I318=1,PI()*POWER(G318/2,2)/10000,SUM(PI()*POWER(PRODUCT('Raw INPUT data'!G318,1/PI())/2,2)/10000,PI()*POWER(PRODUCT('Raw INPUT data'!H318,1/PI())/2,2)/10000,PI()*POWER(PRODUCT('Raw INPUT data'!I318,1/PI())/2,2)/10000,PI()*POWER(PRODUCT('Raw INPUT data'!J318,1/PI())/2,2)/10000,PI()*POWER(PRODUCT('Raw INPUT data'!K318,1/PI())/2,2)/10000,PI()*POWER(PRODUCT('Raw INPUT data'!L318,1/PI())/2,2)/10000,PI()*POWER(PRODUCT('Raw INPUT data'!M318,1/PI())/2,2)/10000,PI()*POWER(PRODUCT('Raw INPUT data'!N318,1/PI())/2,2)/10000,PI()*POWER(PRODUCT('Raw INPUT data'!O318,1/PI())/2,2)/10000,PI()*POWER(PRODUCT('Raw INPUT data'!P318,1/PI())/2,2)/10000,PI()*POWER(PRODUCT('Raw INPUT data'!Q318,1/PI())/2,2)/10000,PI()*POWER(PRODUCT('Raw INPUT data'!R318,1/PI())/2,2)/10000,PI()*POWER(PRODUCT('Raw INPUT data'!S318,1/PI())/2,2)/10000,PI()*POWER(PRODUCT('Raw INPUT data'!T318,1/PI())/2,2)/10000,PI()*POWER(PRODUCT('Raw INPUT data'!U318,1/PI())/2,2)/10000,PI()*POWER(PRODUCT('Raw INPUT data'!V318,1/PI())/2,2)/10000,PI()*POWER(PRODUCT('Raw INPUT data'!W318,1/PI())/2,2)/10000,PI()*POWER(PRODUCT('Raw INPUT data'!X318,1/PI())/2,2)/10000,PI()*POWER(PRODUCT('Raw INPUT data'!Y318,1/PI())/2,2)/10000,PI()*POWER(PRODUCT('Raw INPUT data'!Z318,1/PI())/2,2)/10000)))</f>
        <v/>
      </c>
      <c r="I318" s="26" t="str">
        <f>IF(C318="","",COUNT('Raw INPUT data'!G318:Z318))</f>
        <v/>
      </c>
      <c r="J318" s="3" t="str">
        <f>IF(C318="","",'Raw INPUT data'!F318)</f>
        <v/>
      </c>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72"/>
    </row>
    <row r="319" spans="1:40" x14ac:dyDescent="0.2">
      <c r="A319" s="68" t="str">
        <f t="shared" si="13"/>
        <v/>
      </c>
      <c r="B319" s="1" t="str">
        <f>CONCATENATE('Raw INPUT data'!A319,'Raw INPUT data'!B319)</f>
        <v/>
      </c>
      <c r="C319" s="12" t="str">
        <f>'Raw INPUT data'!D319</f>
        <v/>
      </c>
      <c r="D319" s="20" t="str">
        <f>IF(C319="","",IF(I319&gt;1,'Raw INPUT data'!E319,SUM('Raw INPUT data'!E319,(G319/100)/2)))</f>
        <v/>
      </c>
      <c r="E319" s="20" t="str">
        <f t="shared" si="14"/>
        <v/>
      </c>
      <c r="F319" s="16" t="str">
        <f>IF(C319="","",IF(I319&gt;1,"MST",'Raw INPUT data'!G319))</f>
        <v/>
      </c>
      <c r="G319" s="16" t="str">
        <f t="shared" si="15"/>
        <v/>
      </c>
      <c r="H319" s="25" t="str">
        <f>IF(C319="","",IF(I319=1,PI()*POWER(G319/2,2)/10000,SUM(PI()*POWER(PRODUCT('Raw INPUT data'!G319,1/PI())/2,2)/10000,PI()*POWER(PRODUCT('Raw INPUT data'!H319,1/PI())/2,2)/10000,PI()*POWER(PRODUCT('Raw INPUT data'!I319,1/PI())/2,2)/10000,PI()*POWER(PRODUCT('Raw INPUT data'!J319,1/PI())/2,2)/10000,PI()*POWER(PRODUCT('Raw INPUT data'!K319,1/PI())/2,2)/10000,PI()*POWER(PRODUCT('Raw INPUT data'!L319,1/PI())/2,2)/10000,PI()*POWER(PRODUCT('Raw INPUT data'!M319,1/PI())/2,2)/10000,PI()*POWER(PRODUCT('Raw INPUT data'!N319,1/PI())/2,2)/10000,PI()*POWER(PRODUCT('Raw INPUT data'!O319,1/PI())/2,2)/10000,PI()*POWER(PRODUCT('Raw INPUT data'!P319,1/PI())/2,2)/10000,PI()*POWER(PRODUCT('Raw INPUT data'!Q319,1/PI())/2,2)/10000,PI()*POWER(PRODUCT('Raw INPUT data'!R319,1/PI())/2,2)/10000,PI()*POWER(PRODUCT('Raw INPUT data'!S319,1/PI())/2,2)/10000,PI()*POWER(PRODUCT('Raw INPUT data'!T319,1/PI())/2,2)/10000,PI()*POWER(PRODUCT('Raw INPUT data'!U319,1/PI())/2,2)/10000,PI()*POWER(PRODUCT('Raw INPUT data'!V319,1/PI())/2,2)/10000,PI()*POWER(PRODUCT('Raw INPUT data'!W319,1/PI())/2,2)/10000,PI()*POWER(PRODUCT('Raw INPUT data'!X319,1/PI())/2,2)/10000,PI()*POWER(PRODUCT('Raw INPUT data'!Y319,1/PI())/2,2)/10000,PI()*POWER(PRODUCT('Raw INPUT data'!Z319,1/PI())/2,2)/10000)))</f>
        <v/>
      </c>
      <c r="I319" s="26" t="str">
        <f>IF(C319="","",COUNT('Raw INPUT data'!G319:Z319))</f>
        <v/>
      </c>
      <c r="J319" s="3" t="str">
        <f>IF(C319="","",'Raw INPUT data'!F319)</f>
        <v/>
      </c>
      <c r="K319" s="43"/>
      <c r="L319" s="43"/>
      <c r="M319" s="43"/>
      <c r="N319" s="43"/>
      <c r="O319" s="43"/>
      <c r="P319" s="43"/>
      <c r="Q319" s="43"/>
      <c r="R319" s="43"/>
      <c r="S319" s="43"/>
      <c r="T319" s="43"/>
      <c r="U319" s="43"/>
      <c r="V319" s="43"/>
      <c r="W319" s="43"/>
      <c r="X319" s="43"/>
      <c r="Y319" s="43"/>
      <c r="Z319" s="43"/>
      <c r="AA319" s="43"/>
      <c r="AB319" s="43"/>
      <c r="AC319" s="43"/>
      <c r="AD319" s="43"/>
      <c r="AE319" s="43"/>
      <c r="AF319" s="43"/>
      <c r="AG319" s="43"/>
      <c r="AH319" s="43"/>
      <c r="AI319" s="43"/>
      <c r="AJ319" s="43"/>
      <c r="AK319" s="43"/>
      <c r="AL319" s="43"/>
      <c r="AM319" s="43"/>
      <c r="AN319" s="72"/>
    </row>
    <row r="320" spans="1:40" x14ac:dyDescent="0.2">
      <c r="A320" s="69" t="str">
        <f t="shared" si="13"/>
        <v/>
      </c>
      <c r="B320" s="4" t="str">
        <f>CONCATENATE('Raw INPUT data'!A320,'Raw INPUT data'!B320)</f>
        <v/>
      </c>
      <c r="C320" s="17" t="str">
        <f>'Raw INPUT data'!D320</f>
        <v/>
      </c>
      <c r="D320" s="21" t="str">
        <f>IF(C320="","",IF(I320&gt;1,'Raw INPUT data'!E320,SUM('Raw INPUT data'!E320,(G320/100)/2)))</f>
        <v/>
      </c>
      <c r="E320" s="21" t="str">
        <f t="shared" si="14"/>
        <v/>
      </c>
      <c r="F320" s="18" t="str">
        <f>IF(C320="","",IF(I320&gt;1,"MST",'Raw INPUT data'!G320))</f>
        <v/>
      </c>
      <c r="G320" s="18" t="str">
        <f t="shared" si="15"/>
        <v/>
      </c>
      <c r="H320" s="27" t="str">
        <f>IF(C320="","",IF(I320=1,PI()*POWER(G320/2,2)/10000,SUM(PI()*POWER(PRODUCT('Raw INPUT data'!G320,1/PI())/2,2)/10000,PI()*POWER(PRODUCT('Raw INPUT data'!H320,1/PI())/2,2)/10000,PI()*POWER(PRODUCT('Raw INPUT data'!I320,1/PI())/2,2)/10000,PI()*POWER(PRODUCT('Raw INPUT data'!J320,1/PI())/2,2)/10000,PI()*POWER(PRODUCT('Raw INPUT data'!K320,1/PI())/2,2)/10000,PI()*POWER(PRODUCT('Raw INPUT data'!L320,1/PI())/2,2)/10000,PI()*POWER(PRODUCT('Raw INPUT data'!M320,1/PI())/2,2)/10000,PI()*POWER(PRODUCT('Raw INPUT data'!N320,1/PI())/2,2)/10000,PI()*POWER(PRODUCT('Raw INPUT data'!O320,1/PI())/2,2)/10000,PI()*POWER(PRODUCT('Raw INPUT data'!P320,1/PI())/2,2)/10000,PI()*POWER(PRODUCT('Raw INPUT data'!Q320,1/PI())/2,2)/10000,PI()*POWER(PRODUCT('Raw INPUT data'!R320,1/PI())/2,2)/10000,PI()*POWER(PRODUCT('Raw INPUT data'!S320,1/PI())/2,2)/10000,PI()*POWER(PRODUCT('Raw INPUT data'!T320,1/PI())/2,2)/10000,PI()*POWER(PRODUCT('Raw INPUT data'!U320,1/PI())/2,2)/10000,PI()*POWER(PRODUCT('Raw INPUT data'!V320,1/PI())/2,2)/10000,PI()*POWER(PRODUCT('Raw INPUT data'!W320,1/PI())/2,2)/10000,PI()*POWER(PRODUCT('Raw INPUT data'!X320,1/PI())/2,2)/10000,PI()*POWER(PRODUCT('Raw INPUT data'!Y320,1/PI())/2,2)/10000,PI()*POWER(PRODUCT('Raw INPUT data'!Z320,1/PI())/2,2)/10000)))</f>
        <v/>
      </c>
      <c r="I320" s="28" t="str">
        <f>IF(C320="","",COUNT('Raw INPUT data'!G320:Z320))</f>
        <v/>
      </c>
      <c r="J320" s="5" t="str">
        <f>IF(C320="","",'Raw INPUT data'!F320)</f>
        <v/>
      </c>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73"/>
    </row>
    <row r="321" spans="1:40" x14ac:dyDescent="0.2">
      <c r="A321" s="68" t="str">
        <f t="shared" si="13"/>
        <v/>
      </c>
      <c r="B321" s="1" t="str">
        <f>CONCATENATE('Raw INPUT data'!A321,'Raw INPUT data'!B321)</f>
        <v/>
      </c>
      <c r="C321" s="12" t="str">
        <f>'Raw INPUT data'!D321</f>
        <v/>
      </c>
      <c r="D321" s="20" t="str">
        <f>IF(C321="","",IF(I321&gt;1,'Raw INPUT data'!E321,SUM('Raw INPUT data'!E321,(G321/100)/2)))</f>
        <v/>
      </c>
      <c r="E321" s="20" t="str">
        <f t="shared" si="14"/>
        <v/>
      </c>
      <c r="F321" s="16" t="str">
        <f>IF(C321="","",IF(I321&gt;1,"MST",'Raw INPUT data'!G321))</f>
        <v/>
      </c>
      <c r="G321" s="16" t="str">
        <f t="shared" si="15"/>
        <v/>
      </c>
      <c r="H321" s="25" t="str">
        <f>IF(C321="","",IF(I321=1,PI()*POWER(G321/2,2)/10000,SUM(PI()*POWER(PRODUCT('Raw INPUT data'!G321,1/PI())/2,2)/10000,PI()*POWER(PRODUCT('Raw INPUT data'!H321,1/PI())/2,2)/10000,PI()*POWER(PRODUCT('Raw INPUT data'!I321,1/PI())/2,2)/10000,PI()*POWER(PRODUCT('Raw INPUT data'!J321,1/PI())/2,2)/10000,PI()*POWER(PRODUCT('Raw INPUT data'!K321,1/PI())/2,2)/10000,PI()*POWER(PRODUCT('Raw INPUT data'!L321,1/PI())/2,2)/10000,PI()*POWER(PRODUCT('Raw INPUT data'!M321,1/PI())/2,2)/10000,PI()*POWER(PRODUCT('Raw INPUT data'!N321,1/PI())/2,2)/10000,PI()*POWER(PRODUCT('Raw INPUT data'!O321,1/PI())/2,2)/10000,PI()*POWER(PRODUCT('Raw INPUT data'!P321,1/PI())/2,2)/10000,PI()*POWER(PRODUCT('Raw INPUT data'!Q321,1/PI())/2,2)/10000,PI()*POWER(PRODUCT('Raw INPUT data'!R321,1/PI())/2,2)/10000,PI()*POWER(PRODUCT('Raw INPUT data'!S321,1/PI())/2,2)/10000,PI()*POWER(PRODUCT('Raw INPUT data'!T321,1/PI())/2,2)/10000,PI()*POWER(PRODUCT('Raw INPUT data'!U321,1/PI())/2,2)/10000,PI()*POWER(PRODUCT('Raw INPUT data'!V321,1/PI())/2,2)/10000,PI()*POWER(PRODUCT('Raw INPUT data'!W321,1/PI())/2,2)/10000,PI()*POWER(PRODUCT('Raw INPUT data'!X321,1/PI())/2,2)/10000,PI()*POWER(PRODUCT('Raw INPUT data'!Y321,1/PI())/2,2)/10000,PI()*POWER(PRODUCT('Raw INPUT data'!Z321,1/PI())/2,2)/10000)))</f>
        <v/>
      </c>
      <c r="I321" s="26" t="str">
        <f>IF(C321="","",COUNT('Raw INPUT data'!G321:Z321))</f>
        <v/>
      </c>
      <c r="J321" s="3" t="str">
        <f>IF(C321="","",'Raw INPUT data'!F321)</f>
        <v/>
      </c>
      <c r="K321" s="43" t="str">
        <f>IF(B321="","",IF($K$4="","",IF(OR(C321=$K$4,C322=$K$4,C323=$K$4,C324=$K$4),1,0)))</f>
        <v/>
      </c>
      <c r="L321" s="43" t="str">
        <f>IF(B321="","",IF($L$4="","",IF(OR(C321=$L$4,C322=$L$4,C323=$L$4,C324=$L$4),1,0)))</f>
        <v/>
      </c>
      <c r="M321" s="43" t="str">
        <f>IF(B321="","",IF($M$4="","",IF(OR(C321=$M$4,C322=$M$4,C323=$M$4,C324=$M$4),1,0)))</f>
        <v/>
      </c>
      <c r="N321" s="43" t="str">
        <f>IF(B321="","",IF($N$4="","",IF(OR(C321=$N$4,C322=$N$4,C323=$N$4,C324=$N$4),1,0)))</f>
        <v/>
      </c>
      <c r="O321" s="43" t="str">
        <f>IF(B321="","",IF($O$4="","",IF(OR(C321=$O$4,C322=$O$4,C323=$O$4,C324=$O$4),1,0)))</f>
        <v/>
      </c>
      <c r="P321" s="43" t="str">
        <f>IF(B321="","",IF($P$4="","",IF(OR(C321=$P$4,C322=$P$4,C323=$P$4,C324=$P$4),1,0)))</f>
        <v/>
      </c>
      <c r="Q321" s="43" t="str">
        <f>IF(B321="","",IF($Q$4="","",IF(OR(C321=$Q$4,C322=$Q$4,C323=$Q$4,C324=$Q$4),1,0)))</f>
        <v/>
      </c>
      <c r="R321" s="43" t="str">
        <f>IF(B321="","",IF($R$4="","",IF(OR(C321=$R$4,C322=$R$4,C323=$R$4,C324=$R$4),1,0)))</f>
        <v/>
      </c>
      <c r="S321" s="43" t="str">
        <f>IF(B321="","",IF($S$4="","",IF(OR(C321=$S$4,C322=$S$4,C323=$S$4,C324=$S$4),1,0)))</f>
        <v/>
      </c>
      <c r="T321" s="43" t="str">
        <f>IF(B321="","",IF($T$4="","",IF(OR(C321=$T$4,C322=$T$4,C323=$T$4,C324=$T$4),1,0)))</f>
        <v/>
      </c>
      <c r="U321" s="43" t="str">
        <f>IF(B321="","",IF($U$4="","",IF(OR(C321=$U$4,C322=$U$4,C323=$U$4,C324=$U$4),1,0)))</f>
        <v/>
      </c>
      <c r="V321" s="43" t="str">
        <f>IF(B321="","",IF($V$4="","",IF(OR(C321=$V$4,C322=$V$4,C323=$V$4,C324=$V$4),1,0)))</f>
        <v/>
      </c>
      <c r="W321" s="43" t="str">
        <f>IF(B321="","",IF($W$4="","",IF(OR(C321=$W$4,C322=$W$4,C323=$W$4,C324=$W$4),1,0)))</f>
        <v/>
      </c>
      <c r="X321" s="43" t="str">
        <f>IF(B321="","",IF($X$4="","",IF(OR(C321=$X$4,C322=$X$4,C323=$X$4,C324=$X$4),1,0)))</f>
        <v/>
      </c>
      <c r="Y321" s="43" t="str">
        <f>IF(B321="","",IF($Y$4="","",IF(OR(C321=$Y$4,C322=$Y$4,C323=$Y$4,C324=$Y$4),1,0)))</f>
        <v/>
      </c>
      <c r="Z321" s="43" t="str">
        <f>IF(B321="","",IF($Z$4="","",IF(OR(C321=$Z$4,C322=$Z$4,C323=$Z$4,C324=$Z$4),1,0)))</f>
        <v/>
      </c>
      <c r="AA321" s="43" t="str">
        <f>IF(B321="","",IF($AA$4="","",IF(OR(C321=$AA$4,C322=$AA$4,C323=$AA$4,C324=$AA$4),1,0)))</f>
        <v/>
      </c>
      <c r="AB321" s="43" t="str">
        <f>IF(B321="","",IF($AB$4="","",IF(OR(C321=$AB$4,C322=$AB$4,C323=$AB$4,C324=$AB$4),1,0)))</f>
        <v/>
      </c>
      <c r="AC321" s="43" t="str">
        <f>IF(B321="","",IF($AC$4="","",IF(OR(C321=$AC$4,C322=$AC$4,C323=$AC$4,C324=$AC$4),1,0)))</f>
        <v/>
      </c>
      <c r="AD321" s="43" t="str">
        <f>IF(B321="","",IF($AD$4="","",IF(OR(C321=$AD$4,C322=$AD$4,C323=$AD$4,C324=$AD$4),1,0)))</f>
        <v/>
      </c>
      <c r="AE321" s="43" t="str">
        <f>IF(B321="","",IF($AE$4="","",IF(OR(C321=$AE$4,C322=$AE$4,C323=$AE$4,C324=$AE$4),1,0)))</f>
        <v/>
      </c>
      <c r="AF321" s="43" t="str">
        <f>IF(B321="","",IF($AF$4="","",IF(OR(C321=$AF$4,C322=$AF$4,C323=$AF$4,C324=$AF$4),1,0)))</f>
        <v/>
      </c>
      <c r="AG321" s="43" t="str">
        <f>IF(B321="","",IF($AG$4="","",IF(OR(C321=$AG$4,C322=$AG$4,C323=$AG$4,C324=$AG$4),1,0)))</f>
        <v/>
      </c>
      <c r="AH321" s="43" t="str">
        <f>IF(B321="","",IF($AH$4="","",IF(OR(C321=$AH$4,C322=$AH$4,C323=$AH$4,C324=$AH$4),1,0)))</f>
        <v/>
      </c>
      <c r="AI321" s="43" t="str">
        <f>IF(B321="","",IF($AI$4="","",IF(OR(C321=$AI$4,C322=$AI$4,C323=$AI$4,C324=$AI$4),1,0)))</f>
        <v/>
      </c>
      <c r="AJ321" s="43" t="str">
        <f>IF(B321="","",IF($AJ$4="","",IF(OR(C321=$AJ$4,C322=$AJ$4,C323=$AJ$4,C324=$AJ$4),1,0)))</f>
        <v/>
      </c>
      <c r="AK321" s="43" t="str">
        <f>IF(B321="","",IF($AK$4="","",IF(OR(C321=$AK$4,C322=$AK$4,C323=$AK$4,C324=$AK$4),1,0)))</f>
        <v/>
      </c>
      <c r="AL321" s="43" t="str">
        <f>IF(B321="","",IF($AL$4="","",IF(OR(C321=$AL$4,C322=$AL$4,C323=$AL$4,C324=$AL$4),1,0)))</f>
        <v/>
      </c>
      <c r="AM321" s="43" t="str">
        <f>IF(B321="","",IF($AM$4="","",IF(OR(C321=$AM$4,C322=$AM$4,C323=$AM$4,C324=$AM$4),1,0)))</f>
        <v/>
      </c>
      <c r="AN321" s="72" t="str">
        <f>IF(B321="","",IF($AN$4="","",IF(OR(C321=$AN$4,C322=$AN$4,C323=$AN$4,C324=$AN$4),1,0)))</f>
        <v/>
      </c>
    </row>
    <row r="322" spans="1:40" x14ac:dyDescent="0.2">
      <c r="A322" s="68" t="str">
        <f t="shared" si="13"/>
        <v/>
      </c>
      <c r="B322" s="1" t="str">
        <f>CONCATENATE('Raw INPUT data'!A322,'Raw INPUT data'!B322)</f>
        <v/>
      </c>
      <c r="C322" s="12" t="str">
        <f>'Raw INPUT data'!D322</f>
        <v/>
      </c>
      <c r="D322" s="20" t="str">
        <f>IF(C322="","",IF(I322&gt;1,'Raw INPUT data'!E322,SUM('Raw INPUT data'!E322,(G322/100)/2)))</f>
        <v/>
      </c>
      <c r="E322" s="20" t="str">
        <f t="shared" si="14"/>
        <v/>
      </c>
      <c r="F322" s="16" t="str">
        <f>IF(C322="","",IF(I322&gt;1,"MST",'Raw INPUT data'!G322))</f>
        <v/>
      </c>
      <c r="G322" s="16" t="str">
        <f t="shared" si="15"/>
        <v/>
      </c>
      <c r="H322" s="25" t="str">
        <f>IF(C322="","",IF(I322=1,PI()*POWER(G322/2,2)/10000,SUM(PI()*POWER(PRODUCT('Raw INPUT data'!G322,1/PI())/2,2)/10000,PI()*POWER(PRODUCT('Raw INPUT data'!H322,1/PI())/2,2)/10000,PI()*POWER(PRODUCT('Raw INPUT data'!I322,1/PI())/2,2)/10000,PI()*POWER(PRODUCT('Raw INPUT data'!J322,1/PI())/2,2)/10000,PI()*POWER(PRODUCT('Raw INPUT data'!K322,1/PI())/2,2)/10000,PI()*POWER(PRODUCT('Raw INPUT data'!L322,1/PI())/2,2)/10000,PI()*POWER(PRODUCT('Raw INPUT data'!M322,1/PI())/2,2)/10000,PI()*POWER(PRODUCT('Raw INPUT data'!N322,1/PI())/2,2)/10000,PI()*POWER(PRODUCT('Raw INPUT data'!O322,1/PI())/2,2)/10000,PI()*POWER(PRODUCT('Raw INPUT data'!P322,1/PI())/2,2)/10000,PI()*POWER(PRODUCT('Raw INPUT data'!Q322,1/PI())/2,2)/10000,PI()*POWER(PRODUCT('Raw INPUT data'!R322,1/PI())/2,2)/10000,PI()*POWER(PRODUCT('Raw INPUT data'!S322,1/PI())/2,2)/10000,PI()*POWER(PRODUCT('Raw INPUT data'!T322,1/PI())/2,2)/10000,PI()*POWER(PRODUCT('Raw INPUT data'!U322,1/PI())/2,2)/10000,PI()*POWER(PRODUCT('Raw INPUT data'!V322,1/PI())/2,2)/10000,PI()*POWER(PRODUCT('Raw INPUT data'!W322,1/PI())/2,2)/10000,PI()*POWER(PRODUCT('Raw INPUT data'!X322,1/PI())/2,2)/10000,PI()*POWER(PRODUCT('Raw INPUT data'!Y322,1/PI())/2,2)/10000,PI()*POWER(PRODUCT('Raw INPUT data'!Z322,1/PI())/2,2)/10000)))</f>
        <v/>
      </c>
      <c r="I322" s="26" t="str">
        <f>IF(C322="","",COUNT('Raw INPUT data'!G322:Z322))</f>
        <v/>
      </c>
      <c r="J322" s="3" t="str">
        <f>IF(C322="","",'Raw INPUT data'!F322)</f>
        <v/>
      </c>
      <c r="K322" s="43"/>
      <c r="L322" s="43"/>
      <c r="M322" s="43"/>
      <c r="N322" s="43"/>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43"/>
      <c r="AM322" s="43"/>
      <c r="AN322" s="72"/>
    </row>
    <row r="323" spans="1:40" x14ac:dyDescent="0.2">
      <c r="A323" s="68" t="str">
        <f t="shared" si="13"/>
        <v/>
      </c>
      <c r="B323" s="1" t="str">
        <f>CONCATENATE('Raw INPUT data'!A323,'Raw INPUT data'!B323)</f>
        <v/>
      </c>
      <c r="C323" s="12" t="str">
        <f>'Raw INPUT data'!D323</f>
        <v/>
      </c>
      <c r="D323" s="20" t="str">
        <f>IF(C323="","",IF(I323&gt;1,'Raw INPUT data'!E323,SUM('Raw INPUT data'!E323,(G323/100)/2)))</f>
        <v/>
      </c>
      <c r="E323" s="20" t="str">
        <f t="shared" si="14"/>
        <v/>
      </c>
      <c r="F323" s="16" t="str">
        <f>IF(C323="","",IF(I323&gt;1,"MST",'Raw INPUT data'!G323))</f>
        <v/>
      </c>
      <c r="G323" s="16" t="str">
        <f t="shared" si="15"/>
        <v/>
      </c>
      <c r="H323" s="25" t="str">
        <f>IF(C323="","",IF(I323=1,PI()*POWER(G323/2,2)/10000,SUM(PI()*POWER(PRODUCT('Raw INPUT data'!G323,1/PI())/2,2)/10000,PI()*POWER(PRODUCT('Raw INPUT data'!H323,1/PI())/2,2)/10000,PI()*POWER(PRODUCT('Raw INPUT data'!I323,1/PI())/2,2)/10000,PI()*POWER(PRODUCT('Raw INPUT data'!J323,1/PI())/2,2)/10000,PI()*POWER(PRODUCT('Raw INPUT data'!K323,1/PI())/2,2)/10000,PI()*POWER(PRODUCT('Raw INPUT data'!L323,1/PI())/2,2)/10000,PI()*POWER(PRODUCT('Raw INPUT data'!M323,1/PI())/2,2)/10000,PI()*POWER(PRODUCT('Raw INPUT data'!N323,1/PI())/2,2)/10000,PI()*POWER(PRODUCT('Raw INPUT data'!O323,1/PI())/2,2)/10000,PI()*POWER(PRODUCT('Raw INPUT data'!P323,1/PI())/2,2)/10000,PI()*POWER(PRODUCT('Raw INPUT data'!Q323,1/PI())/2,2)/10000,PI()*POWER(PRODUCT('Raw INPUT data'!R323,1/PI())/2,2)/10000,PI()*POWER(PRODUCT('Raw INPUT data'!S323,1/PI())/2,2)/10000,PI()*POWER(PRODUCT('Raw INPUT data'!T323,1/PI())/2,2)/10000,PI()*POWER(PRODUCT('Raw INPUT data'!U323,1/PI())/2,2)/10000,PI()*POWER(PRODUCT('Raw INPUT data'!V323,1/PI())/2,2)/10000,PI()*POWER(PRODUCT('Raw INPUT data'!W323,1/PI())/2,2)/10000,PI()*POWER(PRODUCT('Raw INPUT data'!X323,1/PI())/2,2)/10000,PI()*POWER(PRODUCT('Raw INPUT data'!Y323,1/PI())/2,2)/10000,PI()*POWER(PRODUCT('Raw INPUT data'!Z323,1/PI())/2,2)/10000)))</f>
        <v/>
      </c>
      <c r="I323" s="26" t="str">
        <f>IF(C323="","",COUNT('Raw INPUT data'!G323:Z323))</f>
        <v/>
      </c>
      <c r="J323" s="3" t="str">
        <f>IF(C323="","",'Raw INPUT data'!F323)</f>
        <v/>
      </c>
      <c r="K323" s="43"/>
      <c r="L323" s="43"/>
      <c r="M323" s="43"/>
      <c r="N323" s="43"/>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43"/>
      <c r="AM323" s="43"/>
      <c r="AN323" s="72"/>
    </row>
    <row r="324" spans="1:40" x14ac:dyDescent="0.2">
      <c r="A324" s="69" t="str">
        <f t="shared" si="13"/>
        <v/>
      </c>
      <c r="B324" s="4" t="str">
        <f>CONCATENATE('Raw INPUT data'!A324,'Raw INPUT data'!B324)</f>
        <v/>
      </c>
      <c r="C324" s="17" t="str">
        <f>'Raw INPUT data'!D324</f>
        <v/>
      </c>
      <c r="D324" s="21" t="str">
        <f>IF(C324="","",IF(I324&gt;1,'Raw INPUT data'!E324,SUM('Raw INPUT data'!E324,(G324/100)/2)))</f>
        <v/>
      </c>
      <c r="E324" s="21" t="str">
        <f t="shared" si="14"/>
        <v/>
      </c>
      <c r="F324" s="18" t="str">
        <f>IF(C324="","",IF(I324&gt;1,"MST",'Raw INPUT data'!G324))</f>
        <v/>
      </c>
      <c r="G324" s="18" t="str">
        <f t="shared" si="15"/>
        <v/>
      </c>
      <c r="H324" s="27" t="str">
        <f>IF(C324="","",IF(I324=1,PI()*POWER(G324/2,2)/10000,SUM(PI()*POWER(PRODUCT('Raw INPUT data'!G324,1/PI())/2,2)/10000,PI()*POWER(PRODUCT('Raw INPUT data'!H324,1/PI())/2,2)/10000,PI()*POWER(PRODUCT('Raw INPUT data'!I324,1/PI())/2,2)/10000,PI()*POWER(PRODUCT('Raw INPUT data'!J324,1/PI())/2,2)/10000,PI()*POWER(PRODUCT('Raw INPUT data'!K324,1/PI())/2,2)/10000,PI()*POWER(PRODUCT('Raw INPUT data'!L324,1/PI())/2,2)/10000,PI()*POWER(PRODUCT('Raw INPUT data'!M324,1/PI())/2,2)/10000,PI()*POWER(PRODUCT('Raw INPUT data'!N324,1/PI())/2,2)/10000,PI()*POWER(PRODUCT('Raw INPUT data'!O324,1/PI())/2,2)/10000,PI()*POWER(PRODUCT('Raw INPUT data'!P324,1/PI())/2,2)/10000,PI()*POWER(PRODUCT('Raw INPUT data'!Q324,1/PI())/2,2)/10000,PI()*POWER(PRODUCT('Raw INPUT data'!R324,1/PI())/2,2)/10000,PI()*POWER(PRODUCT('Raw INPUT data'!S324,1/PI())/2,2)/10000,PI()*POWER(PRODUCT('Raw INPUT data'!T324,1/PI())/2,2)/10000,PI()*POWER(PRODUCT('Raw INPUT data'!U324,1/PI())/2,2)/10000,PI()*POWER(PRODUCT('Raw INPUT data'!V324,1/PI())/2,2)/10000,PI()*POWER(PRODUCT('Raw INPUT data'!W324,1/PI())/2,2)/10000,PI()*POWER(PRODUCT('Raw INPUT data'!X324,1/PI())/2,2)/10000,PI()*POWER(PRODUCT('Raw INPUT data'!Y324,1/PI())/2,2)/10000,PI()*POWER(PRODUCT('Raw INPUT data'!Z324,1/PI())/2,2)/10000)))</f>
        <v/>
      </c>
      <c r="I324" s="28" t="str">
        <f>IF(C324="","",COUNT('Raw INPUT data'!G324:Z324))</f>
        <v/>
      </c>
      <c r="J324" s="5" t="str">
        <f>IF(C324="","",'Raw INPUT data'!F324)</f>
        <v/>
      </c>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73"/>
    </row>
    <row r="325" spans="1:40" x14ac:dyDescent="0.2">
      <c r="A325" s="68" t="str">
        <f t="shared" ref="A325:A388" si="16">IF(B325="","",IF(C325="",0,1))</f>
        <v/>
      </c>
      <c r="B325" s="1" t="str">
        <f>CONCATENATE('Raw INPUT data'!A325,'Raw INPUT data'!B325)</f>
        <v/>
      </c>
      <c r="C325" s="12" t="str">
        <f>'Raw INPUT data'!D325</f>
        <v/>
      </c>
      <c r="D325" s="20" t="str">
        <f>IF(C325="","",IF(I325&gt;1,'Raw INPUT data'!E325,SUM('Raw INPUT data'!E325,(G325/100)/2)))</f>
        <v/>
      </c>
      <c r="E325" s="20" t="str">
        <f t="shared" si="14"/>
        <v/>
      </c>
      <c r="F325" s="16" t="str">
        <f>IF(C325="","",IF(I325&gt;1,"MST",'Raw INPUT data'!G325))</f>
        <v/>
      </c>
      <c r="G325" s="16" t="str">
        <f t="shared" si="15"/>
        <v/>
      </c>
      <c r="H325" s="25" t="str">
        <f>IF(C325="","",IF(I325=1,PI()*POWER(G325/2,2)/10000,SUM(PI()*POWER(PRODUCT('Raw INPUT data'!G325,1/PI())/2,2)/10000,PI()*POWER(PRODUCT('Raw INPUT data'!H325,1/PI())/2,2)/10000,PI()*POWER(PRODUCT('Raw INPUT data'!I325,1/PI())/2,2)/10000,PI()*POWER(PRODUCT('Raw INPUT data'!J325,1/PI())/2,2)/10000,PI()*POWER(PRODUCT('Raw INPUT data'!K325,1/PI())/2,2)/10000,PI()*POWER(PRODUCT('Raw INPUT data'!L325,1/PI())/2,2)/10000,PI()*POWER(PRODUCT('Raw INPUT data'!M325,1/PI())/2,2)/10000,PI()*POWER(PRODUCT('Raw INPUT data'!N325,1/PI())/2,2)/10000,PI()*POWER(PRODUCT('Raw INPUT data'!O325,1/PI())/2,2)/10000,PI()*POWER(PRODUCT('Raw INPUT data'!P325,1/PI())/2,2)/10000,PI()*POWER(PRODUCT('Raw INPUT data'!Q325,1/PI())/2,2)/10000,PI()*POWER(PRODUCT('Raw INPUT data'!R325,1/PI())/2,2)/10000,PI()*POWER(PRODUCT('Raw INPUT data'!S325,1/PI())/2,2)/10000,PI()*POWER(PRODUCT('Raw INPUT data'!T325,1/PI())/2,2)/10000,PI()*POWER(PRODUCT('Raw INPUT data'!U325,1/PI())/2,2)/10000,PI()*POWER(PRODUCT('Raw INPUT data'!V325,1/PI())/2,2)/10000,PI()*POWER(PRODUCT('Raw INPUT data'!W325,1/PI())/2,2)/10000,PI()*POWER(PRODUCT('Raw INPUT data'!X325,1/PI())/2,2)/10000,PI()*POWER(PRODUCT('Raw INPUT data'!Y325,1/PI())/2,2)/10000,PI()*POWER(PRODUCT('Raw INPUT data'!Z325,1/PI())/2,2)/10000)))</f>
        <v/>
      </c>
      <c r="I325" s="26" t="str">
        <f>IF(C325="","",COUNT('Raw INPUT data'!G325:Z325))</f>
        <v/>
      </c>
      <c r="J325" s="3" t="str">
        <f>IF(C325="","",'Raw INPUT data'!F325)</f>
        <v/>
      </c>
      <c r="K325" s="43" t="str">
        <f>IF(B325="","",IF($K$4="","",IF(OR(C325=$K$4,C326=$K$4,C327=$K$4,C328=$K$4),1,0)))</f>
        <v/>
      </c>
      <c r="L325" s="43" t="str">
        <f>IF(B325="","",IF($L$4="","",IF(OR(C325=$L$4,C326=$L$4,C327=$L$4,C328=$L$4),1,0)))</f>
        <v/>
      </c>
      <c r="M325" s="43" t="str">
        <f>IF(B325="","",IF($M$4="","",IF(OR(C325=$M$4,C326=$M$4,C327=$M$4,C328=$M$4),1,0)))</f>
        <v/>
      </c>
      <c r="N325" s="43" t="str">
        <f>IF(B325="","",IF($N$4="","",IF(OR(C325=$N$4,C326=$N$4,C327=$N$4,C328=$N$4),1,0)))</f>
        <v/>
      </c>
      <c r="O325" s="43" t="str">
        <f>IF(B325="","",IF($O$4="","",IF(OR(C325=$O$4,C326=$O$4,C327=$O$4,C328=$O$4),1,0)))</f>
        <v/>
      </c>
      <c r="P325" s="43" t="str">
        <f>IF(B325="","",IF($P$4="","",IF(OR(C325=$P$4,C326=$P$4,C327=$P$4,C328=$P$4),1,0)))</f>
        <v/>
      </c>
      <c r="Q325" s="43" t="str">
        <f>IF(B325="","",IF($Q$4="","",IF(OR(C325=$Q$4,C326=$Q$4,C327=$Q$4,C328=$Q$4),1,0)))</f>
        <v/>
      </c>
      <c r="R325" s="43" t="str">
        <f>IF(B325="","",IF($R$4="","",IF(OR(C325=$R$4,C326=$R$4,C327=$R$4,C328=$R$4),1,0)))</f>
        <v/>
      </c>
      <c r="S325" s="43" t="str">
        <f>IF(B325="","",IF($S$4="","",IF(OR(C325=$S$4,C326=$S$4,C327=$S$4,C328=$S$4),1,0)))</f>
        <v/>
      </c>
      <c r="T325" s="43" t="str">
        <f>IF(B325="","",IF($T$4="","",IF(OR(C325=$T$4,C326=$T$4,C327=$T$4,C328=$T$4),1,0)))</f>
        <v/>
      </c>
      <c r="U325" s="43" t="str">
        <f>IF(B325="","",IF($U$4="","",IF(OR(C325=$U$4,C326=$U$4,C327=$U$4,C328=$U$4),1,0)))</f>
        <v/>
      </c>
      <c r="V325" s="43" t="str">
        <f>IF(B325="","",IF($V$4="","",IF(OR(C325=$V$4,C326=$V$4,C327=$V$4,C328=$V$4),1,0)))</f>
        <v/>
      </c>
      <c r="W325" s="43" t="str">
        <f>IF(B325="","",IF($W$4="","",IF(OR(C325=$W$4,C326=$W$4,C327=$W$4,C328=$W$4),1,0)))</f>
        <v/>
      </c>
      <c r="X325" s="43" t="str">
        <f>IF(B325="","",IF($X$4="","",IF(OR(C325=$X$4,C326=$X$4,C327=$X$4,C328=$X$4),1,0)))</f>
        <v/>
      </c>
      <c r="Y325" s="43" t="str">
        <f>IF(B325="","",IF($Y$4="","",IF(OR(C325=$Y$4,C326=$Y$4,C327=$Y$4,C328=$Y$4),1,0)))</f>
        <v/>
      </c>
      <c r="Z325" s="43" t="str">
        <f>IF(B325="","",IF($Z$4="","",IF(OR(C325=$Z$4,C326=$Z$4,C327=$Z$4,C328=$Z$4),1,0)))</f>
        <v/>
      </c>
      <c r="AA325" s="43" t="str">
        <f>IF(B325="","",IF($AA$4="","",IF(OR(C325=$AA$4,C326=$AA$4,C327=$AA$4,C328=$AA$4),1,0)))</f>
        <v/>
      </c>
      <c r="AB325" s="43" t="str">
        <f>IF(B325="","",IF($AB$4="","",IF(OR(C325=$AB$4,C326=$AB$4,C327=$AB$4,C328=$AB$4),1,0)))</f>
        <v/>
      </c>
      <c r="AC325" s="43" t="str">
        <f>IF(B325="","",IF($AC$4="","",IF(OR(C325=$AC$4,C326=$AC$4,C327=$AC$4,C328=$AC$4),1,0)))</f>
        <v/>
      </c>
      <c r="AD325" s="43" t="str">
        <f>IF(B325="","",IF($AD$4="","",IF(OR(C325=$AD$4,C326=$AD$4,C327=$AD$4,C328=$AD$4),1,0)))</f>
        <v/>
      </c>
      <c r="AE325" s="43" t="str">
        <f>IF(B325="","",IF($AE$4="","",IF(OR(C325=$AE$4,C326=$AE$4,C327=$AE$4,C328=$AE$4),1,0)))</f>
        <v/>
      </c>
      <c r="AF325" s="43" t="str">
        <f>IF(B325="","",IF($AF$4="","",IF(OR(C325=$AF$4,C326=$AF$4,C327=$AF$4,C328=$AF$4),1,0)))</f>
        <v/>
      </c>
      <c r="AG325" s="43" t="str">
        <f>IF(B325="","",IF($AG$4="","",IF(OR(C325=$AG$4,C326=$AG$4,C327=$AG$4,C328=$AG$4),1,0)))</f>
        <v/>
      </c>
      <c r="AH325" s="43" t="str">
        <f>IF(B325="","",IF($AH$4="","",IF(OR(C325=$AH$4,C326=$AH$4,C327=$AH$4,C328=$AH$4),1,0)))</f>
        <v/>
      </c>
      <c r="AI325" s="43" t="str">
        <f>IF(B325="","",IF($AI$4="","",IF(OR(C325=$AI$4,C326=$AI$4,C327=$AI$4,C328=$AI$4),1,0)))</f>
        <v/>
      </c>
      <c r="AJ325" s="43" t="str">
        <f>IF(B325="","",IF($AJ$4="","",IF(OR(C325=$AJ$4,C326=$AJ$4,C327=$AJ$4,C328=$AJ$4),1,0)))</f>
        <v/>
      </c>
      <c r="AK325" s="43" t="str">
        <f>IF(B325="","",IF($AK$4="","",IF(OR(C325=$AK$4,C326=$AK$4,C327=$AK$4,C328=$AK$4),1,0)))</f>
        <v/>
      </c>
      <c r="AL325" s="43" t="str">
        <f>IF(B325="","",IF($AL$4="","",IF(OR(C325=$AL$4,C326=$AL$4,C327=$AL$4,C328=$AL$4),1,0)))</f>
        <v/>
      </c>
      <c r="AM325" s="43" t="str">
        <f>IF(B325="","",IF($AM$4="","",IF(OR(C325=$AM$4,C326=$AM$4,C327=$AM$4,C328=$AM$4),1,0)))</f>
        <v/>
      </c>
      <c r="AN325" s="72" t="str">
        <f>IF(B325="","",IF($AN$4="","",IF(OR(C325=$AN$4,C326=$AN$4,C327=$AN$4,C328=$AN$4),1,0)))</f>
        <v/>
      </c>
    </row>
    <row r="326" spans="1:40" x14ac:dyDescent="0.2">
      <c r="A326" s="68" t="str">
        <f t="shared" si="16"/>
        <v/>
      </c>
      <c r="B326" s="1" t="str">
        <f>CONCATENATE('Raw INPUT data'!A326,'Raw INPUT data'!B326)</f>
        <v/>
      </c>
      <c r="C326" s="12" t="str">
        <f>'Raw INPUT data'!D326</f>
        <v/>
      </c>
      <c r="D326" s="20" t="str">
        <f>IF(C326="","",IF(I326&gt;1,'Raw INPUT data'!E326,SUM('Raw INPUT data'!E326,(G326/100)/2)))</f>
        <v/>
      </c>
      <c r="E326" s="20" t="str">
        <f t="shared" si="14"/>
        <v/>
      </c>
      <c r="F326" s="16" t="str">
        <f>IF(C326="","",IF(I326&gt;1,"MST",'Raw INPUT data'!G326))</f>
        <v/>
      </c>
      <c r="G326" s="16" t="str">
        <f t="shared" si="15"/>
        <v/>
      </c>
      <c r="H326" s="25" t="str">
        <f>IF(C326="","",IF(I326=1,PI()*POWER(G326/2,2)/10000,SUM(PI()*POWER(PRODUCT('Raw INPUT data'!G326,1/PI())/2,2)/10000,PI()*POWER(PRODUCT('Raw INPUT data'!H326,1/PI())/2,2)/10000,PI()*POWER(PRODUCT('Raw INPUT data'!I326,1/PI())/2,2)/10000,PI()*POWER(PRODUCT('Raw INPUT data'!J326,1/PI())/2,2)/10000,PI()*POWER(PRODUCT('Raw INPUT data'!K326,1/PI())/2,2)/10000,PI()*POWER(PRODUCT('Raw INPUT data'!L326,1/PI())/2,2)/10000,PI()*POWER(PRODUCT('Raw INPUT data'!M326,1/PI())/2,2)/10000,PI()*POWER(PRODUCT('Raw INPUT data'!N326,1/PI())/2,2)/10000,PI()*POWER(PRODUCT('Raw INPUT data'!O326,1/PI())/2,2)/10000,PI()*POWER(PRODUCT('Raw INPUT data'!P326,1/PI())/2,2)/10000,PI()*POWER(PRODUCT('Raw INPUT data'!Q326,1/PI())/2,2)/10000,PI()*POWER(PRODUCT('Raw INPUT data'!R326,1/PI())/2,2)/10000,PI()*POWER(PRODUCT('Raw INPUT data'!S326,1/PI())/2,2)/10000,PI()*POWER(PRODUCT('Raw INPUT data'!T326,1/PI())/2,2)/10000,PI()*POWER(PRODUCT('Raw INPUT data'!U326,1/PI())/2,2)/10000,PI()*POWER(PRODUCT('Raw INPUT data'!V326,1/PI())/2,2)/10000,PI()*POWER(PRODUCT('Raw INPUT data'!W326,1/PI())/2,2)/10000,PI()*POWER(PRODUCT('Raw INPUT data'!X326,1/PI())/2,2)/10000,PI()*POWER(PRODUCT('Raw INPUT data'!Y326,1/PI())/2,2)/10000,PI()*POWER(PRODUCT('Raw INPUT data'!Z326,1/PI())/2,2)/10000)))</f>
        <v/>
      </c>
      <c r="I326" s="26" t="str">
        <f>IF(C326="","",COUNT('Raw INPUT data'!G326:Z326))</f>
        <v/>
      </c>
      <c r="J326" s="3" t="str">
        <f>IF(C326="","",'Raw INPUT data'!F326)</f>
        <v/>
      </c>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43"/>
      <c r="AM326" s="43"/>
      <c r="AN326" s="72"/>
    </row>
    <row r="327" spans="1:40" x14ac:dyDescent="0.2">
      <c r="A327" s="68" t="str">
        <f t="shared" si="16"/>
        <v/>
      </c>
      <c r="B327" s="1" t="str">
        <f>CONCATENATE('Raw INPUT data'!A327,'Raw INPUT data'!B327)</f>
        <v/>
      </c>
      <c r="C327" s="12" t="str">
        <f>'Raw INPUT data'!D327</f>
        <v/>
      </c>
      <c r="D327" s="20" t="str">
        <f>IF(C327="","",IF(I327&gt;1,'Raw INPUT data'!E327,SUM('Raw INPUT data'!E327,(G327/100)/2)))</f>
        <v/>
      </c>
      <c r="E327" s="20" t="str">
        <f t="shared" si="14"/>
        <v/>
      </c>
      <c r="F327" s="16" t="str">
        <f>IF(C327="","",IF(I327&gt;1,"MST",'Raw INPUT data'!G327))</f>
        <v/>
      </c>
      <c r="G327" s="16" t="str">
        <f t="shared" si="15"/>
        <v/>
      </c>
      <c r="H327" s="25" t="str">
        <f>IF(C327="","",IF(I327=1,PI()*POWER(G327/2,2)/10000,SUM(PI()*POWER(PRODUCT('Raw INPUT data'!G327,1/PI())/2,2)/10000,PI()*POWER(PRODUCT('Raw INPUT data'!H327,1/PI())/2,2)/10000,PI()*POWER(PRODUCT('Raw INPUT data'!I327,1/PI())/2,2)/10000,PI()*POWER(PRODUCT('Raw INPUT data'!J327,1/PI())/2,2)/10000,PI()*POWER(PRODUCT('Raw INPUT data'!K327,1/PI())/2,2)/10000,PI()*POWER(PRODUCT('Raw INPUT data'!L327,1/PI())/2,2)/10000,PI()*POWER(PRODUCT('Raw INPUT data'!M327,1/PI())/2,2)/10000,PI()*POWER(PRODUCT('Raw INPUT data'!N327,1/PI())/2,2)/10000,PI()*POWER(PRODUCT('Raw INPUT data'!O327,1/PI())/2,2)/10000,PI()*POWER(PRODUCT('Raw INPUT data'!P327,1/PI())/2,2)/10000,PI()*POWER(PRODUCT('Raw INPUT data'!Q327,1/PI())/2,2)/10000,PI()*POWER(PRODUCT('Raw INPUT data'!R327,1/PI())/2,2)/10000,PI()*POWER(PRODUCT('Raw INPUT data'!S327,1/PI())/2,2)/10000,PI()*POWER(PRODUCT('Raw INPUT data'!T327,1/PI())/2,2)/10000,PI()*POWER(PRODUCT('Raw INPUT data'!U327,1/PI())/2,2)/10000,PI()*POWER(PRODUCT('Raw INPUT data'!V327,1/PI())/2,2)/10000,PI()*POWER(PRODUCT('Raw INPUT data'!W327,1/PI())/2,2)/10000,PI()*POWER(PRODUCT('Raw INPUT data'!X327,1/PI())/2,2)/10000,PI()*POWER(PRODUCT('Raw INPUT data'!Y327,1/PI())/2,2)/10000,PI()*POWER(PRODUCT('Raw INPUT data'!Z327,1/PI())/2,2)/10000)))</f>
        <v/>
      </c>
      <c r="I327" s="26" t="str">
        <f>IF(C327="","",COUNT('Raw INPUT data'!G327:Z327))</f>
        <v/>
      </c>
      <c r="J327" s="3" t="str">
        <f>IF(C327="","",'Raw INPUT data'!F327)</f>
        <v/>
      </c>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43"/>
      <c r="AM327" s="43"/>
      <c r="AN327" s="72"/>
    </row>
    <row r="328" spans="1:40" x14ac:dyDescent="0.2">
      <c r="A328" s="69" t="str">
        <f t="shared" si="16"/>
        <v/>
      </c>
      <c r="B328" s="4" t="str">
        <f>CONCATENATE('Raw INPUT data'!A328,'Raw INPUT data'!B328)</f>
        <v/>
      </c>
      <c r="C328" s="17" t="str">
        <f>'Raw INPUT data'!D328</f>
        <v/>
      </c>
      <c r="D328" s="21" t="str">
        <f>IF(C328="","",IF(I328&gt;1,'Raw INPUT data'!E328,SUM('Raw INPUT data'!E328,(G328/100)/2)))</f>
        <v/>
      </c>
      <c r="E328" s="21" t="str">
        <f t="shared" si="14"/>
        <v/>
      </c>
      <c r="F328" s="18" t="str">
        <f>IF(C328="","",IF(I328&gt;1,"MST",'Raw INPUT data'!G328))</f>
        <v/>
      </c>
      <c r="G328" s="18" t="str">
        <f t="shared" si="15"/>
        <v/>
      </c>
      <c r="H328" s="27" t="str">
        <f>IF(C328="","",IF(I328=1,PI()*POWER(G328/2,2)/10000,SUM(PI()*POWER(PRODUCT('Raw INPUT data'!G328,1/PI())/2,2)/10000,PI()*POWER(PRODUCT('Raw INPUT data'!H328,1/PI())/2,2)/10000,PI()*POWER(PRODUCT('Raw INPUT data'!I328,1/PI())/2,2)/10000,PI()*POWER(PRODUCT('Raw INPUT data'!J328,1/PI())/2,2)/10000,PI()*POWER(PRODUCT('Raw INPUT data'!K328,1/PI())/2,2)/10000,PI()*POWER(PRODUCT('Raw INPUT data'!L328,1/PI())/2,2)/10000,PI()*POWER(PRODUCT('Raw INPUT data'!M328,1/PI())/2,2)/10000,PI()*POWER(PRODUCT('Raw INPUT data'!N328,1/PI())/2,2)/10000,PI()*POWER(PRODUCT('Raw INPUT data'!O328,1/PI())/2,2)/10000,PI()*POWER(PRODUCT('Raw INPUT data'!P328,1/PI())/2,2)/10000,PI()*POWER(PRODUCT('Raw INPUT data'!Q328,1/PI())/2,2)/10000,PI()*POWER(PRODUCT('Raw INPUT data'!R328,1/PI())/2,2)/10000,PI()*POWER(PRODUCT('Raw INPUT data'!S328,1/PI())/2,2)/10000,PI()*POWER(PRODUCT('Raw INPUT data'!T328,1/PI())/2,2)/10000,PI()*POWER(PRODUCT('Raw INPUT data'!U328,1/PI())/2,2)/10000,PI()*POWER(PRODUCT('Raw INPUT data'!V328,1/PI())/2,2)/10000,PI()*POWER(PRODUCT('Raw INPUT data'!W328,1/PI())/2,2)/10000,PI()*POWER(PRODUCT('Raw INPUT data'!X328,1/PI())/2,2)/10000,PI()*POWER(PRODUCT('Raw INPUT data'!Y328,1/PI())/2,2)/10000,PI()*POWER(PRODUCT('Raw INPUT data'!Z328,1/PI())/2,2)/10000)))</f>
        <v/>
      </c>
      <c r="I328" s="28" t="str">
        <f>IF(C328="","",COUNT('Raw INPUT data'!G328:Z328))</f>
        <v/>
      </c>
      <c r="J328" s="5" t="str">
        <f>IF(C328="","",'Raw INPUT data'!F328)</f>
        <v/>
      </c>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73"/>
    </row>
    <row r="329" spans="1:40" x14ac:dyDescent="0.2">
      <c r="A329" s="68" t="str">
        <f t="shared" si="16"/>
        <v/>
      </c>
      <c r="B329" s="1" t="str">
        <f>CONCATENATE('Raw INPUT data'!A329,'Raw INPUT data'!B329)</f>
        <v/>
      </c>
      <c r="C329" s="12" t="str">
        <f>'Raw INPUT data'!D329</f>
        <v/>
      </c>
      <c r="D329" s="20" t="str">
        <f>IF(C329="","",IF(I329&gt;1,'Raw INPUT data'!E329,SUM('Raw INPUT data'!E329,(G329/100)/2)))</f>
        <v/>
      </c>
      <c r="E329" s="20" t="str">
        <f t="shared" ref="E329:E392" si="17">IF(D329="","",POWER(D329,2))</f>
        <v/>
      </c>
      <c r="F329" s="16" t="str">
        <f>IF(C329="","",IF(I329&gt;1,"MST",'Raw INPUT data'!G329))</f>
        <v/>
      </c>
      <c r="G329" s="16" t="str">
        <f t="shared" si="15"/>
        <v/>
      </c>
      <c r="H329" s="25" t="str">
        <f>IF(C329="","",IF(I329=1,PI()*POWER(G329/2,2)/10000,SUM(PI()*POWER(PRODUCT('Raw INPUT data'!G329,1/PI())/2,2)/10000,PI()*POWER(PRODUCT('Raw INPUT data'!H329,1/PI())/2,2)/10000,PI()*POWER(PRODUCT('Raw INPUT data'!I329,1/PI())/2,2)/10000,PI()*POWER(PRODUCT('Raw INPUT data'!J329,1/PI())/2,2)/10000,PI()*POWER(PRODUCT('Raw INPUT data'!K329,1/PI())/2,2)/10000,PI()*POWER(PRODUCT('Raw INPUT data'!L329,1/PI())/2,2)/10000,PI()*POWER(PRODUCT('Raw INPUT data'!M329,1/PI())/2,2)/10000,PI()*POWER(PRODUCT('Raw INPUT data'!N329,1/PI())/2,2)/10000,PI()*POWER(PRODUCT('Raw INPUT data'!O329,1/PI())/2,2)/10000,PI()*POWER(PRODUCT('Raw INPUT data'!P329,1/PI())/2,2)/10000,PI()*POWER(PRODUCT('Raw INPUT data'!Q329,1/PI())/2,2)/10000,PI()*POWER(PRODUCT('Raw INPUT data'!R329,1/PI())/2,2)/10000,PI()*POWER(PRODUCT('Raw INPUT data'!S329,1/PI())/2,2)/10000,PI()*POWER(PRODUCT('Raw INPUT data'!T329,1/PI())/2,2)/10000,PI()*POWER(PRODUCT('Raw INPUT data'!U329,1/PI())/2,2)/10000,PI()*POWER(PRODUCT('Raw INPUT data'!V329,1/PI())/2,2)/10000,PI()*POWER(PRODUCT('Raw INPUT data'!W329,1/PI())/2,2)/10000,PI()*POWER(PRODUCT('Raw INPUT data'!X329,1/PI())/2,2)/10000,PI()*POWER(PRODUCT('Raw INPUT data'!Y329,1/PI())/2,2)/10000,PI()*POWER(PRODUCT('Raw INPUT data'!Z329,1/PI())/2,2)/10000)))</f>
        <v/>
      </c>
      <c r="I329" s="26" t="str">
        <f>IF(C329="","",COUNT('Raw INPUT data'!G329:Z329))</f>
        <v/>
      </c>
      <c r="J329" s="3" t="str">
        <f>IF(C329="","",'Raw INPUT data'!F329)</f>
        <v/>
      </c>
      <c r="K329" s="43" t="str">
        <f>IF(B329="","",IF($K$4="","",IF(OR(C329=$K$4,C330=$K$4,C331=$K$4,C332=$K$4),1,0)))</f>
        <v/>
      </c>
      <c r="L329" s="43" t="str">
        <f>IF(B329="","",IF($L$4="","",IF(OR(C329=$L$4,C330=$L$4,C331=$L$4,C332=$L$4),1,0)))</f>
        <v/>
      </c>
      <c r="M329" s="43" t="str">
        <f>IF(B329="","",IF($M$4="","",IF(OR(C329=$M$4,C330=$M$4,C331=$M$4,C332=$M$4),1,0)))</f>
        <v/>
      </c>
      <c r="N329" s="43" t="str">
        <f>IF(B329="","",IF($N$4="","",IF(OR(C329=$N$4,C330=$N$4,C331=$N$4,C332=$N$4),1,0)))</f>
        <v/>
      </c>
      <c r="O329" s="43" t="str">
        <f>IF(B329="","",IF($O$4="","",IF(OR(C329=$O$4,C330=$O$4,C331=$O$4,C332=$O$4),1,0)))</f>
        <v/>
      </c>
      <c r="P329" s="43" t="str">
        <f>IF(B329="","",IF($P$4="","",IF(OR(C329=$P$4,C330=$P$4,C331=$P$4,C332=$P$4),1,0)))</f>
        <v/>
      </c>
      <c r="Q329" s="43" t="str">
        <f>IF(B329="","",IF($Q$4="","",IF(OR(C329=$Q$4,C330=$Q$4,C331=$Q$4,C332=$Q$4),1,0)))</f>
        <v/>
      </c>
      <c r="R329" s="43" t="str">
        <f>IF(B329="","",IF($R$4="","",IF(OR(C329=$R$4,C330=$R$4,C331=$R$4,C332=$R$4),1,0)))</f>
        <v/>
      </c>
      <c r="S329" s="43" t="str">
        <f>IF(B329="","",IF($S$4="","",IF(OR(C329=$S$4,C330=$S$4,C331=$S$4,C332=$S$4),1,0)))</f>
        <v/>
      </c>
      <c r="T329" s="43" t="str">
        <f>IF(B329="","",IF($T$4="","",IF(OR(C329=$T$4,C330=$T$4,C331=$T$4,C332=$T$4),1,0)))</f>
        <v/>
      </c>
      <c r="U329" s="43" t="str">
        <f>IF(B329="","",IF($U$4="","",IF(OR(C329=$U$4,C330=$U$4,C331=$U$4,C332=$U$4),1,0)))</f>
        <v/>
      </c>
      <c r="V329" s="43" t="str">
        <f>IF(B329="","",IF($V$4="","",IF(OR(C329=$V$4,C330=$V$4,C331=$V$4,C332=$V$4),1,0)))</f>
        <v/>
      </c>
      <c r="W329" s="43" t="str">
        <f>IF(B329="","",IF($W$4="","",IF(OR(C329=$W$4,C330=$W$4,C331=$W$4,C332=$W$4),1,0)))</f>
        <v/>
      </c>
      <c r="X329" s="43" t="str">
        <f>IF(B329="","",IF($X$4="","",IF(OR(C329=$X$4,C330=$X$4,C331=$X$4,C332=$X$4),1,0)))</f>
        <v/>
      </c>
      <c r="Y329" s="43" t="str">
        <f>IF(B329="","",IF($Y$4="","",IF(OR(C329=$Y$4,C330=$Y$4,C331=$Y$4,C332=$Y$4),1,0)))</f>
        <v/>
      </c>
      <c r="Z329" s="43" t="str">
        <f>IF(B329="","",IF($Z$4="","",IF(OR(C329=$Z$4,C330=$Z$4,C331=$Z$4,C332=$Z$4),1,0)))</f>
        <v/>
      </c>
      <c r="AA329" s="43" t="str">
        <f>IF(B329="","",IF($AA$4="","",IF(OR(C329=$AA$4,C330=$AA$4,C331=$AA$4,C332=$AA$4),1,0)))</f>
        <v/>
      </c>
      <c r="AB329" s="43" t="str">
        <f>IF(B329="","",IF($AB$4="","",IF(OR(C329=$AB$4,C330=$AB$4,C331=$AB$4,C332=$AB$4),1,0)))</f>
        <v/>
      </c>
      <c r="AC329" s="43" t="str">
        <f>IF(B329="","",IF($AC$4="","",IF(OR(C329=$AC$4,C330=$AC$4,C331=$AC$4,C332=$AC$4),1,0)))</f>
        <v/>
      </c>
      <c r="AD329" s="43" t="str">
        <f>IF(B329="","",IF($AD$4="","",IF(OR(C329=$AD$4,C330=$AD$4,C331=$AD$4,C332=$AD$4),1,0)))</f>
        <v/>
      </c>
      <c r="AE329" s="43" t="str">
        <f>IF(B329="","",IF($AE$4="","",IF(OR(C329=$AE$4,C330=$AE$4,C331=$AE$4,C332=$AE$4),1,0)))</f>
        <v/>
      </c>
      <c r="AF329" s="43" t="str">
        <f>IF(B329="","",IF($AF$4="","",IF(OR(C329=$AF$4,C330=$AF$4,C331=$AF$4,C332=$AF$4),1,0)))</f>
        <v/>
      </c>
      <c r="AG329" s="43" t="str">
        <f>IF(B329="","",IF($AG$4="","",IF(OR(C329=$AG$4,C330=$AG$4,C331=$AG$4,C332=$AG$4),1,0)))</f>
        <v/>
      </c>
      <c r="AH329" s="43" t="str">
        <f>IF(B329="","",IF($AH$4="","",IF(OR(C329=$AH$4,C330=$AH$4,C331=$AH$4,C332=$AH$4),1,0)))</f>
        <v/>
      </c>
      <c r="AI329" s="43" t="str">
        <f>IF(B329="","",IF($AI$4="","",IF(OR(C329=$AI$4,C330=$AI$4,C331=$AI$4,C332=$AI$4),1,0)))</f>
        <v/>
      </c>
      <c r="AJ329" s="43" t="str">
        <f>IF(B329="","",IF($AJ$4="","",IF(OR(C329=$AJ$4,C330=$AJ$4,C331=$AJ$4,C332=$AJ$4),1,0)))</f>
        <v/>
      </c>
      <c r="AK329" s="43" t="str">
        <f>IF(B329="","",IF($AK$4="","",IF(OR(C329=$AK$4,C330=$AK$4,C331=$AK$4,C332=$AK$4),1,0)))</f>
        <v/>
      </c>
      <c r="AL329" s="43" t="str">
        <f>IF(B329="","",IF($AL$4="","",IF(OR(C329=$AL$4,C330=$AL$4,C331=$AL$4,C332=$AL$4),1,0)))</f>
        <v/>
      </c>
      <c r="AM329" s="43" t="str">
        <f>IF(B329="","",IF($AM$4="","",IF(OR(C329=$AM$4,C330=$AM$4,C331=$AM$4,C332=$AM$4),1,0)))</f>
        <v/>
      </c>
      <c r="AN329" s="72" t="str">
        <f>IF(B329="","",IF($AN$4="","",IF(OR(C329=$AN$4,C330=$AN$4,C331=$AN$4,C332=$AN$4),1,0)))</f>
        <v/>
      </c>
    </row>
    <row r="330" spans="1:40" x14ac:dyDescent="0.2">
      <c r="A330" s="68" t="str">
        <f t="shared" si="16"/>
        <v/>
      </c>
      <c r="B330" s="1" t="str">
        <f>CONCATENATE('Raw INPUT data'!A330,'Raw INPUT data'!B330)</f>
        <v/>
      </c>
      <c r="C330" s="12" t="str">
        <f>'Raw INPUT data'!D330</f>
        <v/>
      </c>
      <c r="D330" s="20" t="str">
        <f>IF(C330="","",IF(I330&gt;1,'Raw INPUT data'!E330,SUM('Raw INPUT data'!E330,(G330/100)/2)))</f>
        <v/>
      </c>
      <c r="E330" s="20" t="str">
        <f t="shared" si="17"/>
        <v/>
      </c>
      <c r="F330" s="16" t="str">
        <f>IF(C330="","",IF(I330&gt;1,"MST",'Raw INPUT data'!G330))</f>
        <v/>
      </c>
      <c r="G330" s="16" t="str">
        <f t="shared" ref="G330:G393" si="18">IF(C330="","",IF(F330="MST","MST",PRODUCT(F330,1/PI())))</f>
        <v/>
      </c>
      <c r="H330" s="25" t="str">
        <f>IF(C330="","",IF(I330=1,PI()*POWER(G330/2,2)/10000,SUM(PI()*POWER(PRODUCT('Raw INPUT data'!G330,1/PI())/2,2)/10000,PI()*POWER(PRODUCT('Raw INPUT data'!H330,1/PI())/2,2)/10000,PI()*POWER(PRODUCT('Raw INPUT data'!I330,1/PI())/2,2)/10000,PI()*POWER(PRODUCT('Raw INPUT data'!J330,1/PI())/2,2)/10000,PI()*POWER(PRODUCT('Raw INPUT data'!K330,1/PI())/2,2)/10000,PI()*POWER(PRODUCT('Raw INPUT data'!L330,1/PI())/2,2)/10000,PI()*POWER(PRODUCT('Raw INPUT data'!M330,1/PI())/2,2)/10000,PI()*POWER(PRODUCT('Raw INPUT data'!N330,1/PI())/2,2)/10000,PI()*POWER(PRODUCT('Raw INPUT data'!O330,1/PI())/2,2)/10000,PI()*POWER(PRODUCT('Raw INPUT data'!P330,1/PI())/2,2)/10000,PI()*POWER(PRODUCT('Raw INPUT data'!Q330,1/PI())/2,2)/10000,PI()*POWER(PRODUCT('Raw INPUT data'!R330,1/PI())/2,2)/10000,PI()*POWER(PRODUCT('Raw INPUT data'!S330,1/PI())/2,2)/10000,PI()*POWER(PRODUCT('Raw INPUT data'!T330,1/PI())/2,2)/10000,PI()*POWER(PRODUCT('Raw INPUT data'!U330,1/PI())/2,2)/10000,PI()*POWER(PRODUCT('Raw INPUT data'!V330,1/PI())/2,2)/10000,PI()*POWER(PRODUCT('Raw INPUT data'!W330,1/PI())/2,2)/10000,PI()*POWER(PRODUCT('Raw INPUT data'!X330,1/PI())/2,2)/10000,PI()*POWER(PRODUCT('Raw INPUT data'!Y330,1/PI())/2,2)/10000,PI()*POWER(PRODUCT('Raw INPUT data'!Z330,1/PI())/2,2)/10000)))</f>
        <v/>
      </c>
      <c r="I330" s="26" t="str">
        <f>IF(C330="","",COUNT('Raw INPUT data'!G330:Z330))</f>
        <v/>
      </c>
      <c r="J330" s="3" t="str">
        <f>IF(C330="","",'Raw INPUT data'!F330)</f>
        <v/>
      </c>
      <c r="K330" s="43"/>
      <c r="L330" s="43"/>
      <c r="M330" s="43"/>
      <c r="N330" s="43"/>
      <c r="O330" s="43"/>
      <c r="P330" s="43"/>
      <c r="Q330" s="43"/>
      <c r="R330" s="43"/>
      <c r="S330" s="43"/>
      <c r="T330" s="43"/>
      <c r="U330" s="43"/>
      <c r="V330" s="43"/>
      <c r="W330" s="43"/>
      <c r="X330" s="43"/>
      <c r="Y330" s="43"/>
      <c r="Z330" s="43"/>
      <c r="AA330" s="43"/>
      <c r="AB330" s="43"/>
      <c r="AC330" s="43"/>
      <c r="AD330" s="43"/>
      <c r="AE330" s="43"/>
      <c r="AF330" s="43"/>
      <c r="AG330" s="43"/>
      <c r="AH330" s="43"/>
      <c r="AI330" s="43"/>
      <c r="AJ330" s="43"/>
      <c r="AK330" s="43"/>
      <c r="AL330" s="43"/>
      <c r="AM330" s="43"/>
      <c r="AN330" s="72"/>
    </row>
    <row r="331" spans="1:40" x14ac:dyDescent="0.2">
      <c r="A331" s="68" t="str">
        <f t="shared" si="16"/>
        <v/>
      </c>
      <c r="B331" s="1" t="str">
        <f>CONCATENATE('Raw INPUT data'!A331,'Raw INPUT data'!B331)</f>
        <v/>
      </c>
      <c r="C331" s="12" t="str">
        <f>'Raw INPUT data'!D331</f>
        <v/>
      </c>
      <c r="D331" s="20" t="str">
        <f>IF(C331="","",IF(I331&gt;1,'Raw INPUT data'!E331,SUM('Raw INPUT data'!E331,(G331/100)/2)))</f>
        <v/>
      </c>
      <c r="E331" s="20" t="str">
        <f t="shared" si="17"/>
        <v/>
      </c>
      <c r="F331" s="16" t="str">
        <f>IF(C331="","",IF(I331&gt;1,"MST",'Raw INPUT data'!G331))</f>
        <v/>
      </c>
      <c r="G331" s="16" t="str">
        <f t="shared" si="18"/>
        <v/>
      </c>
      <c r="H331" s="25" t="str">
        <f>IF(C331="","",IF(I331=1,PI()*POWER(G331/2,2)/10000,SUM(PI()*POWER(PRODUCT('Raw INPUT data'!G331,1/PI())/2,2)/10000,PI()*POWER(PRODUCT('Raw INPUT data'!H331,1/PI())/2,2)/10000,PI()*POWER(PRODUCT('Raw INPUT data'!I331,1/PI())/2,2)/10000,PI()*POWER(PRODUCT('Raw INPUT data'!J331,1/PI())/2,2)/10000,PI()*POWER(PRODUCT('Raw INPUT data'!K331,1/PI())/2,2)/10000,PI()*POWER(PRODUCT('Raw INPUT data'!L331,1/PI())/2,2)/10000,PI()*POWER(PRODUCT('Raw INPUT data'!M331,1/PI())/2,2)/10000,PI()*POWER(PRODUCT('Raw INPUT data'!N331,1/PI())/2,2)/10000,PI()*POWER(PRODUCT('Raw INPUT data'!O331,1/PI())/2,2)/10000,PI()*POWER(PRODUCT('Raw INPUT data'!P331,1/PI())/2,2)/10000,PI()*POWER(PRODUCT('Raw INPUT data'!Q331,1/PI())/2,2)/10000,PI()*POWER(PRODUCT('Raw INPUT data'!R331,1/PI())/2,2)/10000,PI()*POWER(PRODUCT('Raw INPUT data'!S331,1/PI())/2,2)/10000,PI()*POWER(PRODUCT('Raw INPUT data'!T331,1/PI())/2,2)/10000,PI()*POWER(PRODUCT('Raw INPUT data'!U331,1/PI())/2,2)/10000,PI()*POWER(PRODUCT('Raw INPUT data'!V331,1/PI())/2,2)/10000,PI()*POWER(PRODUCT('Raw INPUT data'!W331,1/PI())/2,2)/10000,PI()*POWER(PRODUCT('Raw INPUT data'!X331,1/PI())/2,2)/10000,PI()*POWER(PRODUCT('Raw INPUT data'!Y331,1/PI())/2,2)/10000,PI()*POWER(PRODUCT('Raw INPUT data'!Z331,1/PI())/2,2)/10000)))</f>
        <v/>
      </c>
      <c r="I331" s="26" t="str">
        <f>IF(C331="","",COUNT('Raw INPUT data'!G331:Z331))</f>
        <v/>
      </c>
      <c r="J331" s="3" t="str">
        <f>IF(C331="","",'Raw INPUT data'!F331)</f>
        <v/>
      </c>
      <c r="K331" s="43"/>
      <c r="L331" s="43"/>
      <c r="M331" s="43"/>
      <c r="N331" s="43"/>
      <c r="O331" s="43"/>
      <c r="P331" s="43"/>
      <c r="Q331" s="43"/>
      <c r="R331" s="43"/>
      <c r="S331" s="43"/>
      <c r="T331" s="43"/>
      <c r="U331" s="43"/>
      <c r="V331" s="43"/>
      <c r="W331" s="43"/>
      <c r="X331" s="43"/>
      <c r="Y331" s="43"/>
      <c r="Z331" s="43"/>
      <c r="AA331" s="43"/>
      <c r="AB331" s="43"/>
      <c r="AC331" s="43"/>
      <c r="AD331" s="43"/>
      <c r="AE331" s="43"/>
      <c r="AF331" s="43"/>
      <c r="AG331" s="43"/>
      <c r="AH331" s="43"/>
      <c r="AI331" s="43"/>
      <c r="AJ331" s="43"/>
      <c r="AK331" s="43"/>
      <c r="AL331" s="43"/>
      <c r="AM331" s="43"/>
      <c r="AN331" s="72"/>
    </row>
    <row r="332" spans="1:40" x14ac:dyDescent="0.2">
      <c r="A332" s="69" t="str">
        <f t="shared" si="16"/>
        <v/>
      </c>
      <c r="B332" s="4" t="str">
        <f>CONCATENATE('Raw INPUT data'!A332,'Raw INPUT data'!B332)</f>
        <v/>
      </c>
      <c r="C332" s="17" t="str">
        <f>'Raw INPUT data'!D332</f>
        <v/>
      </c>
      <c r="D332" s="21" t="str">
        <f>IF(C332="","",IF(I332&gt;1,'Raw INPUT data'!E332,SUM('Raw INPUT data'!E332,(G332/100)/2)))</f>
        <v/>
      </c>
      <c r="E332" s="21" t="str">
        <f t="shared" si="17"/>
        <v/>
      </c>
      <c r="F332" s="18" t="str">
        <f>IF(C332="","",IF(I332&gt;1,"MST",'Raw INPUT data'!G332))</f>
        <v/>
      </c>
      <c r="G332" s="18" t="str">
        <f t="shared" si="18"/>
        <v/>
      </c>
      <c r="H332" s="27" t="str">
        <f>IF(C332="","",IF(I332=1,PI()*POWER(G332/2,2)/10000,SUM(PI()*POWER(PRODUCT('Raw INPUT data'!G332,1/PI())/2,2)/10000,PI()*POWER(PRODUCT('Raw INPUT data'!H332,1/PI())/2,2)/10000,PI()*POWER(PRODUCT('Raw INPUT data'!I332,1/PI())/2,2)/10000,PI()*POWER(PRODUCT('Raw INPUT data'!J332,1/PI())/2,2)/10000,PI()*POWER(PRODUCT('Raw INPUT data'!K332,1/PI())/2,2)/10000,PI()*POWER(PRODUCT('Raw INPUT data'!L332,1/PI())/2,2)/10000,PI()*POWER(PRODUCT('Raw INPUT data'!M332,1/PI())/2,2)/10000,PI()*POWER(PRODUCT('Raw INPUT data'!N332,1/PI())/2,2)/10000,PI()*POWER(PRODUCT('Raw INPUT data'!O332,1/PI())/2,2)/10000,PI()*POWER(PRODUCT('Raw INPUT data'!P332,1/PI())/2,2)/10000,PI()*POWER(PRODUCT('Raw INPUT data'!Q332,1/PI())/2,2)/10000,PI()*POWER(PRODUCT('Raw INPUT data'!R332,1/PI())/2,2)/10000,PI()*POWER(PRODUCT('Raw INPUT data'!S332,1/PI())/2,2)/10000,PI()*POWER(PRODUCT('Raw INPUT data'!T332,1/PI())/2,2)/10000,PI()*POWER(PRODUCT('Raw INPUT data'!U332,1/PI())/2,2)/10000,PI()*POWER(PRODUCT('Raw INPUT data'!V332,1/PI())/2,2)/10000,PI()*POWER(PRODUCT('Raw INPUT data'!W332,1/PI())/2,2)/10000,PI()*POWER(PRODUCT('Raw INPUT data'!X332,1/PI())/2,2)/10000,PI()*POWER(PRODUCT('Raw INPUT data'!Y332,1/PI())/2,2)/10000,PI()*POWER(PRODUCT('Raw INPUT data'!Z332,1/PI())/2,2)/10000)))</f>
        <v/>
      </c>
      <c r="I332" s="28" t="str">
        <f>IF(C332="","",COUNT('Raw INPUT data'!G332:Z332))</f>
        <v/>
      </c>
      <c r="J332" s="5" t="str">
        <f>IF(C332="","",'Raw INPUT data'!F332)</f>
        <v/>
      </c>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73"/>
    </row>
    <row r="333" spans="1:40" x14ac:dyDescent="0.2">
      <c r="A333" s="68" t="str">
        <f t="shared" si="16"/>
        <v/>
      </c>
      <c r="B333" s="1" t="str">
        <f>CONCATENATE('Raw INPUT data'!A333,'Raw INPUT data'!B333)</f>
        <v/>
      </c>
      <c r="C333" s="12" t="str">
        <f>'Raw INPUT data'!D333</f>
        <v/>
      </c>
      <c r="D333" s="20" t="str">
        <f>IF(C333="","",IF(I333&gt;1,'Raw INPUT data'!E333,SUM('Raw INPUT data'!E333,(G333/100)/2)))</f>
        <v/>
      </c>
      <c r="E333" s="20" t="str">
        <f t="shared" si="17"/>
        <v/>
      </c>
      <c r="F333" s="16" t="str">
        <f>IF(C333="","",IF(I333&gt;1,"MST",'Raw INPUT data'!G333))</f>
        <v/>
      </c>
      <c r="G333" s="16" t="str">
        <f t="shared" si="18"/>
        <v/>
      </c>
      <c r="H333" s="25" t="str">
        <f>IF(C333="","",IF(I333=1,PI()*POWER(G333/2,2)/10000,SUM(PI()*POWER(PRODUCT('Raw INPUT data'!G333,1/PI())/2,2)/10000,PI()*POWER(PRODUCT('Raw INPUT data'!H333,1/PI())/2,2)/10000,PI()*POWER(PRODUCT('Raw INPUT data'!I333,1/PI())/2,2)/10000,PI()*POWER(PRODUCT('Raw INPUT data'!J333,1/PI())/2,2)/10000,PI()*POWER(PRODUCT('Raw INPUT data'!K333,1/PI())/2,2)/10000,PI()*POWER(PRODUCT('Raw INPUT data'!L333,1/PI())/2,2)/10000,PI()*POWER(PRODUCT('Raw INPUT data'!M333,1/PI())/2,2)/10000,PI()*POWER(PRODUCT('Raw INPUT data'!N333,1/PI())/2,2)/10000,PI()*POWER(PRODUCT('Raw INPUT data'!O333,1/PI())/2,2)/10000,PI()*POWER(PRODUCT('Raw INPUT data'!P333,1/PI())/2,2)/10000,PI()*POWER(PRODUCT('Raw INPUT data'!Q333,1/PI())/2,2)/10000,PI()*POWER(PRODUCT('Raw INPUT data'!R333,1/PI())/2,2)/10000,PI()*POWER(PRODUCT('Raw INPUT data'!S333,1/PI())/2,2)/10000,PI()*POWER(PRODUCT('Raw INPUT data'!T333,1/PI())/2,2)/10000,PI()*POWER(PRODUCT('Raw INPUT data'!U333,1/PI())/2,2)/10000,PI()*POWER(PRODUCT('Raw INPUT data'!V333,1/PI())/2,2)/10000,PI()*POWER(PRODUCT('Raw INPUT data'!W333,1/PI())/2,2)/10000,PI()*POWER(PRODUCT('Raw INPUT data'!X333,1/PI())/2,2)/10000,PI()*POWER(PRODUCT('Raw INPUT data'!Y333,1/PI())/2,2)/10000,PI()*POWER(PRODUCT('Raw INPUT data'!Z333,1/PI())/2,2)/10000)))</f>
        <v/>
      </c>
      <c r="I333" s="26" t="str">
        <f>IF(C333="","",COUNT('Raw INPUT data'!G333:Z333))</f>
        <v/>
      </c>
      <c r="J333" s="3" t="str">
        <f>IF(C333="","",'Raw INPUT data'!F333)</f>
        <v/>
      </c>
      <c r="K333" s="43" t="str">
        <f>IF(B333="","",IF($K$4="","",IF(OR(C333=$K$4,C334=$K$4,C335=$K$4,C336=$K$4),1,0)))</f>
        <v/>
      </c>
      <c r="L333" s="43" t="str">
        <f>IF(B333="","",IF($L$4="","",IF(OR(C333=$L$4,C334=$L$4,C335=$L$4,C336=$L$4),1,0)))</f>
        <v/>
      </c>
      <c r="M333" s="43" t="str">
        <f>IF(B333="","",IF($M$4="","",IF(OR(C333=$M$4,C334=$M$4,C335=$M$4,C336=$M$4),1,0)))</f>
        <v/>
      </c>
      <c r="N333" s="43" t="str">
        <f>IF(B333="","",IF($N$4="","",IF(OR(C333=$N$4,C334=$N$4,C335=$N$4,C336=$N$4),1,0)))</f>
        <v/>
      </c>
      <c r="O333" s="43" t="str">
        <f>IF(B333="","",IF($O$4="","",IF(OR(C333=$O$4,C334=$O$4,C335=$O$4,C336=$O$4),1,0)))</f>
        <v/>
      </c>
      <c r="P333" s="43" t="str">
        <f>IF(B333="","",IF($P$4="","",IF(OR(C333=$P$4,C334=$P$4,C335=$P$4,C336=$P$4),1,0)))</f>
        <v/>
      </c>
      <c r="Q333" s="43" t="str">
        <f>IF(B333="","",IF($Q$4="","",IF(OR(C333=$Q$4,C334=$Q$4,C335=$Q$4,C336=$Q$4),1,0)))</f>
        <v/>
      </c>
      <c r="R333" s="43" t="str">
        <f>IF(B333="","",IF($R$4="","",IF(OR(C333=$R$4,C334=$R$4,C335=$R$4,C336=$R$4),1,0)))</f>
        <v/>
      </c>
      <c r="S333" s="43" t="str">
        <f>IF(B333="","",IF($S$4="","",IF(OR(C333=$S$4,C334=$S$4,C335=$S$4,C336=$S$4),1,0)))</f>
        <v/>
      </c>
      <c r="T333" s="43" t="str">
        <f>IF(B333="","",IF($T$4="","",IF(OR(C333=$T$4,C334=$T$4,C335=$T$4,C336=$T$4),1,0)))</f>
        <v/>
      </c>
      <c r="U333" s="43" t="str">
        <f>IF(B333="","",IF($U$4="","",IF(OR(C333=$U$4,C334=$U$4,C335=$U$4,C336=$U$4),1,0)))</f>
        <v/>
      </c>
      <c r="V333" s="43" t="str">
        <f>IF(B333="","",IF($V$4="","",IF(OR(C333=$V$4,C334=$V$4,C335=$V$4,C336=$V$4),1,0)))</f>
        <v/>
      </c>
      <c r="W333" s="43" t="str">
        <f>IF(B333="","",IF($W$4="","",IF(OR(C333=$W$4,C334=$W$4,C335=$W$4,C336=$W$4),1,0)))</f>
        <v/>
      </c>
      <c r="X333" s="43" t="str">
        <f>IF(B333="","",IF($X$4="","",IF(OR(C333=$X$4,C334=$X$4,C335=$X$4,C336=$X$4),1,0)))</f>
        <v/>
      </c>
      <c r="Y333" s="43" t="str">
        <f>IF(B333="","",IF($Y$4="","",IF(OR(C333=$Y$4,C334=$Y$4,C335=$Y$4,C336=$Y$4),1,0)))</f>
        <v/>
      </c>
      <c r="Z333" s="43" t="str">
        <f>IF(B333="","",IF($Z$4="","",IF(OR(C333=$Z$4,C334=$Z$4,C335=$Z$4,C336=$Z$4),1,0)))</f>
        <v/>
      </c>
      <c r="AA333" s="43" t="str">
        <f>IF(B333="","",IF($AA$4="","",IF(OR(C333=$AA$4,C334=$AA$4,C335=$AA$4,C336=$AA$4),1,0)))</f>
        <v/>
      </c>
      <c r="AB333" s="43" t="str">
        <f>IF(B333="","",IF($AB$4="","",IF(OR(C333=$AB$4,C334=$AB$4,C335=$AB$4,C336=$AB$4),1,0)))</f>
        <v/>
      </c>
      <c r="AC333" s="43" t="str">
        <f>IF(B333="","",IF($AC$4="","",IF(OR(C333=$AC$4,C334=$AC$4,C335=$AC$4,C336=$AC$4),1,0)))</f>
        <v/>
      </c>
      <c r="AD333" s="43" t="str">
        <f>IF(B333="","",IF($AD$4="","",IF(OR(C333=$AD$4,C334=$AD$4,C335=$AD$4,C336=$AD$4),1,0)))</f>
        <v/>
      </c>
      <c r="AE333" s="43" t="str">
        <f>IF(B333="","",IF($AE$4="","",IF(OR(C333=$AE$4,C334=$AE$4,C335=$AE$4,C336=$AE$4),1,0)))</f>
        <v/>
      </c>
      <c r="AF333" s="43" t="str">
        <f>IF(B333="","",IF($AF$4="","",IF(OR(C333=$AF$4,C334=$AF$4,C335=$AF$4,C336=$AF$4),1,0)))</f>
        <v/>
      </c>
      <c r="AG333" s="43" t="str">
        <f>IF(B333="","",IF($AG$4="","",IF(OR(C333=$AG$4,C334=$AG$4,C335=$AG$4,C336=$AG$4),1,0)))</f>
        <v/>
      </c>
      <c r="AH333" s="43" t="str">
        <f>IF(B333="","",IF($AH$4="","",IF(OR(C333=$AH$4,C334=$AH$4,C335=$AH$4,C336=$AH$4),1,0)))</f>
        <v/>
      </c>
      <c r="AI333" s="43" t="str">
        <f>IF(B333="","",IF($AI$4="","",IF(OR(C333=$AI$4,C334=$AI$4,C335=$AI$4,C336=$AI$4),1,0)))</f>
        <v/>
      </c>
      <c r="AJ333" s="43" t="str">
        <f>IF(B333="","",IF($AJ$4="","",IF(OR(C333=$AJ$4,C334=$AJ$4,C335=$AJ$4,C336=$AJ$4),1,0)))</f>
        <v/>
      </c>
      <c r="AK333" s="43" t="str">
        <f>IF(B333="","",IF($AK$4="","",IF(OR(C333=$AK$4,C334=$AK$4,C335=$AK$4,C336=$AK$4),1,0)))</f>
        <v/>
      </c>
      <c r="AL333" s="43" t="str">
        <f>IF(B333="","",IF($AL$4="","",IF(OR(C333=$AL$4,C334=$AL$4,C335=$AL$4,C336=$AL$4),1,0)))</f>
        <v/>
      </c>
      <c r="AM333" s="43" t="str">
        <f>IF(B333="","",IF($AM$4="","",IF(OR(C333=$AM$4,C334=$AM$4,C335=$AM$4,C336=$AM$4),1,0)))</f>
        <v/>
      </c>
      <c r="AN333" s="72" t="str">
        <f>IF(B333="","",IF($AN$4="","",IF(OR(C333=$AN$4,C334=$AN$4,C335=$AN$4,C336=$AN$4),1,0)))</f>
        <v/>
      </c>
    </row>
    <row r="334" spans="1:40" x14ac:dyDescent="0.2">
      <c r="A334" s="68" t="str">
        <f t="shared" si="16"/>
        <v/>
      </c>
      <c r="B334" s="1" t="str">
        <f>CONCATENATE('Raw INPUT data'!A334,'Raw INPUT data'!B334)</f>
        <v/>
      </c>
      <c r="C334" s="12" t="str">
        <f>'Raw INPUT data'!D334</f>
        <v/>
      </c>
      <c r="D334" s="20" t="str">
        <f>IF(C334="","",IF(I334&gt;1,'Raw INPUT data'!E334,SUM('Raw INPUT data'!E334,(G334/100)/2)))</f>
        <v/>
      </c>
      <c r="E334" s="20" t="str">
        <f t="shared" si="17"/>
        <v/>
      </c>
      <c r="F334" s="16" t="str">
        <f>IF(C334="","",IF(I334&gt;1,"MST",'Raw INPUT data'!G334))</f>
        <v/>
      </c>
      <c r="G334" s="16" t="str">
        <f t="shared" si="18"/>
        <v/>
      </c>
      <c r="H334" s="25" t="str">
        <f>IF(C334="","",IF(I334=1,PI()*POWER(G334/2,2)/10000,SUM(PI()*POWER(PRODUCT('Raw INPUT data'!G334,1/PI())/2,2)/10000,PI()*POWER(PRODUCT('Raw INPUT data'!H334,1/PI())/2,2)/10000,PI()*POWER(PRODUCT('Raw INPUT data'!I334,1/PI())/2,2)/10000,PI()*POWER(PRODUCT('Raw INPUT data'!J334,1/PI())/2,2)/10000,PI()*POWER(PRODUCT('Raw INPUT data'!K334,1/PI())/2,2)/10000,PI()*POWER(PRODUCT('Raw INPUT data'!L334,1/PI())/2,2)/10000,PI()*POWER(PRODUCT('Raw INPUT data'!M334,1/PI())/2,2)/10000,PI()*POWER(PRODUCT('Raw INPUT data'!N334,1/PI())/2,2)/10000,PI()*POWER(PRODUCT('Raw INPUT data'!O334,1/PI())/2,2)/10000,PI()*POWER(PRODUCT('Raw INPUT data'!P334,1/PI())/2,2)/10000,PI()*POWER(PRODUCT('Raw INPUT data'!Q334,1/PI())/2,2)/10000,PI()*POWER(PRODUCT('Raw INPUT data'!R334,1/PI())/2,2)/10000,PI()*POWER(PRODUCT('Raw INPUT data'!S334,1/PI())/2,2)/10000,PI()*POWER(PRODUCT('Raw INPUT data'!T334,1/PI())/2,2)/10000,PI()*POWER(PRODUCT('Raw INPUT data'!U334,1/PI())/2,2)/10000,PI()*POWER(PRODUCT('Raw INPUT data'!V334,1/PI())/2,2)/10000,PI()*POWER(PRODUCT('Raw INPUT data'!W334,1/PI())/2,2)/10000,PI()*POWER(PRODUCT('Raw INPUT data'!X334,1/PI())/2,2)/10000,PI()*POWER(PRODUCT('Raw INPUT data'!Y334,1/PI())/2,2)/10000,PI()*POWER(PRODUCT('Raw INPUT data'!Z334,1/PI())/2,2)/10000)))</f>
        <v/>
      </c>
      <c r="I334" s="26" t="str">
        <f>IF(C334="","",COUNT('Raw INPUT data'!G334:Z334))</f>
        <v/>
      </c>
      <c r="J334" s="3" t="str">
        <f>IF(C334="","",'Raw INPUT data'!F334)</f>
        <v/>
      </c>
      <c r="K334" s="43"/>
      <c r="L334" s="43"/>
      <c r="M334" s="43"/>
      <c r="N334" s="43"/>
      <c r="O334" s="43"/>
      <c r="P334" s="43"/>
      <c r="Q334" s="43"/>
      <c r="R334" s="43"/>
      <c r="S334" s="43"/>
      <c r="T334" s="43"/>
      <c r="U334" s="43"/>
      <c r="V334" s="43"/>
      <c r="W334" s="43"/>
      <c r="X334" s="43"/>
      <c r="Y334" s="43"/>
      <c r="Z334" s="43"/>
      <c r="AA334" s="43"/>
      <c r="AB334" s="43"/>
      <c r="AC334" s="43"/>
      <c r="AD334" s="43"/>
      <c r="AE334" s="43"/>
      <c r="AF334" s="43"/>
      <c r="AG334" s="43"/>
      <c r="AH334" s="43"/>
      <c r="AI334" s="43"/>
      <c r="AJ334" s="43"/>
      <c r="AK334" s="43"/>
      <c r="AL334" s="43"/>
      <c r="AM334" s="43"/>
      <c r="AN334" s="72"/>
    </row>
    <row r="335" spans="1:40" x14ac:dyDescent="0.2">
      <c r="A335" s="68" t="str">
        <f t="shared" si="16"/>
        <v/>
      </c>
      <c r="B335" s="1" t="str">
        <f>CONCATENATE('Raw INPUT data'!A335,'Raw INPUT data'!B335)</f>
        <v/>
      </c>
      <c r="C335" s="12" t="str">
        <f>'Raw INPUT data'!D335</f>
        <v/>
      </c>
      <c r="D335" s="20" t="str">
        <f>IF(C335="","",IF(I335&gt;1,'Raw INPUT data'!E335,SUM('Raw INPUT data'!E335,(G335/100)/2)))</f>
        <v/>
      </c>
      <c r="E335" s="20" t="str">
        <f t="shared" si="17"/>
        <v/>
      </c>
      <c r="F335" s="16" t="str">
        <f>IF(C335="","",IF(I335&gt;1,"MST",'Raw INPUT data'!G335))</f>
        <v/>
      </c>
      <c r="G335" s="16" t="str">
        <f t="shared" si="18"/>
        <v/>
      </c>
      <c r="H335" s="25" t="str">
        <f>IF(C335="","",IF(I335=1,PI()*POWER(G335/2,2)/10000,SUM(PI()*POWER(PRODUCT('Raw INPUT data'!G335,1/PI())/2,2)/10000,PI()*POWER(PRODUCT('Raw INPUT data'!H335,1/PI())/2,2)/10000,PI()*POWER(PRODUCT('Raw INPUT data'!I335,1/PI())/2,2)/10000,PI()*POWER(PRODUCT('Raw INPUT data'!J335,1/PI())/2,2)/10000,PI()*POWER(PRODUCT('Raw INPUT data'!K335,1/PI())/2,2)/10000,PI()*POWER(PRODUCT('Raw INPUT data'!L335,1/PI())/2,2)/10000,PI()*POWER(PRODUCT('Raw INPUT data'!M335,1/PI())/2,2)/10000,PI()*POWER(PRODUCT('Raw INPUT data'!N335,1/PI())/2,2)/10000,PI()*POWER(PRODUCT('Raw INPUT data'!O335,1/PI())/2,2)/10000,PI()*POWER(PRODUCT('Raw INPUT data'!P335,1/PI())/2,2)/10000,PI()*POWER(PRODUCT('Raw INPUT data'!Q335,1/PI())/2,2)/10000,PI()*POWER(PRODUCT('Raw INPUT data'!R335,1/PI())/2,2)/10000,PI()*POWER(PRODUCT('Raw INPUT data'!S335,1/PI())/2,2)/10000,PI()*POWER(PRODUCT('Raw INPUT data'!T335,1/PI())/2,2)/10000,PI()*POWER(PRODUCT('Raw INPUT data'!U335,1/PI())/2,2)/10000,PI()*POWER(PRODUCT('Raw INPUT data'!V335,1/PI())/2,2)/10000,PI()*POWER(PRODUCT('Raw INPUT data'!W335,1/PI())/2,2)/10000,PI()*POWER(PRODUCT('Raw INPUT data'!X335,1/PI())/2,2)/10000,PI()*POWER(PRODUCT('Raw INPUT data'!Y335,1/PI())/2,2)/10000,PI()*POWER(PRODUCT('Raw INPUT data'!Z335,1/PI())/2,2)/10000)))</f>
        <v/>
      </c>
      <c r="I335" s="26" t="str">
        <f>IF(C335="","",COUNT('Raw INPUT data'!G335:Z335))</f>
        <v/>
      </c>
      <c r="J335" s="3" t="str">
        <f>IF(C335="","",'Raw INPUT data'!F335)</f>
        <v/>
      </c>
      <c r="K335" s="43"/>
      <c r="L335" s="43"/>
      <c r="M335" s="43"/>
      <c r="N335" s="43"/>
      <c r="O335" s="43"/>
      <c r="P335" s="43"/>
      <c r="Q335" s="43"/>
      <c r="R335" s="43"/>
      <c r="S335" s="43"/>
      <c r="T335" s="43"/>
      <c r="U335" s="43"/>
      <c r="V335" s="43"/>
      <c r="W335" s="43"/>
      <c r="X335" s="43"/>
      <c r="Y335" s="43"/>
      <c r="Z335" s="43"/>
      <c r="AA335" s="43"/>
      <c r="AB335" s="43"/>
      <c r="AC335" s="43"/>
      <c r="AD335" s="43"/>
      <c r="AE335" s="43"/>
      <c r="AF335" s="43"/>
      <c r="AG335" s="43"/>
      <c r="AH335" s="43"/>
      <c r="AI335" s="43"/>
      <c r="AJ335" s="43"/>
      <c r="AK335" s="43"/>
      <c r="AL335" s="43"/>
      <c r="AM335" s="43"/>
      <c r="AN335" s="72"/>
    </row>
    <row r="336" spans="1:40" x14ac:dyDescent="0.2">
      <c r="A336" s="69" t="str">
        <f t="shared" si="16"/>
        <v/>
      </c>
      <c r="B336" s="4" t="str">
        <f>CONCATENATE('Raw INPUT data'!A336,'Raw INPUT data'!B336)</f>
        <v/>
      </c>
      <c r="C336" s="17" t="str">
        <f>'Raw INPUT data'!D336</f>
        <v/>
      </c>
      <c r="D336" s="21" t="str">
        <f>IF(C336="","",IF(I336&gt;1,'Raw INPUT data'!E336,SUM('Raw INPUT data'!E336,(G336/100)/2)))</f>
        <v/>
      </c>
      <c r="E336" s="21" t="str">
        <f t="shared" si="17"/>
        <v/>
      </c>
      <c r="F336" s="18" t="str">
        <f>IF(C336="","",IF(I336&gt;1,"MST",'Raw INPUT data'!G336))</f>
        <v/>
      </c>
      <c r="G336" s="18" t="str">
        <f t="shared" si="18"/>
        <v/>
      </c>
      <c r="H336" s="27" t="str">
        <f>IF(C336="","",IF(I336=1,PI()*POWER(G336/2,2)/10000,SUM(PI()*POWER(PRODUCT('Raw INPUT data'!G336,1/PI())/2,2)/10000,PI()*POWER(PRODUCT('Raw INPUT data'!H336,1/PI())/2,2)/10000,PI()*POWER(PRODUCT('Raw INPUT data'!I336,1/PI())/2,2)/10000,PI()*POWER(PRODUCT('Raw INPUT data'!J336,1/PI())/2,2)/10000,PI()*POWER(PRODUCT('Raw INPUT data'!K336,1/PI())/2,2)/10000,PI()*POWER(PRODUCT('Raw INPUT data'!L336,1/PI())/2,2)/10000,PI()*POWER(PRODUCT('Raw INPUT data'!M336,1/PI())/2,2)/10000,PI()*POWER(PRODUCT('Raw INPUT data'!N336,1/PI())/2,2)/10000,PI()*POWER(PRODUCT('Raw INPUT data'!O336,1/PI())/2,2)/10000,PI()*POWER(PRODUCT('Raw INPUT data'!P336,1/PI())/2,2)/10000,PI()*POWER(PRODUCT('Raw INPUT data'!Q336,1/PI())/2,2)/10000,PI()*POWER(PRODUCT('Raw INPUT data'!R336,1/PI())/2,2)/10000,PI()*POWER(PRODUCT('Raw INPUT data'!S336,1/PI())/2,2)/10000,PI()*POWER(PRODUCT('Raw INPUT data'!T336,1/PI())/2,2)/10000,PI()*POWER(PRODUCT('Raw INPUT data'!U336,1/PI())/2,2)/10000,PI()*POWER(PRODUCT('Raw INPUT data'!V336,1/PI())/2,2)/10000,PI()*POWER(PRODUCT('Raw INPUT data'!W336,1/PI())/2,2)/10000,PI()*POWER(PRODUCT('Raw INPUT data'!X336,1/PI())/2,2)/10000,PI()*POWER(PRODUCT('Raw INPUT data'!Y336,1/PI())/2,2)/10000,PI()*POWER(PRODUCT('Raw INPUT data'!Z336,1/PI())/2,2)/10000)))</f>
        <v/>
      </c>
      <c r="I336" s="28" t="str">
        <f>IF(C336="","",COUNT('Raw INPUT data'!G336:Z336))</f>
        <v/>
      </c>
      <c r="J336" s="5" t="str">
        <f>IF(C336="","",'Raw INPUT data'!F336)</f>
        <v/>
      </c>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c r="AM336" s="44"/>
      <c r="AN336" s="73"/>
    </row>
    <row r="337" spans="1:40" x14ac:dyDescent="0.2">
      <c r="A337" s="68" t="str">
        <f t="shared" si="16"/>
        <v/>
      </c>
      <c r="B337" s="1" t="str">
        <f>CONCATENATE('Raw INPUT data'!A337,'Raw INPUT data'!B337)</f>
        <v/>
      </c>
      <c r="C337" s="12" t="str">
        <f>'Raw INPUT data'!D337</f>
        <v/>
      </c>
      <c r="D337" s="20" t="str">
        <f>IF(C337="","",IF(I337&gt;1,'Raw INPUT data'!E337,SUM('Raw INPUT data'!E337,(G337/100)/2)))</f>
        <v/>
      </c>
      <c r="E337" s="20" t="str">
        <f t="shared" si="17"/>
        <v/>
      </c>
      <c r="F337" s="16" t="str">
        <f>IF(C337="","",IF(I337&gt;1,"MST",'Raw INPUT data'!G337))</f>
        <v/>
      </c>
      <c r="G337" s="16" t="str">
        <f t="shared" si="18"/>
        <v/>
      </c>
      <c r="H337" s="25" t="str">
        <f>IF(C337="","",IF(I337=1,PI()*POWER(G337/2,2)/10000,SUM(PI()*POWER(PRODUCT('Raw INPUT data'!G337,1/PI())/2,2)/10000,PI()*POWER(PRODUCT('Raw INPUT data'!H337,1/PI())/2,2)/10000,PI()*POWER(PRODUCT('Raw INPUT data'!I337,1/PI())/2,2)/10000,PI()*POWER(PRODUCT('Raw INPUT data'!J337,1/PI())/2,2)/10000,PI()*POWER(PRODUCT('Raw INPUT data'!K337,1/PI())/2,2)/10000,PI()*POWER(PRODUCT('Raw INPUT data'!L337,1/PI())/2,2)/10000,PI()*POWER(PRODUCT('Raw INPUT data'!M337,1/PI())/2,2)/10000,PI()*POWER(PRODUCT('Raw INPUT data'!N337,1/PI())/2,2)/10000,PI()*POWER(PRODUCT('Raw INPUT data'!O337,1/PI())/2,2)/10000,PI()*POWER(PRODUCT('Raw INPUT data'!P337,1/PI())/2,2)/10000,PI()*POWER(PRODUCT('Raw INPUT data'!Q337,1/PI())/2,2)/10000,PI()*POWER(PRODUCT('Raw INPUT data'!R337,1/PI())/2,2)/10000,PI()*POWER(PRODUCT('Raw INPUT data'!S337,1/PI())/2,2)/10000,PI()*POWER(PRODUCT('Raw INPUT data'!T337,1/PI())/2,2)/10000,PI()*POWER(PRODUCT('Raw INPUT data'!U337,1/PI())/2,2)/10000,PI()*POWER(PRODUCT('Raw INPUT data'!V337,1/PI())/2,2)/10000,PI()*POWER(PRODUCT('Raw INPUT data'!W337,1/PI())/2,2)/10000,PI()*POWER(PRODUCT('Raw INPUT data'!X337,1/PI())/2,2)/10000,PI()*POWER(PRODUCT('Raw INPUT data'!Y337,1/PI())/2,2)/10000,PI()*POWER(PRODUCT('Raw INPUT data'!Z337,1/PI())/2,2)/10000)))</f>
        <v/>
      </c>
      <c r="I337" s="26" t="str">
        <f>IF(C337="","",COUNT('Raw INPUT data'!G337:Z337))</f>
        <v/>
      </c>
      <c r="J337" s="3" t="str">
        <f>IF(C337="","",'Raw INPUT data'!F337)</f>
        <v/>
      </c>
      <c r="K337" s="43" t="str">
        <f>IF(B337="","",IF($K$4="","",IF(OR(C337=$K$4,C338=$K$4,C339=$K$4,C340=$K$4),1,0)))</f>
        <v/>
      </c>
      <c r="L337" s="43" t="str">
        <f>IF(B337="","",IF($L$4="","",IF(OR(C337=$L$4,C338=$L$4,C339=$L$4,C340=$L$4),1,0)))</f>
        <v/>
      </c>
      <c r="M337" s="43" t="str">
        <f>IF(B337="","",IF($M$4="","",IF(OR(C337=$M$4,C338=$M$4,C339=$M$4,C340=$M$4),1,0)))</f>
        <v/>
      </c>
      <c r="N337" s="43" t="str">
        <f>IF(B337="","",IF($N$4="","",IF(OR(C337=$N$4,C338=$N$4,C339=$N$4,C340=$N$4),1,0)))</f>
        <v/>
      </c>
      <c r="O337" s="43" t="str">
        <f>IF(B337="","",IF($O$4="","",IF(OR(C337=$O$4,C338=$O$4,C339=$O$4,C340=$O$4),1,0)))</f>
        <v/>
      </c>
      <c r="P337" s="43" t="str">
        <f>IF(B337="","",IF($P$4="","",IF(OR(C337=$P$4,C338=$P$4,C339=$P$4,C340=$P$4),1,0)))</f>
        <v/>
      </c>
      <c r="Q337" s="43" t="str">
        <f>IF(B337="","",IF($Q$4="","",IF(OR(C337=$Q$4,C338=$Q$4,C339=$Q$4,C340=$Q$4),1,0)))</f>
        <v/>
      </c>
      <c r="R337" s="43" t="str">
        <f>IF(B337="","",IF($R$4="","",IF(OR(C337=$R$4,C338=$R$4,C339=$R$4,C340=$R$4),1,0)))</f>
        <v/>
      </c>
      <c r="S337" s="43" t="str">
        <f>IF(B337="","",IF($S$4="","",IF(OR(C337=$S$4,C338=$S$4,C339=$S$4,C340=$S$4),1,0)))</f>
        <v/>
      </c>
      <c r="T337" s="43" t="str">
        <f>IF(B337="","",IF($T$4="","",IF(OR(C337=$T$4,C338=$T$4,C339=$T$4,C340=$T$4),1,0)))</f>
        <v/>
      </c>
      <c r="U337" s="43" t="str">
        <f>IF(B337="","",IF($U$4="","",IF(OR(C337=$U$4,C338=$U$4,C339=$U$4,C340=$U$4),1,0)))</f>
        <v/>
      </c>
      <c r="V337" s="43" t="str">
        <f>IF(B337="","",IF($V$4="","",IF(OR(C337=$V$4,C338=$V$4,C339=$V$4,C340=$V$4),1,0)))</f>
        <v/>
      </c>
      <c r="W337" s="43" t="str">
        <f>IF(B337="","",IF($W$4="","",IF(OR(C337=$W$4,C338=$W$4,C339=$W$4,C340=$W$4),1,0)))</f>
        <v/>
      </c>
      <c r="X337" s="43" t="str">
        <f>IF(B337="","",IF($X$4="","",IF(OR(C337=$X$4,C338=$X$4,C339=$X$4,C340=$X$4),1,0)))</f>
        <v/>
      </c>
      <c r="Y337" s="43" t="str">
        <f>IF(B337="","",IF($Y$4="","",IF(OR(C337=$Y$4,C338=$Y$4,C339=$Y$4,C340=$Y$4),1,0)))</f>
        <v/>
      </c>
      <c r="Z337" s="43" t="str">
        <f>IF(B337="","",IF($Z$4="","",IF(OR(C337=$Z$4,C338=$Z$4,C339=$Z$4,C340=$Z$4),1,0)))</f>
        <v/>
      </c>
      <c r="AA337" s="43" t="str">
        <f>IF(B337="","",IF($AA$4="","",IF(OR(C337=$AA$4,C338=$AA$4,C339=$AA$4,C340=$AA$4),1,0)))</f>
        <v/>
      </c>
      <c r="AB337" s="43" t="str">
        <f>IF(B337="","",IF($AB$4="","",IF(OR(C337=$AB$4,C338=$AB$4,C339=$AB$4,C340=$AB$4),1,0)))</f>
        <v/>
      </c>
      <c r="AC337" s="43" t="str">
        <f>IF(B337="","",IF($AC$4="","",IF(OR(C337=$AC$4,C338=$AC$4,C339=$AC$4,C340=$AC$4),1,0)))</f>
        <v/>
      </c>
      <c r="AD337" s="43" t="str">
        <f>IF(B337="","",IF($AD$4="","",IF(OR(C337=$AD$4,C338=$AD$4,C339=$AD$4,C340=$AD$4),1,0)))</f>
        <v/>
      </c>
      <c r="AE337" s="43" t="str">
        <f>IF(B337="","",IF($AE$4="","",IF(OR(C337=$AE$4,C338=$AE$4,C339=$AE$4,C340=$AE$4),1,0)))</f>
        <v/>
      </c>
      <c r="AF337" s="43" t="str">
        <f>IF(B337="","",IF($AF$4="","",IF(OR(C337=$AF$4,C338=$AF$4,C339=$AF$4,C340=$AF$4),1,0)))</f>
        <v/>
      </c>
      <c r="AG337" s="43" t="str">
        <f>IF(B337="","",IF($AG$4="","",IF(OR(C337=$AG$4,C338=$AG$4,C339=$AG$4,C340=$AG$4),1,0)))</f>
        <v/>
      </c>
      <c r="AH337" s="43" t="str">
        <f>IF(B337="","",IF($AH$4="","",IF(OR(C337=$AH$4,C338=$AH$4,C339=$AH$4,C340=$AH$4),1,0)))</f>
        <v/>
      </c>
      <c r="AI337" s="43" t="str">
        <f>IF(B337="","",IF($AI$4="","",IF(OR(C337=$AI$4,C338=$AI$4,C339=$AI$4,C340=$AI$4),1,0)))</f>
        <v/>
      </c>
      <c r="AJ337" s="43" t="str">
        <f>IF(B337="","",IF($AJ$4="","",IF(OR(C337=$AJ$4,C338=$AJ$4,C339=$AJ$4,C340=$AJ$4),1,0)))</f>
        <v/>
      </c>
      <c r="AK337" s="43" t="str">
        <f>IF(B337="","",IF($AK$4="","",IF(OR(C337=$AK$4,C338=$AK$4,C339=$AK$4,C340=$AK$4),1,0)))</f>
        <v/>
      </c>
      <c r="AL337" s="43" t="str">
        <f>IF(B337="","",IF($AL$4="","",IF(OR(C337=$AL$4,C338=$AL$4,C339=$AL$4,C340=$AL$4),1,0)))</f>
        <v/>
      </c>
      <c r="AM337" s="43" t="str">
        <f>IF(B337="","",IF($AM$4="","",IF(OR(C337=$AM$4,C338=$AM$4,C339=$AM$4,C340=$AM$4),1,0)))</f>
        <v/>
      </c>
      <c r="AN337" s="72" t="str">
        <f>IF(B337="","",IF($AN$4="","",IF(OR(C337=$AN$4,C338=$AN$4,C339=$AN$4,C340=$AN$4),1,0)))</f>
        <v/>
      </c>
    </row>
    <row r="338" spans="1:40" x14ac:dyDescent="0.2">
      <c r="A338" s="68" t="str">
        <f t="shared" si="16"/>
        <v/>
      </c>
      <c r="B338" s="1" t="str">
        <f>CONCATENATE('Raw INPUT data'!A338,'Raw INPUT data'!B338)</f>
        <v/>
      </c>
      <c r="C338" s="12" t="str">
        <f>'Raw INPUT data'!D338</f>
        <v/>
      </c>
      <c r="D338" s="20" t="str">
        <f>IF(C338="","",IF(I338&gt;1,'Raw INPUT data'!E338,SUM('Raw INPUT data'!E338,(G338/100)/2)))</f>
        <v/>
      </c>
      <c r="E338" s="20" t="str">
        <f t="shared" si="17"/>
        <v/>
      </c>
      <c r="F338" s="16" t="str">
        <f>IF(C338="","",IF(I338&gt;1,"MST",'Raw INPUT data'!G338))</f>
        <v/>
      </c>
      <c r="G338" s="16" t="str">
        <f t="shared" si="18"/>
        <v/>
      </c>
      <c r="H338" s="25" t="str">
        <f>IF(C338="","",IF(I338=1,PI()*POWER(G338/2,2)/10000,SUM(PI()*POWER(PRODUCT('Raw INPUT data'!G338,1/PI())/2,2)/10000,PI()*POWER(PRODUCT('Raw INPUT data'!H338,1/PI())/2,2)/10000,PI()*POWER(PRODUCT('Raw INPUT data'!I338,1/PI())/2,2)/10000,PI()*POWER(PRODUCT('Raw INPUT data'!J338,1/PI())/2,2)/10000,PI()*POWER(PRODUCT('Raw INPUT data'!K338,1/PI())/2,2)/10000,PI()*POWER(PRODUCT('Raw INPUT data'!L338,1/PI())/2,2)/10000,PI()*POWER(PRODUCT('Raw INPUT data'!M338,1/PI())/2,2)/10000,PI()*POWER(PRODUCT('Raw INPUT data'!N338,1/PI())/2,2)/10000,PI()*POWER(PRODUCT('Raw INPUT data'!O338,1/PI())/2,2)/10000,PI()*POWER(PRODUCT('Raw INPUT data'!P338,1/PI())/2,2)/10000,PI()*POWER(PRODUCT('Raw INPUT data'!Q338,1/PI())/2,2)/10000,PI()*POWER(PRODUCT('Raw INPUT data'!R338,1/PI())/2,2)/10000,PI()*POWER(PRODUCT('Raw INPUT data'!S338,1/PI())/2,2)/10000,PI()*POWER(PRODUCT('Raw INPUT data'!T338,1/PI())/2,2)/10000,PI()*POWER(PRODUCT('Raw INPUT data'!U338,1/PI())/2,2)/10000,PI()*POWER(PRODUCT('Raw INPUT data'!V338,1/PI())/2,2)/10000,PI()*POWER(PRODUCT('Raw INPUT data'!W338,1/PI())/2,2)/10000,PI()*POWER(PRODUCT('Raw INPUT data'!X338,1/PI())/2,2)/10000,PI()*POWER(PRODUCT('Raw INPUT data'!Y338,1/PI())/2,2)/10000,PI()*POWER(PRODUCT('Raw INPUT data'!Z338,1/PI())/2,2)/10000)))</f>
        <v/>
      </c>
      <c r="I338" s="26" t="str">
        <f>IF(C338="","",COUNT('Raw INPUT data'!G338:Z338))</f>
        <v/>
      </c>
      <c r="J338" s="3" t="str">
        <f>IF(C338="","",'Raw INPUT data'!F338)</f>
        <v/>
      </c>
      <c r="K338" s="43"/>
      <c r="L338" s="43"/>
      <c r="M338" s="43"/>
      <c r="N338" s="43"/>
      <c r="O338" s="43"/>
      <c r="P338" s="43"/>
      <c r="Q338" s="43"/>
      <c r="R338" s="43"/>
      <c r="S338" s="43"/>
      <c r="T338" s="43"/>
      <c r="U338" s="43"/>
      <c r="V338" s="43"/>
      <c r="W338" s="43"/>
      <c r="X338" s="43"/>
      <c r="Y338" s="43"/>
      <c r="Z338" s="43"/>
      <c r="AA338" s="43"/>
      <c r="AB338" s="43"/>
      <c r="AC338" s="43"/>
      <c r="AD338" s="43"/>
      <c r="AE338" s="43"/>
      <c r="AF338" s="43"/>
      <c r="AG338" s="43"/>
      <c r="AH338" s="43"/>
      <c r="AI338" s="43"/>
      <c r="AJ338" s="43"/>
      <c r="AK338" s="43"/>
      <c r="AL338" s="43"/>
      <c r="AM338" s="43"/>
      <c r="AN338" s="72"/>
    </row>
    <row r="339" spans="1:40" x14ac:dyDescent="0.2">
      <c r="A339" s="68" t="str">
        <f t="shared" si="16"/>
        <v/>
      </c>
      <c r="B339" s="1" t="str">
        <f>CONCATENATE('Raw INPUT data'!A339,'Raw INPUT data'!B339)</f>
        <v/>
      </c>
      <c r="C339" s="12" t="str">
        <f>'Raw INPUT data'!D339</f>
        <v/>
      </c>
      <c r="D339" s="20" t="str">
        <f>IF(C339="","",IF(I339&gt;1,'Raw INPUT data'!E339,SUM('Raw INPUT data'!E339,(G339/100)/2)))</f>
        <v/>
      </c>
      <c r="E339" s="20" t="str">
        <f t="shared" si="17"/>
        <v/>
      </c>
      <c r="F339" s="16" t="str">
        <f>IF(C339="","",IF(I339&gt;1,"MST",'Raw INPUT data'!G339))</f>
        <v/>
      </c>
      <c r="G339" s="16" t="str">
        <f t="shared" si="18"/>
        <v/>
      </c>
      <c r="H339" s="25" t="str">
        <f>IF(C339="","",IF(I339=1,PI()*POWER(G339/2,2)/10000,SUM(PI()*POWER(PRODUCT('Raw INPUT data'!G339,1/PI())/2,2)/10000,PI()*POWER(PRODUCT('Raw INPUT data'!H339,1/PI())/2,2)/10000,PI()*POWER(PRODUCT('Raw INPUT data'!I339,1/PI())/2,2)/10000,PI()*POWER(PRODUCT('Raw INPUT data'!J339,1/PI())/2,2)/10000,PI()*POWER(PRODUCT('Raw INPUT data'!K339,1/PI())/2,2)/10000,PI()*POWER(PRODUCT('Raw INPUT data'!L339,1/PI())/2,2)/10000,PI()*POWER(PRODUCT('Raw INPUT data'!M339,1/PI())/2,2)/10000,PI()*POWER(PRODUCT('Raw INPUT data'!N339,1/PI())/2,2)/10000,PI()*POWER(PRODUCT('Raw INPUT data'!O339,1/PI())/2,2)/10000,PI()*POWER(PRODUCT('Raw INPUT data'!P339,1/PI())/2,2)/10000,PI()*POWER(PRODUCT('Raw INPUT data'!Q339,1/PI())/2,2)/10000,PI()*POWER(PRODUCT('Raw INPUT data'!R339,1/PI())/2,2)/10000,PI()*POWER(PRODUCT('Raw INPUT data'!S339,1/PI())/2,2)/10000,PI()*POWER(PRODUCT('Raw INPUT data'!T339,1/PI())/2,2)/10000,PI()*POWER(PRODUCT('Raw INPUT data'!U339,1/PI())/2,2)/10000,PI()*POWER(PRODUCT('Raw INPUT data'!V339,1/PI())/2,2)/10000,PI()*POWER(PRODUCT('Raw INPUT data'!W339,1/PI())/2,2)/10000,PI()*POWER(PRODUCT('Raw INPUT data'!X339,1/PI())/2,2)/10000,PI()*POWER(PRODUCT('Raw INPUT data'!Y339,1/PI())/2,2)/10000,PI()*POWER(PRODUCT('Raw INPUT data'!Z339,1/PI())/2,2)/10000)))</f>
        <v/>
      </c>
      <c r="I339" s="26" t="str">
        <f>IF(C339="","",COUNT('Raw INPUT data'!G339:Z339))</f>
        <v/>
      </c>
      <c r="J339" s="3" t="str">
        <f>IF(C339="","",'Raw INPUT data'!F339)</f>
        <v/>
      </c>
      <c r="K339" s="43"/>
      <c r="L339" s="43"/>
      <c r="M339" s="43"/>
      <c r="N339" s="43"/>
      <c r="O339" s="43"/>
      <c r="P339" s="43"/>
      <c r="Q339" s="43"/>
      <c r="R339" s="43"/>
      <c r="S339" s="43"/>
      <c r="T339" s="43"/>
      <c r="U339" s="43"/>
      <c r="V339" s="43"/>
      <c r="W339" s="43"/>
      <c r="X339" s="43"/>
      <c r="Y339" s="43"/>
      <c r="Z339" s="43"/>
      <c r="AA339" s="43"/>
      <c r="AB339" s="43"/>
      <c r="AC339" s="43"/>
      <c r="AD339" s="43"/>
      <c r="AE339" s="43"/>
      <c r="AF339" s="43"/>
      <c r="AG339" s="43"/>
      <c r="AH339" s="43"/>
      <c r="AI339" s="43"/>
      <c r="AJ339" s="43"/>
      <c r="AK339" s="43"/>
      <c r="AL339" s="43"/>
      <c r="AM339" s="43"/>
      <c r="AN339" s="72"/>
    </row>
    <row r="340" spans="1:40" x14ac:dyDescent="0.2">
      <c r="A340" s="69" t="str">
        <f t="shared" si="16"/>
        <v/>
      </c>
      <c r="B340" s="4" t="str">
        <f>CONCATENATE('Raw INPUT data'!A340,'Raw INPUT data'!B340)</f>
        <v/>
      </c>
      <c r="C340" s="17" t="str">
        <f>'Raw INPUT data'!D340</f>
        <v/>
      </c>
      <c r="D340" s="21" t="str">
        <f>IF(C340="","",IF(I340&gt;1,'Raw INPUT data'!E340,SUM('Raw INPUT data'!E340,(G340/100)/2)))</f>
        <v/>
      </c>
      <c r="E340" s="21" t="str">
        <f t="shared" si="17"/>
        <v/>
      </c>
      <c r="F340" s="18" t="str">
        <f>IF(C340="","",IF(I340&gt;1,"MST",'Raw INPUT data'!G340))</f>
        <v/>
      </c>
      <c r="G340" s="18" t="str">
        <f t="shared" si="18"/>
        <v/>
      </c>
      <c r="H340" s="27" t="str">
        <f>IF(C340="","",IF(I340=1,PI()*POWER(G340/2,2)/10000,SUM(PI()*POWER(PRODUCT('Raw INPUT data'!G340,1/PI())/2,2)/10000,PI()*POWER(PRODUCT('Raw INPUT data'!H340,1/PI())/2,2)/10000,PI()*POWER(PRODUCT('Raw INPUT data'!I340,1/PI())/2,2)/10000,PI()*POWER(PRODUCT('Raw INPUT data'!J340,1/PI())/2,2)/10000,PI()*POWER(PRODUCT('Raw INPUT data'!K340,1/PI())/2,2)/10000,PI()*POWER(PRODUCT('Raw INPUT data'!L340,1/PI())/2,2)/10000,PI()*POWER(PRODUCT('Raw INPUT data'!M340,1/PI())/2,2)/10000,PI()*POWER(PRODUCT('Raw INPUT data'!N340,1/PI())/2,2)/10000,PI()*POWER(PRODUCT('Raw INPUT data'!O340,1/PI())/2,2)/10000,PI()*POWER(PRODUCT('Raw INPUT data'!P340,1/PI())/2,2)/10000,PI()*POWER(PRODUCT('Raw INPUT data'!Q340,1/PI())/2,2)/10000,PI()*POWER(PRODUCT('Raw INPUT data'!R340,1/PI())/2,2)/10000,PI()*POWER(PRODUCT('Raw INPUT data'!S340,1/PI())/2,2)/10000,PI()*POWER(PRODUCT('Raw INPUT data'!T340,1/PI())/2,2)/10000,PI()*POWER(PRODUCT('Raw INPUT data'!U340,1/PI())/2,2)/10000,PI()*POWER(PRODUCT('Raw INPUT data'!V340,1/PI())/2,2)/10000,PI()*POWER(PRODUCT('Raw INPUT data'!W340,1/PI())/2,2)/10000,PI()*POWER(PRODUCT('Raw INPUT data'!X340,1/PI())/2,2)/10000,PI()*POWER(PRODUCT('Raw INPUT data'!Y340,1/PI())/2,2)/10000,PI()*POWER(PRODUCT('Raw INPUT data'!Z340,1/PI())/2,2)/10000)))</f>
        <v/>
      </c>
      <c r="I340" s="28" t="str">
        <f>IF(C340="","",COUNT('Raw INPUT data'!G340:Z340))</f>
        <v/>
      </c>
      <c r="J340" s="5" t="str">
        <f>IF(C340="","",'Raw INPUT data'!F340)</f>
        <v/>
      </c>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73"/>
    </row>
    <row r="341" spans="1:40" x14ac:dyDescent="0.2">
      <c r="A341" s="68" t="str">
        <f t="shared" si="16"/>
        <v/>
      </c>
      <c r="B341" s="1" t="str">
        <f>CONCATENATE('Raw INPUT data'!A341,'Raw INPUT data'!B341)</f>
        <v/>
      </c>
      <c r="C341" s="12" t="str">
        <f>'Raw INPUT data'!D341</f>
        <v/>
      </c>
      <c r="D341" s="20" t="str">
        <f>IF(C341="","",IF(I341&gt;1,'Raw INPUT data'!E341,SUM('Raw INPUT data'!E341,(G341/100)/2)))</f>
        <v/>
      </c>
      <c r="E341" s="20" t="str">
        <f t="shared" si="17"/>
        <v/>
      </c>
      <c r="F341" s="16" t="str">
        <f>IF(C341="","",IF(I341&gt;1,"MST",'Raw INPUT data'!G341))</f>
        <v/>
      </c>
      <c r="G341" s="16" t="str">
        <f t="shared" si="18"/>
        <v/>
      </c>
      <c r="H341" s="25" t="str">
        <f>IF(C341="","",IF(I341=1,PI()*POWER(G341/2,2)/10000,SUM(PI()*POWER(PRODUCT('Raw INPUT data'!G341,1/PI())/2,2)/10000,PI()*POWER(PRODUCT('Raw INPUT data'!H341,1/PI())/2,2)/10000,PI()*POWER(PRODUCT('Raw INPUT data'!I341,1/PI())/2,2)/10000,PI()*POWER(PRODUCT('Raw INPUT data'!J341,1/PI())/2,2)/10000,PI()*POWER(PRODUCT('Raw INPUT data'!K341,1/PI())/2,2)/10000,PI()*POWER(PRODUCT('Raw INPUT data'!L341,1/PI())/2,2)/10000,PI()*POWER(PRODUCT('Raw INPUT data'!M341,1/PI())/2,2)/10000,PI()*POWER(PRODUCT('Raw INPUT data'!N341,1/PI())/2,2)/10000,PI()*POWER(PRODUCT('Raw INPUT data'!O341,1/PI())/2,2)/10000,PI()*POWER(PRODUCT('Raw INPUT data'!P341,1/PI())/2,2)/10000,PI()*POWER(PRODUCT('Raw INPUT data'!Q341,1/PI())/2,2)/10000,PI()*POWER(PRODUCT('Raw INPUT data'!R341,1/PI())/2,2)/10000,PI()*POWER(PRODUCT('Raw INPUT data'!S341,1/PI())/2,2)/10000,PI()*POWER(PRODUCT('Raw INPUT data'!T341,1/PI())/2,2)/10000,PI()*POWER(PRODUCT('Raw INPUT data'!U341,1/PI())/2,2)/10000,PI()*POWER(PRODUCT('Raw INPUT data'!V341,1/PI())/2,2)/10000,PI()*POWER(PRODUCT('Raw INPUT data'!W341,1/PI())/2,2)/10000,PI()*POWER(PRODUCT('Raw INPUT data'!X341,1/PI())/2,2)/10000,PI()*POWER(PRODUCT('Raw INPUT data'!Y341,1/PI())/2,2)/10000,PI()*POWER(PRODUCT('Raw INPUT data'!Z341,1/PI())/2,2)/10000)))</f>
        <v/>
      </c>
      <c r="I341" s="26" t="str">
        <f>IF(C341="","",COUNT('Raw INPUT data'!G341:Z341))</f>
        <v/>
      </c>
      <c r="J341" s="3" t="str">
        <f>IF(C341="","",'Raw INPUT data'!F341)</f>
        <v/>
      </c>
      <c r="K341" s="43" t="str">
        <f>IF(B341="","",IF($K$4="","",IF(OR(C341=$K$4,C342=$K$4,C343=$K$4,C344=$K$4),1,0)))</f>
        <v/>
      </c>
      <c r="L341" s="43" t="str">
        <f>IF(B341="","",IF($L$4="","",IF(OR(C341=$L$4,C342=$L$4,C343=$L$4,C344=$L$4),1,0)))</f>
        <v/>
      </c>
      <c r="M341" s="43" t="str">
        <f>IF(B341="","",IF($M$4="","",IF(OR(C341=$M$4,C342=$M$4,C343=$M$4,C344=$M$4),1,0)))</f>
        <v/>
      </c>
      <c r="N341" s="43" t="str">
        <f>IF(B341="","",IF($N$4="","",IF(OR(C341=$N$4,C342=$N$4,C343=$N$4,C344=$N$4),1,0)))</f>
        <v/>
      </c>
      <c r="O341" s="43" t="str">
        <f>IF(B341="","",IF($O$4="","",IF(OR(C341=$O$4,C342=$O$4,C343=$O$4,C344=$O$4),1,0)))</f>
        <v/>
      </c>
      <c r="P341" s="43" t="str">
        <f>IF(B341="","",IF($P$4="","",IF(OR(C341=$P$4,C342=$P$4,C343=$P$4,C344=$P$4),1,0)))</f>
        <v/>
      </c>
      <c r="Q341" s="43" t="str">
        <f>IF(B341="","",IF($Q$4="","",IF(OR(C341=$Q$4,C342=$Q$4,C343=$Q$4,C344=$Q$4),1,0)))</f>
        <v/>
      </c>
      <c r="R341" s="43" t="str">
        <f>IF(B341="","",IF($R$4="","",IF(OR(C341=$R$4,C342=$R$4,C343=$R$4,C344=$R$4),1,0)))</f>
        <v/>
      </c>
      <c r="S341" s="43" t="str">
        <f>IF(B341="","",IF($S$4="","",IF(OR(C341=$S$4,C342=$S$4,C343=$S$4,C344=$S$4),1,0)))</f>
        <v/>
      </c>
      <c r="T341" s="43" t="str">
        <f>IF(B341="","",IF($T$4="","",IF(OR(C341=$T$4,C342=$T$4,C343=$T$4,C344=$T$4),1,0)))</f>
        <v/>
      </c>
      <c r="U341" s="43" t="str">
        <f>IF(B341="","",IF($U$4="","",IF(OR(C341=$U$4,C342=$U$4,C343=$U$4,C344=$U$4),1,0)))</f>
        <v/>
      </c>
      <c r="V341" s="43" t="str">
        <f>IF(B341="","",IF($V$4="","",IF(OR(C341=$V$4,C342=$V$4,C343=$V$4,C344=$V$4),1,0)))</f>
        <v/>
      </c>
      <c r="W341" s="43" t="str">
        <f>IF(B341="","",IF($W$4="","",IF(OR(C341=$W$4,C342=$W$4,C343=$W$4,C344=$W$4),1,0)))</f>
        <v/>
      </c>
      <c r="X341" s="43" t="str">
        <f>IF(B341="","",IF($X$4="","",IF(OR(C341=$X$4,C342=$X$4,C343=$X$4,C344=$X$4),1,0)))</f>
        <v/>
      </c>
      <c r="Y341" s="43" t="str">
        <f>IF(B341="","",IF($Y$4="","",IF(OR(C341=$Y$4,C342=$Y$4,C343=$Y$4,C344=$Y$4),1,0)))</f>
        <v/>
      </c>
      <c r="Z341" s="43" t="str">
        <f>IF(B341="","",IF($Z$4="","",IF(OR(C341=$Z$4,C342=$Z$4,C343=$Z$4,C344=$Z$4),1,0)))</f>
        <v/>
      </c>
      <c r="AA341" s="43" t="str">
        <f>IF(B341="","",IF($AA$4="","",IF(OR(C341=$AA$4,C342=$AA$4,C343=$AA$4,C344=$AA$4),1,0)))</f>
        <v/>
      </c>
      <c r="AB341" s="43" t="str">
        <f>IF(B341="","",IF($AB$4="","",IF(OR(C341=$AB$4,C342=$AB$4,C343=$AB$4,C344=$AB$4),1,0)))</f>
        <v/>
      </c>
      <c r="AC341" s="43" t="str">
        <f>IF(B341="","",IF($AC$4="","",IF(OR(C341=$AC$4,C342=$AC$4,C343=$AC$4,C344=$AC$4),1,0)))</f>
        <v/>
      </c>
      <c r="AD341" s="43" t="str">
        <f>IF(B341="","",IF($AD$4="","",IF(OR(C341=$AD$4,C342=$AD$4,C343=$AD$4,C344=$AD$4),1,0)))</f>
        <v/>
      </c>
      <c r="AE341" s="43" t="str">
        <f>IF(B341="","",IF($AE$4="","",IF(OR(C341=$AE$4,C342=$AE$4,C343=$AE$4,C344=$AE$4),1,0)))</f>
        <v/>
      </c>
      <c r="AF341" s="43" t="str">
        <f>IF(B341="","",IF($AF$4="","",IF(OR(C341=$AF$4,C342=$AF$4,C343=$AF$4,C344=$AF$4),1,0)))</f>
        <v/>
      </c>
      <c r="AG341" s="43" t="str">
        <f>IF(B341="","",IF($AG$4="","",IF(OR(C341=$AG$4,C342=$AG$4,C343=$AG$4,C344=$AG$4),1,0)))</f>
        <v/>
      </c>
      <c r="AH341" s="43" t="str">
        <f>IF(B341="","",IF($AH$4="","",IF(OR(C341=$AH$4,C342=$AH$4,C343=$AH$4,C344=$AH$4),1,0)))</f>
        <v/>
      </c>
      <c r="AI341" s="43" t="str">
        <f>IF(B341="","",IF($AI$4="","",IF(OR(C341=$AI$4,C342=$AI$4,C343=$AI$4,C344=$AI$4),1,0)))</f>
        <v/>
      </c>
      <c r="AJ341" s="43" t="str">
        <f>IF(B341="","",IF($AJ$4="","",IF(OR(C341=$AJ$4,C342=$AJ$4,C343=$AJ$4,C344=$AJ$4),1,0)))</f>
        <v/>
      </c>
      <c r="AK341" s="43" t="str">
        <f>IF(B341="","",IF($AK$4="","",IF(OR(C341=$AK$4,C342=$AK$4,C343=$AK$4,C344=$AK$4),1,0)))</f>
        <v/>
      </c>
      <c r="AL341" s="43" t="str">
        <f>IF(B341="","",IF($AL$4="","",IF(OR(C341=$AL$4,C342=$AL$4,C343=$AL$4,C344=$AL$4),1,0)))</f>
        <v/>
      </c>
      <c r="AM341" s="43" t="str">
        <f>IF(B341="","",IF($AM$4="","",IF(OR(C341=$AM$4,C342=$AM$4,C343=$AM$4,C344=$AM$4),1,0)))</f>
        <v/>
      </c>
      <c r="AN341" s="72" t="str">
        <f>IF(B341="","",IF($AN$4="","",IF(OR(C341=$AN$4,C342=$AN$4,C343=$AN$4,C344=$AN$4),1,0)))</f>
        <v/>
      </c>
    </row>
    <row r="342" spans="1:40" x14ac:dyDescent="0.2">
      <c r="A342" s="68" t="str">
        <f t="shared" si="16"/>
        <v/>
      </c>
      <c r="B342" s="1" t="str">
        <f>CONCATENATE('Raw INPUT data'!A342,'Raw INPUT data'!B342)</f>
        <v/>
      </c>
      <c r="C342" s="12" t="str">
        <f>'Raw INPUT data'!D342</f>
        <v/>
      </c>
      <c r="D342" s="20" t="str">
        <f>IF(C342="","",IF(I342&gt;1,'Raw INPUT data'!E342,SUM('Raw INPUT data'!E342,(G342/100)/2)))</f>
        <v/>
      </c>
      <c r="E342" s="20" t="str">
        <f t="shared" si="17"/>
        <v/>
      </c>
      <c r="F342" s="16" t="str">
        <f>IF(C342="","",IF(I342&gt;1,"MST",'Raw INPUT data'!G342))</f>
        <v/>
      </c>
      <c r="G342" s="16" t="str">
        <f t="shared" si="18"/>
        <v/>
      </c>
      <c r="H342" s="25" t="str">
        <f>IF(C342="","",IF(I342=1,PI()*POWER(G342/2,2)/10000,SUM(PI()*POWER(PRODUCT('Raw INPUT data'!G342,1/PI())/2,2)/10000,PI()*POWER(PRODUCT('Raw INPUT data'!H342,1/PI())/2,2)/10000,PI()*POWER(PRODUCT('Raw INPUT data'!I342,1/PI())/2,2)/10000,PI()*POWER(PRODUCT('Raw INPUT data'!J342,1/PI())/2,2)/10000,PI()*POWER(PRODUCT('Raw INPUT data'!K342,1/PI())/2,2)/10000,PI()*POWER(PRODUCT('Raw INPUT data'!L342,1/PI())/2,2)/10000,PI()*POWER(PRODUCT('Raw INPUT data'!M342,1/PI())/2,2)/10000,PI()*POWER(PRODUCT('Raw INPUT data'!N342,1/PI())/2,2)/10000,PI()*POWER(PRODUCT('Raw INPUT data'!O342,1/PI())/2,2)/10000,PI()*POWER(PRODUCT('Raw INPUT data'!P342,1/PI())/2,2)/10000,PI()*POWER(PRODUCT('Raw INPUT data'!Q342,1/PI())/2,2)/10000,PI()*POWER(PRODUCT('Raw INPUT data'!R342,1/PI())/2,2)/10000,PI()*POWER(PRODUCT('Raw INPUT data'!S342,1/PI())/2,2)/10000,PI()*POWER(PRODUCT('Raw INPUT data'!T342,1/PI())/2,2)/10000,PI()*POWER(PRODUCT('Raw INPUT data'!U342,1/PI())/2,2)/10000,PI()*POWER(PRODUCT('Raw INPUT data'!V342,1/PI())/2,2)/10000,PI()*POWER(PRODUCT('Raw INPUT data'!W342,1/PI())/2,2)/10000,PI()*POWER(PRODUCT('Raw INPUT data'!X342,1/PI())/2,2)/10000,PI()*POWER(PRODUCT('Raw INPUT data'!Y342,1/PI())/2,2)/10000,PI()*POWER(PRODUCT('Raw INPUT data'!Z342,1/PI())/2,2)/10000)))</f>
        <v/>
      </c>
      <c r="I342" s="26" t="str">
        <f>IF(C342="","",COUNT('Raw INPUT data'!G342:Z342))</f>
        <v/>
      </c>
      <c r="J342" s="3" t="str">
        <f>IF(C342="","",'Raw INPUT data'!F342)</f>
        <v/>
      </c>
      <c r="K342" s="43"/>
      <c r="L342" s="43"/>
      <c r="M342" s="43"/>
      <c r="N342" s="43"/>
      <c r="O342" s="43"/>
      <c r="P342" s="43"/>
      <c r="Q342" s="43"/>
      <c r="R342" s="43"/>
      <c r="S342" s="43"/>
      <c r="T342" s="43"/>
      <c r="U342" s="43"/>
      <c r="V342" s="43"/>
      <c r="W342" s="43"/>
      <c r="X342" s="43"/>
      <c r="Y342" s="43"/>
      <c r="Z342" s="43"/>
      <c r="AA342" s="43"/>
      <c r="AB342" s="43"/>
      <c r="AC342" s="43"/>
      <c r="AD342" s="43"/>
      <c r="AE342" s="43"/>
      <c r="AF342" s="43"/>
      <c r="AG342" s="43"/>
      <c r="AH342" s="43"/>
      <c r="AI342" s="43"/>
      <c r="AJ342" s="43"/>
      <c r="AK342" s="43"/>
      <c r="AL342" s="43"/>
      <c r="AM342" s="43"/>
      <c r="AN342" s="72"/>
    </row>
    <row r="343" spans="1:40" x14ac:dyDescent="0.2">
      <c r="A343" s="68" t="str">
        <f t="shared" si="16"/>
        <v/>
      </c>
      <c r="B343" s="1" t="str">
        <f>CONCATENATE('Raw INPUT data'!A343,'Raw INPUT data'!B343)</f>
        <v/>
      </c>
      <c r="C343" s="12" t="str">
        <f>'Raw INPUT data'!D343</f>
        <v/>
      </c>
      <c r="D343" s="20" t="str">
        <f>IF(C343="","",IF(I343&gt;1,'Raw INPUT data'!E343,SUM('Raw INPUT data'!E343,(G343/100)/2)))</f>
        <v/>
      </c>
      <c r="E343" s="20" t="str">
        <f t="shared" si="17"/>
        <v/>
      </c>
      <c r="F343" s="16" t="str">
        <f>IF(C343="","",IF(I343&gt;1,"MST",'Raw INPUT data'!G343))</f>
        <v/>
      </c>
      <c r="G343" s="16" t="str">
        <f t="shared" si="18"/>
        <v/>
      </c>
      <c r="H343" s="25" t="str">
        <f>IF(C343="","",IF(I343=1,PI()*POWER(G343/2,2)/10000,SUM(PI()*POWER(PRODUCT('Raw INPUT data'!G343,1/PI())/2,2)/10000,PI()*POWER(PRODUCT('Raw INPUT data'!H343,1/PI())/2,2)/10000,PI()*POWER(PRODUCT('Raw INPUT data'!I343,1/PI())/2,2)/10000,PI()*POWER(PRODUCT('Raw INPUT data'!J343,1/PI())/2,2)/10000,PI()*POWER(PRODUCT('Raw INPUT data'!K343,1/PI())/2,2)/10000,PI()*POWER(PRODUCT('Raw INPUT data'!L343,1/PI())/2,2)/10000,PI()*POWER(PRODUCT('Raw INPUT data'!M343,1/PI())/2,2)/10000,PI()*POWER(PRODUCT('Raw INPUT data'!N343,1/PI())/2,2)/10000,PI()*POWER(PRODUCT('Raw INPUT data'!O343,1/PI())/2,2)/10000,PI()*POWER(PRODUCT('Raw INPUT data'!P343,1/PI())/2,2)/10000,PI()*POWER(PRODUCT('Raw INPUT data'!Q343,1/PI())/2,2)/10000,PI()*POWER(PRODUCT('Raw INPUT data'!R343,1/PI())/2,2)/10000,PI()*POWER(PRODUCT('Raw INPUT data'!S343,1/PI())/2,2)/10000,PI()*POWER(PRODUCT('Raw INPUT data'!T343,1/PI())/2,2)/10000,PI()*POWER(PRODUCT('Raw INPUT data'!U343,1/PI())/2,2)/10000,PI()*POWER(PRODUCT('Raw INPUT data'!V343,1/PI())/2,2)/10000,PI()*POWER(PRODUCT('Raw INPUT data'!W343,1/PI())/2,2)/10000,PI()*POWER(PRODUCT('Raw INPUT data'!X343,1/PI())/2,2)/10000,PI()*POWER(PRODUCT('Raw INPUT data'!Y343,1/PI())/2,2)/10000,PI()*POWER(PRODUCT('Raw INPUT data'!Z343,1/PI())/2,2)/10000)))</f>
        <v/>
      </c>
      <c r="I343" s="26" t="str">
        <f>IF(C343="","",COUNT('Raw INPUT data'!G343:Z343))</f>
        <v/>
      </c>
      <c r="J343" s="3" t="str">
        <f>IF(C343="","",'Raw INPUT data'!F343)</f>
        <v/>
      </c>
      <c r="K343" s="43"/>
      <c r="L343" s="43"/>
      <c r="M343" s="43"/>
      <c r="N343" s="43"/>
      <c r="O343" s="43"/>
      <c r="P343" s="43"/>
      <c r="Q343" s="43"/>
      <c r="R343" s="43"/>
      <c r="S343" s="43"/>
      <c r="T343" s="43"/>
      <c r="U343" s="43"/>
      <c r="V343" s="43"/>
      <c r="W343" s="43"/>
      <c r="X343" s="43"/>
      <c r="Y343" s="43"/>
      <c r="Z343" s="43"/>
      <c r="AA343" s="43"/>
      <c r="AB343" s="43"/>
      <c r="AC343" s="43"/>
      <c r="AD343" s="43"/>
      <c r="AE343" s="43"/>
      <c r="AF343" s="43"/>
      <c r="AG343" s="43"/>
      <c r="AH343" s="43"/>
      <c r="AI343" s="43"/>
      <c r="AJ343" s="43"/>
      <c r="AK343" s="43"/>
      <c r="AL343" s="43"/>
      <c r="AM343" s="43"/>
      <c r="AN343" s="72"/>
    </row>
    <row r="344" spans="1:40" x14ac:dyDescent="0.2">
      <c r="A344" s="69" t="str">
        <f t="shared" si="16"/>
        <v/>
      </c>
      <c r="B344" s="4" t="str">
        <f>CONCATENATE('Raw INPUT data'!A344,'Raw INPUT data'!B344)</f>
        <v/>
      </c>
      <c r="C344" s="17" t="str">
        <f>'Raw INPUT data'!D344</f>
        <v/>
      </c>
      <c r="D344" s="21" t="str">
        <f>IF(C344="","",IF(I344&gt;1,'Raw INPUT data'!E344,SUM('Raw INPUT data'!E344,(G344/100)/2)))</f>
        <v/>
      </c>
      <c r="E344" s="21" t="str">
        <f t="shared" si="17"/>
        <v/>
      </c>
      <c r="F344" s="18" t="str">
        <f>IF(C344="","",IF(I344&gt;1,"MST",'Raw INPUT data'!G344))</f>
        <v/>
      </c>
      <c r="G344" s="18" t="str">
        <f t="shared" si="18"/>
        <v/>
      </c>
      <c r="H344" s="27" t="str">
        <f>IF(C344="","",IF(I344=1,PI()*POWER(G344/2,2)/10000,SUM(PI()*POWER(PRODUCT('Raw INPUT data'!G344,1/PI())/2,2)/10000,PI()*POWER(PRODUCT('Raw INPUT data'!H344,1/PI())/2,2)/10000,PI()*POWER(PRODUCT('Raw INPUT data'!I344,1/PI())/2,2)/10000,PI()*POWER(PRODUCT('Raw INPUT data'!J344,1/PI())/2,2)/10000,PI()*POWER(PRODUCT('Raw INPUT data'!K344,1/PI())/2,2)/10000,PI()*POWER(PRODUCT('Raw INPUT data'!L344,1/PI())/2,2)/10000,PI()*POWER(PRODUCT('Raw INPUT data'!M344,1/PI())/2,2)/10000,PI()*POWER(PRODUCT('Raw INPUT data'!N344,1/PI())/2,2)/10000,PI()*POWER(PRODUCT('Raw INPUT data'!O344,1/PI())/2,2)/10000,PI()*POWER(PRODUCT('Raw INPUT data'!P344,1/PI())/2,2)/10000,PI()*POWER(PRODUCT('Raw INPUT data'!Q344,1/PI())/2,2)/10000,PI()*POWER(PRODUCT('Raw INPUT data'!R344,1/PI())/2,2)/10000,PI()*POWER(PRODUCT('Raw INPUT data'!S344,1/PI())/2,2)/10000,PI()*POWER(PRODUCT('Raw INPUT data'!T344,1/PI())/2,2)/10000,PI()*POWER(PRODUCT('Raw INPUT data'!U344,1/PI())/2,2)/10000,PI()*POWER(PRODUCT('Raw INPUT data'!V344,1/PI())/2,2)/10000,PI()*POWER(PRODUCT('Raw INPUT data'!W344,1/PI())/2,2)/10000,PI()*POWER(PRODUCT('Raw INPUT data'!X344,1/PI())/2,2)/10000,PI()*POWER(PRODUCT('Raw INPUT data'!Y344,1/PI())/2,2)/10000,PI()*POWER(PRODUCT('Raw INPUT data'!Z344,1/PI())/2,2)/10000)))</f>
        <v/>
      </c>
      <c r="I344" s="28" t="str">
        <f>IF(C344="","",COUNT('Raw INPUT data'!G344:Z344))</f>
        <v/>
      </c>
      <c r="J344" s="5" t="str">
        <f>IF(C344="","",'Raw INPUT data'!F344)</f>
        <v/>
      </c>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73"/>
    </row>
    <row r="345" spans="1:40" x14ac:dyDescent="0.2">
      <c r="A345" s="68" t="str">
        <f t="shared" si="16"/>
        <v/>
      </c>
      <c r="B345" s="1" t="str">
        <f>CONCATENATE('Raw INPUT data'!A345,'Raw INPUT data'!B345)</f>
        <v/>
      </c>
      <c r="C345" s="12" t="str">
        <f>'Raw INPUT data'!D345</f>
        <v/>
      </c>
      <c r="D345" s="20" t="str">
        <f>IF(C345="","",IF(I345&gt;1,'Raw INPUT data'!E345,SUM('Raw INPUT data'!E345,(G345/100)/2)))</f>
        <v/>
      </c>
      <c r="E345" s="20" t="str">
        <f t="shared" si="17"/>
        <v/>
      </c>
      <c r="F345" s="16" t="str">
        <f>IF(C345="","",IF(I345&gt;1,"MST",'Raw INPUT data'!G345))</f>
        <v/>
      </c>
      <c r="G345" s="16" t="str">
        <f t="shared" si="18"/>
        <v/>
      </c>
      <c r="H345" s="25" t="str">
        <f>IF(C345="","",IF(I345=1,PI()*POWER(G345/2,2)/10000,SUM(PI()*POWER(PRODUCT('Raw INPUT data'!G345,1/PI())/2,2)/10000,PI()*POWER(PRODUCT('Raw INPUT data'!H345,1/PI())/2,2)/10000,PI()*POWER(PRODUCT('Raw INPUT data'!I345,1/PI())/2,2)/10000,PI()*POWER(PRODUCT('Raw INPUT data'!J345,1/PI())/2,2)/10000,PI()*POWER(PRODUCT('Raw INPUT data'!K345,1/PI())/2,2)/10000,PI()*POWER(PRODUCT('Raw INPUT data'!L345,1/PI())/2,2)/10000,PI()*POWER(PRODUCT('Raw INPUT data'!M345,1/PI())/2,2)/10000,PI()*POWER(PRODUCT('Raw INPUT data'!N345,1/PI())/2,2)/10000,PI()*POWER(PRODUCT('Raw INPUT data'!O345,1/PI())/2,2)/10000,PI()*POWER(PRODUCT('Raw INPUT data'!P345,1/PI())/2,2)/10000,PI()*POWER(PRODUCT('Raw INPUT data'!Q345,1/PI())/2,2)/10000,PI()*POWER(PRODUCT('Raw INPUT data'!R345,1/PI())/2,2)/10000,PI()*POWER(PRODUCT('Raw INPUT data'!S345,1/PI())/2,2)/10000,PI()*POWER(PRODUCT('Raw INPUT data'!T345,1/PI())/2,2)/10000,PI()*POWER(PRODUCT('Raw INPUT data'!U345,1/PI())/2,2)/10000,PI()*POWER(PRODUCT('Raw INPUT data'!V345,1/PI())/2,2)/10000,PI()*POWER(PRODUCT('Raw INPUT data'!W345,1/PI())/2,2)/10000,PI()*POWER(PRODUCT('Raw INPUT data'!X345,1/PI())/2,2)/10000,PI()*POWER(PRODUCT('Raw INPUT data'!Y345,1/PI())/2,2)/10000,PI()*POWER(PRODUCT('Raw INPUT data'!Z345,1/PI())/2,2)/10000)))</f>
        <v/>
      </c>
      <c r="I345" s="26" t="str">
        <f>IF(C345="","",COUNT('Raw INPUT data'!G345:Z345))</f>
        <v/>
      </c>
      <c r="J345" s="3" t="str">
        <f>IF(C345="","",'Raw INPUT data'!F345)</f>
        <v/>
      </c>
      <c r="K345" s="43" t="str">
        <f>IF(B345="","",IF($K$4="","",IF(OR(C345=$K$4,C346=$K$4,C347=$K$4,C348=$K$4),1,0)))</f>
        <v/>
      </c>
      <c r="L345" s="43" t="str">
        <f>IF(B345="","",IF($L$4="","",IF(OR(C345=$L$4,C346=$L$4,C347=$L$4,C348=$L$4),1,0)))</f>
        <v/>
      </c>
      <c r="M345" s="43" t="str">
        <f>IF(B345="","",IF($M$4="","",IF(OR(C345=$M$4,C346=$M$4,C347=$M$4,C348=$M$4),1,0)))</f>
        <v/>
      </c>
      <c r="N345" s="43" t="str">
        <f>IF(B345="","",IF($N$4="","",IF(OR(C345=$N$4,C346=$N$4,C347=$N$4,C348=$N$4),1,0)))</f>
        <v/>
      </c>
      <c r="O345" s="43" t="str">
        <f>IF(B345="","",IF($O$4="","",IF(OR(C345=$O$4,C346=$O$4,C347=$O$4,C348=$O$4),1,0)))</f>
        <v/>
      </c>
      <c r="P345" s="43" t="str">
        <f>IF(B345="","",IF($P$4="","",IF(OR(C345=$P$4,C346=$P$4,C347=$P$4,C348=$P$4),1,0)))</f>
        <v/>
      </c>
      <c r="Q345" s="43" t="str">
        <f>IF(B345="","",IF($Q$4="","",IF(OR(C345=$Q$4,C346=$Q$4,C347=$Q$4,C348=$Q$4),1,0)))</f>
        <v/>
      </c>
      <c r="R345" s="43" t="str">
        <f>IF(B345="","",IF($R$4="","",IF(OR(C345=$R$4,C346=$R$4,C347=$R$4,C348=$R$4),1,0)))</f>
        <v/>
      </c>
      <c r="S345" s="43" t="str">
        <f>IF(B345="","",IF($S$4="","",IF(OR(C345=$S$4,C346=$S$4,C347=$S$4,C348=$S$4),1,0)))</f>
        <v/>
      </c>
      <c r="T345" s="43" t="str">
        <f>IF(B345="","",IF($T$4="","",IF(OR(C345=$T$4,C346=$T$4,C347=$T$4,C348=$T$4),1,0)))</f>
        <v/>
      </c>
      <c r="U345" s="43" t="str">
        <f>IF(B345="","",IF($U$4="","",IF(OR(C345=$U$4,C346=$U$4,C347=$U$4,C348=$U$4),1,0)))</f>
        <v/>
      </c>
      <c r="V345" s="43" t="str">
        <f>IF(B345="","",IF($V$4="","",IF(OR(C345=$V$4,C346=$V$4,C347=$V$4,C348=$V$4),1,0)))</f>
        <v/>
      </c>
      <c r="W345" s="43" t="str">
        <f>IF(B345="","",IF($W$4="","",IF(OR(C345=$W$4,C346=$W$4,C347=$W$4,C348=$W$4),1,0)))</f>
        <v/>
      </c>
      <c r="X345" s="43" t="str">
        <f>IF(B345="","",IF($X$4="","",IF(OR(C345=$X$4,C346=$X$4,C347=$X$4,C348=$X$4),1,0)))</f>
        <v/>
      </c>
      <c r="Y345" s="43" t="str">
        <f>IF(B345="","",IF($Y$4="","",IF(OR(C345=$Y$4,C346=$Y$4,C347=$Y$4,C348=$Y$4),1,0)))</f>
        <v/>
      </c>
      <c r="Z345" s="43" t="str">
        <f>IF(B345="","",IF($Z$4="","",IF(OR(C345=$Z$4,C346=$Z$4,C347=$Z$4,C348=$Z$4),1,0)))</f>
        <v/>
      </c>
      <c r="AA345" s="43" t="str">
        <f>IF(B345="","",IF($AA$4="","",IF(OR(C345=$AA$4,C346=$AA$4,C347=$AA$4,C348=$AA$4),1,0)))</f>
        <v/>
      </c>
      <c r="AB345" s="43" t="str">
        <f>IF(B345="","",IF($AB$4="","",IF(OR(C345=$AB$4,C346=$AB$4,C347=$AB$4,C348=$AB$4),1,0)))</f>
        <v/>
      </c>
      <c r="AC345" s="43" t="str">
        <f>IF(B345="","",IF($AC$4="","",IF(OR(C345=$AC$4,C346=$AC$4,C347=$AC$4,C348=$AC$4),1,0)))</f>
        <v/>
      </c>
      <c r="AD345" s="43" t="str">
        <f>IF(B345="","",IF($AD$4="","",IF(OR(C345=$AD$4,C346=$AD$4,C347=$AD$4,C348=$AD$4),1,0)))</f>
        <v/>
      </c>
      <c r="AE345" s="43" t="str">
        <f>IF(B345="","",IF($AE$4="","",IF(OR(C345=$AE$4,C346=$AE$4,C347=$AE$4,C348=$AE$4),1,0)))</f>
        <v/>
      </c>
      <c r="AF345" s="43" t="str">
        <f>IF(B345="","",IF($AF$4="","",IF(OR(C345=$AF$4,C346=$AF$4,C347=$AF$4,C348=$AF$4),1,0)))</f>
        <v/>
      </c>
      <c r="AG345" s="43" t="str">
        <f>IF(B345="","",IF($AG$4="","",IF(OR(C345=$AG$4,C346=$AG$4,C347=$AG$4,C348=$AG$4),1,0)))</f>
        <v/>
      </c>
      <c r="AH345" s="43" t="str">
        <f>IF(B345="","",IF($AH$4="","",IF(OR(C345=$AH$4,C346=$AH$4,C347=$AH$4,C348=$AH$4),1,0)))</f>
        <v/>
      </c>
      <c r="AI345" s="43" t="str">
        <f>IF(B345="","",IF($AI$4="","",IF(OR(C345=$AI$4,C346=$AI$4,C347=$AI$4,C348=$AI$4),1,0)))</f>
        <v/>
      </c>
      <c r="AJ345" s="43" t="str">
        <f>IF(B345="","",IF($AJ$4="","",IF(OR(C345=$AJ$4,C346=$AJ$4,C347=$AJ$4,C348=$AJ$4),1,0)))</f>
        <v/>
      </c>
      <c r="AK345" s="43" t="str">
        <f>IF(B345="","",IF($AK$4="","",IF(OR(C345=$AK$4,C346=$AK$4,C347=$AK$4,C348=$AK$4),1,0)))</f>
        <v/>
      </c>
      <c r="AL345" s="43" t="str">
        <f>IF(B345="","",IF($AL$4="","",IF(OR(C345=$AL$4,C346=$AL$4,C347=$AL$4,C348=$AL$4),1,0)))</f>
        <v/>
      </c>
      <c r="AM345" s="43" t="str">
        <f>IF(B345="","",IF($AM$4="","",IF(OR(C345=$AM$4,C346=$AM$4,C347=$AM$4,C348=$AM$4),1,0)))</f>
        <v/>
      </c>
      <c r="AN345" s="72" t="str">
        <f>IF(B345="","",IF($AN$4="","",IF(OR(C345=$AN$4,C346=$AN$4,C347=$AN$4,C348=$AN$4),1,0)))</f>
        <v/>
      </c>
    </row>
    <row r="346" spans="1:40" x14ac:dyDescent="0.2">
      <c r="A346" s="68" t="str">
        <f t="shared" si="16"/>
        <v/>
      </c>
      <c r="B346" s="1" t="str">
        <f>CONCATENATE('Raw INPUT data'!A346,'Raw INPUT data'!B346)</f>
        <v/>
      </c>
      <c r="C346" s="12" t="str">
        <f>'Raw INPUT data'!D346</f>
        <v/>
      </c>
      <c r="D346" s="20" t="str">
        <f>IF(C346="","",IF(I346&gt;1,'Raw INPUT data'!E346,SUM('Raw INPUT data'!E346,(G346/100)/2)))</f>
        <v/>
      </c>
      <c r="E346" s="20" t="str">
        <f t="shared" si="17"/>
        <v/>
      </c>
      <c r="F346" s="16" t="str">
        <f>IF(C346="","",IF(I346&gt;1,"MST",'Raw INPUT data'!G346))</f>
        <v/>
      </c>
      <c r="G346" s="16" t="str">
        <f t="shared" si="18"/>
        <v/>
      </c>
      <c r="H346" s="25" t="str">
        <f>IF(C346="","",IF(I346=1,PI()*POWER(G346/2,2)/10000,SUM(PI()*POWER(PRODUCT('Raw INPUT data'!G346,1/PI())/2,2)/10000,PI()*POWER(PRODUCT('Raw INPUT data'!H346,1/PI())/2,2)/10000,PI()*POWER(PRODUCT('Raw INPUT data'!I346,1/PI())/2,2)/10000,PI()*POWER(PRODUCT('Raw INPUT data'!J346,1/PI())/2,2)/10000,PI()*POWER(PRODUCT('Raw INPUT data'!K346,1/PI())/2,2)/10000,PI()*POWER(PRODUCT('Raw INPUT data'!L346,1/PI())/2,2)/10000,PI()*POWER(PRODUCT('Raw INPUT data'!M346,1/PI())/2,2)/10000,PI()*POWER(PRODUCT('Raw INPUT data'!N346,1/PI())/2,2)/10000,PI()*POWER(PRODUCT('Raw INPUT data'!O346,1/PI())/2,2)/10000,PI()*POWER(PRODUCT('Raw INPUT data'!P346,1/PI())/2,2)/10000,PI()*POWER(PRODUCT('Raw INPUT data'!Q346,1/PI())/2,2)/10000,PI()*POWER(PRODUCT('Raw INPUT data'!R346,1/PI())/2,2)/10000,PI()*POWER(PRODUCT('Raw INPUT data'!S346,1/PI())/2,2)/10000,PI()*POWER(PRODUCT('Raw INPUT data'!T346,1/PI())/2,2)/10000,PI()*POWER(PRODUCT('Raw INPUT data'!U346,1/PI())/2,2)/10000,PI()*POWER(PRODUCT('Raw INPUT data'!V346,1/PI())/2,2)/10000,PI()*POWER(PRODUCT('Raw INPUT data'!W346,1/PI())/2,2)/10000,PI()*POWER(PRODUCT('Raw INPUT data'!X346,1/PI())/2,2)/10000,PI()*POWER(PRODUCT('Raw INPUT data'!Y346,1/PI())/2,2)/10000,PI()*POWER(PRODUCT('Raw INPUT data'!Z346,1/PI())/2,2)/10000)))</f>
        <v/>
      </c>
      <c r="I346" s="26" t="str">
        <f>IF(C346="","",COUNT('Raw INPUT data'!G346:Z346))</f>
        <v/>
      </c>
      <c r="J346" s="3" t="str">
        <f>IF(C346="","",'Raw INPUT data'!F346)</f>
        <v/>
      </c>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72"/>
    </row>
    <row r="347" spans="1:40" x14ac:dyDescent="0.2">
      <c r="A347" s="68" t="str">
        <f t="shared" si="16"/>
        <v/>
      </c>
      <c r="B347" s="1" t="str">
        <f>CONCATENATE('Raw INPUT data'!A347,'Raw INPUT data'!B347)</f>
        <v/>
      </c>
      <c r="C347" s="12" t="str">
        <f>'Raw INPUT data'!D347</f>
        <v/>
      </c>
      <c r="D347" s="20" t="str">
        <f>IF(C347="","",IF(I347&gt;1,'Raw INPUT data'!E347,SUM('Raw INPUT data'!E347,(G347/100)/2)))</f>
        <v/>
      </c>
      <c r="E347" s="20" t="str">
        <f t="shared" si="17"/>
        <v/>
      </c>
      <c r="F347" s="16" t="str">
        <f>IF(C347="","",IF(I347&gt;1,"MST",'Raw INPUT data'!G347))</f>
        <v/>
      </c>
      <c r="G347" s="16" t="str">
        <f t="shared" si="18"/>
        <v/>
      </c>
      <c r="H347" s="25" t="str">
        <f>IF(C347="","",IF(I347=1,PI()*POWER(G347/2,2)/10000,SUM(PI()*POWER(PRODUCT('Raw INPUT data'!G347,1/PI())/2,2)/10000,PI()*POWER(PRODUCT('Raw INPUT data'!H347,1/PI())/2,2)/10000,PI()*POWER(PRODUCT('Raw INPUT data'!I347,1/PI())/2,2)/10000,PI()*POWER(PRODUCT('Raw INPUT data'!J347,1/PI())/2,2)/10000,PI()*POWER(PRODUCT('Raw INPUT data'!K347,1/PI())/2,2)/10000,PI()*POWER(PRODUCT('Raw INPUT data'!L347,1/PI())/2,2)/10000,PI()*POWER(PRODUCT('Raw INPUT data'!M347,1/PI())/2,2)/10000,PI()*POWER(PRODUCT('Raw INPUT data'!N347,1/PI())/2,2)/10000,PI()*POWER(PRODUCT('Raw INPUT data'!O347,1/PI())/2,2)/10000,PI()*POWER(PRODUCT('Raw INPUT data'!P347,1/PI())/2,2)/10000,PI()*POWER(PRODUCT('Raw INPUT data'!Q347,1/PI())/2,2)/10000,PI()*POWER(PRODUCT('Raw INPUT data'!R347,1/PI())/2,2)/10000,PI()*POWER(PRODUCT('Raw INPUT data'!S347,1/PI())/2,2)/10000,PI()*POWER(PRODUCT('Raw INPUT data'!T347,1/PI())/2,2)/10000,PI()*POWER(PRODUCT('Raw INPUT data'!U347,1/PI())/2,2)/10000,PI()*POWER(PRODUCT('Raw INPUT data'!V347,1/PI())/2,2)/10000,PI()*POWER(PRODUCT('Raw INPUT data'!W347,1/PI())/2,2)/10000,PI()*POWER(PRODUCT('Raw INPUT data'!X347,1/PI())/2,2)/10000,PI()*POWER(PRODUCT('Raw INPUT data'!Y347,1/PI())/2,2)/10000,PI()*POWER(PRODUCT('Raw INPUT data'!Z347,1/PI())/2,2)/10000)))</f>
        <v/>
      </c>
      <c r="I347" s="26" t="str">
        <f>IF(C347="","",COUNT('Raw INPUT data'!G347:Z347))</f>
        <v/>
      </c>
      <c r="J347" s="3" t="str">
        <f>IF(C347="","",'Raw INPUT data'!F347)</f>
        <v/>
      </c>
      <c r="K347" s="43"/>
      <c r="L347" s="43"/>
      <c r="M347" s="43"/>
      <c r="N347" s="43"/>
      <c r="O347" s="43"/>
      <c r="P347" s="43"/>
      <c r="Q347" s="43"/>
      <c r="R347" s="43"/>
      <c r="S347" s="43"/>
      <c r="T347" s="43"/>
      <c r="U347" s="43"/>
      <c r="V347" s="43"/>
      <c r="W347" s="43"/>
      <c r="X347" s="43"/>
      <c r="Y347" s="43"/>
      <c r="Z347" s="43"/>
      <c r="AA347" s="43"/>
      <c r="AB347" s="43"/>
      <c r="AC347" s="43"/>
      <c r="AD347" s="43"/>
      <c r="AE347" s="43"/>
      <c r="AF347" s="43"/>
      <c r="AG347" s="43"/>
      <c r="AH347" s="43"/>
      <c r="AI347" s="43"/>
      <c r="AJ347" s="43"/>
      <c r="AK347" s="43"/>
      <c r="AL347" s="43"/>
      <c r="AM347" s="43"/>
      <c r="AN347" s="72"/>
    </row>
    <row r="348" spans="1:40" x14ac:dyDescent="0.2">
      <c r="A348" s="69" t="str">
        <f t="shared" si="16"/>
        <v/>
      </c>
      <c r="B348" s="4" t="str">
        <f>CONCATENATE('Raw INPUT data'!A348,'Raw INPUT data'!B348)</f>
        <v/>
      </c>
      <c r="C348" s="17" t="str">
        <f>'Raw INPUT data'!D348</f>
        <v/>
      </c>
      <c r="D348" s="21" t="str">
        <f>IF(C348="","",IF(I348&gt;1,'Raw INPUT data'!E348,SUM('Raw INPUT data'!E348,(G348/100)/2)))</f>
        <v/>
      </c>
      <c r="E348" s="21" t="str">
        <f t="shared" si="17"/>
        <v/>
      </c>
      <c r="F348" s="18" t="str">
        <f>IF(C348="","",IF(I348&gt;1,"MST",'Raw INPUT data'!G348))</f>
        <v/>
      </c>
      <c r="G348" s="18" t="str">
        <f t="shared" si="18"/>
        <v/>
      </c>
      <c r="H348" s="27" t="str">
        <f>IF(C348="","",IF(I348=1,PI()*POWER(G348/2,2)/10000,SUM(PI()*POWER(PRODUCT('Raw INPUT data'!G348,1/PI())/2,2)/10000,PI()*POWER(PRODUCT('Raw INPUT data'!H348,1/PI())/2,2)/10000,PI()*POWER(PRODUCT('Raw INPUT data'!I348,1/PI())/2,2)/10000,PI()*POWER(PRODUCT('Raw INPUT data'!J348,1/PI())/2,2)/10000,PI()*POWER(PRODUCT('Raw INPUT data'!K348,1/PI())/2,2)/10000,PI()*POWER(PRODUCT('Raw INPUT data'!L348,1/PI())/2,2)/10000,PI()*POWER(PRODUCT('Raw INPUT data'!M348,1/PI())/2,2)/10000,PI()*POWER(PRODUCT('Raw INPUT data'!N348,1/PI())/2,2)/10000,PI()*POWER(PRODUCT('Raw INPUT data'!O348,1/PI())/2,2)/10000,PI()*POWER(PRODUCT('Raw INPUT data'!P348,1/PI())/2,2)/10000,PI()*POWER(PRODUCT('Raw INPUT data'!Q348,1/PI())/2,2)/10000,PI()*POWER(PRODUCT('Raw INPUT data'!R348,1/PI())/2,2)/10000,PI()*POWER(PRODUCT('Raw INPUT data'!S348,1/PI())/2,2)/10000,PI()*POWER(PRODUCT('Raw INPUT data'!T348,1/PI())/2,2)/10000,PI()*POWER(PRODUCT('Raw INPUT data'!U348,1/PI())/2,2)/10000,PI()*POWER(PRODUCT('Raw INPUT data'!V348,1/PI())/2,2)/10000,PI()*POWER(PRODUCT('Raw INPUT data'!W348,1/PI())/2,2)/10000,PI()*POWER(PRODUCT('Raw INPUT data'!X348,1/PI())/2,2)/10000,PI()*POWER(PRODUCT('Raw INPUT data'!Y348,1/PI())/2,2)/10000,PI()*POWER(PRODUCT('Raw INPUT data'!Z348,1/PI())/2,2)/10000)))</f>
        <v/>
      </c>
      <c r="I348" s="28" t="str">
        <f>IF(C348="","",COUNT('Raw INPUT data'!G348:Z348))</f>
        <v/>
      </c>
      <c r="J348" s="5" t="str">
        <f>IF(C348="","",'Raw INPUT data'!F348)</f>
        <v/>
      </c>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c r="AM348" s="44"/>
      <c r="AN348" s="73"/>
    </row>
    <row r="349" spans="1:40" x14ac:dyDescent="0.2">
      <c r="A349" s="68" t="str">
        <f t="shared" si="16"/>
        <v/>
      </c>
      <c r="B349" s="1" t="str">
        <f>CONCATENATE('Raw INPUT data'!A349,'Raw INPUT data'!B349)</f>
        <v/>
      </c>
      <c r="C349" s="12" t="str">
        <f>'Raw INPUT data'!D349</f>
        <v/>
      </c>
      <c r="D349" s="20" t="str">
        <f>IF(C349="","",IF(I349&gt;1,'Raw INPUT data'!E349,SUM('Raw INPUT data'!E349,(G349/100)/2)))</f>
        <v/>
      </c>
      <c r="E349" s="20" t="str">
        <f t="shared" si="17"/>
        <v/>
      </c>
      <c r="F349" s="16" t="str">
        <f>IF(C349="","",IF(I349&gt;1,"MST",'Raw INPUT data'!G349))</f>
        <v/>
      </c>
      <c r="G349" s="16" t="str">
        <f t="shared" si="18"/>
        <v/>
      </c>
      <c r="H349" s="25" t="str">
        <f>IF(C349="","",IF(I349=1,PI()*POWER(G349/2,2)/10000,SUM(PI()*POWER(PRODUCT('Raw INPUT data'!G349,1/PI())/2,2)/10000,PI()*POWER(PRODUCT('Raw INPUT data'!H349,1/PI())/2,2)/10000,PI()*POWER(PRODUCT('Raw INPUT data'!I349,1/PI())/2,2)/10000,PI()*POWER(PRODUCT('Raw INPUT data'!J349,1/PI())/2,2)/10000,PI()*POWER(PRODUCT('Raw INPUT data'!K349,1/PI())/2,2)/10000,PI()*POWER(PRODUCT('Raw INPUT data'!L349,1/PI())/2,2)/10000,PI()*POWER(PRODUCT('Raw INPUT data'!M349,1/PI())/2,2)/10000,PI()*POWER(PRODUCT('Raw INPUT data'!N349,1/PI())/2,2)/10000,PI()*POWER(PRODUCT('Raw INPUT data'!O349,1/PI())/2,2)/10000,PI()*POWER(PRODUCT('Raw INPUT data'!P349,1/PI())/2,2)/10000,PI()*POWER(PRODUCT('Raw INPUT data'!Q349,1/PI())/2,2)/10000,PI()*POWER(PRODUCT('Raw INPUT data'!R349,1/PI())/2,2)/10000,PI()*POWER(PRODUCT('Raw INPUT data'!S349,1/PI())/2,2)/10000,PI()*POWER(PRODUCT('Raw INPUT data'!T349,1/PI())/2,2)/10000,PI()*POWER(PRODUCT('Raw INPUT data'!U349,1/PI())/2,2)/10000,PI()*POWER(PRODUCT('Raw INPUT data'!V349,1/PI())/2,2)/10000,PI()*POWER(PRODUCT('Raw INPUT data'!W349,1/PI())/2,2)/10000,PI()*POWER(PRODUCT('Raw INPUT data'!X349,1/PI())/2,2)/10000,PI()*POWER(PRODUCT('Raw INPUT data'!Y349,1/PI())/2,2)/10000,PI()*POWER(PRODUCT('Raw INPUT data'!Z349,1/PI())/2,2)/10000)))</f>
        <v/>
      </c>
      <c r="I349" s="26" t="str">
        <f>IF(C349="","",COUNT('Raw INPUT data'!G349:Z349))</f>
        <v/>
      </c>
      <c r="J349" s="3" t="str">
        <f>IF(C349="","",'Raw INPUT data'!F349)</f>
        <v/>
      </c>
      <c r="K349" s="43" t="str">
        <f>IF(B349="","",IF($K$4="","",IF(OR(C349=$K$4,C350=$K$4,C351=$K$4,C352=$K$4),1,0)))</f>
        <v/>
      </c>
      <c r="L349" s="43" t="str">
        <f>IF(B349="","",IF($L$4="","",IF(OR(C349=$L$4,C350=$L$4,C351=$L$4,C352=$L$4),1,0)))</f>
        <v/>
      </c>
      <c r="M349" s="43" t="str">
        <f>IF(B349="","",IF($M$4="","",IF(OR(C349=$M$4,C350=$M$4,C351=$M$4,C352=$M$4),1,0)))</f>
        <v/>
      </c>
      <c r="N349" s="43" t="str">
        <f>IF(B349="","",IF($N$4="","",IF(OR(C349=$N$4,C350=$N$4,C351=$N$4,C352=$N$4),1,0)))</f>
        <v/>
      </c>
      <c r="O349" s="43" t="str">
        <f>IF(B349="","",IF($O$4="","",IF(OR(C349=$O$4,C350=$O$4,C351=$O$4,C352=$O$4),1,0)))</f>
        <v/>
      </c>
      <c r="P349" s="43" t="str">
        <f>IF(B349="","",IF($P$4="","",IF(OR(C349=$P$4,C350=$P$4,C351=$P$4,C352=$P$4),1,0)))</f>
        <v/>
      </c>
      <c r="Q349" s="43" t="str">
        <f>IF(B349="","",IF($Q$4="","",IF(OR(C349=$Q$4,C350=$Q$4,C351=$Q$4,C352=$Q$4),1,0)))</f>
        <v/>
      </c>
      <c r="R349" s="43" t="str">
        <f>IF(B349="","",IF($R$4="","",IF(OR(C349=$R$4,C350=$R$4,C351=$R$4,C352=$R$4),1,0)))</f>
        <v/>
      </c>
      <c r="S349" s="43" t="str">
        <f>IF(B349="","",IF($S$4="","",IF(OR(C349=$S$4,C350=$S$4,C351=$S$4,C352=$S$4),1,0)))</f>
        <v/>
      </c>
      <c r="T349" s="43" t="str">
        <f>IF(B349="","",IF($T$4="","",IF(OR(C349=$T$4,C350=$T$4,C351=$T$4,C352=$T$4),1,0)))</f>
        <v/>
      </c>
      <c r="U349" s="43" t="str">
        <f>IF(B349="","",IF($U$4="","",IF(OR(C349=$U$4,C350=$U$4,C351=$U$4,C352=$U$4),1,0)))</f>
        <v/>
      </c>
      <c r="V349" s="43" t="str">
        <f>IF(B349="","",IF($V$4="","",IF(OR(C349=$V$4,C350=$V$4,C351=$V$4,C352=$V$4),1,0)))</f>
        <v/>
      </c>
      <c r="W349" s="43" t="str">
        <f>IF(B349="","",IF($W$4="","",IF(OR(C349=$W$4,C350=$W$4,C351=$W$4,C352=$W$4),1,0)))</f>
        <v/>
      </c>
      <c r="X349" s="43" t="str">
        <f>IF(B349="","",IF($X$4="","",IF(OR(C349=$X$4,C350=$X$4,C351=$X$4,C352=$X$4),1,0)))</f>
        <v/>
      </c>
      <c r="Y349" s="43" t="str">
        <f>IF(B349="","",IF($Y$4="","",IF(OR(C349=$Y$4,C350=$Y$4,C351=$Y$4,C352=$Y$4),1,0)))</f>
        <v/>
      </c>
      <c r="Z349" s="43" t="str">
        <f>IF(B349="","",IF($Z$4="","",IF(OR(C349=$Z$4,C350=$Z$4,C351=$Z$4,C352=$Z$4),1,0)))</f>
        <v/>
      </c>
      <c r="AA349" s="43" t="str">
        <f>IF(B349="","",IF($AA$4="","",IF(OR(C349=$AA$4,C350=$AA$4,C351=$AA$4,C352=$AA$4),1,0)))</f>
        <v/>
      </c>
      <c r="AB349" s="43" t="str">
        <f>IF(B349="","",IF($AB$4="","",IF(OR(C349=$AB$4,C350=$AB$4,C351=$AB$4,C352=$AB$4),1,0)))</f>
        <v/>
      </c>
      <c r="AC349" s="43" t="str">
        <f>IF(B349="","",IF($AC$4="","",IF(OR(C349=$AC$4,C350=$AC$4,C351=$AC$4,C352=$AC$4),1,0)))</f>
        <v/>
      </c>
      <c r="AD349" s="43" t="str">
        <f>IF(B349="","",IF($AD$4="","",IF(OR(C349=$AD$4,C350=$AD$4,C351=$AD$4,C352=$AD$4),1,0)))</f>
        <v/>
      </c>
      <c r="AE349" s="43" t="str">
        <f>IF(B349="","",IF($AE$4="","",IF(OR(C349=$AE$4,C350=$AE$4,C351=$AE$4,C352=$AE$4),1,0)))</f>
        <v/>
      </c>
      <c r="AF349" s="43" t="str">
        <f>IF(B349="","",IF($AF$4="","",IF(OR(C349=$AF$4,C350=$AF$4,C351=$AF$4,C352=$AF$4),1,0)))</f>
        <v/>
      </c>
      <c r="AG349" s="43" t="str">
        <f>IF(B349="","",IF($AG$4="","",IF(OR(C349=$AG$4,C350=$AG$4,C351=$AG$4,C352=$AG$4),1,0)))</f>
        <v/>
      </c>
      <c r="AH349" s="43" t="str">
        <f>IF(B349="","",IF($AH$4="","",IF(OR(C349=$AH$4,C350=$AH$4,C351=$AH$4,C352=$AH$4),1,0)))</f>
        <v/>
      </c>
      <c r="AI349" s="43" t="str">
        <f>IF(B349="","",IF($AI$4="","",IF(OR(C349=$AI$4,C350=$AI$4,C351=$AI$4,C352=$AI$4),1,0)))</f>
        <v/>
      </c>
      <c r="AJ349" s="43" t="str">
        <f>IF(B349="","",IF($AJ$4="","",IF(OR(C349=$AJ$4,C350=$AJ$4,C351=$AJ$4,C352=$AJ$4),1,0)))</f>
        <v/>
      </c>
      <c r="AK349" s="43" t="str">
        <f>IF(B349="","",IF($AK$4="","",IF(OR(C349=$AK$4,C350=$AK$4,C351=$AK$4,C352=$AK$4),1,0)))</f>
        <v/>
      </c>
      <c r="AL349" s="43" t="str">
        <f>IF(B349="","",IF($AL$4="","",IF(OR(C349=$AL$4,C350=$AL$4,C351=$AL$4,C352=$AL$4),1,0)))</f>
        <v/>
      </c>
      <c r="AM349" s="43" t="str">
        <f>IF(B349="","",IF($AM$4="","",IF(OR(C349=$AM$4,C350=$AM$4,C351=$AM$4,C352=$AM$4),1,0)))</f>
        <v/>
      </c>
      <c r="AN349" s="72" t="str">
        <f>IF(B349="","",IF($AN$4="","",IF(OR(C349=$AN$4,C350=$AN$4,C351=$AN$4,C352=$AN$4),1,0)))</f>
        <v/>
      </c>
    </row>
    <row r="350" spans="1:40" x14ac:dyDescent="0.2">
      <c r="A350" s="68" t="str">
        <f t="shared" si="16"/>
        <v/>
      </c>
      <c r="B350" s="1" t="str">
        <f>CONCATENATE('Raw INPUT data'!A350,'Raw INPUT data'!B350)</f>
        <v/>
      </c>
      <c r="C350" s="12" t="str">
        <f>'Raw INPUT data'!D350</f>
        <v/>
      </c>
      <c r="D350" s="20" t="str">
        <f>IF(C350="","",IF(I350&gt;1,'Raw INPUT data'!E350,SUM('Raw INPUT data'!E350,(G350/100)/2)))</f>
        <v/>
      </c>
      <c r="E350" s="20" t="str">
        <f t="shared" si="17"/>
        <v/>
      </c>
      <c r="F350" s="16" t="str">
        <f>IF(C350="","",IF(I350&gt;1,"MST",'Raw INPUT data'!G350))</f>
        <v/>
      </c>
      <c r="G350" s="16" t="str">
        <f t="shared" si="18"/>
        <v/>
      </c>
      <c r="H350" s="25" t="str">
        <f>IF(C350="","",IF(I350=1,PI()*POWER(G350/2,2)/10000,SUM(PI()*POWER(PRODUCT('Raw INPUT data'!G350,1/PI())/2,2)/10000,PI()*POWER(PRODUCT('Raw INPUT data'!H350,1/PI())/2,2)/10000,PI()*POWER(PRODUCT('Raw INPUT data'!I350,1/PI())/2,2)/10000,PI()*POWER(PRODUCT('Raw INPUT data'!J350,1/PI())/2,2)/10000,PI()*POWER(PRODUCT('Raw INPUT data'!K350,1/PI())/2,2)/10000,PI()*POWER(PRODUCT('Raw INPUT data'!L350,1/PI())/2,2)/10000,PI()*POWER(PRODUCT('Raw INPUT data'!M350,1/PI())/2,2)/10000,PI()*POWER(PRODUCT('Raw INPUT data'!N350,1/PI())/2,2)/10000,PI()*POWER(PRODUCT('Raw INPUT data'!O350,1/PI())/2,2)/10000,PI()*POWER(PRODUCT('Raw INPUT data'!P350,1/PI())/2,2)/10000,PI()*POWER(PRODUCT('Raw INPUT data'!Q350,1/PI())/2,2)/10000,PI()*POWER(PRODUCT('Raw INPUT data'!R350,1/PI())/2,2)/10000,PI()*POWER(PRODUCT('Raw INPUT data'!S350,1/PI())/2,2)/10000,PI()*POWER(PRODUCT('Raw INPUT data'!T350,1/PI())/2,2)/10000,PI()*POWER(PRODUCT('Raw INPUT data'!U350,1/PI())/2,2)/10000,PI()*POWER(PRODUCT('Raw INPUT data'!V350,1/PI())/2,2)/10000,PI()*POWER(PRODUCT('Raw INPUT data'!W350,1/PI())/2,2)/10000,PI()*POWER(PRODUCT('Raw INPUT data'!X350,1/PI())/2,2)/10000,PI()*POWER(PRODUCT('Raw INPUT data'!Y350,1/PI())/2,2)/10000,PI()*POWER(PRODUCT('Raw INPUT data'!Z350,1/PI())/2,2)/10000)))</f>
        <v/>
      </c>
      <c r="I350" s="26" t="str">
        <f>IF(C350="","",COUNT('Raw INPUT data'!G350:Z350))</f>
        <v/>
      </c>
      <c r="J350" s="3" t="str">
        <f>IF(C350="","",'Raw INPUT data'!F350)</f>
        <v/>
      </c>
      <c r="K350" s="43"/>
      <c r="L350" s="43"/>
      <c r="M350" s="43"/>
      <c r="N350" s="43"/>
      <c r="O350" s="43"/>
      <c r="P350" s="43"/>
      <c r="Q350" s="43"/>
      <c r="R350" s="43"/>
      <c r="S350" s="43"/>
      <c r="T350" s="43"/>
      <c r="U350" s="43"/>
      <c r="V350" s="43"/>
      <c r="W350" s="43"/>
      <c r="X350" s="43"/>
      <c r="Y350" s="43"/>
      <c r="Z350" s="43"/>
      <c r="AA350" s="43"/>
      <c r="AB350" s="43"/>
      <c r="AC350" s="43"/>
      <c r="AD350" s="43"/>
      <c r="AE350" s="43"/>
      <c r="AF350" s="43"/>
      <c r="AG350" s="43"/>
      <c r="AH350" s="43"/>
      <c r="AI350" s="43"/>
      <c r="AJ350" s="43"/>
      <c r="AK350" s="43"/>
      <c r="AL350" s="43"/>
      <c r="AM350" s="43"/>
      <c r="AN350" s="72"/>
    </row>
    <row r="351" spans="1:40" x14ac:dyDescent="0.2">
      <c r="A351" s="68" t="str">
        <f t="shared" si="16"/>
        <v/>
      </c>
      <c r="B351" s="1" t="str">
        <f>CONCATENATE('Raw INPUT data'!A351,'Raw INPUT data'!B351)</f>
        <v/>
      </c>
      <c r="C351" s="12" t="str">
        <f>'Raw INPUT data'!D351</f>
        <v/>
      </c>
      <c r="D351" s="20" t="str">
        <f>IF(C351="","",IF(I351&gt;1,'Raw INPUT data'!E351,SUM('Raw INPUT data'!E351,(G351/100)/2)))</f>
        <v/>
      </c>
      <c r="E351" s="20" t="str">
        <f t="shared" si="17"/>
        <v/>
      </c>
      <c r="F351" s="16" t="str">
        <f>IF(C351="","",IF(I351&gt;1,"MST",'Raw INPUT data'!G351))</f>
        <v/>
      </c>
      <c r="G351" s="16" t="str">
        <f t="shared" si="18"/>
        <v/>
      </c>
      <c r="H351" s="25" t="str">
        <f>IF(C351="","",IF(I351=1,PI()*POWER(G351/2,2)/10000,SUM(PI()*POWER(PRODUCT('Raw INPUT data'!G351,1/PI())/2,2)/10000,PI()*POWER(PRODUCT('Raw INPUT data'!H351,1/PI())/2,2)/10000,PI()*POWER(PRODUCT('Raw INPUT data'!I351,1/PI())/2,2)/10000,PI()*POWER(PRODUCT('Raw INPUT data'!J351,1/PI())/2,2)/10000,PI()*POWER(PRODUCT('Raw INPUT data'!K351,1/PI())/2,2)/10000,PI()*POWER(PRODUCT('Raw INPUT data'!L351,1/PI())/2,2)/10000,PI()*POWER(PRODUCT('Raw INPUT data'!M351,1/PI())/2,2)/10000,PI()*POWER(PRODUCT('Raw INPUT data'!N351,1/PI())/2,2)/10000,PI()*POWER(PRODUCT('Raw INPUT data'!O351,1/PI())/2,2)/10000,PI()*POWER(PRODUCT('Raw INPUT data'!P351,1/PI())/2,2)/10000,PI()*POWER(PRODUCT('Raw INPUT data'!Q351,1/PI())/2,2)/10000,PI()*POWER(PRODUCT('Raw INPUT data'!R351,1/PI())/2,2)/10000,PI()*POWER(PRODUCT('Raw INPUT data'!S351,1/PI())/2,2)/10000,PI()*POWER(PRODUCT('Raw INPUT data'!T351,1/PI())/2,2)/10000,PI()*POWER(PRODUCT('Raw INPUT data'!U351,1/PI())/2,2)/10000,PI()*POWER(PRODUCT('Raw INPUT data'!V351,1/PI())/2,2)/10000,PI()*POWER(PRODUCT('Raw INPUT data'!W351,1/PI())/2,2)/10000,PI()*POWER(PRODUCT('Raw INPUT data'!X351,1/PI())/2,2)/10000,PI()*POWER(PRODUCT('Raw INPUT data'!Y351,1/PI())/2,2)/10000,PI()*POWER(PRODUCT('Raw INPUT data'!Z351,1/PI())/2,2)/10000)))</f>
        <v/>
      </c>
      <c r="I351" s="26" t="str">
        <f>IF(C351="","",COUNT('Raw INPUT data'!G351:Z351))</f>
        <v/>
      </c>
      <c r="J351" s="3" t="str">
        <f>IF(C351="","",'Raw INPUT data'!F351)</f>
        <v/>
      </c>
      <c r="K351" s="43"/>
      <c r="L351" s="43"/>
      <c r="M351" s="43"/>
      <c r="N351" s="43"/>
      <c r="O351" s="43"/>
      <c r="P351" s="43"/>
      <c r="Q351" s="43"/>
      <c r="R351" s="43"/>
      <c r="S351" s="43"/>
      <c r="T351" s="43"/>
      <c r="U351" s="43"/>
      <c r="V351" s="43"/>
      <c r="W351" s="43"/>
      <c r="X351" s="43"/>
      <c r="Y351" s="43"/>
      <c r="Z351" s="43"/>
      <c r="AA351" s="43"/>
      <c r="AB351" s="43"/>
      <c r="AC351" s="43"/>
      <c r="AD351" s="43"/>
      <c r="AE351" s="43"/>
      <c r="AF351" s="43"/>
      <c r="AG351" s="43"/>
      <c r="AH351" s="43"/>
      <c r="AI351" s="43"/>
      <c r="AJ351" s="43"/>
      <c r="AK351" s="43"/>
      <c r="AL351" s="43"/>
      <c r="AM351" s="43"/>
      <c r="AN351" s="72"/>
    </row>
    <row r="352" spans="1:40" x14ac:dyDescent="0.2">
      <c r="A352" s="69" t="str">
        <f t="shared" si="16"/>
        <v/>
      </c>
      <c r="B352" s="4" t="str">
        <f>CONCATENATE('Raw INPUT data'!A352,'Raw INPUT data'!B352)</f>
        <v/>
      </c>
      <c r="C352" s="17" t="str">
        <f>'Raw INPUT data'!D352</f>
        <v/>
      </c>
      <c r="D352" s="21" t="str">
        <f>IF(C352="","",IF(I352&gt;1,'Raw INPUT data'!E352,SUM('Raw INPUT data'!E352,(G352/100)/2)))</f>
        <v/>
      </c>
      <c r="E352" s="21" t="str">
        <f t="shared" si="17"/>
        <v/>
      </c>
      <c r="F352" s="18" t="str">
        <f>IF(C352="","",IF(I352&gt;1,"MST",'Raw INPUT data'!G352))</f>
        <v/>
      </c>
      <c r="G352" s="18" t="str">
        <f t="shared" si="18"/>
        <v/>
      </c>
      <c r="H352" s="27" t="str">
        <f>IF(C352="","",IF(I352=1,PI()*POWER(G352/2,2)/10000,SUM(PI()*POWER(PRODUCT('Raw INPUT data'!G352,1/PI())/2,2)/10000,PI()*POWER(PRODUCT('Raw INPUT data'!H352,1/PI())/2,2)/10000,PI()*POWER(PRODUCT('Raw INPUT data'!I352,1/PI())/2,2)/10000,PI()*POWER(PRODUCT('Raw INPUT data'!J352,1/PI())/2,2)/10000,PI()*POWER(PRODUCT('Raw INPUT data'!K352,1/PI())/2,2)/10000,PI()*POWER(PRODUCT('Raw INPUT data'!L352,1/PI())/2,2)/10000,PI()*POWER(PRODUCT('Raw INPUT data'!M352,1/PI())/2,2)/10000,PI()*POWER(PRODUCT('Raw INPUT data'!N352,1/PI())/2,2)/10000,PI()*POWER(PRODUCT('Raw INPUT data'!O352,1/PI())/2,2)/10000,PI()*POWER(PRODUCT('Raw INPUT data'!P352,1/PI())/2,2)/10000,PI()*POWER(PRODUCT('Raw INPUT data'!Q352,1/PI())/2,2)/10000,PI()*POWER(PRODUCT('Raw INPUT data'!R352,1/PI())/2,2)/10000,PI()*POWER(PRODUCT('Raw INPUT data'!S352,1/PI())/2,2)/10000,PI()*POWER(PRODUCT('Raw INPUT data'!T352,1/PI())/2,2)/10000,PI()*POWER(PRODUCT('Raw INPUT data'!U352,1/PI())/2,2)/10000,PI()*POWER(PRODUCT('Raw INPUT data'!V352,1/PI())/2,2)/10000,PI()*POWER(PRODUCT('Raw INPUT data'!W352,1/PI())/2,2)/10000,PI()*POWER(PRODUCT('Raw INPUT data'!X352,1/PI())/2,2)/10000,PI()*POWER(PRODUCT('Raw INPUT data'!Y352,1/PI())/2,2)/10000,PI()*POWER(PRODUCT('Raw INPUT data'!Z352,1/PI())/2,2)/10000)))</f>
        <v/>
      </c>
      <c r="I352" s="28" t="str">
        <f>IF(C352="","",COUNT('Raw INPUT data'!G352:Z352))</f>
        <v/>
      </c>
      <c r="J352" s="5" t="str">
        <f>IF(C352="","",'Raw INPUT data'!F352)</f>
        <v/>
      </c>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73"/>
    </row>
    <row r="353" spans="1:40" x14ac:dyDescent="0.2">
      <c r="A353" s="68" t="str">
        <f t="shared" si="16"/>
        <v/>
      </c>
      <c r="B353" s="1" t="str">
        <f>CONCATENATE('Raw INPUT data'!A353,'Raw INPUT data'!B353)</f>
        <v/>
      </c>
      <c r="C353" s="12" t="str">
        <f>'Raw INPUT data'!D353</f>
        <v/>
      </c>
      <c r="D353" s="20" t="str">
        <f>IF(C353="","",IF(I353&gt;1,'Raw INPUT data'!E353,SUM('Raw INPUT data'!E353,(G353/100)/2)))</f>
        <v/>
      </c>
      <c r="E353" s="20" t="str">
        <f t="shared" si="17"/>
        <v/>
      </c>
      <c r="F353" s="16" t="str">
        <f>IF(C353="","",IF(I353&gt;1,"MST",'Raw INPUT data'!G353))</f>
        <v/>
      </c>
      <c r="G353" s="16" t="str">
        <f t="shared" si="18"/>
        <v/>
      </c>
      <c r="H353" s="25" t="str">
        <f>IF(C353="","",IF(I353=1,PI()*POWER(G353/2,2)/10000,SUM(PI()*POWER(PRODUCT('Raw INPUT data'!G353,1/PI())/2,2)/10000,PI()*POWER(PRODUCT('Raw INPUT data'!H353,1/PI())/2,2)/10000,PI()*POWER(PRODUCT('Raw INPUT data'!I353,1/PI())/2,2)/10000,PI()*POWER(PRODUCT('Raw INPUT data'!J353,1/PI())/2,2)/10000,PI()*POWER(PRODUCT('Raw INPUT data'!K353,1/PI())/2,2)/10000,PI()*POWER(PRODUCT('Raw INPUT data'!L353,1/PI())/2,2)/10000,PI()*POWER(PRODUCT('Raw INPUT data'!M353,1/PI())/2,2)/10000,PI()*POWER(PRODUCT('Raw INPUT data'!N353,1/PI())/2,2)/10000,PI()*POWER(PRODUCT('Raw INPUT data'!O353,1/PI())/2,2)/10000,PI()*POWER(PRODUCT('Raw INPUT data'!P353,1/PI())/2,2)/10000,PI()*POWER(PRODUCT('Raw INPUT data'!Q353,1/PI())/2,2)/10000,PI()*POWER(PRODUCT('Raw INPUT data'!R353,1/PI())/2,2)/10000,PI()*POWER(PRODUCT('Raw INPUT data'!S353,1/PI())/2,2)/10000,PI()*POWER(PRODUCT('Raw INPUT data'!T353,1/PI())/2,2)/10000,PI()*POWER(PRODUCT('Raw INPUT data'!U353,1/PI())/2,2)/10000,PI()*POWER(PRODUCT('Raw INPUT data'!V353,1/PI())/2,2)/10000,PI()*POWER(PRODUCT('Raw INPUT data'!W353,1/PI())/2,2)/10000,PI()*POWER(PRODUCT('Raw INPUT data'!X353,1/PI())/2,2)/10000,PI()*POWER(PRODUCT('Raw INPUT data'!Y353,1/PI())/2,2)/10000,PI()*POWER(PRODUCT('Raw INPUT data'!Z353,1/PI())/2,2)/10000)))</f>
        <v/>
      </c>
      <c r="I353" s="26" t="str">
        <f>IF(C353="","",COUNT('Raw INPUT data'!G353:Z353))</f>
        <v/>
      </c>
      <c r="J353" s="3" t="str">
        <f>IF(C353="","",'Raw INPUT data'!F353)</f>
        <v/>
      </c>
      <c r="K353" s="43" t="str">
        <f>IF(B353="","",IF($K$4="","",IF(OR(C353=$K$4,C354=$K$4,C355=$K$4,C356=$K$4),1,0)))</f>
        <v/>
      </c>
      <c r="L353" s="43" t="str">
        <f>IF(B353="","",IF($L$4="","",IF(OR(C353=$L$4,C354=$L$4,C355=$L$4,C356=$L$4),1,0)))</f>
        <v/>
      </c>
      <c r="M353" s="43" t="str">
        <f>IF(B353="","",IF($M$4="","",IF(OR(C353=$M$4,C354=$M$4,C355=$M$4,C356=$M$4),1,0)))</f>
        <v/>
      </c>
      <c r="N353" s="43" t="str">
        <f>IF(B353="","",IF($N$4="","",IF(OR(C353=$N$4,C354=$N$4,C355=$N$4,C356=$N$4),1,0)))</f>
        <v/>
      </c>
      <c r="O353" s="43" t="str">
        <f>IF(B353="","",IF($O$4="","",IF(OR(C353=$O$4,C354=$O$4,C355=$O$4,C356=$O$4),1,0)))</f>
        <v/>
      </c>
      <c r="P353" s="43" t="str">
        <f>IF(B353="","",IF($P$4="","",IF(OR(C353=$P$4,C354=$P$4,C355=$P$4,C356=$P$4),1,0)))</f>
        <v/>
      </c>
      <c r="Q353" s="43" t="str">
        <f>IF(B353="","",IF($Q$4="","",IF(OR(C353=$Q$4,C354=$Q$4,C355=$Q$4,C356=$Q$4),1,0)))</f>
        <v/>
      </c>
      <c r="R353" s="43" t="str">
        <f>IF(B353="","",IF($R$4="","",IF(OR(C353=$R$4,C354=$R$4,C355=$R$4,C356=$R$4),1,0)))</f>
        <v/>
      </c>
      <c r="S353" s="43" t="str">
        <f>IF(B353="","",IF($S$4="","",IF(OR(C353=$S$4,C354=$S$4,C355=$S$4,C356=$S$4),1,0)))</f>
        <v/>
      </c>
      <c r="T353" s="43" t="str">
        <f>IF(B353="","",IF($T$4="","",IF(OR(C353=$T$4,C354=$T$4,C355=$T$4,C356=$T$4),1,0)))</f>
        <v/>
      </c>
      <c r="U353" s="43" t="str">
        <f>IF(B353="","",IF($U$4="","",IF(OR(C353=$U$4,C354=$U$4,C355=$U$4,C356=$U$4),1,0)))</f>
        <v/>
      </c>
      <c r="V353" s="43" t="str">
        <f>IF(B353="","",IF($V$4="","",IF(OR(C353=$V$4,C354=$V$4,C355=$V$4,C356=$V$4),1,0)))</f>
        <v/>
      </c>
      <c r="W353" s="43" t="str">
        <f>IF(B353="","",IF($W$4="","",IF(OR(C353=$W$4,C354=$W$4,C355=$W$4,C356=$W$4),1,0)))</f>
        <v/>
      </c>
      <c r="X353" s="43" t="str">
        <f>IF(B353="","",IF($X$4="","",IF(OR(C353=$X$4,C354=$X$4,C355=$X$4,C356=$X$4),1,0)))</f>
        <v/>
      </c>
      <c r="Y353" s="43" t="str">
        <f>IF(B353="","",IF($Y$4="","",IF(OR(C353=$Y$4,C354=$Y$4,C355=$Y$4,C356=$Y$4),1,0)))</f>
        <v/>
      </c>
      <c r="Z353" s="43" t="str">
        <f>IF(B353="","",IF($Z$4="","",IF(OR(C353=$Z$4,C354=$Z$4,C355=$Z$4,C356=$Z$4),1,0)))</f>
        <v/>
      </c>
      <c r="AA353" s="43" t="str">
        <f>IF(B353="","",IF($AA$4="","",IF(OR(C353=$AA$4,C354=$AA$4,C355=$AA$4,C356=$AA$4),1,0)))</f>
        <v/>
      </c>
      <c r="AB353" s="43" t="str">
        <f>IF(B353="","",IF($AB$4="","",IF(OR(C353=$AB$4,C354=$AB$4,C355=$AB$4,C356=$AB$4),1,0)))</f>
        <v/>
      </c>
      <c r="AC353" s="43" t="str">
        <f>IF(B353="","",IF($AC$4="","",IF(OR(C353=$AC$4,C354=$AC$4,C355=$AC$4,C356=$AC$4),1,0)))</f>
        <v/>
      </c>
      <c r="AD353" s="43" t="str">
        <f>IF(B353="","",IF($AD$4="","",IF(OR(C353=$AD$4,C354=$AD$4,C355=$AD$4,C356=$AD$4),1,0)))</f>
        <v/>
      </c>
      <c r="AE353" s="43" t="str">
        <f>IF(B353="","",IF($AE$4="","",IF(OR(C353=$AE$4,C354=$AE$4,C355=$AE$4,C356=$AE$4),1,0)))</f>
        <v/>
      </c>
      <c r="AF353" s="43" t="str">
        <f>IF(B353="","",IF($AF$4="","",IF(OR(C353=$AF$4,C354=$AF$4,C355=$AF$4,C356=$AF$4),1,0)))</f>
        <v/>
      </c>
      <c r="AG353" s="43" t="str">
        <f>IF(B353="","",IF($AG$4="","",IF(OR(C353=$AG$4,C354=$AG$4,C355=$AG$4,C356=$AG$4),1,0)))</f>
        <v/>
      </c>
      <c r="AH353" s="43" t="str">
        <f>IF(B353="","",IF($AH$4="","",IF(OR(C353=$AH$4,C354=$AH$4,C355=$AH$4,C356=$AH$4),1,0)))</f>
        <v/>
      </c>
      <c r="AI353" s="43" t="str">
        <f>IF(B353="","",IF($AI$4="","",IF(OR(C353=$AI$4,C354=$AI$4,C355=$AI$4,C356=$AI$4),1,0)))</f>
        <v/>
      </c>
      <c r="AJ353" s="43" t="str">
        <f>IF(B353="","",IF($AJ$4="","",IF(OR(C353=$AJ$4,C354=$AJ$4,C355=$AJ$4,C356=$AJ$4),1,0)))</f>
        <v/>
      </c>
      <c r="AK353" s="43" t="str">
        <f>IF(B353="","",IF($AK$4="","",IF(OR(C353=$AK$4,C354=$AK$4,C355=$AK$4,C356=$AK$4),1,0)))</f>
        <v/>
      </c>
      <c r="AL353" s="43" t="str">
        <f>IF(B353="","",IF($AL$4="","",IF(OR(C353=$AL$4,C354=$AL$4,C355=$AL$4,C356=$AL$4),1,0)))</f>
        <v/>
      </c>
      <c r="AM353" s="43" t="str">
        <f>IF(B353="","",IF($AM$4="","",IF(OR(C353=$AM$4,C354=$AM$4,C355=$AM$4,C356=$AM$4),1,0)))</f>
        <v/>
      </c>
      <c r="AN353" s="72" t="str">
        <f>IF(B353="","",IF($AN$4="","",IF(OR(C353=$AN$4,C354=$AN$4,C355=$AN$4,C356=$AN$4),1,0)))</f>
        <v/>
      </c>
    </row>
    <row r="354" spans="1:40" x14ac:dyDescent="0.2">
      <c r="A354" s="68" t="str">
        <f t="shared" si="16"/>
        <v/>
      </c>
      <c r="B354" s="1" t="str">
        <f>CONCATENATE('Raw INPUT data'!A354,'Raw INPUT data'!B354)</f>
        <v/>
      </c>
      <c r="C354" s="12" t="str">
        <f>'Raw INPUT data'!D354</f>
        <v/>
      </c>
      <c r="D354" s="20" t="str">
        <f>IF(C354="","",IF(I354&gt;1,'Raw INPUT data'!E354,SUM('Raw INPUT data'!E354,(G354/100)/2)))</f>
        <v/>
      </c>
      <c r="E354" s="20" t="str">
        <f t="shared" si="17"/>
        <v/>
      </c>
      <c r="F354" s="16" t="str">
        <f>IF(C354="","",IF(I354&gt;1,"MST",'Raw INPUT data'!G354))</f>
        <v/>
      </c>
      <c r="G354" s="16" t="str">
        <f t="shared" si="18"/>
        <v/>
      </c>
      <c r="H354" s="25" t="str">
        <f>IF(C354="","",IF(I354=1,PI()*POWER(G354/2,2)/10000,SUM(PI()*POWER(PRODUCT('Raw INPUT data'!G354,1/PI())/2,2)/10000,PI()*POWER(PRODUCT('Raw INPUT data'!H354,1/PI())/2,2)/10000,PI()*POWER(PRODUCT('Raw INPUT data'!I354,1/PI())/2,2)/10000,PI()*POWER(PRODUCT('Raw INPUT data'!J354,1/PI())/2,2)/10000,PI()*POWER(PRODUCT('Raw INPUT data'!K354,1/PI())/2,2)/10000,PI()*POWER(PRODUCT('Raw INPUT data'!L354,1/PI())/2,2)/10000,PI()*POWER(PRODUCT('Raw INPUT data'!M354,1/PI())/2,2)/10000,PI()*POWER(PRODUCT('Raw INPUT data'!N354,1/PI())/2,2)/10000,PI()*POWER(PRODUCT('Raw INPUT data'!O354,1/PI())/2,2)/10000,PI()*POWER(PRODUCT('Raw INPUT data'!P354,1/PI())/2,2)/10000,PI()*POWER(PRODUCT('Raw INPUT data'!Q354,1/PI())/2,2)/10000,PI()*POWER(PRODUCT('Raw INPUT data'!R354,1/PI())/2,2)/10000,PI()*POWER(PRODUCT('Raw INPUT data'!S354,1/PI())/2,2)/10000,PI()*POWER(PRODUCT('Raw INPUT data'!T354,1/PI())/2,2)/10000,PI()*POWER(PRODUCT('Raw INPUT data'!U354,1/PI())/2,2)/10000,PI()*POWER(PRODUCT('Raw INPUT data'!V354,1/PI())/2,2)/10000,PI()*POWER(PRODUCT('Raw INPUT data'!W354,1/PI())/2,2)/10000,PI()*POWER(PRODUCT('Raw INPUT data'!X354,1/PI())/2,2)/10000,PI()*POWER(PRODUCT('Raw INPUT data'!Y354,1/PI())/2,2)/10000,PI()*POWER(PRODUCT('Raw INPUT data'!Z354,1/PI())/2,2)/10000)))</f>
        <v/>
      </c>
      <c r="I354" s="26" t="str">
        <f>IF(C354="","",COUNT('Raw INPUT data'!G354:Z354))</f>
        <v/>
      </c>
      <c r="J354" s="3" t="str">
        <f>IF(C354="","",'Raw INPUT data'!F354)</f>
        <v/>
      </c>
      <c r="K354" s="43"/>
      <c r="L354" s="43"/>
      <c r="M354" s="43"/>
      <c r="N354" s="43"/>
      <c r="O354" s="43"/>
      <c r="P354" s="43"/>
      <c r="Q354" s="43"/>
      <c r="R354" s="43"/>
      <c r="S354" s="43"/>
      <c r="T354" s="43"/>
      <c r="U354" s="43"/>
      <c r="V354" s="43"/>
      <c r="W354" s="43"/>
      <c r="X354" s="43"/>
      <c r="Y354" s="43"/>
      <c r="Z354" s="43"/>
      <c r="AA354" s="43"/>
      <c r="AB354" s="43"/>
      <c r="AC354" s="43"/>
      <c r="AD354" s="43"/>
      <c r="AE354" s="43"/>
      <c r="AF354" s="43"/>
      <c r="AG354" s="43"/>
      <c r="AH354" s="43"/>
      <c r="AI354" s="43"/>
      <c r="AJ354" s="43"/>
      <c r="AK354" s="43"/>
      <c r="AL354" s="43"/>
      <c r="AM354" s="43"/>
      <c r="AN354" s="72"/>
    </row>
    <row r="355" spans="1:40" x14ac:dyDescent="0.2">
      <c r="A355" s="68" t="str">
        <f t="shared" si="16"/>
        <v/>
      </c>
      <c r="B355" s="1" t="str">
        <f>CONCATENATE('Raw INPUT data'!A355,'Raw INPUT data'!B355)</f>
        <v/>
      </c>
      <c r="C355" s="12" t="str">
        <f>'Raw INPUT data'!D355</f>
        <v/>
      </c>
      <c r="D355" s="20" t="str">
        <f>IF(C355="","",IF(I355&gt;1,'Raw INPUT data'!E355,SUM('Raw INPUT data'!E355,(G355/100)/2)))</f>
        <v/>
      </c>
      <c r="E355" s="20" t="str">
        <f t="shared" si="17"/>
        <v/>
      </c>
      <c r="F355" s="16" t="str">
        <f>IF(C355="","",IF(I355&gt;1,"MST",'Raw INPUT data'!G355))</f>
        <v/>
      </c>
      <c r="G355" s="16" t="str">
        <f t="shared" si="18"/>
        <v/>
      </c>
      <c r="H355" s="25" t="str">
        <f>IF(C355="","",IF(I355=1,PI()*POWER(G355/2,2)/10000,SUM(PI()*POWER(PRODUCT('Raw INPUT data'!G355,1/PI())/2,2)/10000,PI()*POWER(PRODUCT('Raw INPUT data'!H355,1/PI())/2,2)/10000,PI()*POWER(PRODUCT('Raw INPUT data'!I355,1/PI())/2,2)/10000,PI()*POWER(PRODUCT('Raw INPUT data'!J355,1/PI())/2,2)/10000,PI()*POWER(PRODUCT('Raw INPUT data'!K355,1/PI())/2,2)/10000,PI()*POWER(PRODUCT('Raw INPUT data'!L355,1/PI())/2,2)/10000,PI()*POWER(PRODUCT('Raw INPUT data'!M355,1/PI())/2,2)/10000,PI()*POWER(PRODUCT('Raw INPUT data'!N355,1/PI())/2,2)/10000,PI()*POWER(PRODUCT('Raw INPUT data'!O355,1/PI())/2,2)/10000,PI()*POWER(PRODUCT('Raw INPUT data'!P355,1/PI())/2,2)/10000,PI()*POWER(PRODUCT('Raw INPUT data'!Q355,1/PI())/2,2)/10000,PI()*POWER(PRODUCT('Raw INPUT data'!R355,1/PI())/2,2)/10000,PI()*POWER(PRODUCT('Raw INPUT data'!S355,1/PI())/2,2)/10000,PI()*POWER(PRODUCT('Raw INPUT data'!T355,1/PI())/2,2)/10000,PI()*POWER(PRODUCT('Raw INPUT data'!U355,1/PI())/2,2)/10000,PI()*POWER(PRODUCT('Raw INPUT data'!V355,1/PI())/2,2)/10000,PI()*POWER(PRODUCT('Raw INPUT data'!W355,1/PI())/2,2)/10000,PI()*POWER(PRODUCT('Raw INPUT data'!X355,1/PI())/2,2)/10000,PI()*POWER(PRODUCT('Raw INPUT data'!Y355,1/PI())/2,2)/10000,PI()*POWER(PRODUCT('Raw INPUT data'!Z355,1/PI())/2,2)/10000)))</f>
        <v/>
      </c>
      <c r="I355" s="26" t="str">
        <f>IF(C355="","",COUNT('Raw INPUT data'!G355:Z355))</f>
        <v/>
      </c>
      <c r="J355" s="3" t="str">
        <f>IF(C355="","",'Raw INPUT data'!F355)</f>
        <v/>
      </c>
      <c r="K355" s="43"/>
      <c r="L355" s="43"/>
      <c r="M355" s="43"/>
      <c r="N355" s="43"/>
      <c r="O355" s="43"/>
      <c r="P355" s="43"/>
      <c r="Q355" s="43"/>
      <c r="R355" s="43"/>
      <c r="S355" s="43"/>
      <c r="T355" s="43"/>
      <c r="U355" s="43"/>
      <c r="V355" s="43"/>
      <c r="W355" s="43"/>
      <c r="X355" s="43"/>
      <c r="Y355" s="43"/>
      <c r="Z355" s="43"/>
      <c r="AA355" s="43"/>
      <c r="AB355" s="43"/>
      <c r="AC355" s="43"/>
      <c r="AD355" s="43"/>
      <c r="AE355" s="43"/>
      <c r="AF355" s="43"/>
      <c r="AG355" s="43"/>
      <c r="AH355" s="43"/>
      <c r="AI355" s="43"/>
      <c r="AJ355" s="43"/>
      <c r="AK355" s="43"/>
      <c r="AL355" s="43"/>
      <c r="AM355" s="43"/>
      <c r="AN355" s="72"/>
    </row>
    <row r="356" spans="1:40" x14ac:dyDescent="0.2">
      <c r="A356" s="69" t="str">
        <f t="shared" si="16"/>
        <v/>
      </c>
      <c r="B356" s="4" t="str">
        <f>CONCATENATE('Raw INPUT data'!A356,'Raw INPUT data'!B356)</f>
        <v/>
      </c>
      <c r="C356" s="17" t="str">
        <f>'Raw INPUT data'!D356</f>
        <v/>
      </c>
      <c r="D356" s="21" t="str">
        <f>IF(C356="","",IF(I356&gt;1,'Raw INPUT data'!E356,SUM('Raw INPUT data'!E356,(G356/100)/2)))</f>
        <v/>
      </c>
      <c r="E356" s="21" t="str">
        <f t="shared" si="17"/>
        <v/>
      </c>
      <c r="F356" s="18" t="str">
        <f>IF(C356="","",IF(I356&gt;1,"MST",'Raw INPUT data'!G356))</f>
        <v/>
      </c>
      <c r="G356" s="18" t="str">
        <f t="shared" si="18"/>
        <v/>
      </c>
      <c r="H356" s="27" t="str">
        <f>IF(C356="","",IF(I356=1,PI()*POWER(G356/2,2)/10000,SUM(PI()*POWER(PRODUCT('Raw INPUT data'!G356,1/PI())/2,2)/10000,PI()*POWER(PRODUCT('Raw INPUT data'!H356,1/PI())/2,2)/10000,PI()*POWER(PRODUCT('Raw INPUT data'!I356,1/PI())/2,2)/10000,PI()*POWER(PRODUCT('Raw INPUT data'!J356,1/PI())/2,2)/10000,PI()*POWER(PRODUCT('Raw INPUT data'!K356,1/PI())/2,2)/10000,PI()*POWER(PRODUCT('Raw INPUT data'!L356,1/PI())/2,2)/10000,PI()*POWER(PRODUCT('Raw INPUT data'!M356,1/PI())/2,2)/10000,PI()*POWER(PRODUCT('Raw INPUT data'!N356,1/PI())/2,2)/10000,PI()*POWER(PRODUCT('Raw INPUT data'!O356,1/PI())/2,2)/10000,PI()*POWER(PRODUCT('Raw INPUT data'!P356,1/PI())/2,2)/10000,PI()*POWER(PRODUCT('Raw INPUT data'!Q356,1/PI())/2,2)/10000,PI()*POWER(PRODUCT('Raw INPUT data'!R356,1/PI())/2,2)/10000,PI()*POWER(PRODUCT('Raw INPUT data'!S356,1/PI())/2,2)/10000,PI()*POWER(PRODUCT('Raw INPUT data'!T356,1/PI())/2,2)/10000,PI()*POWER(PRODUCT('Raw INPUT data'!U356,1/PI())/2,2)/10000,PI()*POWER(PRODUCT('Raw INPUT data'!V356,1/PI())/2,2)/10000,PI()*POWER(PRODUCT('Raw INPUT data'!W356,1/PI())/2,2)/10000,PI()*POWER(PRODUCT('Raw INPUT data'!X356,1/PI())/2,2)/10000,PI()*POWER(PRODUCT('Raw INPUT data'!Y356,1/PI())/2,2)/10000,PI()*POWER(PRODUCT('Raw INPUT data'!Z356,1/PI())/2,2)/10000)))</f>
        <v/>
      </c>
      <c r="I356" s="28" t="str">
        <f>IF(C356="","",COUNT('Raw INPUT data'!G356:Z356))</f>
        <v/>
      </c>
      <c r="J356" s="5" t="str">
        <f>IF(C356="","",'Raw INPUT data'!F356)</f>
        <v/>
      </c>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73"/>
    </row>
    <row r="357" spans="1:40" x14ac:dyDescent="0.2">
      <c r="A357" s="68" t="str">
        <f t="shared" si="16"/>
        <v/>
      </c>
      <c r="B357" s="1" t="str">
        <f>CONCATENATE('Raw INPUT data'!A357,'Raw INPUT data'!B357)</f>
        <v/>
      </c>
      <c r="C357" s="12" t="str">
        <f>'Raw INPUT data'!D357</f>
        <v/>
      </c>
      <c r="D357" s="20" t="str">
        <f>IF(C357="","",IF(I357&gt;1,'Raw INPUT data'!E357,SUM('Raw INPUT data'!E357,(G357/100)/2)))</f>
        <v/>
      </c>
      <c r="E357" s="20" t="str">
        <f t="shared" si="17"/>
        <v/>
      </c>
      <c r="F357" s="16" t="str">
        <f>IF(C357="","",IF(I357&gt;1,"MST",'Raw INPUT data'!G357))</f>
        <v/>
      </c>
      <c r="G357" s="16" t="str">
        <f t="shared" si="18"/>
        <v/>
      </c>
      <c r="H357" s="25" t="str">
        <f>IF(C357="","",IF(I357=1,PI()*POWER(G357/2,2)/10000,SUM(PI()*POWER(PRODUCT('Raw INPUT data'!G357,1/PI())/2,2)/10000,PI()*POWER(PRODUCT('Raw INPUT data'!H357,1/PI())/2,2)/10000,PI()*POWER(PRODUCT('Raw INPUT data'!I357,1/PI())/2,2)/10000,PI()*POWER(PRODUCT('Raw INPUT data'!J357,1/PI())/2,2)/10000,PI()*POWER(PRODUCT('Raw INPUT data'!K357,1/PI())/2,2)/10000,PI()*POWER(PRODUCT('Raw INPUT data'!L357,1/PI())/2,2)/10000,PI()*POWER(PRODUCT('Raw INPUT data'!M357,1/PI())/2,2)/10000,PI()*POWER(PRODUCT('Raw INPUT data'!N357,1/PI())/2,2)/10000,PI()*POWER(PRODUCT('Raw INPUT data'!O357,1/PI())/2,2)/10000,PI()*POWER(PRODUCT('Raw INPUT data'!P357,1/PI())/2,2)/10000,PI()*POWER(PRODUCT('Raw INPUT data'!Q357,1/PI())/2,2)/10000,PI()*POWER(PRODUCT('Raw INPUT data'!R357,1/PI())/2,2)/10000,PI()*POWER(PRODUCT('Raw INPUT data'!S357,1/PI())/2,2)/10000,PI()*POWER(PRODUCT('Raw INPUT data'!T357,1/PI())/2,2)/10000,PI()*POWER(PRODUCT('Raw INPUT data'!U357,1/PI())/2,2)/10000,PI()*POWER(PRODUCT('Raw INPUT data'!V357,1/PI())/2,2)/10000,PI()*POWER(PRODUCT('Raw INPUT data'!W357,1/PI())/2,2)/10000,PI()*POWER(PRODUCT('Raw INPUT data'!X357,1/PI())/2,2)/10000,PI()*POWER(PRODUCT('Raw INPUT data'!Y357,1/PI())/2,2)/10000,PI()*POWER(PRODUCT('Raw INPUT data'!Z357,1/PI())/2,2)/10000)))</f>
        <v/>
      </c>
      <c r="I357" s="26" t="str">
        <f>IF(C357="","",COUNT('Raw INPUT data'!G357:Z357))</f>
        <v/>
      </c>
      <c r="J357" s="3" t="str">
        <f>IF(C357="","",'Raw INPUT data'!F357)</f>
        <v/>
      </c>
      <c r="K357" s="43" t="str">
        <f>IF(B357="","",IF($K$4="","",IF(OR(C357=$K$4,C358=$K$4,C359=$K$4,C360=$K$4),1,0)))</f>
        <v/>
      </c>
      <c r="L357" s="43" t="str">
        <f>IF(B357="","",IF($L$4="","",IF(OR(C357=$L$4,C358=$L$4,C359=$L$4,C360=$L$4),1,0)))</f>
        <v/>
      </c>
      <c r="M357" s="43" t="str">
        <f>IF(B357="","",IF($M$4="","",IF(OR(C357=$M$4,C358=$M$4,C359=$M$4,C360=$M$4),1,0)))</f>
        <v/>
      </c>
      <c r="N357" s="43" t="str">
        <f>IF(B357="","",IF($N$4="","",IF(OR(C357=$N$4,C358=$N$4,C359=$N$4,C360=$N$4),1,0)))</f>
        <v/>
      </c>
      <c r="O357" s="43" t="str">
        <f>IF(B357="","",IF($O$4="","",IF(OR(C357=$O$4,C358=$O$4,C359=$O$4,C360=$O$4),1,0)))</f>
        <v/>
      </c>
      <c r="P357" s="43" t="str">
        <f>IF(B357="","",IF($P$4="","",IF(OR(C357=$P$4,C358=$P$4,C359=$P$4,C360=$P$4),1,0)))</f>
        <v/>
      </c>
      <c r="Q357" s="43" t="str">
        <f>IF(B357="","",IF($Q$4="","",IF(OR(C357=$Q$4,C358=$Q$4,C359=$Q$4,C360=$Q$4),1,0)))</f>
        <v/>
      </c>
      <c r="R357" s="43" t="str">
        <f>IF(B357="","",IF($R$4="","",IF(OR(C357=$R$4,C358=$R$4,C359=$R$4,C360=$R$4),1,0)))</f>
        <v/>
      </c>
      <c r="S357" s="43" t="str">
        <f>IF(B357="","",IF($S$4="","",IF(OR(C357=$S$4,C358=$S$4,C359=$S$4,C360=$S$4),1,0)))</f>
        <v/>
      </c>
      <c r="T357" s="43" t="str">
        <f>IF(B357="","",IF($T$4="","",IF(OR(C357=$T$4,C358=$T$4,C359=$T$4,C360=$T$4),1,0)))</f>
        <v/>
      </c>
      <c r="U357" s="43" t="str">
        <f>IF(B357="","",IF($U$4="","",IF(OR(C357=$U$4,C358=$U$4,C359=$U$4,C360=$U$4),1,0)))</f>
        <v/>
      </c>
      <c r="V357" s="43" t="str">
        <f>IF(B357="","",IF($V$4="","",IF(OR(C357=$V$4,C358=$V$4,C359=$V$4,C360=$V$4),1,0)))</f>
        <v/>
      </c>
      <c r="W357" s="43" t="str">
        <f>IF(B357="","",IF($W$4="","",IF(OR(C357=$W$4,C358=$W$4,C359=$W$4,C360=$W$4),1,0)))</f>
        <v/>
      </c>
      <c r="X357" s="43" t="str">
        <f>IF(B357="","",IF($X$4="","",IF(OR(C357=$X$4,C358=$X$4,C359=$X$4,C360=$X$4),1,0)))</f>
        <v/>
      </c>
      <c r="Y357" s="43" t="str">
        <f>IF(B357="","",IF($Y$4="","",IF(OR(C357=$Y$4,C358=$Y$4,C359=$Y$4,C360=$Y$4),1,0)))</f>
        <v/>
      </c>
      <c r="Z357" s="43" t="str">
        <f>IF(B357="","",IF($Z$4="","",IF(OR(C357=$Z$4,C358=$Z$4,C359=$Z$4,C360=$Z$4),1,0)))</f>
        <v/>
      </c>
      <c r="AA357" s="43" t="str">
        <f>IF(B357="","",IF($AA$4="","",IF(OR(C357=$AA$4,C358=$AA$4,C359=$AA$4,C360=$AA$4),1,0)))</f>
        <v/>
      </c>
      <c r="AB357" s="43" t="str">
        <f>IF(B357="","",IF($AB$4="","",IF(OR(C357=$AB$4,C358=$AB$4,C359=$AB$4,C360=$AB$4),1,0)))</f>
        <v/>
      </c>
      <c r="AC357" s="43" t="str">
        <f>IF(B357="","",IF($AC$4="","",IF(OR(C357=$AC$4,C358=$AC$4,C359=$AC$4,C360=$AC$4),1,0)))</f>
        <v/>
      </c>
      <c r="AD357" s="43" t="str">
        <f>IF(B357="","",IF($AD$4="","",IF(OR(C357=$AD$4,C358=$AD$4,C359=$AD$4,C360=$AD$4),1,0)))</f>
        <v/>
      </c>
      <c r="AE357" s="43" t="str">
        <f>IF(B357="","",IF($AE$4="","",IF(OR(C357=$AE$4,C358=$AE$4,C359=$AE$4,C360=$AE$4),1,0)))</f>
        <v/>
      </c>
      <c r="AF357" s="43" t="str">
        <f>IF(B357="","",IF($AF$4="","",IF(OR(C357=$AF$4,C358=$AF$4,C359=$AF$4,C360=$AF$4),1,0)))</f>
        <v/>
      </c>
      <c r="AG357" s="43" t="str">
        <f>IF(B357="","",IF($AG$4="","",IF(OR(C357=$AG$4,C358=$AG$4,C359=$AG$4,C360=$AG$4),1,0)))</f>
        <v/>
      </c>
      <c r="AH357" s="43" t="str">
        <f>IF(B357="","",IF($AH$4="","",IF(OR(C357=$AH$4,C358=$AH$4,C359=$AH$4,C360=$AH$4),1,0)))</f>
        <v/>
      </c>
      <c r="AI357" s="43" t="str">
        <f>IF(B357="","",IF($AI$4="","",IF(OR(C357=$AI$4,C358=$AI$4,C359=$AI$4,C360=$AI$4),1,0)))</f>
        <v/>
      </c>
      <c r="AJ357" s="43" t="str">
        <f>IF(B357="","",IF($AJ$4="","",IF(OR(C357=$AJ$4,C358=$AJ$4,C359=$AJ$4,C360=$AJ$4),1,0)))</f>
        <v/>
      </c>
      <c r="AK357" s="43" t="str">
        <f>IF(B357="","",IF($AK$4="","",IF(OR(C357=$AK$4,C358=$AK$4,C359=$AK$4,C360=$AK$4),1,0)))</f>
        <v/>
      </c>
      <c r="AL357" s="43" t="str">
        <f>IF(B357="","",IF($AL$4="","",IF(OR(C357=$AL$4,C358=$AL$4,C359=$AL$4,C360=$AL$4),1,0)))</f>
        <v/>
      </c>
      <c r="AM357" s="43" t="str">
        <f>IF(B357="","",IF($AM$4="","",IF(OR(C357=$AM$4,C358=$AM$4,C359=$AM$4,C360=$AM$4),1,0)))</f>
        <v/>
      </c>
      <c r="AN357" s="72" t="str">
        <f>IF(B357="","",IF($AN$4="","",IF(OR(C357=$AN$4,C358=$AN$4,C359=$AN$4,C360=$AN$4),1,0)))</f>
        <v/>
      </c>
    </row>
    <row r="358" spans="1:40" x14ac:dyDescent="0.2">
      <c r="A358" s="68" t="str">
        <f t="shared" si="16"/>
        <v/>
      </c>
      <c r="B358" s="1" t="str">
        <f>CONCATENATE('Raw INPUT data'!A358,'Raw INPUT data'!B358)</f>
        <v/>
      </c>
      <c r="C358" s="12" t="str">
        <f>'Raw INPUT data'!D358</f>
        <v/>
      </c>
      <c r="D358" s="20" t="str">
        <f>IF(C358="","",IF(I358&gt;1,'Raw INPUT data'!E358,SUM('Raw INPUT data'!E358,(G358/100)/2)))</f>
        <v/>
      </c>
      <c r="E358" s="20" t="str">
        <f t="shared" si="17"/>
        <v/>
      </c>
      <c r="F358" s="16" t="str">
        <f>IF(C358="","",IF(I358&gt;1,"MST",'Raw INPUT data'!G358))</f>
        <v/>
      </c>
      <c r="G358" s="16" t="str">
        <f t="shared" si="18"/>
        <v/>
      </c>
      <c r="H358" s="25" t="str">
        <f>IF(C358="","",IF(I358=1,PI()*POWER(G358/2,2)/10000,SUM(PI()*POWER(PRODUCT('Raw INPUT data'!G358,1/PI())/2,2)/10000,PI()*POWER(PRODUCT('Raw INPUT data'!H358,1/PI())/2,2)/10000,PI()*POWER(PRODUCT('Raw INPUT data'!I358,1/PI())/2,2)/10000,PI()*POWER(PRODUCT('Raw INPUT data'!J358,1/PI())/2,2)/10000,PI()*POWER(PRODUCT('Raw INPUT data'!K358,1/PI())/2,2)/10000,PI()*POWER(PRODUCT('Raw INPUT data'!L358,1/PI())/2,2)/10000,PI()*POWER(PRODUCT('Raw INPUT data'!M358,1/PI())/2,2)/10000,PI()*POWER(PRODUCT('Raw INPUT data'!N358,1/PI())/2,2)/10000,PI()*POWER(PRODUCT('Raw INPUT data'!O358,1/PI())/2,2)/10000,PI()*POWER(PRODUCT('Raw INPUT data'!P358,1/PI())/2,2)/10000,PI()*POWER(PRODUCT('Raw INPUT data'!Q358,1/PI())/2,2)/10000,PI()*POWER(PRODUCT('Raw INPUT data'!R358,1/PI())/2,2)/10000,PI()*POWER(PRODUCT('Raw INPUT data'!S358,1/PI())/2,2)/10000,PI()*POWER(PRODUCT('Raw INPUT data'!T358,1/PI())/2,2)/10000,PI()*POWER(PRODUCT('Raw INPUT data'!U358,1/PI())/2,2)/10000,PI()*POWER(PRODUCT('Raw INPUT data'!V358,1/PI())/2,2)/10000,PI()*POWER(PRODUCT('Raw INPUT data'!W358,1/PI())/2,2)/10000,PI()*POWER(PRODUCT('Raw INPUT data'!X358,1/PI())/2,2)/10000,PI()*POWER(PRODUCT('Raw INPUT data'!Y358,1/PI())/2,2)/10000,PI()*POWER(PRODUCT('Raw INPUT data'!Z358,1/PI())/2,2)/10000)))</f>
        <v/>
      </c>
      <c r="I358" s="26" t="str">
        <f>IF(C358="","",COUNT('Raw INPUT data'!G358:Z358))</f>
        <v/>
      </c>
      <c r="J358" s="3" t="str">
        <f>IF(C358="","",'Raw INPUT data'!F358)</f>
        <v/>
      </c>
      <c r="K358" s="43"/>
      <c r="L358" s="43"/>
      <c r="M358" s="43"/>
      <c r="N358" s="43"/>
      <c r="O358" s="43"/>
      <c r="P358" s="43"/>
      <c r="Q358" s="43"/>
      <c r="R358" s="43"/>
      <c r="S358" s="43"/>
      <c r="T358" s="43"/>
      <c r="U358" s="43"/>
      <c r="V358" s="43"/>
      <c r="W358" s="43"/>
      <c r="X358" s="43"/>
      <c r="Y358" s="43"/>
      <c r="Z358" s="43"/>
      <c r="AA358" s="43"/>
      <c r="AB358" s="43"/>
      <c r="AC358" s="43"/>
      <c r="AD358" s="43"/>
      <c r="AE358" s="43"/>
      <c r="AF358" s="43"/>
      <c r="AG358" s="43"/>
      <c r="AH358" s="43"/>
      <c r="AI358" s="43"/>
      <c r="AJ358" s="43"/>
      <c r="AK358" s="43"/>
      <c r="AL358" s="43"/>
      <c r="AM358" s="43"/>
      <c r="AN358" s="72"/>
    </row>
    <row r="359" spans="1:40" x14ac:dyDescent="0.2">
      <c r="A359" s="68" t="str">
        <f t="shared" si="16"/>
        <v/>
      </c>
      <c r="B359" s="1" t="str">
        <f>CONCATENATE('Raw INPUT data'!A359,'Raw INPUT data'!B359)</f>
        <v/>
      </c>
      <c r="C359" s="12" t="str">
        <f>'Raw INPUT data'!D359</f>
        <v/>
      </c>
      <c r="D359" s="20" t="str">
        <f>IF(C359="","",IF(I359&gt;1,'Raw INPUT data'!E359,SUM('Raw INPUT data'!E359,(G359/100)/2)))</f>
        <v/>
      </c>
      <c r="E359" s="20" t="str">
        <f t="shared" si="17"/>
        <v/>
      </c>
      <c r="F359" s="16" t="str">
        <f>IF(C359="","",IF(I359&gt;1,"MST",'Raw INPUT data'!G359))</f>
        <v/>
      </c>
      <c r="G359" s="16" t="str">
        <f t="shared" si="18"/>
        <v/>
      </c>
      <c r="H359" s="25" t="str">
        <f>IF(C359="","",IF(I359=1,PI()*POWER(G359/2,2)/10000,SUM(PI()*POWER(PRODUCT('Raw INPUT data'!G359,1/PI())/2,2)/10000,PI()*POWER(PRODUCT('Raw INPUT data'!H359,1/PI())/2,2)/10000,PI()*POWER(PRODUCT('Raw INPUT data'!I359,1/PI())/2,2)/10000,PI()*POWER(PRODUCT('Raw INPUT data'!J359,1/PI())/2,2)/10000,PI()*POWER(PRODUCT('Raw INPUT data'!K359,1/PI())/2,2)/10000,PI()*POWER(PRODUCT('Raw INPUT data'!L359,1/PI())/2,2)/10000,PI()*POWER(PRODUCT('Raw INPUT data'!M359,1/PI())/2,2)/10000,PI()*POWER(PRODUCT('Raw INPUT data'!N359,1/PI())/2,2)/10000,PI()*POWER(PRODUCT('Raw INPUT data'!O359,1/PI())/2,2)/10000,PI()*POWER(PRODUCT('Raw INPUT data'!P359,1/PI())/2,2)/10000,PI()*POWER(PRODUCT('Raw INPUT data'!Q359,1/PI())/2,2)/10000,PI()*POWER(PRODUCT('Raw INPUT data'!R359,1/PI())/2,2)/10000,PI()*POWER(PRODUCT('Raw INPUT data'!S359,1/PI())/2,2)/10000,PI()*POWER(PRODUCT('Raw INPUT data'!T359,1/PI())/2,2)/10000,PI()*POWER(PRODUCT('Raw INPUT data'!U359,1/PI())/2,2)/10000,PI()*POWER(PRODUCT('Raw INPUT data'!V359,1/PI())/2,2)/10000,PI()*POWER(PRODUCT('Raw INPUT data'!W359,1/PI())/2,2)/10000,PI()*POWER(PRODUCT('Raw INPUT data'!X359,1/PI())/2,2)/10000,PI()*POWER(PRODUCT('Raw INPUT data'!Y359,1/PI())/2,2)/10000,PI()*POWER(PRODUCT('Raw INPUT data'!Z359,1/PI())/2,2)/10000)))</f>
        <v/>
      </c>
      <c r="I359" s="26" t="str">
        <f>IF(C359="","",COUNT('Raw INPUT data'!G359:Z359))</f>
        <v/>
      </c>
      <c r="J359" s="3" t="str">
        <f>IF(C359="","",'Raw INPUT data'!F359)</f>
        <v/>
      </c>
      <c r="K359" s="43"/>
      <c r="L359" s="43"/>
      <c r="M359" s="43"/>
      <c r="N359" s="43"/>
      <c r="O359" s="43"/>
      <c r="P359" s="43"/>
      <c r="Q359" s="43"/>
      <c r="R359" s="43"/>
      <c r="S359" s="43"/>
      <c r="T359" s="43"/>
      <c r="U359" s="43"/>
      <c r="V359" s="43"/>
      <c r="W359" s="43"/>
      <c r="X359" s="43"/>
      <c r="Y359" s="43"/>
      <c r="Z359" s="43"/>
      <c r="AA359" s="43"/>
      <c r="AB359" s="43"/>
      <c r="AC359" s="43"/>
      <c r="AD359" s="43"/>
      <c r="AE359" s="43"/>
      <c r="AF359" s="43"/>
      <c r="AG359" s="43"/>
      <c r="AH359" s="43"/>
      <c r="AI359" s="43"/>
      <c r="AJ359" s="43"/>
      <c r="AK359" s="43"/>
      <c r="AL359" s="43"/>
      <c r="AM359" s="43"/>
      <c r="AN359" s="72"/>
    </row>
    <row r="360" spans="1:40" x14ac:dyDescent="0.2">
      <c r="A360" s="69" t="str">
        <f t="shared" si="16"/>
        <v/>
      </c>
      <c r="B360" s="4" t="str">
        <f>CONCATENATE('Raw INPUT data'!A360,'Raw INPUT data'!B360)</f>
        <v/>
      </c>
      <c r="C360" s="17" t="str">
        <f>'Raw INPUT data'!D360</f>
        <v/>
      </c>
      <c r="D360" s="21" t="str">
        <f>IF(C360="","",IF(I360&gt;1,'Raw INPUT data'!E360,SUM('Raw INPUT data'!E360,(G360/100)/2)))</f>
        <v/>
      </c>
      <c r="E360" s="21" t="str">
        <f t="shared" si="17"/>
        <v/>
      </c>
      <c r="F360" s="18" t="str">
        <f>IF(C360="","",IF(I360&gt;1,"MST",'Raw INPUT data'!G360))</f>
        <v/>
      </c>
      <c r="G360" s="18" t="str">
        <f t="shared" si="18"/>
        <v/>
      </c>
      <c r="H360" s="27" t="str">
        <f>IF(C360="","",IF(I360=1,PI()*POWER(G360/2,2)/10000,SUM(PI()*POWER(PRODUCT('Raw INPUT data'!G360,1/PI())/2,2)/10000,PI()*POWER(PRODUCT('Raw INPUT data'!H360,1/PI())/2,2)/10000,PI()*POWER(PRODUCT('Raw INPUT data'!I360,1/PI())/2,2)/10000,PI()*POWER(PRODUCT('Raw INPUT data'!J360,1/PI())/2,2)/10000,PI()*POWER(PRODUCT('Raw INPUT data'!K360,1/PI())/2,2)/10000,PI()*POWER(PRODUCT('Raw INPUT data'!L360,1/PI())/2,2)/10000,PI()*POWER(PRODUCT('Raw INPUT data'!M360,1/PI())/2,2)/10000,PI()*POWER(PRODUCT('Raw INPUT data'!N360,1/PI())/2,2)/10000,PI()*POWER(PRODUCT('Raw INPUT data'!O360,1/PI())/2,2)/10000,PI()*POWER(PRODUCT('Raw INPUT data'!P360,1/PI())/2,2)/10000,PI()*POWER(PRODUCT('Raw INPUT data'!Q360,1/PI())/2,2)/10000,PI()*POWER(PRODUCT('Raw INPUT data'!R360,1/PI())/2,2)/10000,PI()*POWER(PRODUCT('Raw INPUT data'!S360,1/PI())/2,2)/10000,PI()*POWER(PRODUCT('Raw INPUT data'!T360,1/PI())/2,2)/10000,PI()*POWER(PRODUCT('Raw INPUT data'!U360,1/PI())/2,2)/10000,PI()*POWER(PRODUCT('Raw INPUT data'!V360,1/PI())/2,2)/10000,PI()*POWER(PRODUCT('Raw INPUT data'!W360,1/PI())/2,2)/10000,PI()*POWER(PRODUCT('Raw INPUT data'!X360,1/PI())/2,2)/10000,PI()*POWER(PRODUCT('Raw INPUT data'!Y360,1/PI())/2,2)/10000,PI()*POWER(PRODUCT('Raw INPUT data'!Z360,1/PI())/2,2)/10000)))</f>
        <v/>
      </c>
      <c r="I360" s="28" t="str">
        <f>IF(C360="","",COUNT('Raw INPUT data'!G360:Z360))</f>
        <v/>
      </c>
      <c r="J360" s="5" t="str">
        <f>IF(C360="","",'Raw INPUT data'!F360)</f>
        <v/>
      </c>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c r="AM360" s="44"/>
      <c r="AN360" s="73"/>
    </row>
    <row r="361" spans="1:40" x14ac:dyDescent="0.2">
      <c r="A361" s="68" t="str">
        <f t="shared" si="16"/>
        <v/>
      </c>
      <c r="B361" s="1" t="str">
        <f>CONCATENATE('Raw INPUT data'!A361,'Raw INPUT data'!B361)</f>
        <v/>
      </c>
      <c r="C361" s="12" t="str">
        <f>'Raw INPUT data'!D361</f>
        <v/>
      </c>
      <c r="D361" s="20" t="str">
        <f>IF(C361="","",IF(I361&gt;1,'Raw INPUT data'!E361,SUM('Raw INPUT data'!E361,(G361/100)/2)))</f>
        <v/>
      </c>
      <c r="E361" s="20" t="str">
        <f t="shared" si="17"/>
        <v/>
      </c>
      <c r="F361" s="16" t="str">
        <f>IF(C361="","",IF(I361&gt;1,"MST",'Raw INPUT data'!G361))</f>
        <v/>
      </c>
      <c r="G361" s="16" t="str">
        <f t="shared" si="18"/>
        <v/>
      </c>
      <c r="H361" s="25" t="str">
        <f>IF(C361="","",IF(I361=1,PI()*POWER(G361/2,2)/10000,SUM(PI()*POWER(PRODUCT('Raw INPUT data'!G361,1/PI())/2,2)/10000,PI()*POWER(PRODUCT('Raw INPUT data'!H361,1/PI())/2,2)/10000,PI()*POWER(PRODUCT('Raw INPUT data'!I361,1/PI())/2,2)/10000,PI()*POWER(PRODUCT('Raw INPUT data'!J361,1/PI())/2,2)/10000,PI()*POWER(PRODUCT('Raw INPUT data'!K361,1/PI())/2,2)/10000,PI()*POWER(PRODUCT('Raw INPUT data'!L361,1/PI())/2,2)/10000,PI()*POWER(PRODUCT('Raw INPUT data'!M361,1/PI())/2,2)/10000,PI()*POWER(PRODUCT('Raw INPUT data'!N361,1/PI())/2,2)/10000,PI()*POWER(PRODUCT('Raw INPUT data'!O361,1/PI())/2,2)/10000,PI()*POWER(PRODUCT('Raw INPUT data'!P361,1/PI())/2,2)/10000,PI()*POWER(PRODUCT('Raw INPUT data'!Q361,1/PI())/2,2)/10000,PI()*POWER(PRODUCT('Raw INPUT data'!R361,1/PI())/2,2)/10000,PI()*POWER(PRODUCT('Raw INPUT data'!S361,1/PI())/2,2)/10000,PI()*POWER(PRODUCT('Raw INPUT data'!T361,1/PI())/2,2)/10000,PI()*POWER(PRODUCT('Raw INPUT data'!U361,1/PI())/2,2)/10000,PI()*POWER(PRODUCT('Raw INPUT data'!V361,1/PI())/2,2)/10000,PI()*POWER(PRODUCT('Raw INPUT data'!W361,1/PI())/2,2)/10000,PI()*POWER(PRODUCT('Raw INPUT data'!X361,1/PI())/2,2)/10000,PI()*POWER(PRODUCT('Raw INPUT data'!Y361,1/PI())/2,2)/10000,PI()*POWER(PRODUCT('Raw INPUT data'!Z361,1/PI())/2,2)/10000)))</f>
        <v/>
      </c>
      <c r="I361" s="26" t="str">
        <f>IF(C361="","",COUNT('Raw INPUT data'!G361:Z361))</f>
        <v/>
      </c>
      <c r="J361" s="3" t="str">
        <f>IF(C361="","",'Raw INPUT data'!F361)</f>
        <v/>
      </c>
      <c r="K361" s="43" t="str">
        <f>IF(B361="","",IF($K$4="","",IF(OR(C361=$K$4,C362=$K$4,C363=$K$4,C364=$K$4),1,0)))</f>
        <v/>
      </c>
      <c r="L361" s="43" t="str">
        <f>IF(B361="","",IF($L$4="","",IF(OR(C361=$L$4,C362=$L$4,C363=$L$4,C364=$L$4),1,0)))</f>
        <v/>
      </c>
      <c r="M361" s="43" t="str">
        <f>IF(B361="","",IF($M$4="","",IF(OR(C361=$M$4,C362=$M$4,C363=$M$4,C364=$M$4),1,0)))</f>
        <v/>
      </c>
      <c r="N361" s="43" t="str">
        <f>IF(B361="","",IF($N$4="","",IF(OR(C361=$N$4,C362=$N$4,C363=$N$4,C364=$N$4),1,0)))</f>
        <v/>
      </c>
      <c r="O361" s="43" t="str">
        <f>IF(B361="","",IF($O$4="","",IF(OR(C361=$O$4,C362=$O$4,C363=$O$4,C364=$O$4),1,0)))</f>
        <v/>
      </c>
      <c r="P361" s="43" t="str">
        <f>IF(B361="","",IF($P$4="","",IF(OR(C361=$P$4,C362=$P$4,C363=$P$4,C364=$P$4),1,0)))</f>
        <v/>
      </c>
      <c r="Q361" s="43" t="str">
        <f>IF(B361="","",IF($Q$4="","",IF(OR(C361=$Q$4,C362=$Q$4,C363=$Q$4,C364=$Q$4),1,0)))</f>
        <v/>
      </c>
      <c r="R361" s="43" t="str">
        <f>IF(B361="","",IF($R$4="","",IF(OR(C361=$R$4,C362=$R$4,C363=$R$4,C364=$R$4),1,0)))</f>
        <v/>
      </c>
      <c r="S361" s="43" t="str">
        <f>IF(B361="","",IF($S$4="","",IF(OR(C361=$S$4,C362=$S$4,C363=$S$4,C364=$S$4),1,0)))</f>
        <v/>
      </c>
      <c r="T361" s="43" t="str">
        <f>IF(B361="","",IF($T$4="","",IF(OR(C361=$T$4,C362=$T$4,C363=$T$4,C364=$T$4),1,0)))</f>
        <v/>
      </c>
      <c r="U361" s="43" t="str">
        <f>IF(B361="","",IF($U$4="","",IF(OR(C361=$U$4,C362=$U$4,C363=$U$4,C364=$U$4),1,0)))</f>
        <v/>
      </c>
      <c r="V361" s="43" t="str">
        <f>IF(B361="","",IF($V$4="","",IF(OR(C361=$V$4,C362=$V$4,C363=$V$4,C364=$V$4),1,0)))</f>
        <v/>
      </c>
      <c r="W361" s="43" t="str">
        <f>IF(B361="","",IF($W$4="","",IF(OR(C361=$W$4,C362=$W$4,C363=$W$4,C364=$W$4),1,0)))</f>
        <v/>
      </c>
      <c r="X361" s="43" t="str">
        <f>IF(B361="","",IF($X$4="","",IF(OR(C361=$X$4,C362=$X$4,C363=$X$4,C364=$X$4),1,0)))</f>
        <v/>
      </c>
      <c r="Y361" s="43" t="str">
        <f>IF(B361="","",IF($Y$4="","",IF(OR(C361=$Y$4,C362=$Y$4,C363=$Y$4,C364=$Y$4),1,0)))</f>
        <v/>
      </c>
      <c r="Z361" s="43" t="str">
        <f>IF(B361="","",IF($Z$4="","",IF(OR(C361=$Z$4,C362=$Z$4,C363=$Z$4,C364=$Z$4),1,0)))</f>
        <v/>
      </c>
      <c r="AA361" s="43" t="str">
        <f>IF(B361="","",IF($AA$4="","",IF(OR(C361=$AA$4,C362=$AA$4,C363=$AA$4,C364=$AA$4),1,0)))</f>
        <v/>
      </c>
      <c r="AB361" s="43" t="str">
        <f>IF(B361="","",IF($AB$4="","",IF(OR(C361=$AB$4,C362=$AB$4,C363=$AB$4,C364=$AB$4),1,0)))</f>
        <v/>
      </c>
      <c r="AC361" s="43" t="str">
        <f>IF(B361="","",IF($AC$4="","",IF(OR(C361=$AC$4,C362=$AC$4,C363=$AC$4,C364=$AC$4),1,0)))</f>
        <v/>
      </c>
      <c r="AD361" s="43" t="str">
        <f>IF(B361="","",IF($AD$4="","",IF(OR(C361=$AD$4,C362=$AD$4,C363=$AD$4,C364=$AD$4),1,0)))</f>
        <v/>
      </c>
      <c r="AE361" s="43" t="str">
        <f>IF(B361="","",IF($AE$4="","",IF(OR(C361=$AE$4,C362=$AE$4,C363=$AE$4,C364=$AE$4),1,0)))</f>
        <v/>
      </c>
      <c r="AF361" s="43" t="str">
        <f>IF(B361="","",IF($AF$4="","",IF(OR(C361=$AF$4,C362=$AF$4,C363=$AF$4,C364=$AF$4),1,0)))</f>
        <v/>
      </c>
      <c r="AG361" s="43" t="str">
        <f>IF(B361="","",IF($AG$4="","",IF(OR(C361=$AG$4,C362=$AG$4,C363=$AG$4,C364=$AG$4),1,0)))</f>
        <v/>
      </c>
      <c r="AH361" s="43" t="str">
        <f>IF(B361="","",IF($AH$4="","",IF(OR(C361=$AH$4,C362=$AH$4,C363=$AH$4,C364=$AH$4),1,0)))</f>
        <v/>
      </c>
      <c r="AI361" s="43" t="str">
        <f>IF(B361="","",IF($AI$4="","",IF(OR(C361=$AI$4,C362=$AI$4,C363=$AI$4,C364=$AI$4),1,0)))</f>
        <v/>
      </c>
      <c r="AJ361" s="43" t="str">
        <f>IF(B361="","",IF($AJ$4="","",IF(OR(C361=$AJ$4,C362=$AJ$4,C363=$AJ$4,C364=$AJ$4),1,0)))</f>
        <v/>
      </c>
      <c r="AK361" s="43" t="str">
        <f>IF(B361="","",IF($AK$4="","",IF(OR(C361=$AK$4,C362=$AK$4,C363=$AK$4,C364=$AK$4),1,0)))</f>
        <v/>
      </c>
      <c r="AL361" s="43" t="str">
        <f>IF(B361="","",IF($AL$4="","",IF(OR(C361=$AL$4,C362=$AL$4,C363=$AL$4,C364=$AL$4),1,0)))</f>
        <v/>
      </c>
      <c r="AM361" s="43" t="str">
        <f>IF(B361="","",IF($AM$4="","",IF(OR(C361=$AM$4,C362=$AM$4,C363=$AM$4,C364=$AM$4),1,0)))</f>
        <v/>
      </c>
      <c r="AN361" s="72" t="str">
        <f>IF(B361="","",IF($AN$4="","",IF(OR(C361=$AN$4,C362=$AN$4,C363=$AN$4,C364=$AN$4),1,0)))</f>
        <v/>
      </c>
    </row>
    <row r="362" spans="1:40" x14ac:dyDescent="0.2">
      <c r="A362" s="68" t="str">
        <f t="shared" si="16"/>
        <v/>
      </c>
      <c r="B362" s="1" t="str">
        <f>CONCATENATE('Raw INPUT data'!A362,'Raw INPUT data'!B362)</f>
        <v/>
      </c>
      <c r="C362" s="12" t="str">
        <f>'Raw INPUT data'!D362</f>
        <v/>
      </c>
      <c r="D362" s="20" t="str">
        <f>IF(C362="","",IF(I362&gt;1,'Raw INPUT data'!E362,SUM('Raw INPUT data'!E362,(G362/100)/2)))</f>
        <v/>
      </c>
      <c r="E362" s="20" t="str">
        <f t="shared" si="17"/>
        <v/>
      </c>
      <c r="F362" s="16" t="str">
        <f>IF(C362="","",IF(I362&gt;1,"MST",'Raw INPUT data'!G362))</f>
        <v/>
      </c>
      <c r="G362" s="16" t="str">
        <f t="shared" si="18"/>
        <v/>
      </c>
      <c r="H362" s="25" t="str">
        <f>IF(C362="","",IF(I362=1,PI()*POWER(G362/2,2)/10000,SUM(PI()*POWER(PRODUCT('Raw INPUT data'!G362,1/PI())/2,2)/10000,PI()*POWER(PRODUCT('Raw INPUT data'!H362,1/PI())/2,2)/10000,PI()*POWER(PRODUCT('Raw INPUT data'!I362,1/PI())/2,2)/10000,PI()*POWER(PRODUCT('Raw INPUT data'!J362,1/PI())/2,2)/10000,PI()*POWER(PRODUCT('Raw INPUT data'!K362,1/PI())/2,2)/10000,PI()*POWER(PRODUCT('Raw INPUT data'!L362,1/PI())/2,2)/10000,PI()*POWER(PRODUCT('Raw INPUT data'!M362,1/PI())/2,2)/10000,PI()*POWER(PRODUCT('Raw INPUT data'!N362,1/PI())/2,2)/10000,PI()*POWER(PRODUCT('Raw INPUT data'!O362,1/PI())/2,2)/10000,PI()*POWER(PRODUCT('Raw INPUT data'!P362,1/PI())/2,2)/10000,PI()*POWER(PRODUCT('Raw INPUT data'!Q362,1/PI())/2,2)/10000,PI()*POWER(PRODUCT('Raw INPUT data'!R362,1/PI())/2,2)/10000,PI()*POWER(PRODUCT('Raw INPUT data'!S362,1/PI())/2,2)/10000,PI()*POWER(PRODUCT('Raw INPUT data'!T362,1/PI())/2,2)/10000,PI()*POWER(PRODUCT('Raw INPUT data'!U362,1/PI())/2,2)/10000,PI()*POWER(PRODUCT('Raw INPUT data'!V362,1/PI())/2,2)/10000,PI()*POWER(PRODUCT('Raw INPUT data'!W362,1/PI())/2,2)/10000,PI()*POWER(PRODUCT('Raw INPUT data'!X362,1/PI())/2,2)/10000,PI()*POWER(PRODUCT('Raw INPUT data'!Y362,1/PI())/2,2)/10000,PI()*POWER(PRODUCT('Raw INPUT data'!Z362,1/PI())/2,2)/10000)))</f>
        <v/>
      </c>
      <c r="I362" s="26" t="str">
        <f>IF(C362="","",COUNT('Raw INPUT data'!G362:Z362))</f>
        <v/>
      </c>
      <c r="J362" s="3" t="str">
        <f>IF(C362="","",'Raw INPUT data'!F362)</f>
        <v/>
      </c>
      <c r="K362" s="43"/>
      <c r="L362" s="43"/>
      <c r="M362" s="43"/>
      <c r="N362" s="43"/>
      <c r="O362" s="43"/>
      <c r="P362" s="43"/>
      <c r="Q362" s="43"/>
      <c r="R362" s="43"/>
      <c r="S362" s="43"/>
      <c r="T362" s="43"/>
      <c r="U362" s="43"/>
      <c r="V362" s="43"/>
      <c r="W362" s="43"/>
      <c r="X362" s="43"/>
      <c r="Y362" s="43"/>
      <c r="Z362" s="43"/>
      <c r="AA362" s="43"/>
      <c r="AB362" s="43"/>
      <c r="AC362" s="43"/>
      <c r="AD362" s="43"/>
      <c r="AE362" s="43"/>
      <c r="AF362" s="43"/>
      <c r="AG362" s="43"/>
      <c r="AH362" s="43"/>
      <c r="AI362" s="43"/>
      <c r="AJ362" s="43"/>
      <c r="AK362" s="43"/>
      <c r="AL362" s="43"/>
      <c r="AM362" s="43"/>
      <c r="AN362" s="72"/>
    </row>
    <row r="363" spans="1:40" x14ac:dyDescent="0.2">
      <c r="A363" s="68" t="str">
        <f t="shared" si="16"/>
        <v/>
      </c>
      <c r="B363" s="1" t="str">
        <f>CONCATENATE('Raw INPUT data'!A363,'Raw INPUT data'!B363)</f>
        <v/>
      </c>
      <c r="C363" s="12" t="str">
        <f>'Raw INPUT data'!D363</f>
        <v/>
      </c>
      <c r="D363" s="20" t="str">
        <f>IF(C363="","",IF(I363&gt;1,'Raw INPUT data'!E363,SUM('Raw INPUT data'!E363,(G363/100)/2)))</f>
        <v/>
      </c>
      <c r="E363" s="20" t="str">
        <f t="shared" si="17"/>
        <v/>
      </c>
      <c r="F363" s="16" t="str">
        <f>IF(C363="","",IF(I363&gt;1,"MST",'Raw INPUT data'!G363))</f>
        <v/>
      </c>
      <c r="G363" s="16" t="str">
        <f t="shared" si="18"/>
        <v/>
      </c>
      <c r="H363" s="25" t="str">
        <f>IF(C363="","",IF(I363=1,PI()*POWER(G363/2,2)/10000,SUM(PI()*POWER(PRODUCT('Raw INPUT data'!G363,1/PI())/2,2)/10000,PI()*POWER(PRODUCT('Raw INPUT data'!H363,1/PI())/2,2)/10000,PI()*POWER(PRODUCT('Raw INPUT data'!I363,1/PI())/2,2)/10000,PI()*POWER(PRODUCT('Raw INPUT data'!J363,1/PI())/2,2)/10000,PI()*POWER(PRODUCT('Raw INPUT data'!K363,1/PI())/2,2)/10000,PI()*POWER(PRODUCT('Raw INPUT data'!L363,1/PI())/2,2)/10000,PI()*POWER(PRODUCT('Raw INPUT data'!M363,1/PI())/2,2)/10000,PI()*POWER(PRODUCT('Raw INPUT data'!N363,1/PI())/2,2)/10000,PI()*POWER(PRODUCT('Raw INPUT data'!O363,1/PI())/2,2)/10000,PI()*POWER(PRODUCT('Raw INPUT data'!P363,1/PI())/2,2)/10000,PI()*POWER(PRODUCT('Raw INPUT data'!Q363,1/PI())/2,2)/10000,PI()*POWER(PRODUCT('Raw INPUT data'!R363,1/PI())/2,2)/10000,PI()*POWER(PRODUCT('Raw INPUT data'!S363,1/PI())/2,2)/10000,PI()*POWER(PRODUCT('Raw INPUT data'!T363,1/PI())/2,2)/10000,PI()*POWER(PRODUCT('Raw INPUT data'!U363,1/PI())/2,2)/10000,PI()*POWER(PRODUCT('Raw INPUT data'!V363,1/PI())/2,2)/10000,PI()*POWER(PRODUCT('Raw INPUT data'!W363,1/PI())/2,2)/10000,PI()*POWER(PRODUCT('Raw INPUT data'!X363,1/PI())/2,2)/10000,PI()*POWER(PRODUCT('Raw INPUT data'!Y363,1/PI())/2,2)/10000,PI()*POWER(PRODUCT('Raw INPUT data'!Z363,1/PI())/2,2)/10000)))</f>
        <v/>
      </c>
      <c r="I363" s="26" t="str">
        <f>IF(C363="","",COUNT('Raw INPUT data'!G363:Z363))</f>
        <v/>
      </c>
      <c r="J363" s="3" t="str">
        <f>IF(C363="","",'Raw INPUT data'!F363)</f>
        <v/>
      </c>
      <c r="K363" s="43"/>
      <c r="L363" s="43"/>
      <c r="M363" s="43"/>
      <c r="N363" s="43"/>
      <c r="O363" s="43"/>
      <c r="P363" s="43"/>
      <c r="Q363" s="43"/>
      <c r="R363" s="43"/>
      <c r="S363" s="43"/>
      <c r="T363" s="43"/>
      <c r="U363" s="43"/>
      <c r="V363" s="43"/>
      <c r="W363" s="43"/>
      <c r="X363" s="43"/>
      <c r="Y363" s="43"/>
      <c r="Z363" s="43"/>
      <c r="AA363" s="43"/>
      <c r="AB363" s="43"/>
      <c r="AC363" s="43"/>
      <c r="AD363" s="43"/>
      <c r="AE363" s="43"/>
      <c r="AF363" s="43"/>
      <c r="AG363" s="43"/>
      <c r="AH363" s="43"/>
      <c r="AI363" s="43"/>
      <c r="AJ363" s="43"/>
      <c r="AK363" s="43"/>
      <c r="AL363" s="43"/>
      <c r="AM363" s="43"/>
      <c r="AN363" s="72"/>
    </row>
    <row r="364" spans="1:40" x14ac:dyDescent="0.2">
      <c r="A364" s="69" t="str">
        <f t="shared" si="16"/>
        <v/>
      </c>
      <c r="B364" s="4" t="str">
        <f>CONCATENATE('Raw INPUT data'!A364,'Raw INPUT data'!B364)</f>
        <v/>
      </c>
      <c r="C364" s="17" t="str">
        <f>'Raw INPUT data'!D364</f>
        <v/>
      </c>
      <c r="D364" s="21" t="str">
        <f>IF(C364="","",IF(I364&gt;1,'Raw INPUT data'!E364,SUM('Raw INPUT data'!E364,(G364/100)/2)))</f>
        <v/>
      </c>
      <c r="E364" s="21" t="str">
        <f t="shared" si="17"/>
        <v/>
      </c>
      <c r="F364" s="18" t="str">
        <f>IF(C364="","",IF(I364&gt;1,"MST",'Raw INPUT data'!G364))</f>
        <v/>
      </c>
      <c r="G364" s="18" t="str">
        <f t="shared" si="18"/>
        <v/>
      </c>
      <c r="H364" s="27" t="str">
        <f>IF(C364="","",IF(I364=1,PI()*POWER(G364/2,2)/10000,SUM(PI()*POWER(PRODUCT('Raw INPUT data'!G364,1/PI())/2,2)/10000,PI()*POWER(PRODUCT('Raw INPUT data'!H364,1/PI())/2,2)/10000,PI()*POWER(PRODUCT('Raw INPUT data'!I364,1/PI())/2,2)/10000,PI()*POWER(PRODUCT('Raw INPUT data'!J364,1/PI())/2,2)/10000,PI()*POWER(PRODUCT('Raw INPUT data'!K364,1/PI())/2,2)/10000,PI()*POWER(PRODUCT('Raw INPUT data'!L364,1/PI())/2,2)/10000,PI()*POWER(PRODUCT('Raw INPUT data'!M364,1/PI())/2,2)/10000,PI()*POWER(PRODUCT('Raw INPUT data'!N364,1/PI())/2,2)/10000,PI()*POWER(PRODUCT('Raw INPUT data'!O364,1/PI())/2,2)/10000,PI()*POWER(PRODUCT('Raw INPUT data'!P364,1/PI())/2,2)/10000,PI()*POWER(PRODUCT('Raw INPUT data'!Q364,1/PI())/2,2)/10000,PI()*POWER(PRODUCT('Raw INPUT data'!R364,1/PI())/2,2)/10000,PI()*POWER(PRODUCT('Raw INPUT data'!S364,1/PI())/2,2)/10000,PI()*POWER(PRODUCT('Raw INPUT data'!T364,1/PI())/2,2)/10000,PI()*POWER(PRODUCT('Raw INPUT data'!U364,1/PI())/2,2)/10000,PI()*POWER(PRODUCT('Raw INPUT data'!V364,1/PI())/2,2)/10000,PI()*POWER(PRODUCT('Raw INPUT data'!W364,1/PI())/2,2)/10000,PI()*POWER(PRODUCT('Raw INPUT data'!X364,1/PI())/2,2)/10000,PI()*POWER(PRODUCT('Raw INPUT data'!Y364,1/PI())/2,2)/10000,PI()*POWER(PRODUCT('Raw INPUT data'!Z364,1/PI())/2,2)/10000)))</f>
        <v/>
      </c>
      <c r="I364" s="28" t="str">
        <f>IF(C364="","",COUNT('Raw INPUT data'!G364:Z364))</f>
        <v/>
      </c>
      <c r="J364" s="5" t="str">
        <f>IF(C364="","",'Raw INPUT data'!F364)</f>
        <v/>
      </c>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44"/>
      <c r="AM364" s="44"/>
      <c r="AN364" s="73"/>
    </row>
    <row r="365" spans="1:40" x14ac:dyDescent="0.2">
      <c r="A365" s="68" t="str">
        <f t="shared" si="16"/>
        <v/>
      </c>
      <c r="B365" s="1" t="str">
        <f>CONCATENATE('Raw INPUT data'!A365,'Raw INPUT data'!B365)</f>
        <v/>
      </c>
      <c r="C365" s="12" t="str">
        <f>'Raw INPUT data'!D365</f>
        <v/>
      </c>
      <c r="D365" s="20" t="str">
        <f>IF(C365="","",IF(I365&gt;1,'Raw INPUT data'!E365,SUM('Raw INPUT data'!E365,(G365/100)/2)))</f>
        <v/>
      </c>
      <c r="E365" s="20" t="str">
        <f t="shared" si="17"/>
        <v/>
      </c>
      <c r="F365" s="16" t="str">
        <f>IF(C365="","",IF(I365&gt;1,"MST",'Raw INPUT data'!G365))</f>
        <v/>
      </c>
      <c r="G365" s="16" t="str">
        <f t="shared" si="18"/>
        <v/>
      </c>
      <c r="H365" s="25" t="str">
        <f>IF(C365="","",IF(I365=1,PI()*POWER(G365/2,2)/10000,SUM(PI()*POWER(PRODUCT('Raw INPUT data'!G365,1/PI())/2,2)/10000,PI()*POWER(PRODUCT('Raw INPUT data'!H365,1/PI())/2,2)/10000,PI()*POWER(PRODUCT('Raw INPUT data'!I365,1/PI())/2,2)/10000,PI()*POWER(PRODUCT('Raw INPUT data'!J365,1/PI())/2,2)/10000,PI()*POWER(PRODUCT('Raw INPUT data'!K365,1/PI())/2,2)/10000,PI()*POWER(PRODUCT('Raw INPUT data'!L365,1/PI())/2,2)/10000,PI()*POWER(PRODUCT('Raw INPUT data'!M365,1/PI())/2,2)/10000,PI()*POWER(PRODUCT('Raw INPUT data'!N365,1/PI())/2,2)/10000,PI()*POWER(PRODUCT('Raw INPUT data'!O365,1/PI())/2,2)/10000,PI()*POWER(PRODUCT('Raw INPUT data'!P365,1/PI())/2,2)/10000,PI()*POWER(PRODUCT('Raw INPUT data'!Q365,1/PI())/2,2)/10000,PI()*POWER(PRODUCT('Raw INPUT data'!R365,1/PI())/2,2)/10000,PI()*POWER(PRODUCT('Raw INPUT data'!S365,1/PI())/2,2)/10000,PI()*POWER(PRODUCT('Raw INPUT data'!T365,1/PI())/2,2)/10000,PI()*POWER(PRODUCT('Raw INPUT data'!U365,1/PI())/2,2)/10000,PI()*POWER(PRODUCT('Raw INPUT data'!V365,1/PI())/2,2)/10000,PI()*POWER(PRODUCT('Raw INPUT data'!W365,1/PI())/2,2)/10000,PI()*POWER(PRODUCT('Raw INPUT data'!X365,1/PI())/2,2)/10000,PI()*POWER(PRODUCT('Raw INPUT data'!Y365,1/PI())/2,2)/10000,PI()*POWER(PRODUCT('Raw INPUT data'!Z365,1/PI())/2,2)/10000)))</f>
        <v/>
      </c>
      <c r="I365" s="26" t="str">
        <f>IF(C365="","",COUNT('Raw INPUT data'!G365:Z365))</f>
        <v/>
      </c>
      <c r="J365" s="3" t="str">
        <f>IF(C365="","",'Raw INPUT data'!F365)</f>
        <v/>
      </c>
      <c r="K365" s="43" t="str">
        <f>IF(B365="","",IF($K$4="","",IF(OR(C365=$K$4,C366=$K$4,C367=$K$4,C368=$K$4),1,0)))</f>
        <v/>
      </c>
      <c r="L365" s="43" t="str">
        <f>IF(B365="","",IF($L$4="","",IF(OR(C365=$L$4,C366=$L$4,C367=$L$4,C368=$L$4),1,0)))</f>
        <v/>
      </c>
      <c r="M365" s="43" t="str">
        <f>IF(B365="","",IF($M$4="","",IF(OR(C365=$M$4,C366=$M$4,C367=$M$4,C368=$M$4),1,0)))</f>
        <v/>
      </c>
      <c r="N365" s="43" t="str">
        <f>IF(B365="","",IF($N$4="","",IF(OR(C365=$N$4,C366=$N$4,C367=$N$4,C368=$N$4),1,0)))</f>
        <v/>
      </c>
      <c r="O365" s="43" t="str">
        <f>IF(B365="","",IF($O$4="","",IF(OR(C365=$O$4,C366=$O$4,C367=$O$4,C368=$O$4),1,0)))</f>
        <v/>
      </c>
      <c r="P365" s="43" t="str">
        <f>IF(B365="","",IF($P$4="","",IF(OR(C365=$P$4,C366=$P$4,C367=$P$4,C368=$P$4),1,0)))</f>
        <v/>
      </c>
      <c r="Q365" s="43" t="str">
        <f>IF(B365="","",IF($Q$4="","",IF(OR(C365=$Q$4,C366=$Q$4,C367=$Q$4,C368=$Q$4),1,0)))</f>
        <v/>
      </c>
      <c r="R365" s="43" t="str">
        <f>IF(B365="","",IF($R$4="","",IF(OR(C365=$R$4,C366=$R$4,C367=$R$4,C368=$R$4),1,0)))</f>
        <v/>
      </c>
      <c r="S365" s="43" t="str">
        <f>IF(B365="","",IF($S$4="","",IF(OR(C365=$S$4,C366=$S$4,C367=$S$4,C368=$S$4),1,0)))</f>
        <v/>
      </c>
      <c r="T365" s="43" t="str">
        <f>IF(B365="","",IF($T$4="","",IF(OR(C365=$T$4,C366=$T$4,C367=$T$4,C368=$T$4),1,0)))</f>
        <v/>
      </c>
      <c r="U365" s="43" t="str">
        <f>IF(B365="","",IF($U$4="","",IF(OR(C365=$U$4,C366=$U$4,C367=$U$4,C368=$U$4),1,0)))</f>
        <v/>
      </c>
      <c r="V365" s="43" t="str">
        <f>IF(B365="","",IF($V$4="","",IF(OR(C365=$V$4,C366=$V$4,C367=$V$4,C368=$V$4),1,0)))</f>
        <v/>
      </c>
      <c r="W365" s="43" t="str">
        <f>IF(B365="","",IF($W$4="","",IF(OR(C365=$W$4,C366=$W$4,C367=$W$4,C368=$W$4),1,0)))</f>
        <v/>
      </c>
      <c r="X365" s="43" t="str">
        <f>IF(B365="","",IF($X$4="","",IF(OR(C365=$X$4,C366=$X$4,C367=$X$4,C368=$X$4),1,0)))</f>
        <v/>
      </c>
      <c r="Y365" s="43" t="str">
        <f>IF(B365="","",IF($Y$4="","",IF(OR(C365=$Y$4,C366=$Y$4,C367=$Y$4,C368=$Y$4),1,0)))</f>
        <v/>
      </c>
      <c r="Z365" s="43" t="str">
        <f>IF(B365="","",IF($Z$4="","",IF(OR(C365=$Z$4,C366=$Z$4,C367=$Z$4,C368=$Z$4),1,0)))</f>
        <v/>
      </c>
      <c r="AA365" s="43" t="str">
        <f>IF(B365="","",IF($AA$4="","",IF(OR(C365=$AA$4,C366=$AA$4,C367=$AA$4,C368=$AA$4),1,0)))</f>
        <v/>
      </c>
      <c r="AB365" s="43" t="str">
        <f>IF(B365="","",IF($AB$4="","",IF(OR(C365=$AB$4,C366=$AB$4,C367=$AB$4,C368=$AB$4),1,0)))</f>
        <v/>
      </c>
      <c r="AC365" s="43" t="str">
        <f>IF(B365="","",IF($AC$4="","",IF(OR(C365=$AC$4,C366=$AC$4,C367=$AC$4,C368=$AC$4),1,0)))</f>
        <v/>
      </c>
      <c r="AD365" s="43" t="str">
        <f>IF(B365="","",IF($AD$4="","",IF(OR(C365=$AD$4,C366=$AD$4,C367=$AD$4,C368=$AD$4),1,0)))</f>
        <v/>
      </c>
      <c r="AE365" s="43" t="str">
        <f>IF(B365="","",IF($AE$4="","",IF(OR(C365=$AE$4,C366=$AE$4,C367=$AE$4,C368=$AE$4),1,0)))</f>
        <v/>
      </c>
      <c r="AF365" s="43" t="str">
        <f>IF(B365="","",IF($AF$4="","",IF(OR(C365=$AF$4,C366=$AF$4,C367=$AF$4,C368=$AF$4),1,0)))</f>
        <v/>
      </c>
      <c r="AG365" s="43" t="str">
        <f>IF(B365="","",IF($AG$4="","",IF(OR(C365=$AG$4,C366=$AG$4,C367=$AG$4,C368=$AG$4),1,0)))</f>
        <v/>
      </c>
      <c r="AH365" s="43" t="str">
        <f>IF(B365="","",IF($AH$4="","",IF(OR(C365=$AH$4,C366=$AH$4,C367=$AH$4,C368=$AH$4),1,0)))</f>
        <v/>
      </c>
      <c r="AI365" s="43" t="str">
        <f>IF(B365="","",IF($AI$4="","",IF(OR(C365=$AI$4,C366=$AI$4,C367=$AI$4,C368=$AI$4),1,0)))</f>
        <v/>
      </c>
      <c r="AJ365" s="43" t="str">
        <f>IF(B365="","",IF($AJ$4="","",IF(OR(C365=$AJ$4,C366=$AJ$4,C367=$AJ$4,C368=$AJ$4),1,0)))</f>
        <v/>
      </c>
      <c r="AK365" s="43" t="str">
        <f>IF(B365="","",IF($AK$4="","",IF(OR(C365=$AK$4,C366=$AK$4,C367=$AK$4,C368=$AK$4),1,0)))</f>
        <v/>
      </c>
      <c r="AL365" s="43" t="str">
        <f>IF(B365="","",IF($AL$4="","",IF(OR(C365=$AL$4,C366=$AL$4,C367=$AL$4,C368=$AL$4),1,0)))</f>
        <v/>
      </c>
      <c r="AM365" s="43" t="str">
        <f>IF(B365="","",IF($AM$4="","",IF(OR(C365=$AM$4,C366=$AM$4,C367=$AM$4,C368=$AM$4),1,0)))</f>
        <v/>
      </c>
      <c r="AN365" s="72" t="str">
        <f>IF(B365="","",IF($AN$4="","",IF(OR(C365=$AN$4,C366=$AN$4,C367=$AN$4,C368=$AN$4),1,0)))</f>
        <v/>
      </c>
    </row>
    <row r="366" spans="1:40" x14ac:dyDescent="0.2">
      <c r="A366" s="68" t="str">
        <f t="shared" si="16"/>
        <v/>
      </c>
      <c r="B366" s="1" t="str">
        <f>CONCATENATE('Raw INPUT data'!A366,'Raw INPUT data'!B366)</f>
        <v/>
      </c>
      <c r="C366" s="12" t="str">
        <f>'Raw INPUT data'!D366</f>
        <v/>
      </c>
      <c r="D366" s="20" t="str">
        <f>IF(C366="","",IF(I366&gt;1,'Raw INPUT data'!E366,SUM('Raw INPUT data'!E366,(G366/100)/2)))</f>
        <v/>
      </c>
      <c r="E366" s="20" t="str">
        <f t="shared" si="17"/>
        <v/>
      </c>
      <c r="F366" s="16" t="str">
        <f>IF(C366="","",IF(I366&gt;1,"MST",'Raw INPUT data'!G366))</f>
        <v/>
      </c>
      <c r="G366" s="16" t="str">
        <f t="shared" si="18"/>
        <v/>
      </c>
      <c r="H366" s="25" t="str">
        <f>IF(C366="","",IF(I366=1,PI()*POWER(G366/2,2)/10000,SUM(PI()*POWER(PRODUCT('Raw INPUT data'!G366,1/PI())/2,2)/10000,PI()*POWER(PRODUCT('Raw INPUT data'!H366,1/PI())/2,2)/10000,PI()*POWER(PRODUCT('Raw INPUT data'!I366,1/PI())/2,2)/10000,PI()*POWER(PRODUCT('Raw INPUT data'!J366,1/PI())/2,2)/10000,PI()*POWER(PRODUCT('Raw INPUT data'!K366,1/PI())/2,2)/10000,PI()*POWER(PRODUCT('Raw INPUT data'!L366,1/PI())/2,2)/10000,PI()*POWER(PRODUCT('Raw INPUT data'!M366,1/PI())/2,2)/10000,PI()*POWER(PRODUCT('Raw INPUT data'!N366,1/PI())/2,2)/10000,PI()*POWER(PRODUCT('Raw INPUT data'!O366,1/PI())/2,2)/10000,PI()*POWER(PRODUCT('Raw INPUT data'!P366,1/PI())/2,2)/10000,PI()*POWER(PRODUCT('Raw INPUT data'!Q366,1/PI())/2,2)/10000,PI()*POWER(PRODUCT('Raw INPUT data'!R366,1/PI())/2,2)/10000,PI()*POWER(PRODUCT('Raw INPUT data'!S366,1/PI())/2,2)/10000,PI()*POWER(PRODUCT('Raw INPUT data'!T366,1/PI())/2,2)/10000,PI()*POWER(PRODUCT('Raw INPUT data'!U366,1/PI())/2,2)/10000,PI()*POWER(PRODUCT('Raw INPUT data'!V366,1/PI())/2,2)/10000,PI()*POWER(PRODUCT('Raw INPUT data'!W366,1/PI())/2,2)/10000,PI()*POWER(PRODUCT('Raw INPUT data'!X366,1/PI())/2,2)/10000,PI()*POWER(PRODUCT('Raw INPUT data'!Y366,1/PI())/2,2)/10000,PI()*POWER(PRODUCT('Raw INPUT data'!Z366,1/PI())/2,2)/10000)))</f>
        <v/>
      </c>
      <c r="I366" s="26" t="str">
        <f>IF(C366="","",COUNT('Raw INPUT data'!G366:Z366))</f>
        <v/>
      </c>
      <c r="J366" s="3" t="str">
        <f>IF(C366="","",'Raw INPUT data'!F366)</f>
        <v/>
      </c>
      <c r="K366" s="43"/>
      <c r="L366" s="43"/>
      <c r="M366" s="43"/>
      <c r="N366" s="43"/>
      <c r="O366" s="43"/>
      <c r="P366" s="43"/>
      <c r="Q366" s="43"/>
      <c r="R366" s="43"/>
      <c r="S366" s="43"/>
      <c r="T366" s="43"/>
      <c r="U366" s="43"/>
      <c r="V366" s="43"/>
      <c r="W366" s="43"/>
      <c r="X366" s="43"/>
      <c r="Y366" s="43"/>
      <c r="Z366" s="43"/>
      <c r="AA366" s="43"/>
      <c r="AB366" s="43"/>
      <c r="AC366" s="43"/>
      <c r="AD366" s="43"/>
      <c r="AE366" s="43"/>
      <c r="AF366" s="43"/>
      <c r="AG366" s="43"/>
      <c r="AH366" s="43"/>
      <c r="AI366" s="43"/>
      <c r="AJ366" s="43"/>
      <c r="AK366" s="43"/>
      <c r="AL366" s="43"/>
      <c r="AM366" s="43"/>
      <c r="AN366" s="72"/>
    </row>
    <row r="367" spans="1:40" x14ac:dyDescent="0.2">
      <c r="A367" s="68" t="str">
        <f t="shared" si="16"/>
        <v/>
      </c>
      <c r="B367" s="1" t="str">
        <f>CONCATENATE('Raw INPUT data'!A367,'Raw INPUT data'!B367)</f>
        <v/>
      </c>
      <c r="C367" s="12" t="str">
        <f>'Raw INPUT data'!D367</f>
        <v/>
      </c>
      <c r="D367" s="20" t="str">
        <f>IF(C367="","",IF(I367&gt;1,'Raw INPUT data'!E367,SUM('Raw INPUT data'!E367,(G367/100)/2)))</f>
        <v/>
      </c>
      <c r="E367" s="20" t="str">
        <f t="shared" si="17"/>
        <v/>
      </c>
      <c r="F367" s="16" t="str">
        <f>IF(C367="","",IF(I367&gt;1,"MST",'Raw INPUT data'!G367))</f>
        <v/>
      </c>
      <c r="G367" s="16" t="str">
        <f t="shared" si="18"/>
        <v/>
      </c>
      <c r="H367" s="25" t="str">
        <f>IF(C367="","",IF(I367=1,PI()*POWER(G367/2,2)/10000,SUM(PI()*POWER(PRODUCT('Raw INPUT data'!G367,1/PI())/2,2)/10000,PI()*POWER(PRODUCT('Raw INPUT data'!H367,1/PI())/2,2)/10000,PI()*POWER(PRODUCT('Raw INPUT data'!I367,1/PI())/2,2)/10000,PI()*POWER(PRODUCT('Raw INPUT data'!J367,1/PI())/2,2)/10000,PI()*POWER(PRODUCT('Raw INPUT data'!K367,1/PI())/2,2)/10000,PI()*POWER(PRODUCT('Raw INPUT data'!L367,1/PI())/2,2)/10000,PI()*POWER(PRODUCT('Raw INPUT data'!M367,1/PI())/2,2)/10000,PI()*POWER(PRODUCT('Raw INPUT data'!N367,1/PI())/2,2)/10000,PI()*POWER(PRODUCT('Raw INPUT data'!O367,1/PI())/2,2)/10000,PI()*POWER(PRODUCT('Raw INPUT data'!P367,1/PI())/2,2)/10000,PI()*POWER(PRODUCT('Raw INPUT data'!Q367,1/PI())/2,2)/10000,PI()*POWER(PRODUCT('Raw INPUT data'!R367,1/PI())/2,2)/10000,PI()*POWER(PRODUCT('Raw INPUT data'!S367,1/PI())/2,2)/10000,PI()*POWER(PRODUCT('Raw INPUT data'!T367,1/PI())/2,2)/10000,PI()*POWER(PRODUCT('Raw INPUT data'!U367,1/PI())/2,2)/10000,PI()*POWER(PRODUCT('Raw INPUT data'!V367,1/PI())/2,2)/10000,PI()*POWER(PRODUCT('Raw INPUT data'!W367,1/PI())/2,2)/10000,PI()*POWER(PRODUCT('Raw INPUT data'!X367,1/PI())/2,2)/10000,PI()*POWER(PRODUCT('Raw INPUT data'!Y367,1/PI())/2,2)/10000,PI()*POWER(PRODUCT('Raw INPUT data'!Z367,1/PI())/2,2)/10000)))</f>
        <v/>
      </c>
      <c r="I367" s="26" t="str">
        <f>IF(C367="","",COUNT('Raw INPUT data'!G367:Z367))</f>
        <v/>
      </c>
      <c r="J367" s="3" t="str">
        <f>IF(C367="","",'Raw INPUT data'!F367)</f>
        <v/>
      </c>
      <c r="K367" s="43"/>
      <c r="L367" s="43"/>
      <c r="M367" s="43"/>
      <c r="N367" s="43"/>
      <c r="O367" s="43"/>
      <c r="P367" s="43"/>
      <c r="Q367" s="43"/>
      <c r="R367" s="43"/>
      <c r="S367" s="43"/>
      <c r="T367" s="43"/>
      <c r="U367" s="43"/>
      <c r="V367" s="43"/>
      <c r="W367" s="43"/>
      <c r="X367" s="43"/>
      <c r="Y367" s="43"/>
      <c r="Z367" s="43"/>
      <c r="AA367" s="43"/>
      <c r="AB367" s="43"/>
      <c r="AC367" s="43"/>
      <c r="AD367" s="43"/>
      <c r="AE367" s="43"/>
      <c r="AF367" s="43"/>
      <c r="AG367" s="43"/>
      <c r="AH367" s="43"/>
      <c r="AI367" s="43"/>
      <c r="AJ367" s="43"/>
      <c r="AK367" s="43"/>
      <c r="AL367" s="43"/>
      <c r="AM367" s="43"/>
      <c r="AN367" s="72"/>
    </row>
    <row r="368" spans="1:40" x14ac:dyDescent="0.2">
      <c r="A368" s="69" t="str">
        <f t="shared" si="16"/>
        <v/>
      </c>
      <c r="B368" s="4" t="str">
        <f>CONCATENATE('Raw INPUT data'!A368,'Raw INPUT data'!B368)</f>
        <v/>
      </c>
      <c r="C368" s="17" t="str">
        <f>'Raw INPUT data'!D368</f>
        <v/>
      </c>
      <c r="D368" s="21" t="str">
        <f>IF(C368="","",IF(I368&gt;1,'Raw INPUT data'!E368,SUM('Raw INPUT data'!E368,(G368/100)/2)))</f>
        <v/>
      </c>
      <c r="E368" s="21" t="str">
        <f t="shared" si="17"/>
        <v/>
      </c>
      <c r="F368" s="18" t="str">
        <f>IF(C368="","",IF(I368&gt;1,"MST",'Raw INPUT data'!G368))</f>
        <v/>
      </c>
      <c r="G368" s="18" t="str">
        <f t="shared" si="18"/>
        <v/>
      </c>
      <c r="H368" s="27" t="str">
        <f>IF(C368="","",IF(I368=1,PI()*POWER(G368/2,2)/10000,SUM(PI()*POWER(PRODUCT('Raw INPUT data'!G368,1/PI())/2,2)/10000,PI()*POWER(PRODUCT('Raw INPUT data'!H368,1/PI())/2,2)/10000,PI()*POWER(PRODUCT('Raw INPUT data'!I368,1/PI())/2,2)/10000,PI()*POWER(PRODUCT('Raw INPUT data'!J368,1/PI())/2,2)/10000,PI()*POWER(PRODUCT('Raw INPUT data'!K368,1/PI())/2,2)/10000,PI()*POWER(PRODUCT('Raw INPUT data'!L368,1/PI())/2,2)/10000,PI()*POWER(PRODUCT('Raw INPUT data'!M368,1/PI())/2,2)/10000,PI()*POWER(PRODUCT('Raw INPUT data'!N368,1/PI())/2,2)/10000,PI()*POWER(PRODUCT('Raw INPUT data'!O368,1/PI())/2,2)/10000,PI()*POWER(PRODUCT('Raw INPUT data'!P368,1/PI())/2,2)/10000,PI()*POWER(PRODUCT('Raw INPUT data'!Q368,1/PI())/2,2)/10000,PI()*POWER(PRODUCT('Raw INPUT data'!R368,1/PI())/2,2)/10000,PI()*POWER(PRODUCT('Raw INPUT data'!S368,1/PI())/2,2)/10000,PI()*POWER(PRODUCT('Raw INPUT data'!T368,1/PI())/2,2)/10000,PI()*POWER(PRODUCT('Raw INPUT data'!U368,1/PI())/2,2)/10000,PI()*POWER(PRODUCT('Raw INPUT data'!V368,1/PI())/2,2)/10000,PI()*POWER(PRODUCT('Raw INPUT data'!W368,1/PI())/2,2)/10000,PI()*POWER(PRODUCT('Raw INPUT data'!X368,1/PI())/2,2)/10000,PI()*POWER(PRODUCT('Raw INPUT data'!Y368,1/PI())/2,2)/10000,PI()*POWER(PRODUCT('Raw INPUT data'!Z368,1/PI())/2,2)/10000)))</f>
        <v/>
      </c>
      <c r="I368" s="28" t="str">
        <f>IF(C368="","",COUNT('Raw INPUT data'!G368:Z368))</f>
        <v/>
      </c>
      <c r="J368" s="5" t="str">
        <f>IF(C368="","",'Raw INPUT data'!F368)</f>
        <v/>
      </c>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73"/>
    </row>
    <row r="369" spans="1:40" x14ac:dyDescent="0.2">
      <c r="A369" s="68" t="str">
        <f t="shared" si="16"/>
        <v/>
      </c>
      <c r="B369" s="1" t="str">
        <f>CONCATENATE('Raw INPUT data'!A369,'Raw INPUT data'!B369)</f>
        <v/>
      </c>
      <c r="C369" s="12" t="str">
        <f>'Raw INPUT data'!D369</f>
        <v/>
      </c>
      <c r="D369" s="20" t="str">
        <f>IF(C369="","",IF(I369&gt;1,'Raw INPUT data'!E369,SUM('Raw INPUT data'!E369,(G369/100)/2)))</f>
        <v/>
      </c>
      <c r="E369" s="20" t="str">
        <f t="shared" si="17"/>
        <v/>
      </c>
      <c r="F369" s="16" t="str">
        <f>IF(C369="","",IF(I369&gt;1,"MST",'Raw INPUT data'!G369))</f>
        <v/>
      </c>
      <c r="G369" s="16" t="str">
        <f t="shared" si="18"/>
        <v/>
      </c>
      <c r="H369" s="25" t="str">
        <f>IF(C369="","",IF(I369=1,PI()*POWER(G369/2,2)/10000,SUM(PI()*POWER(PRODUCT('Raw INPUT data'!G369,1/PI())/2,2)/10000,PI()*POWER(PRODUCT('Raw INPUT data'!H369,1/PI())/2,2)/10000,PI()*POWER(PRODUCT('Raw INPUT data'!I369,1/PI())/2,2)/10000,PI()*POWER(PRODUCT('Raw INPUT data'!J369,1/PI())/2,2)/10000,PI()*POWER(PRODUCT('Raw INPUT data'!K369,1/PI())/2,2)/10000,PI()*POWER(PRODUCT('Raw INPUT data'!L369,1/PI())/2,2)/10000,PI()*POWER(PRODUCT('Raw INPUT data'!M369,1/PI())/2,2)/10000,PI()*POWER(PRODUCT('Raw INPUT data'!N369,1/PI())/2,2)/10000,PI()*POWER(PRODUCT('Raw INPUT data'!O369,1/PI())/2,2)/10000,PI()*POWER(PRODUCT('Raw INPUT data'!P369,1/PI())/2,2)/10000,PI()*POWER(PRODUCT('Raw INPUT data'!Q369,1/PI())/2,2)/10000,PI()*POWER(PRODUCT('Raw INPUT data'!R369,1/PI())/2,2)/10000,PI()*POWER(PRODUCT('Raw INPUT data'!S369,1/PI())/2,2)/10000,PI()*POWER(PRODUCT('Raw INPUT data'!T369,1/PI())/2,2)/10000,PI()*POWER(PRODUCT('Raw INPUT data'!U369,1/PI())/2,2)/10000,PI()*POWER(PRODUCT('Raw INPUT data'!V369,1/PI())/2,2)/10000,PI()*POWER(PRODUCT('Raw INPUT data'!W369,1/PI())/2,2)/10000,PI()*POWER(PRODUCT('Raw INPUT data'!X369,1/PI())/2,2)/10000,PI()*POWER(PRODUCT('Raw INPUT data'!Y369,1/PI())/2,2)/10000,PI()*POWER(PRODUCT('Raw INPUT data'!Z369,1/PI())/2,2)/10000)))</f>
        <v/>
      </c>
      <c r="I369" s="26" t="str">
        <f>IF(C369="","",COUNT('Raw INPUT data'!G369:Z369))</f>
        <v/>
      </c>
      <c r="J369" s="3" t="str">
        <f>IF(C369="","",'Raw INPUT data'!F369)</f>
        <v/>
      </c>
      <c r="K369" s="43" t="str">
        <f>IF(B369="","",IF($K$4="","",IF(OR(C369=$K$4,C370=$K$4,C371=$K$4,C372=$K$4),1,0)))</f>
        <v/>
      </c>
      <c r="L369" s="43" t="str">
        <f>IF(B369="","",IF($L$4="","",IF(OR(C369=$L$4,C370=$L$4,C371=$L$4,C372=$L$4),1,0)))</f>
        <v/>
      </c>
      <c r="M369" s="43" t="str">
        <f>IF(B369="","",IF($M$4="","",IF(OR(C369=$M$4,C370=$M$4,C371=$M$4,C372=$M$4),1,0)))</f>
        <v/>
      </c>
      <c r="N369" s="43" t="str">
        <f>IF(B369="","",IF($N$4="","",IF(OR(C369=$N$4,C370=$N$4,C371=$N$4,C372=$N$4),1,0)))</f>
        <v/>
      </c>
      <c r="O369" s="43" t="str">
        <f>IF(B369="","",IF($O$4="","",IF(OR(C369=$O$4,C370=$O$4,C371=$O$4,C372=$O$4),1,0)))</f>
        <v/>
      </c>
      <c r="P369" s="43" t="str">
        <f>IF(B369="","",IF($P$4="","",IF(OR(C369=$P$4,C370=$P$4,C371=$P$4,C372=$P$4),1,0)))</f>
        <v/>
      </c>
      <c r="Q369" s="43" t="str">
        <f>IF(B369="","",IF($Q$4="","",IF(OR(C369=$Q$4,C370=$Q$4,C371=$Q$4,C372=$Q$4),1,0)))</f>
        <v/>
      </c>
      <c r="R369" s="43" t="str">
        <f>IF(B369="","",IF($R$4="","",IF(OR(C369=$R$4,C370=$R$4,C371=$R$4,C372=$R$4),1,0)))</f>
        <v/>
      </c>
      <c r="S369" s="43" t="str">
        <f>IF(B369="","",IF($S$4="","",IF(OR(C369=$S$4,C370=$S$4,C371=$S$4,C372=$S$4),1,0)))</f>
        <v/>
      </c>
      <c r="T369" s="43" t="str">
        <f>IF(B369="","",IF($T$4="","",IF(OR(C369=$T$4,C370=$T$4,C371=$T$4,C372=$T$4),1,0)))</f>
        <v/>
      </c>
      <c r="U369" s="43" t="str">
        <f>IF(B369="","",IF($U$4="","",IF(OR(C369=$U$4,C370=$U$4,C371=$U$4,C372=$U$4),1,0)))</f>
        <v/>
      </c>
      <c r="V369" s="43" t="str">
        <f>IF(B369="","",IF($V$4="","",IF(OR(C369=$V$4,C370=$V$4,C371=$V$4,C372=$V$4),1,0)))</f>
        <v/>
      </c>
      <c r="W369" s="43" t="str">
        <f>IF(B369="","",IF($W$4="","",IF(OR(C369=$W$4,C370=$W$4,C371=$W$4,C372=$W$4),1,0)))</f>
        <v/>
      </c>
      <c r="X369" s="43" t="str">
        <f>IF(B369="","",IF($X$4="","",IF(OR(C369=$X$4,C370=$X$4,C371=$X$4,C372=$X$4),1,0)))</f>
        <v/>
      </c>
      <c r="Y369" s="43" t="str">
        <f>IF(B369="","",IF($Y$4="","",IF(OR(C369=$Y$4,C370=$Y$4,C371=$Y$4,C372=$Y$4),1,0)))</f>
        <v/>
      </c>
      <c r="Z369" s="43" t="str">
        <f>IF(B369="","",IF($Z$4="","",IF(OR(C369=$Z$4,C370=$Z$4,C371=$Z$4,C372=$Z$4),1,0)))</f>
        <v/>
      </c>
      <c r="AA369" s="43" t="str">
        <f>IF(B369="","",IF($AA$4="","",IF(OR(C369=$AA$4,C370=$AA$4,C371=$AA$4,C372=$AA$4),1,0)))</f>
        <v/>
      </c>
      <c r="AB369" s="43" t="str">
        <f>IF(B369="","",IF($AB$4="","",IF(OR(C369=$AB$4,C370=$AB$4,C371=$AB$4,C372=$AB$4),1,0)))</f>
        <v/>
      </c>
      <c r="AC369" s="43" t="str">
        <f>IF(B369="","",IF($AC$4="","",IF(OR(C369=$AC$4,C370=$AC$4,C371=$AC$4,C372=$AC$4),1,0)))</f>
        <v/>
      </c>
      <c r="AD369" s="43" t="str">
        <f>IF(B369="","",IF($AD$4="","",IF(OR(C369=$AD$4,C370=$AD$4,C371=$AD$4,C372=$AD$4),1,0)))</f>
        <v/>
      </c>
      <c r="AE369" s="43" t="str">
        <f>IF(B369="","",IF($AE$4="","",IF(OR(C369=$AE$4,C370=$AE$4,C371=$AE$4,C372=$AE$4),1,0)))</f>
        <v/>
      </c>
      <c r="AF369" s="43" t="str">
        <f>IF(B369="","",IF($AF$4="","",IF(OR(C369=$AF$4,C370=$AF$4,C371=$AF$4,C372=$AF$4),1,0)))</f>
        <v/>
      </c>
      <c r="AG369" s="43" t="str">
        <f>IF(B369="","",IF($AG$4="","",IF(OR(C369=$AG$4,C370=$AG$4,C371=$AG$4,C372=$AG$4),1,0)))</f>
        <v/>
      </c>
      <c r="AH369" s="43" t="str">
        <f>IF(B369="","",IF($AH$4="","",IF(OR(C369=$AH$4,C370=$AH$4,C371=$AH$4,C372=$AH$4),1,0)))</f>
        <v/>
      </c>
      <c r="AI369" s="43" t="str">
        <f>IF(B369="","",IF($AI$4="","",IF(OR(C369=$AI$4,C370=$AI$4,C371=$AI$4,C372=$AI$4),1,0)))</f>
        <v/>
      </c>
      <c r="AJ369" s="43" t="str">
        <f>IF(B369="","",IF($AJ$4="","",IF(OR(C369=$AJ$4,C370=$AJ$4,C371=$AJ$4,C372=$AJ$4),1,0)))</f>
        <v/>
      </c>
      <c r="AK369" s="43" t="str">
        <f>IF(B369="","",IF($AK$4="","",IF(OR(C369=$AK$4,C370=$AK$4,C371=$AK$4,C372=$AK$4),1,0)))</f>
        <v/>
      </c>
      <c r="AL369" s="43" t="str">
        <f>IF(B369="","",IF($AL$4="","",IF(OR(C369=$AL$4,C370=$AL$4,C371=$AL$4,C372=$AL$4),1,0)))</f>
        <v/>
      </c>
      <c r="AM369" s="43" t="str">
        <f>IF(B369="","",IF($AM$4="","",IF(OR(C369=$AM$4,C370=$AM$4,C371=$AM$4,C372=$AM$4),1,0)))</f>
        <v/>
      </c>
      <c r="AN369" s="72" t="str">
        <f>IF(B369="","",IF($AN$4="","",IF(OR(C369=$AN$4,C370=$AN$4,C371=$AN$4,C372=$AN$4),1,0)))</f>
        <v/>
      </c>
    </row>
    <row r="370" spans="1:40" x14ac:dyDescent="0.2">
      <c r="A370" s="68" t="str">
        <f t="shared" si="16"/>
        <v/>
      </c>
      <c r="B370" s="1" t="str">
        <f>CONCATENATE('Raw INPUT data'!A370,'Raw INPUT data'!B370)</f>
        <v/>
      </c>
      <c r="C370" s="12" t="str">
        <f>'Raw INPUT data'!D370</f>
        <v/>
      </c>
      <c r="D370" s="20" t="str">
        <f>IF(C370="","",IF(I370&gt;1,'Raw INPUT data'!E370,SUM('Raw INPUT data'!E370,(G370/100)/2)))</f>
        <v/>
      </c>
      <c r="E370" s="20" t="str">
        <f t="shared" si="17"/>
        <v/>
      </c>
      <c r="F370" s="16" t="str">
        <f>IF(C370="","",IF(I370&gt;1,"MST",'Raw INPUT data'!G370))</f>
        <v/>
      </c>
      <c r="G370" s="16" t="str">
        <f t="shared" si="18"/>
        <v/>
      </c>
      <c r="H370" s="25" t="str">
        <f>IF(C370="","",IF(I370=1,PI()*POWER(G370/2,2)/10000,SUM(PI()*POWER(PRODUCT('Raw INPUT data'!G370,1/PI())/2,2)/10000,PI()*POWER(PRODUCT('Raw INPUT data'!H370,1/PI())/2,2)/10000,PI()*POWER(PRODUCT('Raw INPUT data'!I370,1/PI())/2,2)/10000,PI()*POWER(PRODUCT('Raw INPUT data'!J370,1/PI())/2,2)/10000,PI()*POWER(PRODUCT('Raw INPUT data'!K370,1/PI())/2,2)/10000,PI()*POWER(PRODUCT('Raw INPUT data'!L370,1/PI())/2,2)/10000,PI()*POWER(PRODUCT('Raw INPUT data'!M370,1/PI())/2,2)/10000,PI()*POWER(PRODUCT('Raw INPUT data'!N370,1/PI())/2,2)/10000,PI()*POWER(PRODUCT('Raw INPUT data'!O370,1/PI())/2,2)/10000,PI()*POWER(PRODUCT('Raw INPUT data'!P370,1/PI())/2,2)/10000,PI()*POWER(PRODUCT('Raw INPUT data'!Q370,1/PI())/2,2)/10000,PI()*POWER(PRODUCT('Raw INPUT data'!R370,1/PI())/2,2)/10000,PI()*POWER(PRODUCT('Raw INPUT data'!S370,1/PI())/2,2)/10000,PI()*POWER(PRODUCT('Raw INPUT data'!T370,1/PI())/2,2)/10000,PI()*POWER(PRODUCT('Raw INPUT data'!U370,1/PI())/2,2)/10000,PI()*POWER(PRODUCT('Raw INPUT data'!V370,1/PI())/2,2)/10000,PI()*POWER(PRODUCT('Raw INPUT data'!W370,1/PI())/2,2)/10000,PI()*POWER(PRODUCT('Raw INPUT data'!X370,1/PI())/2,2)/10000,PI()*POWER(PRODUCT('Raw INPUT data'!Y370,1/PI())/2,2)/10000,PI()*POWER(PRODUCT('Raw INPUT data'!Z370,1/PI())/2,2)/10000)))</f>
        <v/>
      </c>
      <c r="I370" s="26" t="str">
        <f>IF(C370="","",COUNT('Raw INPUT data'!G370:Z370))</f>
        <v/>
      </c>
      <c r="J370" s="3" t="str">
        <f>IF(C370="","",'Raw INPUT data'!F370)</f>
        <v/>
      </c>
      <c r="K370" s="43"/>
      <c r="L370" s="43"/>
      <c r="M370" s="43"/>
      <c r="N370" s="43"/>
      <c r="O370" s="43"/>
      <c r="P370" s="43"/>
      <c r="Q370" s="43"/>
      <c r="R370" s="43"/>
      <c r="S370" s="43"/>
      <c r="T370" s="43"/>
      <c r="U370" s="43"/>
      <c r="V370" s="43"/>
      <c r="W370" s="43"/>
      <c r="X370" s="43"/>
      <c r="Y370" s="43"/>
      <c r="Z370" s="43"/>
      <c r="AA370" s="43"/>
      <c r="AB370" s="43"/>
      <c r="AC370" s="43"/>
      <c r="AD370" s="43"/>
      <c r="AE370" s="43"/>
      <c r="AF370" s="43"/>
      <c r="AG370" s="43"/>
      <c r="AH370" s="43"/>
      <c r="AI370" s="43"/>
      <c r="AJ370" s="43"/>
      <c r="AK370" s="43"/>
      <c r="AL370" s="43"/>
      <c r="AM370" s="43"/>
      <c r="AN370" s="72"/>
    </row>
    <row r="371" spans="1:40" x14ac:dyDescent="0.2">
      <c r="A371" s="68" t="str">
        <f t="shared" si="16"/>
        <v/>
      </c>
      <c r="B371" s="1" t="str">
        <f>CONCATENATE('Raw INPUT data'!A371,'Raw INPUT data'!B371)</f>
        <v/>
      </c>
      <c r="C371" s="12" t="str">
        <f>'Raw INPUT data'!D371</f>
        <v/>
      </c>
      <c r="D371" s="20" t="str">
        <f>IF(C371="","",IF(I371&gt;1,'Raw INPUT data'!E371,SUM('Raw INPUT data'!E371,(G371/100)/2)))</f>
        <v/>
      </c>
      <c r="E371" s="20" t="str">
        <f t="shared" si="17"/>
        <v/>
      </c>
      <c r="F371" s="16" t="str">
        <f>IF(C371="","",IF(I371&gt;1,"MST",'Raw INPUT data'!G371))</f>
        <v/>
      </c>
      <c r="G371" s="16" t="str">
        <f t="shared" si="18"/>
        <v/>
      </c>
      <c r="H371" s="25" t="str">
        <f>IF(C371="","",IF(I371=1,PI()*POWER(G371/2,2)/10000,SUM(PI()*POWER(PRODUCT('Raw INPUT data'!G371,1/PI())/2,2)/10000,PI()*POWER(PRODUCT('Raw INPUT data'!H371,1/PI())/2,2)/10000,PI()*POWER(PRODUCT('Raw INPUT data'!I371,1/PI())/2,2)/10000,PI()*POWER(PRODUCT('Raw INPUT data'!J371,1/PI())/2,2)/10000,PI()*POWER(PRODUCT('Raw INPUT data'!K371,1/PI())/2,2)/10000,PI()*POWER(PRODUCT('Raw INPUT data'!L371,1/PI())/2,2)/10000,PI()*POWER(PRODUCT('Raw INPUT data'!M371,1/PI())/2,2)/10000,PI()*POWER(PRODUCT('Raw INPUT data'!N371,1/PI())/2,2)/10000,PI()*POWER(PRODUCT('Raw INPUT data'!O371,1/PI())/2,2)/10000,PI()*POWER(PRODUCT('Raw INPUT data'!P371,1/PI())/2,2)/10000,PI()*POWER(PRODUCT('Raw INPUT data'!Q371,1/PI())/2,2)/10000,PI()*POWER(PRODUCT('Raw INPUT data'!R371,1/PI())/2,2)/10000,PI()*POWER(PRODUCT('Raw INPUT data'!S371,1/PI())/2,2)/10000,PI()*POWER(PRODUCT('Raw INPUT data'!T371,1/PI())/2,2)/10000,PI()*POWER(PRODUCT('Raw INPUT data'!U371,1/PI())/2,2)/10000,PI()*POWER(PRODUCT('Raw INPUT data'!V371,1/PI())/2,2)/10000,PI()*POWER(PRODUCT('Raw INPUT data'!W371,1/PI())/2,2)/10000,PI()*POWER(PRODUCT('Raw INPUT data'!X371,1/PI())/2,2)/10000,PI()*POWER(PRODUCT('Raw INPUT data'!Y371,1/PI())/2,2)/10000,PI()*POWER(PRODUCT('Raw INPUT data'!Z371,1/PI())/2,2)/10000)))</f>
        <v/>
      </c>
      <c r="I371" s="26" t="str">
        <f>IF(C371="","",COUNT('Raw INPUT data'!G371:Z371))</f>
        <v/>
      </c>
      <c r="J371" s="3" t="str">
        <f>IF(C371="","",'Raw INPUT data'!F371)</f>
        <v/>
      </c>
      <c r="K371" s="43"/>
      <c r="L371" s="43"/>
      <c r="M371" s="43"/>
      <c r="N371" s="43"/>
      <c r="O371" s="43"/>
      <c r="P371" s="43"/>
      <c r="Q371" s="43"/>
      <c r="R371" s="43"/>
      <c r="S371" s="43"/>
      <c r="T371" s="43"/>
      <c r="U371" s="43"/>
      <c r="V371" s="43"/>
      <c r="W371" s="43"/>
      <c r="X371" s="43"/>
      <c r="Y371" s="43"/>
      <c r="Z371" s="43"/>
      <c r="AA371" s="43"/>
      <c r="AB371" s="43"/>
      <c r="AC371" s="43"/>
      <c r="AD371" s="43"/>
      <c r="AE371" s="43"/>
      <c r="AF371" s="43"/>
      <c r="AG371" s="43"/>
      <c r="AH371" s="43"/>
      <c r="AI371" s="43"/>
      <c r="AJ371" s="43"/>
      <c r="AK371" s="43"/>
      <c r="AL371" s="43"/>
      <c r="AM371" s="43"/>
      <c r="AN371" s="72"/>
    </row>
    <row r="372" spans="1:40" x14ac:dyDescent="0.2">
      <c r="A372" s="69" t="str">
        <f t="shared" si="16"/>
        <v/>
      </c>
      <c r="B372" s="4" t="str">
        <f>CONCATENATE('Raw INPUT data'!A372,'Raw INPUT data'!B372)</f>
        <v/>
      </c>
      <c r="C372" s="17" t="str">
        <f>'Raw INPUT data'!D372</f>
        <v/>
      </c>
      <c r="D372" s="21" t="str">
        <f>IF(C372="","",IF(I372&gt;1,'Raw INPUT data'!E372,SUM('Raw INPUT data'!E372,(G372/100)/2)))</f>
        <v/>
      </c>
      <c r="E372" s="21" t="str">
        <f t="shared" si="17"/>
        <v/>
      </c>
      <c r="F372" s="18" t="str">
        <f>IF(C372="","",IF(I372&gt;1,"MST",'Raw INPUT data'!G372))</f>
        <v/>
      </c>
      <c r="G372" s="18" t="str">
        <f t="shared" si="18"/>
        <v/>
      </c>
      <c r="H372" s="27" t="str">
        <f>IF(C372="","",IF(I372=1,PI()*POWER(G372/2,2)/10000,SUM(PI()*POWER(PRODUCT('Raw INPUT data'!G372,1/PI())/2,2)/10000,PI()*POWER(PRODUCT('Raw INPUT data'!H372,1/PI())/2,2)/10000,PI()*POWER(PRODUCT('Raw INPUT data'!I372,1/PI())/2,2)/10000,PI()*POWER(PRODUCT('Raw INPUT data'!J372,1/PI())/2,2)/10000,PI()*POWER(PRODUCT('Raw INPUT data'!K372,1/PI())/2,2)/10000,PI()*POWER(PRODUCT('Raw INPUT data'!L372,1/PI())/2,2)/10000,PI()*POWER(PRODUCT('Raw INPUT data'!M372,1/PI())/2,2)/10000,PI()*POWER(PRODUCT('Raw INPUT data'!N372,1/PI())/2,2)/10000,PI()*POWER(PRODUCT('Raw INPUT data'!O372,1/PI())/2,2)/10000,PI()*POWER(PRODUCT('Raw INPUT data'!P372,1/PI())/2,2)/10000,PI()*POWER(PRODUCT('Raw INPUT data'!Q372,1/PI())/2,2)/10000,PI()*POWER(PRODUCT('Raw INPUT data'!R372,1/PI())/2,2)/10000,PI()*POWER(PRODUCT('Raw INPUT data'!S372,1/PI())/2,2)/10000,PI()*POWER(PRODUCT('Raw INPUT data'!T372,1/PI())/2,2)/10000,PI()*POWER(PRODUCT('Raw INPUT data'!U372,1/PI())/2,2)/10000,PI()*POWER(PRODUCT('Raw INPUT data'!V372,1/PI())/2,2)/10000,PI()*POWER(PRODUCT('Raw INPUT data'!W372,1/PI())/2,2)/10000,PI()*POWER(PRODUCT('Raw INPUT data'!X372,1/PI())/2,2)/10000,PI()*POWER(PRODUCT('Raw INPUT data'!Y372,1/PI())/2,2)/10000,PI()*POWER(PRODUCT('Raw INPUT data'!Z372,1/PI())/2,2)/10000)))</f>
        <v/>
      </c>
      <c r="I372" s="28" t="str">
        <f>IF(C372="","",COUNT('Raw INPUT data'!G372:Z372))</f>
        <v/>
      </c>
      <c r="J372" s="5" t="str">
        <f>IF(C372="","",'Raw INPUT data'!F372)</f>
        <v/>
      </c>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44"/>
      <c r="AM372" s="44"/>
      <c r="AN372" s="73"/>
    </row>
    <row r="373" spans="1:40" x14ac:dyDescent="0.2">
      <c r="A373" s="68" t="str">
        <f t="shared" si="16"/>
        <v/>
      </c>
      <c r="B373" s="1" t="str">
        <f>CONCATENATE('Raw INPUT data'!A373,'Raw INPUT data'!B373)</f>
        <v/>
      </c>
      <c r="C373" s="12" t="str">
        <f>'Raw INPUT data'!D373</f>
        <v/>
      </c>
      <c r="D373" s="20" t="str">
        <f>IF(C373="","",IF(I373&gt;1,'Raw INPUT data'!E373,SUM('Raw INPUT data'!E373,(G373/100)/2)))</f>
        <v/>
      </c>
      <c r="E373" s="20" t="str">
        <f t="shared" si="17"/>
        <v/>
      </c>
      <c r="F373" s="16" t="str">
        <f>IF(C373="","",IF(I373&gt;1,"MST",'Raw INPUT data'!G373))</f>
        <v/>
      </c>
      <c r="G373" s="16" t="str">
        <f t="shared" si="18"/>
        <v/>
      </c>
      <c r="H373" s="25" t="str">
        <f>IF(C373="","",IF(I373=1,PI()*POWER(G373/2,2)/10000,SUM(PI()*POWER(PRODUCT('Raw INPUT data'!G373,1/PI())/2,2)/10000,PI()*POWER(PRODUCT('Raw INPUT data'!H373,1/PI())/2,2)/10000,PI()*POWER(PRODUCT('Raw INPUT data'!I373,1/PI())/2,2)/10000,PI()*POWER(PRODUCT('Raw INPUT data'!J373,1/PI())/2,2)/10000,PI()*POWER(PRODUCT('Raw INPUT data'!K373,1/PI())/2,2)/10000,PI()*POWER(PRODUCT('Raw INPUT data'!L373,1/PI())/2,2)/10000,PI()*POWER(PRODUCT('Raw INPUT data'!M373,1/PI())/2,2)/10000,PI()*POWER(PRODUCT('Raw INPUT data'!N373,1/PI())/2,2)/10000,PI()*POWER(PRODUCT('Raw INPUT data'!O373,1/PI())/2,2)/10000,PI()*POWER(PRODUCT('Raw INPUT data'!P373,1/PI())/2,2)/10000,PI()*POWER(PRODUCT('Raw INPUT data'!Q373,1/PI())/2,2)/10000,PI()*POWER(PRODUCT('Raw INPUT data'!R373,1/PI())/2,2)/10000,PI()*POWER(PRODUCT('Raw INPUT data'!S373,1/PI())/2,2)/10000,PI()*POWER(PRODUCT('Raw INPUT data'!T373,1/PI())/2,2)/10000,PI()*POWER(PRODUCT('Raw INPUT data'!U373,1/PI())/2,2)/10000,PI()*POWER(PRODUCT('Raw INPUT data'!V373,1/PI())/2,2)/10000,PI()*POWER(PRODUCT('Raw INPUT data'!W373,1/PI())/2,2)/10000,PI()*POWER(PRODUCT('Raw INPUT data'!X373,1/PI())/2,2)/10000,PI()*POWER(PRODUCT('Raw INPUT data'!Y373,1/PI())/2,2)/10000,PI()*POWER(PRODUCT('Raw INPUT data'!Z373,1/PI())/2,2)/10000)))</f>
        <v/>
      </c>
      <c r="I373" s="26" t="str">
        <f>IF(C373="","",COUNT('Raw INPUT data'!G373:Z373))</f>
        <v/>
      </c>
      <c r="J373" s="3" t="str">
        <f>IF(C373="","",'Raw INPUT data'!F373)</f>
        <v/>
      </c>
      <c r="K373" s="43" t="str">
        <f>IF(B373="","",IF($K$4="","",IF(OR(C373=$K$4,C374=$K$4,C375=$K$4,C376=$K$4),1,0)))</f>
        <v/>
      </c>
      <c r="L373" s="43" t="str">
        <f>IF(B373="","",IF($L$4="","",IF(OR(C373=$L$4,C374=$L$4,C375=$L$4,C376=$L$4),1,0)))</f>
        <v/>
      </c>
      <c r="M373" s="43" t="str">
        <f>IF(B373="","",IF($M$4="","",IF(OR(C373=$M$4,C374=$M$4,C375=$M$4,C376=$M$4),1,0)))</f>
        <v/>
      </c>
      <c r="N373" s="43" t="str">
        <f>IF(B373="","",IF($N$4="","",IF(OR(C373=$N$4,C374=$N$4,C375=$N$4,C376=$N$4),1,0)))</f>
        <v/>
      </c>
      <c r="O373" s="43" t="str">
        <f>IF(B373="","",IF($O$4="","",IF(OR(C373=$O$4,C374=$O$4,C375=$O$4,C376=$O$4),1,0)))</f>
        <v/>
      </c>
      <c r="P373" s="43" t="str">
        <f>IF(B373="","",IF($P$4="","",IF(OR(C373=$P$4,C374=$P$4,C375=$P$4,C376=$P$4),1,0)))</f>
        <v/>
      </c>
      <c r="Q373" s="43" t="str">
        <f>IF(B373="","",IF($Q$4="","",IF(OR(C373=$Q$4,C374=$Q$4,C375=$Q$4,C376=$Q$4),1,0)))</f>
        <v/>
      </c>
      <c r="R373" s="43" t="str">
        <f>IF(B373="","",IF($R$4="","",IF(OR(C373=$R$4,C374=$R$4,C375=$R$4,C376=$R$4),1,0)))</f>
        <v/>
      </c>
      <c r="S373" s="43" t="str">
        <f>IF(B373="","",IF($S$4="","",IF(OR(C373=$S$4,C374=$S$4,C375=$S$4,C376=$S$4),1,0)))</f>
        <v/>
      </c>
      <c r="T373" s="43" t="str">
        <f>IF(B373="","",IF($T$4="","",IF(OR(C373=$T$4,C374=$T$4,C375=$T$4,C376=$T$4),1,0)))</f>
        <v/>
      </c>
      <c r="U373" s="43" t="str">
        <f>IF(B373="","",IF($U$4="","",IF(OR(C373=$U$4,C374=$U$4,C375=$U$4,C376=$U$4),1,0)))</f>
        <v/>
      </c>
      <c r="V373" s="43" t="str">
        <f>IF(B373="","",IF($V$4="","",IF(OR(C373=$V$4,C374=$V$4,C375=$V$4,C376=$V$4),1,0)))</f>
        <v/>
      </c>
      <c r="W373" s="43" t="str">
        <f>IF(B373="","",IF($W$4="","",IF(OR(C373=$W$4,C374=$W$4,C375=$W$4,C376=$W$4),1,0)))</f>
        <v/>
      </c>
      <c r="X373" s="43" t="str">
        <f>IF(B373="","",IF($X$4="","",IF(OR(C373=$X$4,C374=$X$4,C375=$X$4,C376=$X$4),1,0)))</f>
        <v/>
      </c>
      <c r="Y373" s="43" t="str">
        <f>IF(B373="","",IF($Y$4="","",IF(OR(C373=$Y$4,C374=$Y$4,C375=$Y$4,C376=$Y$4),1,0)))</f>
        <v/>
      </c>
      <c r="Z373" s="43" t="str">
        <f>IF(B373="","",IF($Z$4="","",IF(OR(C373=$Z$4,C374=$Z$4,C375=$Z$4,C376=$Z$4),1,0)))</f>
        <v/>
      </c>
      <c r="AA373" s="43" t="str">
        <f>IF(B373="","",IF($AA$4="","",IF(OR(C373=$AA$4,C374=$AA$4,C375=$AA$4,C376=$AA$4),1,0)))</f>
        <v/>
      </c>
      <c r="AB373" s="43" t="str">
        <f>IF(B373="","",IF($AB$4="","",IF(OR(C373=$AB$4,C374=$AB$4,C375=$AB$4,C376=$AB$4),1,0)))</f>
        <v/>
      </c>
      <c r="AC373" s="43" t="str">
        <f>IF(B373="","",IF($AC$4="","",IF(OR(C373=$AC$4,C374=$AC$4,C375=$AC$4,C376=$AC$4),1,0)))</f>
        <v/>
      </c>
      <c r="AD373" s="43" t="str">
        <f>IF(B373="","",IF($AD$4="","",IF(OR(C373=$AD$4,C374=$AD$4,C375=$AD$4,C376=$AD$4),1,0)))</f>
        <v/>
      </c>
      <c r="AE373" s="43" t="str">
        <f>IF(B373="","",IF($AE$4="","",IF(OR(C373=$AE$4,C374=$AE$4,C375=$AE$4,C376=$AE$4),1,0)))</f>
        <v/>
      </c>
      <c r="AF373" s="43" t="str">
        <f>IF(B373="","",IF($AF$4="","",IF(OR(C373=$AF$4,C374=$AF$4,C375=$AF$4,C376=$AF$4),1,0)))</f>
        <v/>
      </c>
      <c r="AG373" s="43" t="str">
        <f>IF(B373="","",IF($AG$4="","",IF(OR(C373=$AG$4,C374=$AG$4,C375=$AG$4,C376=$AG$4),1,0)))</f>
        <v/>
      </c>
      <c r="AH373" s="43" t="str">
        <f>IF(B373="","",IF($AH$4="","",IF(OR(C373=$AH$4,C374=$AH$4,C375=$AH$4,C376=$AH$4),1,0)))</f>
        <v/>
      </c>
      <c r="AI373" s="43" t="str">
        <f>IF(B373="","",IF($AI$4="","",IF(OR(C373=$AI$4,C374=$AI$4,C375=$AI$4,C376=$AI$4),1,0)))</f>
        <v/>
      </c>
      <c r="AJ373" s="43" t="str">
        <f>IF(B373="","",IF($AJ$4="","",IF(OR(C373=$AJ$4,C374=$AJ$4,C375=$AJ$4,C376=$AJ$4),1,0)))</f>
        <v/>
      </c>
      <c r="AK373" s="43" t="str">
        <f>IF(B373="","",IF($AK$4="","",IF(OR(C373=$AK$4,C374=$AK$4,C375=$AK$4,C376=$AK$4),1,0)))</f>
        <v/>
      </c>
      <c r="AL373" s="43" t="str">
        <f>IF(B373="","",IF($AL$4="","",IF(OR(C373=$AL$4,C374=$AL$4,C375=$AL$4,C376=$AL$4),1,0)))</f>
        <v/>
      </c>
      <c r="AM373" s="43" t="str">
        <f>IF(B373="","",IF($AM$4="","",IF(OR(C373=$AM$4,C374=$AM$4,C375=$AM$4,C376=$AM$4),1,0)))</f>
        <v/>
      </c>
      <c r="AN373" s="72" t="str">
        <f>IF(B373="","",IF($AN$4="","",IF(OR(C373=$AN$4,C374=$AN$4,C375=$AN$4,C376=$AN$4),1,0)))</f>
        <v/>
      </c>
    </row>
    <row r="374" spans="1:40" x14ac:dyDescent="0.2">
      <c r="A374" s="68" t="str">
        <f t="shared" si="16"/>
        <v/>
      </c>
      <c r="B374" s="1" t="str">
        <f>CONCATENATE('Raw INPUT data'!A374,'Raw INPUT data'!B374)</f>
        <v/>
      </c>
      <c r="C374" s="12" t="str">
        <f>'Raw INPUT data'!D374</f>
        <v/>
      </c>
      <c r="D374" s="20" t="str">
        <f>IF(C374="","",IF(I374&gt;1,'Raw INPUT data'!E374,SUM('Raw INPUT data'!E374,(G374/100)/2)))</f>
        <v/>
      </c>
      <c r="E374" s="20" t="str">
        <f t="shared" si="17"/>
        <v/>
      </c>
      <c r="F374" s="16" t="str">
        <f>IF(C374="","",IF(I374&gt;1,"MST",'Raw INPUT data'!G374))</f>
        <v/>
      </c>
      <c r="G374" s="16" t="str">
        <f t="shared" si="18"/>
        <v/>
      </c>
      <c r="H374" s="25" t="str">
        <f>IF(C374="","",IF(I374=1,PI()*POWER(G374/2,2)/10000,SUM(PI()*POWER(PRODUCT('Raw INPUT data'!G374,1/PI())/2,2)/10000,PI()*POWER(PRODUCT('Raw INPUT data'!H374,1/PI())/2,2)/10000,PI()*POWER(PRODUCT('Raw INPUT data'!I374,1/PI())/2,2)/10000,PI()*POWER(PRODUCT('Raw INPUT data'!J374,1/PI())/2,2)/10000,PI()*POWER(PRODUCT('Raw INPUT data'!K374,1/PI())/2,2)/10000,PI()*POWER(PRODUCT('Raw INPUT data'!L374,1/PI())/2,2)/10000,PI()*POWER(PRODUCT('Raw INPUT data'!M374,1/PI())/2,2)/10000,PI()*POWER(PRODUCT('Raw INPUT data'!N374,1/PI())/2,2)/10000,PI()*POWER(PRODUCT('Raw INPUT data'!O374,1/PI())/2,2)/10000,PI()*POWER(PRODUCT('Raw INPUT data'!P374,1/PI())/2,2)/10000,PI()*POWER(PRODUCT('Raw INPUT data'!Q374,1/PI())/2,2)/10000,PI()*POWER(PRODUCT('Raw INPUT data'!R374,1/PI())/2,2)/10000,PI()*POWER(PRODUCT('Raw INPUT data'!S374,1/PI())/2,2)/10000,PI()*POWER(PRODUCT('Raw INPUT data'!T374,1/PI())/2,2)/10000,PI()*POWER(PRODUCT('Raw INPUT data'!U374,1/PI())/2,2)/10000,PI()*POWER(PRODUCT('Raw INPUT data'!V374,1/PI())/2,2)/10000,PI()*POWER(PRODUCT('Raw INPUT data'!W374,1/PI())/2,2)/10000,PI()*POWER(PRODUCT('Raw INPUT data'!X374,1/PI())/2,2)/10000,PI()*POWER(PRODUCT('Raw INPUT data'!Y374,1/PI())/2,2)/10000,PI()*POWER(PRODUCT('Raw INPUT data'!Z374,1/PI())/2,2)/10000)))</f>
        <v/>
      </c>
      <c r="I374" s="26" t="str">
        <f>IF(C374="","",COUNT('Raw INPUT data'!G374:Z374))</f>
        <v/>
      </c>
      <c r="J374" s="3" t="str">
        <f>IF(C374="","",'Raw INPUT data'!F374)</f>
        <v/>
      </c>
      <c r="K374" s="43"/>
      <c r="L374" s="43"/>
      <c r="M374" s="43"/>
      <c r="N374" s="43"/>
      <c r="O374" s="43"/>
      <c r="P374" s="43"/>
      <c r="Q374" s="43"/>
      <c r="R374" s="43"/>
      <c r="S374" s="43"/>
      <c r="T374" s="43"/>
      <c r="U374" s="43"/>
      <c r="V374" s="43"/>
      <c r="W374" s="43"/>
      <c r="X374" s="43"/>
      <c r="Y374" s="43"/>
      <c r="Z374" s="43"/>
      <c r="AA374" s="43"/>
      <c r="AB374" s="43"/>
      <c r="AC374" s="43"/>
      <c r="AD374" s="43"/>
      <c r="AE374" s="43"/>
      <c r="AF374" s="43"/>
      <c r="AG374" s="43"/>
      <c r="AH374" s="43"/>
      <c r="AI374" s="43"/>
      <c r="AJ374" s="43"/>
      <c r="AK374" s="43"/>
      <c r="AL374" s="43"/>
      <c r="AM374" s="43"/>
      <c r="AN374" s="72"/>
    </row>
    <row r="375" spans="1:40" x14ac:dyDescent="0.2">
      <c r="A375" s="68" t="str">
        <f t="shared" si="16"/>
        <v/>
      </c>
      <c r="B375" s="1" t="str">
        <f>CONCATENATE('Raw INPUT data'!A375,'Raw INPUT data'!B375)</f>
        <v/>
      </c>
      <c r="C375" s="12" t="str">
        <f>'Raw INPUT data'!D375</f>
        <v/>
      </c>
      <c r="D375" s="20" t="str">
        <f>IF(C375="","",IF(I375&gt;1,'Raw INPUT data'!E375,SUM('Raw INPUT data'!E375,(G375/100)/2)))</f>
        <v/>
      </c>
      <c r="E375" s="20" t="str">
        <f t="shared" si="17"/>
        <v/>
      </c>
      <c r="F375" s="16" t="str">
        <f>IF(C375="","",IF(I375&gt;1,"MST",'Raw INPUT data'!G375))</f>
        <v/>
      </c>
      <c r="G375" s="16" t="str">
        <f t="shared" si="18"/>
        <v/>
      </c>
      <c r="H375" s="25" t="str">
        <f>IF(C375="","",IF(I375=1,PI()*POWER(G375/2,2)/10000,SUM(PI()*POWER(PRODUCT('Raw INPUT data'!G375,1/PI())/2,2)/10000,PI()*POWER(PRODUCT('Raw INPUT data'!H375,1/PI())/2,2)/10000,PI()*POWER(PRODUCT('Raw INPUT data'!I375,1/PI())/2,2)/10000,PI()*POWER(PRODUCT('Raw INPUT data'!J375,1/PI())/2,2)/10000,PI()*POWER(PRODUCT('Raw INPUT data'!K375,1/PI())/2,2)/10000,PI()*POWER(PRODUCT('Raw INPUT data'!L375,1/PI())/2,2)/10000,PI()*POWER(PRODUCT('Raw INPUT data'!M375,1/PI())/2,2)/10000,PI()*POWER(PRODUCT('Raw INPUT data'!N375,1/PI())/2,2)/10000,PI()*POWER(PRODUCT('Raw INPUT data'!O375,1/PI())/2,2)/10000,PI()*POWER(PRODUCT('Raw INPUT data'!P375,1/PI())/2,2)/10000,PI()*POWER(PRODUCT('Raw INPUT data'!Q375,1/PI())/2,2)/10000,PI()*POWER(PRODUCT('Raw INPUT data'!R375,1/PI())/2,2)/10000,PI()*POWER(PRODUCT('Raw INPUT data'!S375,1/PI())/2,2)/10000,PI()*POWER(PRODUCT('Raw INPUT data'!T375,1/PI())/2,2)/10000,PI()*POWER(PRODUCT('Raw INPUT data'!U375,1/PI())/2,2)/10000,PI()*POWER(PRODUCT('Raw INPUT data'!V375,1/PI())/2,2)/10000,PI()*POWER(PRODUCT('Raw INPUT data'!W375,1/PI())/2,2)/10000,PI()*POWER(PRODUCT('Raw INPUT data'!X375,1/PI())/2,2)/10000,PI()*POWER(PRODUCT('Raw INPUT data'!Y375,1/PI())/2,2)/10000,PI()*POWER(PRODUCT('Raw INPUT data'!Z375,1/PI())/2,2)/10000)))</f>
        <v/>
      </c>
      <c r="I375" s="26" t="str">
        <f>IF(C375="","",COUNT('Raw INPUT data'!G375:Z375))</f>
        <v/>
      </c>
      <c r="J375" s="3" t="str">
        <f>IF(C375="","",'Raw INPUT data'!F375)</f>
        <v/>
      </c>
      <c r="K375" s="43"/>
      <c r="L375" s="43"/>
      <c r="M375" s="43"/>
      <c r="N375" s="43"/>
      <c r="O375" s="43"/>
      <c r="P375" s="43"/>
      <c r="Q375" s="43"/>
      <c r="R375" s="43"/>
      <c r="S375" s="43"/>
      <c r="T375" s="43"/>
      <c r="U375" s="43"/>
      <c r="V375" s="43"/>
      <c r="W375" s="43"/>
      <c r="X375" s="43"/>
      <c r="Y375" s="43"/>
      <c r="Z375" s="43"/>
      <c r="AA375" s="43"/>
      <c r="AB375" s="43"/>
      <c r="AC375" s="43"/>
      <c r="AD375" s="43"/>
      <c r="AE375" s="43"/>
      <c r="AF375" s="43"/>
      <c r="AG375" s="43"/>
      <c r="AH375" s="43"/>
      <c r="AI375" s="43"/>
      <c r="AJ375" s="43"/>
      <c r="AK375" s="43"/>
      <c r="AL375" s="43"/>
      <c r="AM375" s="43"/>
      <c r="AN375" s="72"/>
    </row>
    <row r="376" spans="1:40" x14ac:dyDescent="0.2">
      <c r="A376" s="69" t="str">
        <f t="shared" si="16"/>
        <v/>
      </c>
      <c r="B376" s="4" t="str">
        <f>CONCATENATE('Raw INPUT data'!A376,'Raw INPUT data'!B376)</f>
        <v/>
      </c>
      <c r="C376" s="17" t="str">
        <f>'Raw INPUT data'!D376</f>
        <v/>
      </c>
      <c r="D376" s="21" t="str">
        <f>IF(C376="","",IF(I376&gt;1,'Raw INPUT data'!E376,SUM('Raw INPUT data'!E376,(G376/100)/2)))</f>
        <v/>
      </c>
      <c r="E376" s="21" t="str">
        <f t="shared" si="17"/>
        <v/>
      </c>
      <c r="F376" s="18" t="str">
        <f>IF(C376="","",IF(I376&gt;1,"MST",'Raw INPUT data'!G376))</f>
        <v/>
      </c>
      <c r="G376" s="18" t="str">
        <f t="shared" si="18"/>
        <v/>
      </c>
      <c r="H376" s="27" t="str">
        <f>IF(C376="","",IF(I376=1,PI()*POWER(G376/2,2)/10000,SUM(PI()*POWER(PRODUCT('Raw INPUT data'!G376,1/PI())/2,2)/10000,PI()*POWER(PRODUCT('Raw INPUT data'!H376,1/PI())/2,2)/10000,PI()*POWER(PRODUCT('Raw INPUT data'!I376,1/PI())/2,2)/10000,PI()*POWER(PRODUCT('Raw INPUT data'!J376,1/PI())/2,2)/10000,PI()*POWER(PRODUCT('Raw INPUT data'!K376,1/PI())/2,2)/10000,PI()*POWER(PRODUCT('Raw INPUT data'!L376,1/PI())/2,2)/10000,PI()*POWER(PRODUCT('Raw INPUT data'!M376,1/PI())/2,2)/10000,PI()*POWER(PRODUCT('Raw INPUT data'!N376,1/PI())/2,2)/10000,PI()*POWER(PRODUCT('Raw INPUT data'!O376,1/PI())/2,2)/10000,PI()*POWER(PRODUCT('Raw INPUT data'!P376,1/PI())/2,2)/10000,PI()*POWER(PRODUCT('Raw INPUT data'!Q376,1/PI())/2,2)/10000,PI()*POWER(PRODUCT('Raw INPUT data'!R376,1/PI())/2,2)/10000,PI()*POWER(PRODUCT('Raw INPUT data'!S376,1/PI())/2,2)/10000,PI()*POWER(PRODUCT('Raw INPUT data'!T376,1/PI())/2,2)/10000,PI()*POWER(PRODUCT('Raw INPUT data'!U376,1/PI())/2,2)/10000,PI()*POWER(PRODUCT('Raw INPUT data'!V376,1/PI())/2,2)/10000,PI()*POWER(PRODUCT('Raw INPUT data'!W376,1/PI())/2,2)/10000,PI()*POWER(PRODUCT('Raw INPUT data'!X376,1/PI())/2,2)/10000,PI()*POWER(PRODUCT('Raw INPUT data'!Y376,1/PI())/2,2)/10000,PI()*POWER(PRODUCT('Raw INPUT data'!Z376,1/PI())/2,2)/10000)))</f>
        <v/>
      </c>
      <c r="I376" s="28" t="str">
        <f>IF(C376="","",COUNT('Raw INPUT data'!G376:Z376))</f>
        <v/>
      </c>
      <c r="J376" s="5" t="str">
        <f>IF(C376="","",'Raw INPUT data'!F376)</f>
        <v/>
      </c>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c r="AI376" s="44"/>
      <c r="AJ376" s="44"/>
      <c r="AK376" s="44"/>
      <c r="AL376" s="44"/>
      <c r="AM376" s="44"/>
      <c r="AN376" s="73"/>
    </row>
    <row r="377" spans="1:40" x14ac:dyDescent="0.2">
      <c r="A377" s="68" t="str">
        <f t="shared" si="16"/>
        <v/>
      </c>
      <c r="B377" s="1" t="str">
        <f>CONCATENATE('Raw INPUT data'!A377,'Raw INPUT data'!B377)</f>
        <v/>
      </c>
      <c r="C377" s="12" t="str">
        <f>'Raw INPUT data'!D377</f>
        <v/>
      </c>
      <c r="D377" s="20" t="str">
        <f>IF(C377="","",IF(I377&gt;1,'Raw INPUT data'!E377,SUM('Raw INPUT data'!E377,(G377/100)/2)))</f>
        <v/>
      </c>
      <c r="E377" s="20" t="str">
        <f t="shared" si="17"/>
        <v/>
      </c>
      <c r="F377" s="16" t="str">
        <f>IF(C377="","",IF(I377&gt;1,"MST",'Raw INPUT data'!G377))</f>
        <v/>
      </c>
      <c r="G377" s="16" t="str">
        <f t="shared" si="18"/>
        <v/>
      </c>
      <c r="H377" s="25" t="str">
        <f>IF(C377="","",IF(I377=1,PI()*POWER(G377/2,2)/10000,SUM(PI()*POWER(PRODUCT('Raw INPUT data'!G377,1/PI())/2,2)/10000,PI()*POWER(PRODUCT('Raw INPUT data'!H377,1/PI())/2,2)/10000,PI()*POWER(PRODUCT('Raw INPUT data'!I377,1/PI())/2,2)/10000,PI()*POWER(PRODUCT('Raw INPUT data'!J377,1/PI())/2,2)/10000,PI()*POWER(PRODUCT('Raw INPUT data'!K377,1/PI())/2,2)/10000,PI()*POWER(PRODUCT('Raw INPUT data'!L377,1/PI())/2,2)/10000,PI()*POWER(PRODUCT('Raw INPUT data'!M377,1/PI())/2,2)/10000,PI()*POWER(PRODUCT('Raw INPUT data'!N377,1/PI())/2,2)/10000,PI()*POWER(PRODUCT('Raw INPUT data'!O377,1/PI())/2,2)/10000,PI()*POWER(PRODUCT('Raw INPUT data'!P377,1/PI())/2,2)/10000,PI()*POWER(PRODUCT('Raw INPUT data'!Q377,1/PI())/2,2)/10000,PI()*POWER(PRODUCT('Raw INPUT data'!R377,1/PI())/2,2)/10000,PI()*POWER(PRODUCT('Raw INPUT data'!S377,1/PI())/2,2)/10000,PI()*POWER(PRODUCT('Raw INPUT data'!T377,1/PI())/2,2)/10000,PI()*POWER(PRODUCT('Raw INPUT data'!U377,1/PI())/2,2)/10000,PI()*POWER(PRODUCT('Raw INPUT data'!V377,1/PI())/2,2)/10000,PI()*POWER(PRODUCT('Raw INPUT data'!W377,1/PI())/2,2)/10000,PI()*POWER(PRODUCT('Raw INPUT data'!X377,1/PI())/2,2)/10000,PI()*POWER(PRODUCT('Raw INPUT data'!Y377,1/PI())/2,2)/10000,PI()*POWER(PRODUCT('Raw INPUT data'!Z377,1/PI())/2,2)/10000)))</f>
        <v/>
      </c>
      <c r="I377" s="26" t="str">
        <f>IF(C377="","",COUNT('Raw INPUT data'!G377:Z377))</f>
        <v/>
      </c>
      <c r="J377" s="3" t="str">
        <f>IF(C377="","",'Raw INPUT data'!F377)</f>
        <v/>
      </c>
      <c r="K377" s="43" t="str">
        <f>IF(B377="","",IF($K$4="","",IF(OR(C377=$K$4,C378=$K$4,C379=$K$4,C380=$K$4),1,0)))</f>
        <v/>
      </c>
      <c r="L377" s="43" t="str">
        <f>IF(B377="","",IF($L$4="","",IF(OR(C377=$L$4,C378=$L$4,C379=$L$4,C380=$L$4),1,0)))</f>
        <v/>
      </c>
      <c r="M377" s="43" t="str">
        <f>IF(B377="","",IF($M$4="","",IF(OR(C377=$M$4,C378=$M$4,C379=$M$4,C380=$M$4),1,0)))</f>
        <v/>
      </c>
      <c r="N377" s="43" t="str">
        <f>IF(B377="","",IF($N$4="","",IF(OR(C377=$N$4,C378=$N$4,C379=$N$4,C380=$N$4),1,0)))</f>
        <v/>
      </c>
      <c r="O377" s="43" t="str">
        <f>IF(B377="","",IF($O$4="","",IF(OR(C377=$O$4,C378=$O$4,C379=$O$4,C380=$O$4),1,0)))</f>
        <v/>
      </c>
      <c r="P377" s="43" t="str">
        <f>IF(B377="","",IF($P$4="","",IF(OR(C377=$P$4,C378=$P$4,C379=$P$4,C380=$P$4),1,0)))</f>
        <v/>
      </c>
      <c r="Q377" s="43" t="str">
        <f>IF(B377="","",IF($Q$4="","",IF(OR(C377=$Q$4,C378=$Q$4,C379=$Q$4,C380=$Q$4),1,0)))</f>
        <v/>
      </c>
      <c r="R377" s="43" t="str">
        <f>IF(B377="","",IF($R$4="","",IF(OR(C377=$R$4,C378=$R$4,C379=$R$4,C380=$R$4),1,0)))</f>
        <v/>
      </c>
      <c r="S377" s="43" t="str">
        <f>IF(B377="","",IF($S$4="","",IF(OR(C377=$S$4,C378=$S$4,C379=$S$4,C380=$S$4),1,0)))</f>
        <v/>
      </c>
      <c r="T377" s="43" t="str">
        <f>IF(B377="","",IF($T$4="","",IF(OR(C377=$T$4,C378=$T$4,C379=$T$4,C380=$T$4),1,0)))</f>
        <v/>
      </c>
      <c r="U377" s="43" t="str">
        <f>IF(B377="","",IF($U$4="","",IF(OR(C377=$U$4,C378=$U$4,C379=$U$4,C380=$U$4),1,0)))</f>
        <v/>
      </c>
      <c r="V377" s="43" t="str">
        <f>IF(B377="","",IF($V$4="","",IF(OR(C377=$V$4,C378=$V$4,C379=$V$4,C380=$V$4),1,0)))</f>
        <v/>
      </c>
      <c r="W377" s="43" t="str">
        <f>IF(B377="","",IF($W$4="","",IF(OR(C377=$W$4,C378=$W$4,C379=$W$4,C380=$W$4),1,0)))</f>
        <v/>
      </c>
      <c r="X377" s="43" t="str">
        <f>IF(B377="","",IF($X$4="","",IF(OR(C377=$X$4,C378=$X$4,C379=$X$4,C380=$X$4),1,0)))</f>
        <v/>
      </c>
      <c r="Y377" s="43" t="str">
        <f>IF(B377="","",IF($Y$4="","",IF(OR(C377=$Y$4,C378=$Y$4,C379=$Y$4,C380=$Y$4),1,0)))</f>
        <v/>
      </c>
      <c r="Z377" s="43" t="str">
        <f>IF(B377="","",IF($Z$4="","",IF(OR(C377=$Z$4,C378=$Z$4,C379=$Z$4,C380=$Z$4),1,0)))</f>
        <v/>
      </c>
      <c r="AA377" s="43" t="str">
        <f>IF(B377="","",IF($AA$4="","",IF(OR(C377=$AA$4,C378=$AA$4,C379=$AA$4,C380=$AA$4),1,0)))</f>
        <v/>
      </c>
      <c r="AB377" s="43" t="str">
        <f>IF(B377="","",IF($AB$4="","",IF(OR(C377=$AB$4,C378=$AB$4,C379=$AB$4,C380=$AB$4),1,0)))</f>
        <v/>
      </c>
      <c r="AC377" s="43" t="str">
        <f>IF(B377="","",IF($AC$4="","",IF(OR(C377=$AC$4,C378=$AC$4,C379=$AC$4,C380=$AC$4),1,0)))</f>
        <v/>
      </c>
      <c r="AD377" s="43" t="str">
        <f>IF(B377="","",IF($AD$4="","",IF(OR(C377=$AD$4,C378=$AD$4,C379=$AD$4,C380=$AD$4),1,0)))</f>
        <v/>
      </c>
      <c r="AE377" s="43" t="str">
        <f>IF(B377="","",IF($AE$4="","",IF(OR(C377=$AE$4,C378=$AE$4,C379=$AE$4,C380=$AE$4),1,0)))</f>
        <v/>
      </c>
      <c r="AF377" s="43" t="str">
        <f>IF(B377="","",IF($AF$4="","",IF(OR(C377=$AF$4,C378=$AF$4,C379=$AF$4,C380=$AF$4),1,0)))</f>
        <v/>
      </c>
      <c r="AG377" s="43" t="str">
        <f>IF(B377="","",IF($AG$4="","",IF(OR(C377=$AG$4,C378=$AG$4,C379=$AG$4,C380=$AG$4),1,0)))</f>
        <v/>
      </c>
      <c r="AH377" s="43" t="str">
        <f>IF(B377="","",IF($AH$4="","",IF(OR(C377=$AH$4,C378=$AH$4,C379=$AH$4,C380=$AH$4),1,0)))</f>
        <v/>
      </c>
      <c r="AI377" s="43" t="str">
        <f>IF(B377="","",IF($AI$4="","",IF(OR(C377=$AI$4,C378=$AI$4,C379=$AI$4,C380=$AI$4),1,0)))</f>
        <v/>
      </c>
      <c r="AJ377" s="43" t="str">
        <f>IF(B377="","",IF($AJ$4="","",IF(OR(C377=$AJ$4,C378=$AJ$4,C379=$AJ$4,C380=$AJ$4),1,0)))</f>
        <v/>
      </c>
      <c r="AK377" s="43" t="str">
        <f>IF(B377="","",IF($AK$4="","",IF(OR(C377=$AK$4,C378=$AK$4,C379=$AK$4,C380=$AK$4),1,0)))</f>
        <v/>
      </c>
      <c r="AL377" s="43" t="str">
        <f>IF(B377="","",IF($AL$4="","",IF(OR(C377=$AL$4,C378=$AL$4,C379=$AL$4,C380=$AL$4),1,0)))</f>
        <v/>
      </c>
      <c r="AM377" s="43" t="str">
        <f>IF(B377="","",IF($AM$4="","",IF(OR(C377=$AM$4,C378=$AM$4,C379=$AM$4,C380=$AM$4),1,0)))</f>
        <v/>
      </c>
      <c r="AN377" s="72" t="str">
        <f>IF(B377="","",IF($AN$4="","",IF(OR(C377=$AN$4,C378=$AN$4,C379=$AN$4,C380=$AN$4),1,0)))</f>
        <v/>
      </c>
    </row>
    <row r="378" spans="1:40" x14ac:dyDescent="0.2">
      <c r="A378" s="68" t="str">
        <f t="shared" si="16"/>
        <v/>
      </c>
      <c r="B378" s="1" t="str">
        <f>CONCATENATE('Raw INPUT data'!A378,'Raw INPUT data'!B378)</f>
        <v/>
      </c>
      <c r="C378" s="12" t="str">
        <f>'Raw INPUT data'!D378</f>
        <v/>
      </c>
      <c r="D378" s="20" t="str">
        <f>IF(C378="","",IF(I378&gt;1,'Raw INPUT data'!E378,SUM('Raw INPUT data'!E378,(G378/100)/2)))</f>
        <v/>
      </c>
      <c r="E378" s="20" t="str">
        <f t="shared" si="17"/>
        <v/>
      </c>
      <c r="F378" s="16" t="str">
        <f>IF(C378="","",IF(I378&gt;1,"MST",'Raw INPUT data'!G378))</f>
        <v/>
      </c>
      <c r="G378" s="16" t="str">
        <f t="shared" si="18"/>
        <v/>
      </c>
      <c r="H378" s="25" t="str">
        <f>IF(C378="","",IF(I378=1,PI()*POWER(G378/2,2)/10000,SUM(PI()*POWER(PRODUCT('Raw INPUT data'!G378,1/PI())/2,2)/10000,PI()*POWER(PRODUCT('Raw INPUT data'!H378,1/PI())/2,2)/10000,PI()*POWER(PRODUCT('Raw INPUT data'!I378,1/PI())/2,2)/10000,PI()*POWER(PRODUCT('Raw INPUT data'!J378,1/PI())/2,2)/10000,PI()*POWER(PRODUCT('Raw INPUT data'!K378,1/PI())/2,2)/10000,PI()*POWER(PRODUCT('Raw INPUT data'!L378,1/PI())/2,2)/10000,PI()*POWER(PRODUCT('Raw INPUT data'!M378,1/PI())/2,2)/10000,PI()*POWER(PRODUCT('Raw INPUT data'!N378,1/PI())/2,2)/10000,PI()*POWER(PRODUCT('Raw INPUT data'!O378,1/PI())/2,2)/10000,PI()*POWER(PRODUCT('Raw INPUT data'!P378,1/PI())/2,2)/10000,PI()*POWER(PRODUCT('Raw INPUT data'!Q378,1/PI())/2,2)/10000,PI()*POWER(PRODUCT('Raw INPUT data'!R378,1/PI())/2,2)/10000,PI()*POWER(PRODUCT('Raw INPUT data'!S378,1/PI())/2,2)/10000,PI()*POWER(PRODUCT('Raw INPUT data'!T378,1/PI())/2,2)/10000,PI()*POWER(PRODUCT('Raw INPUT data'!U378,1/PI())/2,2)/10000,PI()*POWER(PRODUCT('Raw INPUT data'!V378,1/PI())/2,2)/10000,PI()*POWER(PRODUCT('Raw INPUT data'!W378,1/PI())/2,2)/10000,PI()*POWER(PRODUCT('Raw INPUT data'!X378,1/PI())/2,2)/10000,PI()*POWER(PRODUCT('Raw INPUT data'!Y378,1/PI())/2,2)/10000,PI()*POWER(PRODUCT('Raw INPUT data'!Z378,1/PI())/2,2)/10000)))</f>
        <v/>
      </c>
      <c r="I378" s="26" t="str">
        <f>IF(C378="","",COUNT('Raw INPUT data'!G378:Z378))</f>
        <v/>
      </c>
      <c r="J378" s="3" t="str">
        <f>IF(C378="","",'Raw INPUT data'!F378)</f>
        <v/>
      </c>
      <c r="K378" s="43"/>
      <c r="L378" s="43"/>
      <c r="M378" s="43"/>
      <c r="N378" s="43"/>
      <c r="O378" s="43"/>
      <c r="P378" s="43"/>
      <c r="Q378" s="43"/>
      <c r="R378" s="43"/>
      <c r="S378" s="43"/>
      <c r="T378" s="43"/>
      <c r="U378" s="43"/>
      <c r="V378" s="43"/>
      <c r="W378" s="43"/>
      <c r="X378" s="43"/>
      <c r="Y378" s="43"/>
      <c r="Z378" s="43"/>
      <c r="AA378" s="43"/>
      <c r="AB378" s="43"/>
      <c r="AC378" s="43"/>
      <c r="AD378" s="43"/>
      <c r="AE378" s="43"/>
      <c r="AF378" s="43"/>
      <c r="AG378" s="43"/>
      <c r="AH378" s="43"/>
      <c r="AI378" s="43"/>
      <c r="AJ378" s="43"/>
      <c r="AK378" s="43"/>
      <c r="AL378" s="43"/>
      <c r="AM378" s="43"/>
      <c r="AN378" s="72"/>
    </row>
    <row r="379" spans="1:40" x14ac:dyDescent="0.2">
      <c r="A379" s="68" t="str">
        <f t="shared" si="16"/>
        <v/>
      </c>
      <c r="B379" s="1" t="str">
        <f>CONCATENATE('Raw INPUT data'!A379,'Raw INPUT data'!B379)</f>
        <v/>
      </c>
      <c r="C379" s="12" t="str">
        <f>'Raw INPUT data'!D379</f>
        <v/>
      </c>
      <c r="D379" s="20" t="str">
        <f>IF(C379="","",IF(I379&gt;1,'Raw INPUT data'!E379,SUM('Raw INPUT data'!E379,(G379/100)/2)))</f>
        <v/>
      </c>
      <c r="E379" s="20" t="str">
        <f t="shared" si="17"/>
        <v/>
      </c>
      <c r="F379" s="16" t="str">
        <f>IF(C379="","",IF(I379&gt;1,"MST",'Raw INPUT data'!G379))</f>
        <v/>
      </c>
      <c r="G379" s="16" t="str">
        <f t="shared" si="18"/>
        <v/>
      </c>
      <c r="H379" s="25" t="str">
        <f>IF(C379="","",IF(I379=1,PI()*POWER(G379/2,2)/10000,SUM(PI()*POWER(PRODUCT('Raw INPUT data'!G379,1/PI())/2,2)/10000,PI()*POWER(PRODUCT('Raw INPUT data'!H379,1/PI())/2,2)/10000,PI()*POWER(PRODUCT('Raw INPUT data'!I379,1/PI())/2,2)/10000,PI()*POWER(PRODUCT('Raw INPUT data'!J379,1/PI())/2,2)/10000,PI()*POWER(PRODUCT('Raw INPUT data'!K379,1/PI())/2,2)/10000,PI()*POWER(PRODUCT('Raw INPUT data'!L379,1/PI())/2,2)/10000,PI()*POWER(PRODUCT('Raw INPUT data'!M379,1/PI())/2,2)/10000,PI()*POWER(PRODUCT('Raw INPUT data'!N379,1/PI())/2,2)/10000,PI()*POWER(PRODUCT('Raw INPUT data'!O379,1/PI())/2,2)/10000,PI()*POWER(PRODUCT('Raw INPUT data'!P379,1/PI())/2,2)/10000,PI()*POWER(PRODUCT('Raw INPUT data'!Q379,1/PI())/2,2)/10000,PI()*POWER(PRODUCT('Raw INPUT data'!R379,1/PI())/2,2)/10000,PI()*POWER(PRODUCT('Raw INPUT data'!S379,1/PI())/2,2)/10000,PI()*POWER(PRODUCT('Raw INPUT data'!T379,1/PI())/2,2)/10000,PI()*POWER(PRODUCT('Raw INPUT data'!U379,1/PI())/2,2)/10000,PI()*POWER(PRODUCT('Raw INPUT data'!V379,1/PI())/2,2)/10000,PI()*POWER(PRODUCT('Raw INPUT data'!W379,1/PI())/2,2)/10000,PI()*POWER(PRODUCT('Raw INPUT data'!X379,1/PI())/2,2)/10000,PI()*POWER(PRODUCT('Raw INPUT data'!Y379,1/PI())/2,2)/10000,PI()*POWER(PRODUCT('Raw INPUT data'!Z379,1/PI())/2,2)/10000)))</f>
        <v/>
      </c>
      <c r="I379" s="26" t="str">
        <f>IF(C379="","",COUNT('Raw INPUT data'!G379:Z379))</f>
        <v/>
      </c>
      <c r="J379" s="3" t="str">
        <f>IF(C379="","",'Raw INPUT data'!F379)</f>
        <v/>
      </c>
      <c r="K379" s="43"/>
      <c r="L379" s="43"/>
      <c r="M379" s="43"/>
      <c r="N379" s="43"/>
      <c r="O379" s="43"/>
      <c r="P379" s="43"/>
      <c r="Q379" s="43"/>
      <c r="R379" s="43"/>
      <c r="S379" s="43"/>
      <c r="T379" s="43"/>
      <c r="U379" s="43"/>
      <c r="V379" s="43"/>
      <c r="W379" s="43"/>
      <c r="X379" s="43"/>
      <c r="Y379" s="43"/>
      <c r="Z379" s="43"/>
      <c r="AA379" s="43"/>
      <c r="AB379" s="43"/>
      <c r="AC379" s="43"/>
      <c r="AD379" s="43"/>
      <c r="AE379" s="43"/>
      <c r="AF379" s="43"/>
      <c r="AG379" s="43"/>
      <c r="AH379" s="43"/>
      <c r="AI379" s="43"/>
      <c r="AJ379" s="43"/>
      <c r="AK379" s="43"/>
      <c r="AL379" s="43"/>
      <c r="AM379" s="43"/>
      <c r="AN379" s="72"/>
    </row>
    <row r="380" spans="1:40" x14ac:dyDescent="0.2">
      <c r="A380" s="69" t="str">
        <f t="shared" si="16"/>
        <v/>
      </c>
      <c r="B380" s="4" t="str">
        <f>CONCATENATE('Raw INPUT data'!A380,'Raw INPUT data'!B380)</f>
        <v/>
      </c>
      <c r="C380" s="17" t="str">
        <f>'Raw INPUT data'!D380</f>
        <v/>
      </c>
      <c r="D380" s="21" t="str">
        <f>IF(C380="","",IF(I380&gt;1,'Raw INPUT data'!E380,SUM('Raw INPUT data'!E380,(G380/100)/2)))</f>
        <v/>
      </c>
      <c r="E380" s="21" t="str">
        <f t="shared" si="17"/>
        <v/>
      </c>
      <c r="F380" s="18" t="str">
        <f>IF(C380="","",IF(I380&gt;1,"MST",'Raw INPUT data'!G380))</f>
        <v/>
      </c>
      <c r="G380" s="18" t="str">
        <f t="shared" si="18"/>
        <v/>
      </c>
      <c r="H380" s="27" t="str">
        <f>IF(C380="","",IF(I380=1,PI()*POWER(G380/2,2)/10000,SUM(PI()*POWER(PRODUCT('Raw INPUT data'!G380,1/PI())/2,2)/10000,PI()*POWER(PRODUCT('Raw INPUT data'!H380,1/PI())/2,2)/10000,PI()*POWER(PRODUCT('Raw INPUT data'!I380,1/PI())/2,2)/10000,PI()*POWER(PRODUCT('Raw INPUT data'!J380,1/PI())/2,2)/10000,PI()*POWER(PRODUCT('Raw INPUT data'!K380,1/PI())/2,2)/10000,PI()*POWER(PRODUCT('Raw INPUT data'!L380,1/PI())/2,2)/10000,PI()*POWER(PRODUCT('Raw INPUT data'!M380,1/PI())/2,2)/10000,PI()*POWER(PRODUCT('Raw INPUT data'!N380,1/PI())/2,2)/10000,PI()*POWER(PRODUCT('Raw INPUT data'!O380,1/PI())/2,2)/10000,PI()*POWER(PRODUCT('Raw INPUT data'!P380,1/PI())/2,2)/10000,PI()*POWER(PRODUCT('Raw INPUT data'!Q380,1/PI())/2,2)/10000,PI()*POWER(PRODUCT('Raw INPUT data'!R380,1/PI())/2,2)/10000,PI()*POWER(PRODUCT('Raw INPUT data'!S380,1/PI())/2,2)/10000,PI()*POWER(PRODUCT('Raw INPUT data'!T380,1/PI())/2,2)/10000,PI()*POWER(PRODUCT('Raw INPUT data'!U380,1/PI())/2,2)/10000,PI()*POWER(PRODUCT('Raw INPUT data'!V380,1/PI())/2,2)/10000,PI()*POWER(PRODUCT('Raw INPUT data'!W380,1/PI())/2,2)/10000,PI()*POWER(PRODUCT('Raw INPUT data'!X380,1/PI())/2,2)/10000,PI()*POWER(PRODUCT('Raw INPUT data'!Y380,1/PI())/2,2)/10000,PI()*POWER(PRODUCT('Raw INPUT data'!Z380,1/PI())/2,2)/10000)))</f>
        <v/>
      </c>
      <c r="I380" s="28" t="str">
        <f>IF(C380="","",COUNT('Raw INPUT data'!G380:Z380))</f>
        <v/>
      </c>
      <c r="J380" s="5" t="str">
        <f>IF(C380="","",'Raw INPUT data'!F380)</f>
        <v/>
      </c>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c r="AI380" s="44"/>
      <c r="AJ380" s="44"/>
      <c r="AK380" s="44"/>
      <c r="AL380" s="44"/>
      <c r="AM380" s="44"/>
      <c r="AN380" s="73"/>
    </row>
    <row r="381" spans="1:40" x14ac:dyDescent="0.2">
      <c r="A381" s="68" t="str">
        <f t="shared" si="16"/>
        <v/>
      </c>
      <c r="B381" s="1" t="str">
        <f>CONCATENATE('Raw INPUT data'!A381,'Raw INPUT data'!B381)</f>
        <v/>
      </c>
      <c r="C381" s="12" t="str">
        <f>'Raw INPUT data'!D381</f>
        <v/>
      </c>
      <c r="D381" s="20" t="str">
        <f>IF(C381="","",IF(I381&gt;1,'Raw INPUT data'!E381,SUM('Raw INPUT data'!E381,(G381/100)/2)))</f>
        <v/>
      </c>
      <c r="E381" s="20" t="str">
        <f t="shared" si="17"/>
        <v/>
      </c>
      <c r="F381" s="16" t="str">
        <f>IF(C381="","",IF(I381&gt;1,"MST",'Raw INPUT data'!G381))</f>
        <v/>
      </c>
      <c r="G381" s="16" t="str">
        <f t="shared" si="18"/>
        <v/>
      </c>
      <c r="H381" s="25" t="str">
        <f>IF(C381="","",IF(I381=1,PI()*POWER(G381/2,2)/10000,SUM(PI()*POWER(PRODUCT('Raw INPUT data'!G381,1/PI())/2,2)/10000,PI()*POWER(PRODUCT('Raw INPUT data'!H381,1/PI())/2,2)/10000,PI()*POWER(PRODUCT('Raw INPUT data'!I381,1/PI())/2,2)/10000,PI()*POWER(PRODUCT('Raw INPUT data'!J381,1/PI())/2,2)/10000,PI()*POWER(PRODUCT('Raw INPUT data'!K381,1/PI())/2,2)/10000,PI()*POWER(PRODUCT('Raw INPUT data'!L381,1/PI())/2,2)/10000,PI()*POWER(PRODUCT('Raw INPUT data'!M381,1/PI())/2,2)/10000,PI()*POWER(PRODUCT('Raw INPUT data'!N381,1/PI())/2,2)/10000,PI()*POWER(PRODUCT('Raw INPUT data'!O381,1/PI())/2,2)/10000,PI()*POWER(PRODUCT('Raw INPUT data'!P381,1/PI())/2,2)/10000,PI()*POWER(PRODUCT('Raw INPUT data'!Q381,1/PI())/2,2)/10000,PI()*POWER(PRODUCT('Raw INPUT data'!R381,1/PI())/2,2)/10000,PI()*POWER(PRODUCT('Raw INPUT data'!S381,1/PI())/2,2)/10000,PI()*POWER(PRODUCT('Raw INPUT data'!T381,1/PI())/2,2)/10000,PI()*POWER(PRODUCT('Raw INPUT data'!U381,1/PI())/2,2)/10000,PI()*POWER(PRODUCT('Raw INPUT data'!V381,1/PI())/2,2)/10000,PI()*POWER(PRODUCT('Raw INPUT data'!W381,1/PI())/2,2)/10000,PI()*POWER(PRODUCT('Raw INPUT data'!X381,1/PI())/2,2)/10000,PI()*POWER(PRODUCT('Raw INPUT data'!Y381,1/PI())/2,2)/10000,PI()*POWER(PRODUCT('Raw INPUT data'!Z381,1/PI())/2,2)/10000)))</f>
        <v/>
      </c>
      <c r="I381" s="26" t="str">
        <f>IF(C381="","",COUNT('Raw INPUT data'!G381:Z381))</f>
        <v/>
      </c>
      <c r="J381" s="3" t="str">
        <f>IF(C381="","",'Raw INPUT data'!F381)</f>
        <v/>
      </c>
      <c r="K381" s="43" t="str">
        <f>IF(B381="","",IF($K$4="","",IF(OR(C381=$K$4,C382=$K$4,C383=$K$4,C384=$K$4),1,0)))</f>
        <v/>
      </c>
      <c r="L381" s="43" t="str">
        <f>IF(B381="","",IF($L$4="","",IF(OR(C381=$L$4,C382=$L$4,C383=$L$4,C384=$L$4),1,0)))</f>
        <v/>
      </c>
      <c r="M381" s="43" t="str">
        <f>IF(B381="","",IF($M$4="","",IF(OR(C381=$M$4,C382=$M$4,C383=$M$4,C384=$M$4),1,0)))</f>
        <v/>
      </c>
      <c r="N381" s="43" t="str">
        <f>IF(B381="","",IF($N$4="","",IF(OR(C381=$N$4,C382=$N$4,C383=$N$4,C384=$N$4),1,0)))</f>
        <v/>
      </c>
      <c r="O381" s="43" t="str">
        <f>IF(B381="","",IF($O$4="","",IF(OR(C381=$O$4,C382=$O$4,C383=$O$4,C384=$O$4),1,0)))</f>
        <v/>
      </c>
      <c r="P381" s="43" t="str">
        <f>IF(B381="","",IF($P$4="","",IF(OR(C381=$P$4,C382=$P$4,C383=$P$4,C384=$P$4),1,0)))</f>
        <v/>
      </c>
      <c r="Q381" s="43" t="str">
        <f>IF(B381="","",IF($Q$4="","",IF(OR(C381=$Q$4,C382=$Q$4,C383=$Q$4,C384=$Q$4),1,0)))</f>
        <v/>
      </c>
      <c r="R381" s="43" t="str">
        <f>IF(B381="","",IF($R$4="","",IF(OR(C381=$R$4,C382=$R$4,C383=$R$4,C384=$R$4),1,0)))</f>
        <v/>
      </c>
      <c r="S381" s="43" t="str">
        <f>IF(B381="","",IF($S$4="","",IF(OR(C381=$S$4,C382=$S$4,C383=$S$4,C384=$S$4),1,0)))</f>
        <v/>
      </c>
      <c r="T381" s="43" t="str">
        <f>IF(B381="","",IF($T$4="","",IF(OR(C381=$T$4,C382=$T$4,C383=$T$4,C384=$T$4),1,0)))</f>
        <v/>
      </c>
      <c r="U381" s="43" t="str">
        <f>IF(B381="","",IF($U$4="","",IF(OR(C381=$U$4,C382=$U$4,C383=$U$4,C384=$U$4),1,0)))</f>
        <v/>
      </c>
      <c r="V381" s="43" t="str">
        <f>IF(B381="","",IF($V$4="","",IF(OR(C381=$V$4,C382=$V$4,C383=$V$4,C384=$V$4),1,0)))</f>
        <v/>
      </c>
      <c r="W381" s="43" t="str">
        <f>IF(B381="","",IF($W$4="","",IF(OR(C381=$W$4,C382=$W$4,C383=$W$4,C384=$W$4),1,0)))</f>
        <v/>
      </c>
      <c r="X381" s="43" t="str">
        <f>IF(B381="","",IF($X$4="","",IF(OR(C381=$X$4,C382=$X$4,C383=$X$4,C384=$X$4),1,0)))</f>
        <v/>
      </c>
      <c r="Y381" s="43" t="str">
        <f>IF(B381="","",IF($Y$4="","",IF(OR(C381=$Y$4,C382=$Y$4,C383=$Y$4,C384=$Y$4),1,0)))</f>
        <v/>
      </c>
      <c r="Z381" s="43" t="str">
        <f>IF(B381="","",IF($Z$4="","",IF(OR(C381=$Z$4,C382=$Z$4,C383=$Z$4,C384=$Z$4),1,0)))</f>
        <v/>
      </c>
      <c r="AA381" s="43" t="str">
        <f>IF(B381="","",IF($AA$4="","",IF(OR(C381=$AA$4,C382=$AA$4,C383=$AA$4,C384=$AA$4),1,0)))</f>
        <v/>
      </c>
      <c r="AB381" s="43" t="str">
        <f>IF(B381="","",IF($AB$4="","",IF(OR(C381=$AB$4,C382=$AB$4,C383=$AB$4,C384=$AB$4),1,0)))</f>
        <v/>
      </c>
      <c r="AC381" s="43" t="str">
        <f>IF(B381="","",IF($AC$4="","",IF(OR(C381=$AC$4,C382=$AC$4,C383=$AC$4,C384=$AC$4),1,0)))</f>
        <v/>
      </c>
      <c r="AD381" s="43" t="str">
        <f>IF(B381="","",IF($AD$4="","",IF(OR(C381=$AD$4,C382=$AD$4,C383=$AD$4,C384=$AD$4),1,0)))</f>
        <v/>
      </c>
      <c r="AE381" s="43" t="str">
        <f>IF(B381="","",IF($AE$4="","",IF(OR(C381=$AE$4,C382=$AE$4,C383=$AE$4,C384=$AE$4),1,0)))</f>
        <v/>
      </c>
      <c r="AF381" s="43" t="str">
        <f>IF(B381="","",IF($AF$4="","",IF(OR(C381=$AF$4,C382=$AF$4,C383=$AF$4,C384=$AF$4),1,0)))</f>
        <v/>
      </c>
      <c r="AG381" s="43" t="str">
        <f>IF(B381="","",IF($AG$4="","",IF(OR(C381=$AG$4,C382=$AG$4,C383=$AG$4,C384=$AG$4),1,0)))</f>
        <v/>
      </c>
      <c r="AH381" s="43" t="str">
        <f>IF(B381="","",IF($AH$4="","",IF(OR(C381=$AH$4,C382=$AH$4,C383=$AH$4,C384=$AH$4),1,0)))</f>
        <v/>
      </c>
      <c r="AI381" s="43" t="str">
        <f>IF(B381="","",IF($AI$4="","",IF(OR(C381=$AI$4,C382=$AI$4,C383=$AI$4,C384=$AI$4),1,0)))</f>
        <v/>
      </c>
      <c r="AJ381" s="43" t="str">
        <f>IF(B381="","",IF($AJ$4="","",IF(OR(C381=$AJ$4,C382=$AJ$4,C383=$AJ$4,C384=$AJ$4),1,0)))</f>
        <v/>
      </c>
      <c r="AK381" s="43" t="str">
        <f>IF(B381="","",IF($AK$4="","",IF(OR(C381=$AK$4,C382=$AK$4,C383=$AK$4,C384=$AK$4),1,0)))</f>
        <v/>
      </c>
      <c r="AL381" s="43" t="str">
        <f>IF(B381="","",IF($AL$4="","",IF(OR(C381=$AL$4,C382=$AL$4,C383=$AL$4,C384=$AL$4),1,0)))</f>
        <v/>
      </c>
      <c r="AM381" s="43" t="str">
        <f>IF(B381="","",IF($AM$4="","",IF(OR(C381=$AM$4,C382=$AM$4,C383=$AM$4,C384=$AM$4),1,0)))</f>
        <v/>
      </c>
      <c r="AN381" s="72" t="str">
        <f>IF(B381="","",IF($AN$4="","",IF(OR(C381=$AN$4,C382=$AN$4,C383=$AN$4,C384=$AN$4),1,0)))</f>
        <v/>
      </c>
    </row>
    <row r="382" spans="1:40" x14ac:dyDescent="0.2">
      <c r="A382" s="68" t="str">
        <f t="shared" si="16"/>
        <v/>
      </c>
      <c r="B382" s="1" t="str">
        <f>CONCATENATE('Raw INPUT data'!A382,'Raw INPUT data'!B382)</f>
        <v/>
      </c>
      <c r="C382" s="12" t="str">
        <f>'Raw INPUT data'!D382</f>
        <v/>
      </c>
      <c r="D382" s="20" t="str">
        <f>IF(C382="","",IF(I382&gt;1,'Raw INPUT data'!E382,SUM('Raw INPUT data'!E382,(G382/100)/2)))</f>
        <v/>
      </c>
      <c r="E382" s="20" t="str">
        <f t="shared" si="17"/>
        <v/>
      </c>
      <c r="F382" s="16" t="str">
        <f>IF(C382="","",IF(I382&gt;1,"MST",'Raw INPUT data'!G382))</f>
        <v/>
      </c>
      <c r="G382" s="16" t="str">
        <f t="shared" si="18"/>
        <v/>
      </c>
      <c r="H382" s="25" t="str">
        <f>IF(C382="","",IF(I382=1,PI()*POWER(G382/2,2)/10000,SUM(PI()*POWER(PRODUCT('Raw INPUT data'!G382,1/PI())/2,2)/10000,PI()*POWER(PRODUCT('Raw INPUT data'!H382,1/PI())/2,2)/10000,PI()*POWER(PRODUCT('Raw INPUT data'!I382,1/PI())/2,2)/10000,PI()*POWER(PRODUCT('Raw INPUT data'!J382,1/PI())/2,2)/10000,PI()*POWER(PRODUCT('Raw INPUT data'!K382,1/PI())/2,2)/10000,PI()*POWER(PRODUCT('Raw INPUT data'!L382,1/PI())/2,2)/10000,PI()*POWER(PRODUCT('Raw INPUT data'!M382,1/PI())/2,2)/10000,PI()*POWER(PRODUCT('Raw INPUT data'!N382,1/PI())/2,2)/10000,PI()*POWER(PRODUCT('Raw INPUT data'!O382,1/PI())/2,2)/10000,PI()*POWER(PRODUCT('Raw INPUT data'!P382,1/PI())/2,2)/10000,PI()*POWER(PRODUCT('Raw INPUT data'!Q382,1/PI())/2,2)/10000,PI()*POWER(PRODUCT('Raw INPUT data'!R382,1/PI())/2,2)/10000,PI()*POWER(PRODUCT('Raw INPUT data'!S382,1/PI())/2,2)/10000,PI()*POWER(PRODUCT('Raw INPUT data'!T382,1/PI())/2,2)/10000,PI()*POWER(PRODUCT('Raw INPUT data'!U382,1/PI())/2,2)/10000,PI()*POWER(PRODUCT('Raw INPUT data'!V382,1/PI())/2,2)/10000,PI()*POWER(PRODUCT('Raw INPUT data'!W382,1/PI())/2,2)/10000,PI()*POWER(PRODUCT('Raw INPUT data'!X382,1/PI())/2,2)/10000,PI()*POWER(PRODUCT('Raw INPUT data'!Y382,1/PI())/2,2)/10000,PI()*POWER(PRODUCT('Raw INPUT data'!Z382,1/PI())/2,2)/10000)))</f>
        <v/>
      </c>
      <c r="I382" s="26" t="str">
        <f>IF(C382="","",COUNT('Raw INPUT data'!G382:Z382))</f>
        <v/>
      </c>
      <c r="J382" s="3" t="str">
        <f>IF(C382="","",'Raw INPUT data'!F382)</f>
        <v/>
      </c>
      <c r="K382" s="43"/>
      <c r="L382" s="43"/>
      <c r="M382" s="43"/>
      <c r="N382" s="43"/>
      <c r="O382" s="43"/>
      <c r="P382" s="43"/>
      <c r="Q382" s="43"/>
      <c r="R382" s="43"/>
      <c r="S382" s="43"/>
      <c r="T382" s="43"/>
      <c r="U382" s="43"/>
      <c r="V382" s="43"/>
      <c r="W382" s="43"/>
      <c r="X382" s="43"/>
      <c r="Y382" s="43"/>
      <c r="Z382" s="43"/>
      <c r="AA382" s="43"/>
      <c r="AB382" s="43"/>
      <c r="AC382" s="43"/>
      <c r="AD382" s="43"/>
      <c r="AE382" s="43"/>
      <c r="AF382" s="43"/>
      <c r="AG382" s="43"/>
      <c r="AH382" s="43"/>
      <c r="AI382" s="43"/>
      <c r="AJ382" s="43"/>
      <c r="AK382" s="43"/>
      <c r="AL382" s="43"/>
      <c r="AM382" s="43"/>
      <c r="AN382" s="72"/>
    </row>
    <row r="383" spans="1:40" x14ac:dyDescent="0.2">
      <c r="A383" s="68" t="str">
        <f t="shared" si="16"/>
        <v/>
      </c>
      <c r="B383" s="1" t="str">
        <f>CONCATENATE('Raw INPUT data'!A383,'Raw INPUT data'!B383)</f>
        <v/>
      </c>
      <c r="C383" s="12" t="str">
        <f>'Raw INPUT data'!D383</f>
        <v/>
      </c>
      <c r="D383" s="20" t="str">
        <f>IF(C383="","",IF(I383&gt;1,'Raw INPUT data'!E383,SUM('Raw INPUT data'!E383,(G383/100)/2)))</f>
        <v/>
      </c>
      <c r="E383" s="20" t="str">
        <f t="shared" si="17"/>
        <v/>
      </c>
      <c r="F383" s="16" t="str">
        <f>IF(C383="","",IF(I383&gt;1,"MST",'Raw INPUT data'!G383))</f>
        <v/>
      </c>
      <c r="G383" s="16" t="str">
        <f t="shared" si="18"/>
        <v/>
      </c>
      <c r="H383" s="25" t="str">
        <f>IF(C383="","",IF(I383=1,PI()*POWER(G383/2,2)/10000,SUM(PI()*POWER(PRODUCT('Raw INPUT data'!G383,1/PI())/2,2)/10000,PI()*POWER(PRODUCT('Raw INPUT data'!H383,1/PI())/2,2)/10000,PI()*POWER(PRODUCT('Raw INPUT data'!I383,1/PI())/2,2)/10000,PI()*POWER(PRODUCT('Raw INPUT data'!J383,1/PI())/2,2)/10000,PI()*POWER(PRODUCT('Raw INPUT data'!K383,1/PI())/2,2)/10000,PI()*POWER(PRODUCT('Raw INPUT data'!L383,1/PI())/2,2)/10000,PI()*POWER(PRODUCT('Raw INPUT data'!M383,1/PI())/2,2)/10000,PI()*POWER(PRODUCT('Raw INPUT data'!N383,1/PI())/2,2)/10000,PI()*POWER(PRODUCT('Raw INPUT data'!O383,1/PI())/2,2)/10000,PI()*POWER(PRODUCT('Raw INPUT data'!P383,1/PI())/2,2)/10000,PI()*POWER(PRODUCT('Raw INPUT data'!Q383,1/PI())/2,2)/10000,PI()*POWER(PRODUCT('Raw INPUT data'!R383,1/PI())/2,2)/10000,PI()*POWER(PRODUCT('Raw INPUT data'!S383,1/PI())/2,2)/10000,PI()*POWER(PRODUCT('Raw INPUT data'!T383,1/PI())/2,2)/10000,PI()*POWER(PRODUCT('Raw INPUT data'!U383,1/PI())/2,2)/10000,PI()*POWER(PRODUCT('Raw INPUT data'!V383,1/PI())/2,2)/10000,PI()*POWER(PRODUCT('Raw INPUT data'!W383,1/PI())/2,2)/10000,PI()*POWER(PRODUCT('Raw INPUT data'!X383,1/PI())/2,2)/10000,PI()*POWER(PRODUCT('Raw INPUT data'!Y383,1/PI())/2,2)/10000,PI()*POWER(PRODUCT('Raw INPUT data'!Z383,1/PI())/2,2)/10000)))</f>
        <v/>
      </c>
      <c r="I383" s="26" t="str">
        <f>IF(C383="","",COUNT('Raw INPUT data'!G383:Z383))</f>
        <v/>
      </c>
      <c r="J383" s="3" t="str">
        <f>IF(C383="","",'Raw INPUT data'!F383)</f>
        <v/>
      </c>
      <c r="K383" s="43"/>
      <c r="L383" s="43"/>
      <c r="M383" s="43"/>
      <c r="N383" s="43"/>
      <c r="O383" s="43"/>
      <c r="P383" s="43"/>
      <c r="Q383" s="43"/>
      <c r="R383" s="43"/>
      <c r="S383" s="43"/>
      <c r="T383" s="43"/>
      <c r="U383" s="43"/>
      <c r="V383" s="43"/>
      <c r="W383" s="43"/>
      <c r="X383" s="43"/>
      <c r="Y383" s="43"/>
      <c r="Z383" s="43"/>
      <c r="AA383" s="43"/>
      <c r="AB383" s="43"/>
      <c r="AC383" s="43"/>
      <c r="AD383" s="43"/>
      <c r="AE383" s="43"/>
      <c r="AF383" s="43"/>
      <c r="AG383" s="43"/>
      <c r="AH383" s="43"/>
      <c r="AI383" s="43"/>
      <c r="AJ383" s="43"/>
      <c r="AK383" s="43"/>
      <c r="AL383" s="43"/>
      <c r="AM383" s="43"/>
      <c r="AN383" s="72"/>
    </row>
    <row r="384" spans="1:40" x14ac:dyDescent="0.2">
      <c r="A384" s="69" t="str">
        <f t="shared" si="16"/>
        <v/>
      </c>
      <c r="B384" s="4" t="str">
        <f>CONCATENATE('Raw INPUT data'!A384,'Raw INPUT data'!B384)</f>
        <v/>
      </c>
      <c r="C384" s="17" t="str">
        <f>'Raw INPUT data'!D384</f>
        <v/>
      </c>
      <c r="D384" s="21" t="str">
        <f>IF(C384="","",IF(I384&gt;1,'Raw INPUT data'!E384,SUM('Raw INPUT data'!E384,(G384/100)/2)))</f>
        <v/>
      </c>
      <c r="E384" s="21" t="str">
        <f t="shared" si="17"/>
        <v/>
      </c>
      <c r="F384" s="18" t="str">
        <f>IF(C384="","",IF(I384&gt;1,"MST",'Raw INPUT data'!G384))</f>
        <v/>
      </c>
      <c r="G384" s="18" t="str">
        <f t="shared" si="18"/>
        <v/>
      </c>
      <c r="H384" s="27" t="str">
        <f>IF(C384="","",IF(I384=1,PI()*POWER(G384/2,2)/10000,SUM(PI()*POWER(PRODUCT('Raw INPUT data'!G384,1/PI())/2,2)/10000,PI()*POWER(PRODUCT('Raw INPUT data'!H384,1/PI())/2,2)/10000,PI()*POWER(PRODUCT('Raw INPUT data'!I384,1/PI())/2,2)/10000,PI()*POWER(PRODUCT('Raw INPUT data'!J384,1/PI())/2,2)/10000,PI()*POWER(PRODUCT('Raw INPUT data'!K384,1/PI())/2,2)/10000,PI()*POWER(PRODUCT('Raw INPUT data'!L384,1/PI())/2,2)/10000,PI()*POWER(PRODUCT('Raw INPUT data'!M384,1/PI())/2,2)/10000,PI()*POWER(PRODUCT('Raw INPUT data'!N384,1/PI())/2,2)/10000,PI()*POWER(PRODUCT('Raw INPUT data'!O384,1/PI())/2,2)/10000,PI()*POWER(PRODUCT('Raw INPUT data'!P384,1/PI())/2,2)/10000,PI()*POWER(PRODUCT('Raw INPUT data'!Q384,1/PI())/2,2)/10000,PI()*POWER(PRODUCT('Raw INPUT data'!R384,1/PI())/2,2)/10000,PI()*POWER(PRODUCT('Raw INPUT data'!S384,1/PI())/2,2)/10000,PI()*POWER(PRODUCT('Raw INPUT data'!T384,1/PI())/2,2)/10000,PI()*POWER(PRODUCT('Raw INPUT data'!U384,1/PI())/2,2)/10000,PI()*POWER(PRODUCT('Raw INPUT data'!V384,1/PI())/2,2)/10000,PI()*POWER(PRODUCT('Raw INPUT data'!W384,1/PI())/2,2)/10000,PI()*POWER(PRODUCT('Raw INPUT data'!X384,1/PI())/2,2)/10000,PI()*POWER(PRODUCT('Raw INPUT data'!Y384,1/PI())/2,2)/10000,PI()*POWER(PRODUCT('Raw INPUT data'!Z384,1/PI())/2,2)/10000)))</f>
        <v/>
      </c>
      <c r="I384" s="28" t="str">
        <f>IF(C384="","",COUNT('Raw INPUT data'!G384:Z384))</f>
        <v/>
      </c>
      <c r="J384" s="5" t="str">
        <f>IF(C384="","",'Raw INPUT data'!F384)</f>
        <v/>
      </c>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44"/>
      <c r="AM384" s="44"/>
      <c r="AN384" s="73"/>
    </row>
    <row r="385" spans="1:40" x14ac:dyDescent="0.2">
      <c r="A385" s="68" t="str">
        <f t="shared" si="16"/>
        <v/>
      </c>
      <c r="B385" s="1" t="str">
        <f>CONCATENATE('Raw INPUT data'!A385,'Raw INPUT data'!B385)</f>
        <v/>
      </c>
      <c r="C385" s="12" t="str">
        <f>'Raw INPUT data'!D385</f>
        <v/>
      </c>
      <c r="D385" s="20" t="str">
        <f>IF(C385="","",IF(I385&gt;1,'Raw INPUT data'!E385,SUM('Raw INPUT data'!E385,(G385/100)/2)))</f>
        <v/>
      </c>
      <c r="E385" s="20" t="str">
        <f t="shared" si="17"/>
        <v/>
      </c>
      <c r="F385" s="16" t="str">
        <f>IF(C385="","",IF(I385&gt;1,"MST",'Raw INPUT data'!G385))</f>
        <v/>
      </c>
      <c r="G385" s="16" t="str">
        <f t="shared" si="18"/>
        <v/>
      </c>
      <c r="H385" s="25" t="str">
        <f>IF(C385="","",IF(I385=1,PI()*POWER(G385/2,2)/10000,SUM(PI()*POWER(PRODUCT('Raw INPUT data'!G385,1/PI())/2,2)/10000,PI()*POWER(PRODUCT('Raw INPUT data'!H385,1/PI())/2,2)/10000,PI()*POWER(PRODUCT('Raw INPUT data'!I385,1/PI())/2,2)/10000,PI()*POWER(PRODUCT('Raw INPUT data'!J385,1/PI())/2,2)/10000,PI()*POWER(PRODUCT('Raw INPUT data'!K385,1/PI())/2,2)/10000,PI()*POWER(PRODUCT('Raw INPUT data'!L385,1/PI())/2,2)/10000,PI()*POWER(PRODUCT('Raw INPUT data'!M385,1/PI())/2,2)/10000,PI()*POWER(PRODUCT('Raw INPUT data'!N385,1/PI())/2,2)/10000,PI()*POWER(PRODUCT('Raw INPUT data'!O385,1/PI())/2,2)/10000,PI()*POWER(PRODUCT('Raw INPUT data'!P385,1/PI())/2,2)/10000,PI()*POWER(PRODUCT('Raw INPUT data'!Q385,1/PI())/2,2)/10000,PI()*POWER(PRODUCT('Raw INPUT data'!R385,1/PI())/2,2)/10000,PI()*POWER(PRODUCT('Raw INPUT data'!S385,1/PI())/2,2)/10000,PI()*POWER(PRODUCT('Raw INPUT data'!T385,1/PI())/2,2)/10000,PI()*POWER(PRODUCT('Raw INPUT data'!U385,1/PI())/2,2)/10000,PI()*POWER(PRODUCT('Raw INPUT data'!V385,1/PI())/2,2)/10000,PI()*POWER(PRODUCT('Raw INPUT data'!W385,1/PI())/2,2)/10000,PI()*POWER(PRODUCT('Raw INPUT data'!X385,1/PI())/2,2)/10000,PI()*POWER(PRODUCT('Raw INPUT data'!Y385,1/PI())/2,2)/10000,PI()*POWER(PRODUCT('Raw INPUT data'!Z385,1/PI())/2,2)/10000)))</f>
        <v/>
      </c>
      <c r="I385" s="26" t="str">
        <f>IF(C385="","",COUNT('Raw INPUT data'!G385:Z385))</f>
        <v/>
      </c>
      <c r="J385" s="3" t="str">
        <f>IF(C385="","",'Raw INPUT data'!F385)</f>
        <v/>
      </c>
      <c r="K385" s="43" t="str">
        <f>IF(B385="","",IF($K$4="","",IF(OR(C385=$K$4,C386=$K$4,C387=$K$4,C388=$K$4),1,0)))</f>
        <v/>
      </c>
      <c r="L385" s="43" t="str">
        <f>IF(B385="","",IF($L$4="","",IF(OR(C385=$L$4,C386=$L$4,C387=$L$4,C388=$L$4),1,0)))</f>
        <v/>
      </c>
      <c r="M385" s="43" t="str">
        <f>IF(B385="","",IF($M$4="","",IF(OR(C385=$M$4,C386=$M$4,C387=$M$4,C388=$M$4),1,0)))</f>
        <v/>
      </c>
      <c r="N385" s="43" t="str">
        <f>IF(B385="","",IF($N$4="","",IF(OR(C385=$N$4,C386=$N$4,C387=$N$4,C388=$N$4),1,0)))</f>
        <v/>
      </c>
      <c r="O385" s="43" t="str">
        <f>IF(B385="","",IF($O$4="","",IF(OR(C385=$O$4,C386=$O$4,C387=$O$4,C388=$O$4),1,0)))</f>
        <v/>
      </c>
      <c r="P385" s="43" t="str">
        <f>IF(B385="","",IF($P$4="","",IF(OR(C385=$P$4,C386=$P$4,C387=$P$4,C388=$P$4),1,0)))</f>
        <v/>
      </c>
      <c r="Q385" s="43" t="str">
        <f>IF(B385="","",IF($Q$4="","",IF(OR(C385=$Q$4,C386=$Q$4,C387=$Q$4,C388=$Q$4),1,0)))</f>
        <v/>
      </c>
      <c r="R385" s="43" t="str">
        <f>IF(B385="","",IF($R$4="","",IF(OR(C385=$R$4,C386=$R$4,C387=$R$4,C388=$R$4),1,0)))</f>
        <v/>
      </c>
      <c r="S385" s="43" t="str">
        <f>IF(B385="","",IF($S$4="","",IF(OR(C385=$S$4,C386=$S$4,C387=$S$4,C388=$S$4),1,0)))</f>
        <v/>
      </c>
      <c r="T385" s="43" t="str">
        <f>IF(B385="","",IF($T$4="","",IF(OR(C385=$T$4,C386=$T$4,C387=$T$4,C388=$T$4),1,0)))</f>
        <v/>
      </c>
      <c r="U385" s="43" t="str">
        <f>IF(B385="","",IF($U$4="","",IF(OR(C385=$U$4,C386=$U$4,C387=$U$4,C388=$U$4),1,0)))</f>
        <v/>
      </c>
      <c r="V385" s="43" t="str">
        <f>IF(B385="","",IF($V$4="","",IF(OR(C385=$V$4,C386=$V$4,C387=$V$4,C388=$V$4),1,0)))</f>
        <v/>
      </c>
      <c r="W385" s="43" t="str">
        <f>IF(B385="","",IF($W$4="","",IF(OR(C385=$W$4,C386=$W$4,C387=$W$4,C388=$W$4),1,0)))</f>
        <v/>
      </c>
      <c r="X385" s="43" t="str">
        <f>IF(B385="","",IF($X$4="","",IF(OR(C385=$X$4,C386=$X$4,C387=$X$4,C388=$X$4),1,0)))</f>
        <v/>
      </c>
      <c r="Y385" s="43" t="str">
        <f>IF(B385="","",IF($Y$4="","",IF(OR(C385=$Y$4,C386=$Y$4,C387=$Y$4,C388=$Y$4),1,0)))</f>
        <v/>
      </c>
      <c r="Z385" s="43" t="str">
        <f>IF(B385="","",IF($Z$4="","",IF(OR(C385=$Z$4,C386=$Z$4,C387=$Z$4,C388=$Z$4),1,0)))</f>
        <v/>
      </c>
      <c r="AA385" s="43" t="str">
        <f>IF(B385="","",IF($AA$4="","",IF(OR(C385=$AA$4,C386=$AA$4,C387=$AA$4,C388=$AA$4),1,0)))</f>
        <v/>
      </c>
      <c r="AB385" s="43" t="str">
        <f>IF(B385="","",IF($AB$4="","",IF(OR(C385=$AB$4,C386=$AB$4,C387=$AB$4,C388=$AB$4),1,0)))</f>
        <v/>
      </c>
      <c r="AC385" s="43" t="str">
        <f>IF(B385="","",IF($AC$4="","",IF(OR(C385=$AC$4,C386=$AC$4,C387=$AC$4,C388=$AC$4),1,0)))</f>
        <v/>
      </c>
      <c r="AD385" s="43" t="str">
        <f>IF(B385="","",IF($AD$4="","",IF(OR(C385=$AD$4,C386=$AD$4,C387=$AD$4,C388=$AD$4),1,0)))</f>
        <v/>
      </c>
      <c r="AE385" s="43" t="str">
        <f>IF(B385="","",IF($AE$4="","",IF(OR(C385=$AE$4,C386=$AE$4,C387=$AE$4,C388=$AE$4),1,0)))</f>
        <v/>
      </c>
      <c r="AF385" s="43" t="str">
        <f>IF(B385="","",IF($AF$4="","",IF(OR(C385=$AF$4,C386=$AF$4,C387=$AF$4,C388=$AF$4),1,0)))</f>
        <v/>
      </c>
      <c r="AG385" s="43" t="str">
        <f>IF(B385="","",IF($AG$4="","",IF(OR(C385=$AG$4,C386=$AG$4,C387=$AG$4,C388=$AG$4),1,0)))</f>
        <v/>
      </c>
      <c r="AH385" s="43" t="str">
        <f>IF(B385="","",IF($AH$4="","",IF(OR(C385=$AH$4,C386=$AH$4,C387=$AH$4,C388=$AH$4),1,0)))</f>
        <v/>
      </c>
      <c r="AI385" s="43" t="str">
        <f>IF(B385="","",IF($AI$4="","",IF(OR(C385=$AI$4,C386=$AI$4,C387=$AI$4,C388=$AI$4),1,0)))</f>
        <v/>
      </c>
      <c r="AJ385" s="43" t="str">
        <f>IF(B385="","",IF($AJ$4="","",IF(OR(C385=$AJ$4,C386=$AJ$4,C387=$AJ$4,C388=$AJ$4),1,0)))</f>
        <v/>
      </c>
      <c r="AK385" s="43" t="str">
        <f>IF(B385="","",IF($AK$4="","",IF(OR(C385=$AK$4,C386=$AK$4,C387=$AK$4,C388=$AK$4),1,0)))</f>
        <v/>
      </c>
      <c r="AL385" s="43" t="str">
        <f>IF(B385="","",IF($AL$4="","",IF(OR(C385=$AL$4,C386=$AL$4,C387=$AL$4,C388=$AL$4),1,0)))</f>
        <v/>
      </c>
      <c r="AM385" s="43" t="str">
        <f>IF(B385="","",IF($AM$4="","",IF(OR(C385=$AM$4,C386=$AM$4,C387=$AM$4,C388=$AM$4),1,0)))</f>
        <v/>
      </c>
      <c r="AN385" s="72" t="str">
        <f>IF(B385="","",IF($AN$4="","",IF(OR(C385=$AN$4,C386=$AN$4,C387=$AN$4,C388=$AN$4),1,0)))</f>
        <v/>
      </c>
    </row>
    <row r="386" spans="1:40" x14ac:dyDescent="0.2">
      <c r="A386" s="68" t="str">
        <f t="shared" si="16"/>
        <v/>
      </c>
      <c r="B386" s="1" t="str">
        <f>CONCATENATE('Raw INPUT data'!A386,'Raw INPUT data'!B386)</f>
        <v/>
      </c>
      <c r="C386" s="12" t="str">
        <f>'Raw INPUT data'!D386</f>
        <v/>
      </c>
      <c r="D386" s="20" t="str">
        <f>IF(C386="","",IF(I386&gt;1,'Raw INPUT data'!E386,SUM('Raw INPUT data'!E386,(G386/100)/2)))</f>
        <v/>
      </c>
      <c r="E386" s="20" t="str">
        <f t="shared" si="17"/>
        <v/>
      </c>
      <c r="F386" s="16" t="str">
        <f>IF(C386="","",IF(I386&gt;1,"MST",'Raw INPUT data'!G386))</f>
        <v/>
      </c>
      <c r="G386" s="16" t="str">
        <f t="shared" si="18"/>
        <v/>
      </c>
      <c r="H386" s="25" t="str">
        <f>IF(C386="","",IF(I386=1,PI()*POWER(G386/2,2)/10000,SUM(PI()*POWER(PRODUCT('Raw INPUT data'!G386,1/PI())/2,2)/10000,PI()*POWER(PRODUCT('Raw INPUT data'!H386,1/PI())/2,2)/10000,PI()*POWER(PRODUCT('Raw INPUT data'!I386,1/PI())/2,2)/10000,PI()*POWER(PRODUCT('Raw INPUT data'!J386,1/PI())/2,2)/10000,PI()*POWER(PRODUCT('Raw INPUT data'!K386,1/PI())/2,2)/10000,PI()*POWER(PRODUCT('Raw INPUT data'!L386,1/PI())/2,2)/10000,PI()*POWER(PRODUCT('Raw INPUT data'!M386,1/PI())/2,2)/10000,PI()*POWER(PRODUCT('Raw INPUT data'!N386,1/PI())/2,2)/10000,PI()*POWER(PRODUCT('Raw INPUT data'!O386,1/PI())/2,2)/10000,PI()*POWER(PRODUCT('Raw INPUT data'!P386,1/PI())/2,2)/10000,PI()*POWER(PRODUCT('Raw INPUT data'!Q386,1/PI())/2,2)/10000,PI()*POWER(PRODUCT('Raw INPUT data'!R386,1/PI())/2,2)/10000,PI()*POWER(PRODUCT('Raw INPUT data'!S386,1/PI())/2,2)/10000,PI()*POWER(PRODUCT('Raw INPUT data'!T386,1/PI())/2,2)/10000,PI()*POWER(PRODUCT('Raw INPUT data'!U386,1/PI())/2,2)/10000,PI()*POWER(PRODUCT('Raw INPUT data'!V386,1/PI())/2,2)/10000,PI()*POWER(PRODUCT('Raw INPUT data'!W386,1/PI())/2,2)/10000,PI()*POWER(PRODUCT('Raw INPUT data'!X386,1/PI())/2,2)/10000,PI()*POWER(PRODUCT('Raw INPUT data'!Y386,1/PI())/2,2)/10000,PI()*POWER(PRODUCT('Raw INPUT data'!Z386,1/PI())/2,2)/10000)))</f>
        <v/>
      </c>
      <c r="I386" s="26" t="str">
        <f>IF(C386="","",COUNT('Raw INPUT data'!G386:Z386))</f>
        <v/>
      </c>
      <c r="J386" s="3" t="str">
        <f>IF(C386="","",'Raw INPUT data'!F386)</f>
        <v/>
      </c>
      <c r="K386" s="43"/>
      <c r="L386" s="43"/>
      <c r="M386" s="43"/>
      <c r="N386" s="43"/>
      <c r="O386" s="43"/>
      <c r="P386" s="43"/>
      <c r="Q386" s="43"/>
      <c r="R386" s="43"/>
      <c r="S386" s="43"/>
      <c r="T386" s="43"/>
      <c r="U386" s="43"/>
      <c r="V386" s="43"/>
      <c r="W386" s="43"/>
      <c r="X386" s="43"/>
      <c r="Y386" s="43"/>
      <c r="Z386" s="43"/>
      <c r="AA386" s="43"/>
      <c r="AB386" s="43"/>
      <c r="AC386" s="43"/>
      <c r="AD386" s="43"/>
      <c r="AE386" s="43"/>
      <c r="AF386" s="43"/>
      <c r="AG386" s="43"/>
      <c r="AH386" s="43"/>
      <c r="AI386" s="43"/>
      <c r="AJ386" s="43"/>
      <c r="AK386" s="43"/>
      <c r="AL386" s="43"/>
      <c r="AM386" s="43"/>
      <c r="AN386" s="72"/>
    </row>
    <row r="387" spans="1:40" x14ac:dyDescent="0.2">
      <c r="A387" s="68" t="str">
        <f t="shared" si="16"/>
        <v/>
      </c>
      <c r="B387" s="1" t="str">
        <f>CONCATENATE('Raw INPUT data'!A387,'Raw INPUT data'!B387)</f>
        <v/>
      </c>
      <c r="C387" s="12" t="str">
        <f>'Raw INPUT data'!D387</f>
        <v/>
      </c>
      <c r="D387" s="20" t="str">
        <f>IF(C387="","",IF(I387&gt;1,'Raw INPUT data'!E387,SUM('Raw INPUT data'!E387,(G387/100)/2)))</f>
        <v/>
      </c>
      <c r="E387" s="20" t="str">
        <f t="shared" si="17"/>
        <v/>
      </c>
      <c r="F387" s="16" t="str">
        <f>IF(C387="","",IF(I387&gt;1,"MST",'Raw INPUT data'!G387))</f>
        <v/>
      </c>
      <c r="G387" s="16" t="str">
        <f t="shared" si="18"/>
        <v/>
      </c>
      <c r="H387" s="25" t="str">
        <f>IF(C387="","",IF(I387=1,PI()*POWER(G387/2,2)/10000,SUM(PI()*POWER(PRODUCT('Raw INPUT data'!G387,1/PI())/2,2)/10000,PI()*POWER(PRODUCT('Raw INPUT data'!H387,1/PI())/2,2)/10000,PI()*POWER(PRODUCT('Raw INPUT data'!I387,1/PI())/2,2)/10000,PI()*POWER(PRODUCT('Raw INPUT data'!J387,1/PI())/2,2)/10000,PI()*POWER(PRODUCT('Raw INPUT data'!K387,1/PI())/2,2)/10000,PI()*POWER(PRODUCT('Raw INPUT data'!L387,1/PI())/2,2)/10000,PI()*POWER(PRODUCT('Raw INPUT data'!M387,1/PI())/2,2)/10000,PI()*POWER(PRODUCT('Raw INPUT data'!N387,1/PI())/2,2)/10000,PI()*POWER(PRODUCT('Raw INPUT data'!O387,1/PI())/2,2)/10000,PI()*POWER(PRODUCT('Raw INPUT data'!P387,1/PI())/2,2)/10000,PI()*POWER(PRODUCT('Raw INPUT data'!Q387,1/PI())/2,2)/10000,PI()*POWER(PRODUCT('Raw INPUT data'!R387,1/PI())/2,2)/10000,PI()*POWER(PRODUCT('Raw INPUT data'!S387,1/PI())/2,2)/10000,PI()*POWER(PRODUCT('Raw INPUT data'!T387,1/PI())/2,2)/10000,PI()*POWER(PRODUCT('Raw INPUT data'!U387,1/PI())/2,2)/10000,PI()*POWER(PRODUCT('Raw INPUT data'!V387,1/PI())/2,2)/10000,PI()*POWER(PRODUCT('Raw INPUT data'!W387,1/PI())/2,2)/10000,PI()*POWER(PRODUCT('Raw INPUT data'!X387,1/PI())/2,2)/10000,PI()*POWER(PRODUCT('Raw INPUT data'!Y387,1/PI())/2,2)/10000,PI()*POWER(PRODUCT('Raw INPUT data'!Z387,1/PI())/2,2)/10000)))</f>
        <v/>
      </c>
      <c r="I387" s="26" t="str">
        <f>IF(C387="","",COUNT('Raw INPUT data'!G387:Z387))</f>
        <v/>
      </c>
      <c r="J387" s="3" t="str">
        <f>IF(C387="","",'Raw INPUT data'!F387)</f>
        <v/>
      </c>
      <c r="K387" s="43"/>
      <c r="L387" s="43"/>
      <c r="M387" s="43"/>
      <c r="N387" s="43"/>
      <c r="O387" s="43"/>
      <c r="P387" s="43"/>
      <c r="Q387" s="43"/>
      <c r="R387" s="43"/>
      <c r="S387" s="43"/>
      <c r="T387" s="43"/>
      <c r="U387" s="43"/>
      <c r="V387" s="43"/>
      <c r="W387" s="43"/>
      <c r="X387" s="43"/>
      <c r="Y387" s="43"/>
      <c r="Z387" s="43"/>
      <c r="AA387" s="43"/>
      <c r="AB387" s="43"/>
      <c r="AC387" s="43"/>
      <c r="AD387" s="43"/>
      <c r="AE387" s="43"/>
      <c r="AF387" s="43"/>
      <c r="AG387" s="43"/>
      <c r="AH387" s="43"/>
      <c r="AI387" s="43"/>
      <c r="AJ387" s="43"/>
      <c r="AK387" s="43"/>
      <c r="AL387" s="43"/>
      <c r="AM387" s="43"/>
      <c r="AN387" s="72"/>
    </row>
    <row r="388" spans="1:40" x14ac:dyDescent="0.2">
      <c r="A388" s="69" t="str">
        <f t="shared" si="16"/>
        <v/>
      </c>
      <c r="B388" s="4" t="str">
        <f>CONCATENATE('Raw INPUT data'!A388,'Raw INPUT data'!B388)</f>
        <v/>
      </c>
      <c r="C388" s="17" t="str">
        <f>'Raw INPUT data'!D388</f>
        <v/>
      </c>
      <c r="D388" s="21" t="str">
        <f>IF(C388="","",IF(I388&gt;1,'Raw INPUT data'!E388,SUM('Raw INPUT data'!E388,(G388/100)/2)))</f>
        <v/>
      </c>
      <c r="E388" s="21" t="str">
        <f t="shared" si="17"/>
        <v/>
      </c>
      <c r="F388" s="18" t="str">
        <f>IF(C388="","",IF(I388&gt;1,"MST",'Raw INPUT data'!G388))</f>
        <v/>
      </c>
      <c r="G388" s="18" t="str">
        <f t="shared" si="18"/>
        <v/>
      </c>
      <c r="H388" s="27" t="str">
        <f>IF(C388="","",IF(I388=1,PI()*POWER(G388/2,2)/10000,SUM(PI()*POWER(PRODUCT('Raw INPUT data'!G388,1/PI())/2,2)/10000,PI()*POWER(PRODUCT('Raw INPUT data'!H388,1/PI())/2,2)/10000,PI()*POWER(PRODUCT('Raw INPUT data'!I388,1/PI())/2,2)/10000,PI()*POWER(PRODUCT('Raw INPUT data'!J388,1/PI())/2,2)/10000,PI()*POWER(PRODUCT('Raw INPUT data'!K388,1/PI())/2,2)/10000,PI()*POWER(PRODUCT('Raw INPUT data'!L388,1/PI())/2,2)/10000,PI()*POWER(PRODUCT('Raw INPUT data'!M388,1/PI())/2,2)/10000,PI()*POWER(PRODUCT('Raw INPUT data'!N388,1/PI())/2,2)/10000,PI()*POWER(PRODUCT('Raw INPUT data'!O388,1/PI())/2,2)/10000,PI()*POWER(PRODUCT('Raw INPUT data'!P388,1/PI())/2,2)/10000,PI()*POWER(PRODUCT('Raw INPUT data'!Q388,1/PI())/2,2)/10000,PI()*POWER(PRODUCT('Raw INPUT data'!R388,1/PI())/2,2)/10000,PI()*POWER(PRODUCT('Raw INPUT data'!S388,1/PI())/2,2)/10000,PI()*POWER(PRODUCT('Raw INPUT data'!T388,1/PI())/2,2)/10000,PI()*POWER(PRODUCT('Raw INPUT data'!U388,1/PI())/2,2)/10000,PI()*POWER(PRODUCT('Raw INPUT data'!V388,1/PI())/2,2)/10000,PI()*POWER(PRODUCT('Raw INPUT data'!W388,1/PI())/2,2)/10000,PI()*POWER(PRODUCT('Raw INPUT data'!X388,1/PI())/2,2)/10000,PI()*POWER(PRODUCT('Raw INPUT data'!Y388,1/PI())/2,2)/10000,PI()*POWER(PRODUCT('Raw INPUT data'!Z388,1/PI())/2,2)/10000)))</f>
        <v/>
      </c>
      <c r="I388" s="28" t="str">
        <f>IF(C388="","",COUNT('Raw INPUT data'!G388:Z388))</f>
        <v/>
      </c>
      <c r="J388" s="5" t="str">
        <f>IF(C388="","",'Raw INPUT data'!F388)</f>
        <v/>
      </c>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c r="AI388" s="44"/>
      <c r="AJ388" s="44"/>
      <c r="AK388" s="44"/>
      <c r="AL388" s="44"/>
      <c r="AM388" s="44"/>
      <c r="AN388" s="73"/>
    </row>
    <row r="389" spans="1:40" x14ac:dyDescent="0.2">
      <c r="A389" s="68" t="str">
        <f t="shared" ref="A389:A397" si="19">IF(B389="","",IF(C389="",0,1))</f>
        <v/>
      </c>
      <c r="B389" s="1" t="str">
        <f>CONCATENATE('Raw INPUT data'!A389,'Raw INPUT data'!B389)</f>
        <v/>
      </c>
      <c r="C389" s="12" t="str">
        <f>'Raw INPUT data'!D389</f>
        <v/>
      </c>
      <c r="D389" s="20" t="str">
        <f>IF(C389="","",IF(I389&gt;1,'Raw INPUT data'!E389,SUM('Raw INPUT data'!E389,(G389/100)/2)))</f>
        <v/>
      </c>
      <c r="E389" s="20" t="str">
        <f t="shared" si="17"/>
        <v/>
      </c>
      <c r="F389" s="16" t="str">
        <f>IF(C389="","",IF(I389&gt;1,"MST",'Raw INPUT data'!G389))</f>
        <v/>
      </c>
      <c r="G389" s="16" t="str">
        <f t="shared" si="18"/>
        <v/>
      </c>
      <c r="H389" s="25" t="str">
        <f>IF(C389="","",IF(I389=1,PI()*POWER(G389/2,2)/10000,SUM(PI()*POWER(PRODUCT('Raw INPUT data'!G389,1/PI())/2,2)/10000,PI()*POWER(PRODUCT('Raw INPUT data'!H389,1/PI())/2,2)/10000,PI()*POWER(PRODUCT('Raw INPUT data'!I389,1/PI())/2,2)/10000,PI()*POWER(PRODUCT('Raw INPUT data'!J389,1/PI())/2,2)/10000,PI()*POWER(PRODUCT('Raw INPUT data'!K389,1/PI())/2,2)/10000,PI()*POWER(PRODUCT('Raw INPUT data'!L389,1/PI())/2,2)/10000,PI()*POWER(PRODUCT('Raw INPUT data'!M389,1/PI())/2,2)/10000,PI()*POWER(PRODUCT('Raw INPUT data'!N389,1/PI())/2,2)/10000,PI()*POWER(PRODUCT('Raw INPUT data'!O389,1/PI())/2,2)/10000,PI()*POWER(PRODUCT('Raw INPUT data'!P389,1/PI())/2,2)/10000,PI()*POWER(PRODUCT('Raw INPUT data'!Q389,1/PI())/2,2)/10000,PI()*POWER(PRODUCT('Raw INPUT data'!R389,1/PI())/2,2)/10000,PI()*POWER(PRODUCT('Raw INPUT data'!S389,1/PI())/2,2)/10000,PI()*POWER(PRODUCT('Raw INPUT data'!T389,1/PI())/2,2)/10000,PI()*POWER(PRODUCT('Raw INPUT data'!U389,1/PI())/2,2)/10000,PI()*POWER(PRODUCT('Raw INPUT data'!V389,1/PI())/2,2)/10000,PI()*POWER(PRODUCT('Raw INPUT data'!W389,1/PI())/2,2)/10000,PI()*POWER(PRODUCT('Raw INPUT data'!X389,1/PI())/2,2)/10000,PI()*POWER(PRODUCT('Raw INPUT data'!Y389,1/PI())/2,2)/10000,PI()*POWER(PRODUCT('Raw INPUT data'!Z389,1/PI())/2,2)/10000)))</f>
        <v/>
      </c>
      <c r="I389" s="26" t="str">
        <f>IF(C389="","",COUNT('Raw INPUT data'!G389:Z389))</f>
        <v/>
      </c>
      <c r="J389" s="3" t="str">
        <f>IF(C389="","",'Raw INPUT data'!F389)</f>
        <v/>
      </c>
      <c r="K389" s="43" t="str">
        <f>IF(B389="","",IF($K$4="","",IF(OR(C389=$K$4,C390=$K$4,C391=$K$4,C392=$K$4),1,0)))</f>
        <v/>
      </c>
      <c r="L389" s="43" t="str">
        <f>IF(B389="","",IF($L$4="","",IF(OR(C389=$L$4,C390=$L$4,C391=$L$4,C392=$L$4),1,0)))</f>
        <v/>
      </c>
      <c r="M389" s="43" t="str">
        <f>IF(B389="","",IF($M$4="","",IF(OR(C389=$M$4,C390=$M$4,C391=$M$4,C392=$M$4),1,0)))</f>
        <v/>
      </c>
      <c r="N389" s="43" t="str">
        <f>IF(B389="","",IF($N$4="","",IF(OR(C389=$N$4,C390=$N$4,C391=$N$4,C392=$N$4),1,0)))</f>
        <v/>
      </c>
      <c r="O389" s="43" t="str">
        <f>IF(B389="","",IF($O$4="","",IF(OR(C389=$O$4,C390=$O$4,C391=$O$4,C392=$O$4),1,0)))</f>
        <v/>
      </c>
      <c r="P389" s="43" t="str">
        <f>IF(B389="","",IF($P$4="","",IF(OR(C389=$P$4,C390=$P$4,C391=$P$4,C392=$P$4),1,0)))</f>
        <v/>
      </c>
      <c r="Q389" s="43" t="str">
        <f>IF(B389="","",IF($Q$4="","",IF(OR(C389=$Q$4,C390=$Q$4,C391=$Q$4,C392=$Q$4),1,0)))</f>
        <v/>
      </c>
      <c r="R389" s="43" t="str">
        <f>IF(B389="","",IF($R$4="","",IF(OR(C389=$R$4,C390=$R$4,C391=$R$4,C392=$R$4),1,0)))</f>
        <v/>
      </c>
      <c r="S389" s="43" t="str">
        <f>IF(B389="","",IF($S$4="","",IF(OR(C389=$S$4,C390=$S$4,C391=$S$4,C392=$S$4),1,0)))</f>
        <v/>
      </c>
      <c r="T389" s="43" t="str">
        <f>IF(B389="","",IF($T$4="","",IF(OR(C389=$T$4,C390=$T$4,C391=$T$4,C392=$T$4),1,0)))</f>
        <v/>
      </c>
      <c r="U389" s="43" t="str">
        <f>IF(B389="","",IF($U$4="","",IF(OR(C389=$U$4,C390=$U$4,C391=$U$4,C392=$U$4),1,0)))</f>
        <v/>
      </c>
      <c r="V389" s="43" t="str">
        <f>IF(B389="","",IF($V$4="","",IF(OR(C389=$V$4,C390=$V$4,C391=$V$4,C392=$V$4),1,0)))</f>
        <v/>
      </c>
      <c r="W389" s="43" t="str">
        <f>IF(B389="","",IF($W$4="","",IF(OR(C389=$W$4,C390=$W$4,C391=$W$4,C392=$W$4),1,0)))</f>
        <v/>
      </c>
      <c r="X389" s="43" t="str">
        <f>IF(B389="","",IF($X$4="","",IF(OR(C389=$X$4,C390=$X$4,C391=$X$4,C392=$X$4),1,0)))</f>
        <v/>
      </c>
      <c r="Y389" s="43" t="str">
        <f>IF(B389="","",IF($Y$4="","",IF(OR(C389=$Y$4,C390=$Y$4,C391=$Y$4,C392=$Y$4),1,0)))</f>
        <v/>
      </c>
      <c r="Z389" s="43" t="str">
        <f>IF(B389="","",IF($Z$4="","",IF(OR(C389=$Z$4,C390=$Z$4,C391=$Z$4,C392=$Z$4),1,0)))</f>
        <v/>
      </c>
      <c r="AA389" s="43" t="str">
        <f>IF(B389="","",IF($AA$4="","",IF(OR(C389=$AA$4,C390=$AA$4,C391=$AA$4,C392=$AA$4),1,0)))</f>
        <v/>
      </c>
      <c r="AB389" s="43" t="str">
        <f>IF(B389="","",IF($AB$4="","",IF(OR(C389=$AB$4,C390=$AB$4,C391=$AB$4,C392=$AB$4),1,0)))</f>
        <v/>
      </c>
      <c r="AC389" s="43" t="str">
        <f>IF(B389="","",IF($AC$4="","",IF(OR(C389=$AC$4,C390=$AC$4,C391=$AC$4,C392=$AC$4),1,0)))</f>
        <v/>
      </c>
      <c r="AD389" s="43" t="str">
        <f>IF(B389="","",IF($AD$4="","",IF(OR(C389=$AD$4,C390=$AD$4,C391=$AD$4,C392=$AD$4),1,0)))</f>
        <v/>
      </c>
      <c r="AE389" s="43" t="str">
        <f>IF(B389="","",IF($AE$4="","",IF(OR(C389=$AE$4,C390=$AE$4,C391=$AE$4,C392=$AE$4),1,0)))</f>
        <v/>
      </c>
      <c r="AF389" s="43" t="str">
        <f>IF(B389="","",IF($AF$4="","",IF(OR(C389=$AF$4,C390=$AF$4,C391=$AF$4,C392=$AF$4),1,0)))</f>
        <v/>
      </c>
      <c r="AG389" s="43" t="str">
        <f>IF(B389="","",IF($AG$4="","",IF(OR(C389=$AG$4,C390=$AG$4,C391=$AG$4,C392=$AG$4),1,0)))</f>
        <v/>
      </c>
      <c r="AH389" s="43" t="str">
        <f>IF(B389="","",IF($AH$4="","",IF(OR(C389=$AH$4,C390=$AH$4,C391=$AH$4,C392=$AH$4),1,0)))</f>
        <v/>
      </c>
      <c r="AI389" s="43" t="str">
        <f>IF(B389="","",IF($AI$4="","",IF(OR(C389=$AI$4,C390=$AI$4,C391=$AI$4,C392=$AI$4),1,0)))</f>
        <v/>
      </c>
      <c r="AJ389" s="43" t="str">
        <f>IF(B389="","",IF($AJ$4="","",IF(OR(C389=$AJ$4,C390=$AJ$4,C391=$AJ$4,C392=$AJ$4),1,0)))</f>
        <v/>
      </c>
      <c r="AK389" s="43" t="str">
        <f>IF(B389="","",IF($AK$4="","",IF(OR(C389=$AK$4,C390=$AK$4,C391=$AK$4,C392=$AK$4),1,0)))</f>
        <v/>
      </c>
      <c r="AL389" s="43" t="str">
        <f>IF(B389="","",IF($AL$4="","",IF(OR(C389=$AL$4,C390=$AL$4,C391=$AL$4,C392=$AL$4),1,0)))</f>
        <v/>
      </c>
      <c r="AM389" s="43" t="str">
        <f>IF(B389="","",IF($AM$4="","",IF(OR(C389=$AM$4,C390=$AM$4,C391=$AM$4,C392=$AM$4),1,0)))</f>
        <v/>
      </c>
      <c r="AN389" s="72" t="str">
        <f>IF(B389="","",IF($AN$4="","",IF(OR(C389=$AN$4,C390=$AN$4,C391=$AN$4,C392=$AN$4),1,0)))</f>
        <v/>
      </c>
    </row>
    <row r="390" spans="1:40" x14ac:dyDescent="0.2">
      <c r="A390" s="68" t="str">
        <f t="shared" si="19"/>
        <v/>
      </c>
      <c r="B390" s="1" t="str">
        <f>CONCATENATE('Raw INPUT data'!A390,'Raw INPUT data'!B390)</f>
        <v/>
      </c>
      <c r="C390" s="12" t="str">
        <f>'Raw INPUT data'!D390</f>
        <v/>
      </c>
      <c r="D390" s="20" t="str">
        <f>IF(C390="","",IF(I390&gt;1,'Raw INPUT data'!E390,SUM('Raw INPUT data'!E390,(G390/100)/2)))</f>
        <v/>
      </c>
      <c r="E390" s="20" t="str">
        <f t="shared" si="17"/>
        <v/>
      </c>
      <c r="F390" s="16" t="str">
        <f>IF(C390="","",IF(I390&gt;1,"MST",'Raw INPUT data'!G390))</f>
        <v/>
      </c>
      <c r="G390" s="16" t="str">
        <f t="shared" si="18"/>
        <v/>
      </c>
      <c r="H390" s="25" t="str">
        <f>IF(C390="","",IF(I390=1,PI()*POWER(G390/2,2)/10000,SUM(PI()*POWER(PRODUCT('Raw INPUT data'!G390,1/PI())/2,2)/10000,PI()*POWER(PRODUCT('Raw INPUT data'!H390,1/PI())/2,2)/10000,PI()*POWER(PRODUCT('Raw INPUT data'!I390,1/PI())/2,2)/10000,PI()*POWER(PRODUCT('Raw INPUT data'!J390,1/PI())/2,2)/10000,PI()*POWER(PRODUCT('Raw INPUT data'!K390,1/PI())/2,2)/10000,PI()*POWER(PRODUCT('Raw INPUT data'!L390,1/PI())/2,2)/10000,PI()*POWER(PRODUCT('Raw INPUT data'!M390,1/PI())/2,2)/10000,PI()*POWER(PRODUCT('Raw INPUT data'!N390,1/PI())/2,2)/10000,PI()*POWER(PRODUCT('Raw INPUT data'!O390,1/PI())/2,2)/10000,PI()*POWER(PRODUCT('Raw INPUT data'!P390,1/PI())/2,2)/10000,PI()*POWER(PRODUCT('Raw INPUT data'!Q390,1/PI())/2,2)/10000,PI()*POWER(PRODUCT('Raw INPUT data'!R390,1/PI())/2,2)/10000,PI()*POWER(PRODUCT('Raw INPUT data'!S390,1/PI())/2,2)/10000,PI()*POWER(PRODUCT('Raw INPUT data'!T390,1/PI())/2,2)/10000,PI()*POWER(PRODUCT('Raw INPUT data'!U390,1/PI())/2,2)/10000,PI()*POWER(PRODUCT('Raw INPUT data'!V390,1/PI())/2,2)/10000,PI()*POWER(PRODUCT('Raw INPUT data'!W390,1/PI())/2,2)/10000,PI()*POWER(PRODUCT('Raw INPUT data'!X390,1/PI())/2,2)/10000,PI()*POWER(PRODUCT('Raw INPUT data'!Y390,1/PI())/2,2)/10000,PI()*POWER(PRODUCT('Raw INPUT data'!Z390,1/PI())/2,2)/10000)))</f>
        <v/>
      </c>
      <c r="I390" s="26" t="str">
        <f>IF(C390="","",COUNT('Raw INPUT data'!G390:Z390))</f>
        <v/>
      </c>
      <c r="J390" s="3" t="str">
        <f>IF(C390="","",'Raw INPUT data'!F390)</f>
        <v/>
      </c>
      <c r="K390" s="43"/>
      <c r="L390" s="43"/>
      <c r="M390" s="43"/>
      <c r="N390" s="43"/>
      <c r="O390" s="43"/>
      <c r="P390" s="43"/>
      <c r="Q390" s="43"/>
      <c r="R390" s="43"/>
      <c r="S390" s="43"/>
      <c r="T390" s="43"/>
      <c r="U390" s="43"/>
      <c r="V390" s="43"/>
      <c r="W390" s="43"/>
      <c r="X390" s="43"/>
      <c r="Y390" s="43"/>
      <c r="Z390" s="43"/>
      <c r="AA390" s="43"/>
      <c r="AB390" s="43"/>
      <c r="AC390" s="43"/>
      <c r="AD390" s="43"/>
      <c r="AE390" s="43"/>
      <c r="AF390" s="43"/>
      <c r="AG390" s="43"/>
      <c r="AH390" s="43"/>
      <c r="AI390" s="43"/>
      <c r="AJ390" s="43"/>
      <c r="AK390" s="43"/>
      <c r="AL390" s="43"/>
      <c r="AM390" s="43"/>
      <c r="AN390" s="72"/>
    </row>
    <row r="391" spans="1:40" x14ac:dyDescent="0.2">
      <c r="A391" s="68" t="str">
        <f t="shared" si="19"/>
        <v/>
      </c>
      <c r="B391" s="1" t="str">
        <f>CONCATENATE('Raw INPUT data'!A391,'Raw INPUT data'!B391)</f>
        <v/>
      </c>
      <c r="C391" s="12" t="str">
        <f>'Raw INPUT data'!D391</f>
        <v/>
      </c>
      <c r="D391" s="20" t="str">
        <f>IF(C391="","",IF(I391&gt;1,'Raw INPUT data'!E391,SUM('Raw INPUT data'!E391,(G391/100)/2)))</f>
        <v/>
      </c>
      <c r="E391" s="20" t="str">
        <f t="shared" si="17"/>
        <v/>
      </c>
      <c r="F391" s="16" t="str">
        <f>IF(C391="","",IF(I391&gt;1,"MST",'Raw INPUT data'!G391))</f>
        <v/>
      </c>
      <c r="G391" s="16" t="str">
        <f t="shared" si="18"/>
        <v/>
      </c>
      <c r="H391" s="25" t="str">
        <f>IF(C391="","",IF(I391=1,PI()*POWER(G391/2,2)/10000,SUM(PI()*POWER(PRODUCT('Raw INPUT data'!G391,1/PI())/2,2)/10000,PI()*POWER(PRODUCT('Raw INPUT data'!H391,1/PI())/2,2)/10000,PI()*POWER(PRODUCT('Raw INPUT data'!I391,1/PI())/2,2)/10000,PI()*POWER(PRODUCT('Raw INPUT data'!J391,1/PI())/2,2)/10000,PI()*POWER(PRODUCT('Raw INPUT data'!K391,1/PI())/2,2)/10000,PI()*POWER(PRODUCT('Raw INPUT data'!L391,1/PI())/2,2)/10000,PI()*POWER(PRODUCT('Raw INPUT data'!M391,1/PI())/2,2)/10000,PI()*POWER(PRODUCT('Raw INPUT data'!N391,1/PI())/2,2)/10000,PI()*POWER(PRODUCT('Raw INPUT data'!O391,1/PI())/2,2)/10000,PI()*POWER(PRODUCT('Raw INPUT data'!P391,1/PI())/2,2)/10000,PI()*POWER(PRODUCT('Raw INPUT data'!Q391,1/PI())/2,2)/10000,PI()*POWER(PRODUCT('Raw INPUT data'!R391,1/PI())/2,2)/10000,PI()*POWER(PRODUCT('Raw INPUT data'!S391,1/PI())/2,2)/10000,PI()*POWER(PRODUCT('Raw INPUT data'!T391,1/PI())/2,2)/10000,PI()*POWER(PRODUCT('Raw INPUT data'!U391,1/PI())/2,2)/10000,PI()*POWER(PRODUCT('Raw INPUT data'!V391,1/PI())/2,2)/10000,PI()*POWER(PRODUCT('Raw INPUT data'!W391,1/PI())/2,2)/10000,PI()*POWER(PRODUCT('Raw INPUT data'!X391,1/PI())/2,2)/10000,PI()*POWER(PRODUCT('Raw INPUT data'!Y391,1/PI())/2,2)/10000,PI()*POWER(PRODUCT('Raw INPUT data'!Z391,1/PI())/2,2)/10000)))</f>
        <v/>
      </c>
      <c r="I391" s="26" t="str">
        <f>IF(C391="","",COUNT('Raw INPUT data'!G391:Z391))</f>
        <v/>
      </c>
      <c r="J391" s="3" t="str">
        <f>IF(C391="","",'Raw INPUT data'!F391)</f>
        <v/>
      </c>
      <c r="K391" s="43"/>
      <c r="L391" s="43"/>
      <c r="M391" s="43"/>
      <c r="N391" s="43"/>
      <c r="O391" s="43"/>
      <c r="P391" s="43"/>
      <c r="Q391" s="43"/>
      <c r="R391" s="43"/>
      <c r="S391" s="43"/>
      <c r="T391" s="43"/>
      <c r="U391" s="43"/>
      <c r="V391" s="43"/>
      <c r="W391" s="43"/>
      <c r="X391" s="43"/>
      <c r="Y391" s="43"/>
      <c r="Z391" s="43"/>
      <c r="AA391" s="43"/>
      <c r="AB391" s="43"/>
      <c r="AC391" s="43"/>
      <c r="AD391" s="43"/>
      <c r="AE391" s="43"/>
      <c r="AF391" s="43"/>
      <c r="AG391" s="43"/>
      <c r="AH391" s="43"/>
      <c r="AI391" s="43"/>
      <c r="AJ391" s="43"/>
      <c r="AK391" s="43"/>
      <c r="AL391" s="43"/>
      <c r="AM391" s="43"/>
      <c r="AN391" s="72"/>
    </row>
    <row r="392" spans="1:40" x14ac:dyDescent="0.2">
      <c r="A392" s="69" t="str">
        <f t="shared" si="19"/>
        <v/>
      </c>
      <c r="B392" s="4" t="str">
        <f>CONCATENATE('Raw INPUT data'!A392,'Raw INPUT data'!B392)</f>
        <v/>
      </c>
      <c r="C392" s="17" t="str">
        <f>'Raw INPUT data'!D392</f>
        <v/>
      </c>
      <c r="D392" s="21" t="str">
        <f>IF(C392="","",IF(I392&gt;1,'Raw INPUT data'!E392,SUM('Raw INPUT data'!E392,(G392/100)/2)))</f>
        <v/>
      </c>
      <c r="E392" s="21" t="str">
        <f t="shared" si="17"/>
        <v/>
      </c>
      <c r="F392" s="18" t="str">
        <f>IF(C392="","",IF(I392&gt;1,"MST",'Raw INPUT data'!G392))</f>
        <v/>
      </c>
      <c r="G392" s="18" t="str">
        <f t="shared" si="18"/>
        <v/>
      </c>
      <c r="H392" s="27" t="str">
        <f>IF(C392="","",IF(I392=1,PI()*POWER(G392/2,2)/10000,SUM(PI()*POWER(PRODUCT('Raw INPUT data'!G392,1/PI())/2,2)/10000,PI()*POWER(PRODUCT('Raw INPUT data'!H392,1/PI())/2,2)/10000,PI()*POWER(PRODUCT('Raw INPUT data'!I392,1/PI())/2,2)/10000,PI()*POWER(PRODUCT('Raw INPUT data'!J392,1/PI())/2,2)/10000,PI()*POWER(PRODUCT('Raw INPUT data'!K392,1/PI())/2,2)/10000,PI()*POWER(PRODUCT('Raw INPUT data'!L392,1/PI())/2,2)/10000,PI()*POWER(PRODUCT('Raw INPUT data'!M392,1/PI())/2,2)/10000,PI()*POWER(PRODUCT('Raw INPUT data'!N392,1/PI())/2,2)/10000,PI()*POWER(PRODUCT('Raw INPUT data'!O392,1/PI())/2,2)/10000,PI()*POWER(PRODUCT('Raw INPUT data'!P392,1/PI())/2,2)/10000,PI()*POWER(PRODUCT('Raw INPUT data'!Q392,1/PI())/2,2)/10000,PI()*POWER(PRODUCT('Raw INPUT data'!R392,1/PI())/2,2)/10000,PI()*POWER(PRODUCT('Raw INPUT data'!S392,1/PI())/2,2)/10000,PI()*POWER(PRODUCT('Raw INPUT data'!T392,1/PI())/2,2)/10000,PI()*POWER(PRODUCT('Raw INPUT data'!U392,1/PI())/2,2)/10000,PI()*POWER(PRODUCT('Raw INPUT data'!V392,1/PI())/2,2)/10000,PI()*POWER(PRODUCT('Raw INPUT data'!W392,1/PI())/2,2)/10000,PI()*POWER(PRODUCT('Raw INPUT data'!X392,1/PI())/2,2)/10000,PI()*POWER(PRODUCT('Raw INPUT data'!Y392,1/PI())/2,2)/10000,PI()*POWER(PRODUCT('Raw INPUT data'!Z392,1/PI())/2,2)/10000)))</f>
        <v/>
      </c>
      <c r="I392" s="28" t="str">
        <f>IF(C392="","",COUNT('Raw INPUT data'!G392:Z392))</f>
        <v/>
      </c>
      <c r="J392" s="5" t="str">
        <f>IF(C392="","",'Raw INPUT data'!F392)</f>
        <v/>
      </c>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c r="AI392" s="44"/>
      <c r="AJ392" s="44"/>
      <c r="AK392" s="44"/>
      <c r="AL392" s="44"/>
      <c r="AM392" s="44"/>
      <c r="AN392" s="73"/>
    </row>
    <row r="393" spans="1:40" x14ac:dyDescent="0.2">
      <c r="A393" s="68" t="str">
        <f t="shared" si="19"/>
        <v/>
      </c>
      <c r="B393" s="1" t="str">
        <f>CONCATENATE('Raw INPUT data'!A393,'Raw INPUT data'!B393)</f>
        <v/>
      </c>
      <c r="C393" s="12" t="str">
        <f>'Raw INPUT data'!D393</f>
        <v/>
      </c>
      <c r="D393" s="20" t="str">
        <f>IF(C393="","",IF(I393&gt;1,'Raw INPUT data'!E393,SUM('Raw INPUT data'!E393,(G393/100)/2)))</f>
        <v/>
      </c>
      <c r="E393" s="20" t="str">
        <f t="shared" ref="E393:E404" si="20">IF(D393="","",POWER(D393,2))</f>
        <v/>
      </c>
      <c r="F393" s="16" t="str">
        <f>IF(C393="","",IF(I393&gt;1,"MST",'Raw INPUT data'!G393))</f>
        <v/>
      </c>
      <c r="G393" s="16" t="str">
        <f t="shared" si="18"/>
        <v/>
      </c>
      <c r="H393" s="25" t="str">
        <f>IF(C393="","",IF(I393=1,PI()*POWER(G393/2,2)/10000,SUM(PI()*POWER(PRODUCT('Raw INPUT data'!G393,1/PI())/2,2)/10000,PI()*POWER(PRODUCT('Raw INPUT data'!H393,1/PI())/2,2)/10000,PI()*POWER(PRODUCT('Raw INPUT data'!I393,1/PI())/2,2)/10000,PI()*POWER(PRODUCT('Raw INPUT data'!J393,1/PI())/2,2)/10000,PI()*POWER(PRODUCT('Raw INPUT data'!K393,1/PI())/2,2)/10000,PI()*POWER(PRODUCT('Raw INPUT data'!L393,1/PI())/2,2)/10000,PI()*POWER(PRODUCT('Raw INPUT data'!M393,1/PI())/2,2)/10000,PI()*POWER(PRODUCT('Raw INPUT data'!N393,1/PI())/2,2)/10000,PI()*POWER(PRODUCT('Raw INPUT data'!O393,1/PI())/2,2)/10000,PI()*POWER(PRODUCT('Raw INPUT data'!P393,1/PI())/2,2)/10000,PI()*POWER(PRODUCT('Raw INPUT data'!Q393,1/PI())/2,2)/10000,PI()*POWER(PRODUCT('Raw INPUT data'!R393,1/PI())/2,2)/10000,PI()*POWER(PRODUCT('Raw INPUT data'!S393,1/PI())/2,2)/10000,PI()*POWER(PRODUCT('Raw INPUT data'!T393,1/PI())/2,2)/10000,PI()*POWER(PRODUCT('Raw INPUT data'!U393,1/PI())/2,2)/10000,PI()*POWER(PRODUCT('Raw INPUT data'!V393,1/PI())/2,2)/10000,PI()*POWER(PRODUCT('Raw INPUT data'!W393,1/PI())/2,2)/10000,PI()*POWER(PRODUCT('Raw INPUT data'!X393,1/PI())/2,2)/10000,PI()*POWER(PRODUCT('Raw INPUT data'!Y393,1/PI())/2,2)/10000,PI()*POWER(PRODUCT('Raw INPUT data'!Z393,1/PI())/2,2)/10000)))</f>
        <v/>
      </c>
      <c r="I393" s="26" t="str">
        <f>IF(C393="","",COUNT('Raw INPUT data'!G393:Z393))</f>
        <v/>
      </c>
      <c r="J393" s="3" t="str">
        <f>IF(C393="","",'Raw INPUT data'!F393)</f>
        <v/>
      </c>
      <c r="K393" s="43" t="str">
        <f>IF(B393="","",IF($K$4="","",IF(OR(C393=$K$4,C394=$K$4,C395=$K$4,C396=$K$4),1,0)))</f>
        <v/>
      </c>
      <c r="L393" s="43" t="str">
        <f>IF(B393="","",IF($L$4="","",IF(OR(C393=$L$4,C394=$L$4,C395=$L$4,C396=$L$4),1,0)))</f>
        <v/>
      </c>
      <c r="M393" s="43" t="str">
        <f>IF(B393="","",IF($M$4="","",IF(OR(C393=$M$4,C394=$M$4,C395=$M$4,C396=$M$4),1,0)))</f>
        <v/>
      </c>
      <c r="N393" s="43" t="str">
        <f>IF(B393="","",IF($N$4="","",IF(OR(C393=$N$4,C394=$N$4,C395=$N$4,C396=$N$4),1,0)))</f>
        <v/>
      </c>
      <c r="O393" s="43" t="str">
        <f>IF(B393="","",IF($O$4="","",IF(OR(C393=$O$4,C394=$O$4,C395=$O$4,C396=$O$4),1,0)))</f>
        <v/>
      </c>
      <c r="P393" s="43" t="str">
        <f>IF(B393="","",IF($P$4="","",IF(OR(C393=$P$4,C394=$P$4,C395=$P$4,C396=$P$4),1,0)))</f>
        <v/>
      </c>
      <c r="Q393" s="43" t="str">
        <f>IF(B393="","",IF($Q$4="","",IF(OR(C393=$Q$4,C394=$Q$4,C395=$Q$4,C396=$Q$4),1,0)))</f>
        <v/>
      </c>
      <c r="R393" s="43" t="str">
        <f>IF(B393="","",IF($R$4="","",IF(OR(C393=$R$4,C394=$R$4,C395=$R$4,C396=$R$4),1,0)))</f>
        <v/>
      </c>
      <c r="S393" s="43" t="str">
        <f>IF(B393="","",IF($S$4="","",IF(OR(C393=$S$4,C394=$S$4,C395=$S$4,C396=$S$4),1,0)))</f>
        <v/>
      </c>
      <c r="T393" s="43" t="str">
        <f>IF(B393="","",IF($T$4="","",IF(OR(C393=$T$4,C394=$T$4,C395=$T$4,C396=$T$4),1,0)))</f>
        <v/>
      </c>
      <c r="U393" s="43" t="str">
        <f>IF(B393="","",IF($U$4="","",IF(OR(C393=$U$4,C394=$U$4,C395=$U$4,C396=$U$4),1,0)))</f>
        <v/>
      </c>
      <c r="V393" s="43" t="str">
        <f>IF(B393="","",IF($V$4="","",IF(OR(C393=$V$4,C394=$V$4,C395=$V$4,C396=$V$4),1,0)))</f>
        <v/>
      </c>
      <c r="W393" s="43" t="str">
        <f>IF(B393="","",IF($W$4="","",IF(OR(C393=$W$4,C394=$W$4,C395=$W$4,C396=$W$4),1,0)))</f>
        <v/>
      </c>
      <c r="X393" s="43" t="str">
        <f>IF(B393="","",IF($X$4="","",IF(OR(C393=$X$4,C394=$X$4,C395=$X$4,C396=$X$4),1,0)))</f>
        <v/>
      </c>
      <c r="Y393" s="43" t="str">
        <f>IF(B393="","",IF($Y$4="","",IF(OR(C393=$Y$4,C394=$Y$4,C395=$Y$4,C396=$Y$4),1,0)))</f>
        <v/>
      </c>
      <c r="Z393" s="43" t="str">
        <f>IF(B393="","",IF($Z$4="","",IF(OR(C393=$Z$4,C394=$Z$4,C395=$Z$4,C396=$Z$4),1,0)))</f>
        <v/>
      </c>
      <c r="AA393" s="43" t="str">
        <f>IF(B393="","",IF($AA$4="","",IF(OR(C393=$AA$4,C394=$AA$4,C395=$AA$4,C396=$AA$4),1,0)))</f>
        <v/>
      </c>
      <c r="AB393" s="43" t="str">
        <f>IF(B393="","",IF($AB$4="","",IF(OR(C393=$AB$4,C394=$AB$4,C395=$AB$4,C396=$AB$4),1,0)))</f>
        <v/>
      </c>
      <c r="AC393" s="43" t="str">
        <f>IF(B393="","",IF($AC$4="","",IF(OR(C393=$AC$4,C394=$AC$4,C395=$AC$4,C396=$AC$4),1,0)))</f>
        <v/>
      </c>
      <c r="AD393" s="43" t="str">
        <f>IF(B393="","",IF($AD$4="","",IF(OR(C393=$AD$4,C394=$AD$4,C395=$AD$4,C396=$AD$4),1,0)))</f>
        <v/>
      </c>
      <c r="AE393" s="43" t="str">
        <f>IF(B393="","",IF($AE$4="","",IF(OR(C393=$AE$4,C394=$AE$4,C395=$AE$4,C396=$AE$4),1,0)))</f>
        <v/>
      </c>
      <c r="AF393" s="43" t="str">
        <f>IF(B393="","",IF($AF$4="","",IF(OR(C393=$AF$4,C394=$AF$4,C395=$AF$4,C396=$AF$4),1,0)))</f>
        <v/>
      </c>
      <c r="AG393" s="43" t="str">
        <f>IF(B393="","",IF($AG$4="","",IF(OR(C393=$AG$4,C394=$AG$4,C395=$AG$4,C396=$AG$4),1,0)))</f>
        <v/>
      </c>
      <c r="AH393" s="43" t="str">
        <f>IF(B393="","",IF($AH$4="","",IF(OR(C393=$AH$4,C394=$AH$4,C395=$AH$4,C396=$AH$4),1,0)))</f>
        <v/>
      </c>
      <c r="AI393" s="43" t="str">
        <f>IF(B393="","",IF($AI$4="","",IF(OR(C393=$AI$4,C394=$AI$4,C395=$AI$4,C396=$AI$4),1,0)))</f>
        <v/>
      </c>
      <c r="AJ393" s="43" t="str">
        <f>IF(B393="","",IF($AJ$4="","",IF(OR(C393=$AJ$4,C394=$AJ$4,C395=$AJ$4,C396=$AJ$4),1,0)))</f>
        <v/>
      </c>
      <c r="AK393" s="43" t="str">
        <f>IF(B393="","",IF($AK$4="","",IF(OR(C393=$AK$4,C394=$AK$4,C395=$AK$4,C396=$AK$4),1,0)))</f>
        <v/>
      </c>
      <c r="AL393" s="43" t="str">
        <f>IF(B393="","",IF($AL$4="","",IF(OR(C393=$AL$4,C394=$AL$4,C395=$AL$4,C396=$AL$4),1,0)))</f>
        <v/>
      </c>
      <c r="AM393" s="43" t="str">
        <f>IF(B393="","",IF($AM$4="","",IF(OR(C393=$AM$4,C394=$AM$4,C395=$AM$4,C396=$AM$4),1,0)))</f>
        <v/>
      </c>
      <c r="AN393" s="72" t="str">
        <f>IF(B393="","",IF($AN$4="","",IF(OR(C393=$AN$4,C394=$AN$4,C395=$AN$4,C396=$AN$4),1,0)))</f>
        <v/>
      </c>
    </row>
    <row r="394" spans="1:40" x14ac:dyDescent="0.2">
      <c r="A394" s="68" t="str">
        <f t="shared" si="19"/>
        <v/>
      </c>
      <c r="B394" s="1" t="str">
        <f>CONCATENATE('Raw INPUT data'!A394,'Raw INPUT data'!B394)</f>
        <v/>
      </c>
      <c r="C394" s="12" t="str">
        <f>'Raw INPUT data'!D394</f>
        <v/>
      </c>
      <c r="D394" s="20" t="str">
        <f>IF(C394="","",IF(I394&gt;1,'Raw INPUT data'!E394,SUM('Raw INPUT data'!E394,(G394/100)/2)))</f>
        <v/>
      </c>
      <c r="E394" s="20" t="str">
        <f t="shared" si="20"/>
        <v/>
      </c>
      <c r="F394" s="16" t="str">
        <f>IF(C394="","",IF(I394&gt;1,"MST",'Raw INPUT data'!G394))</f>
        <v/>
      </c>
      <c r="G394" s="16" t="str">
        <f t="shared" ref="G394:G404" si="21">IF(C394="","",IF(F394="MST","MST",PRODUCT(F394,1/PI())))</f>
        <v/>
      </c>
      <c r="H394" s="25" t="str">
        <f>IF(C394="","",IF(I394=1,PI()*POWER(G394/2,2)/10000,SUM(PI()*POWER(PRODUCT('Raw INPUT data'!G394,1/PI())/2,2)/10000,PI()*POWER(PRODUCT('Raw INPUT data'!H394,1/PI())/2,2)/10000,PI()*POWER(PRODUCT('Raw INPUT data'!I394,1/PI())/2,2)/10000,PI()*POWER(PRODUCT('Raw INPUT data'!J394,1/PI())/2,2)/10000,PI()*POWER(PRODUCT('Raw INPUT data'!K394,1/PI())/2,2)/10000,PI()*POWER(PRODUCT('Raw INPUT data'!L394,1/PI())/2,2)/10000,PI()*POWER(PRODUCT('Raw INPUT data'!M394,1/PI())/2,2)/10000,PI()*POWER(PRODUCT('Raw INPUT data'!N394,1/PI())/2,2)/10000,PI()*POWER(PRODUCT('Raw INPUT data'!O394,1/PI())/2,2)/10000,PI()*POWER(PRODUCT('Raw INPUT data'!P394,1/PI())/2,2)/10000,PI()*POWER(PRODUCT('Raw INPUT data'!Q394,1/PI())/2,2)/10000,PI()*POWER(PRODUCT('Raw INPUT data'!R394,1/PI())/2,2)/10000,PI()*POWER(PRODUCT('Raw INPUT data'!S394,1/PI())/2,2)/10000,PI()*POWER(PRODUCT('Raw INPUT data'!T394,1/PI())/2,2)/10000,PI()*POWER(PRODUCT('Raw INPUT data'!U394,1/PI())/2,2)/10000,PI()*POWER(PRODUCT('Raw INPUT data'!V394,1/PI())/2,2)/10000,PI()*POWER(PRODUCT('Raw INPUT data'!W394,1/PI())/2,2)/10000,PI()*POWER(PRODUCT('Raw INPUT data'!X394,1/PI())/2,2)/10000,PI()*POWER(PRODUCT('Raw INPUT data'!Y394,1/PI())/2,2)/10000,PI()*POWER(PRODUCT('Raw INPUT data'!Z394,1/PI())/2,2)/10000)))</f>
        <v/>
      </c>
      <c r="I394" s="26" t="str">
        <f>IF(C394="","",COUNT('Raw INPUT data'!G394:Z394))</f>
        <v/>
      </c>
      <c r="J394" s="3" t="str">
        <f>IF(C394="","",'Raw INPUT data'!F394)</f>
        <v/>
      </c>
      <c r="K394" s="43"/>
      <c r="L394" s="43"/>
      <c r="M394" s="43"/>
      <c r="N394" s="43"/>
      <c r="O394" s="43"/>
      <c r="P394" s="43"/>
      <c r="Q394" s="43"/>
      <c r="R394" s="43"/>
      <c r="S394" s="43"/>
      <c r="T394" s="43"/>
      <c r="U394" s="43"/>
      <c r="V394" s="43"/>
      <c r="W394" s="43"/>
      <c r="X394" s="43"/>
      <c r="Y394" s="43"/>
      <c r="Z394" s="43"/>
      <c r="AA394" s="43"/>
      <c r="AB394" s="43"/>
      <c r="AC394" s="43"/>
      <c r="AD394" s="43"/>
      <c r="AE394" s="43"/>
      <c r="AF394" s="43"/>
      <c r="AG394" s="43"/>
      <c r="AH394" s="43"/>
      <c r="AI394" s="43"/>
      <c r="AJ394" s="43"/>
      <c r="AK394" s="43"/>
      <c r="AL394" s="43"/>
      <c r="AM394" s="43"/>
      <c r="AN394" s="72"/>
    </row>
    <row r="395" spans="1:40" x14ac:dyDescent="0.2">
      <c r="A395" s="68" t="str">
        <f t="shared" si="19"/>
        <v/>
      </c>
      <c r="B395" s="1" t="str">
        <f>CONCATENATE('Raw INPUT data'!A395,'Raw INPUT data'!B395)</f>
        <v/>
      </c>
      <c r="C395" s="12" t="str">
        <f>'Raw INPUT data'!D395</f>
        <v/>
      </c>
      <c r="D395" s="20" t="str">
        <f>IF(C395="","",IF(I395&gt;1,'Raw INPUT data'!E395,SUM('Raw INPUT data'!E395,(G395/100)/2)))</f>
        <v/>
      </c>
      <c r="E395" s="20" t="str">
        <f t="shared" si="20"/>
        <v/>
      </c>
      <c r="F395" s="16" t="str">
        <f>IF(C395="","",IF(I395&gt;1,"MST",'Raw INPUT data'!G395))</f>
        <v/>
      </c>
      <c r="G395" s="16" t="str">
        <f t="shared" si="21"/>
        <v/>
      </c>
      <c r="H395" s="25" t="str">
        <f>IF(C395="","",IF(I395=1,PI()*POWER(G395/2,2)/10000,SUM(PI()*POWER(PRODUCT('Raw INPUT data'!G395,1/PI())/2,2)/10000,PI()*POWER(PRODUCT('Raw INPUT data'!H395,1/PI())/2,2)/10000,PI()*POWER(PRODUCT('Raw INPUT data'!I395,1/PI())/2,2)/10000,PI()*POWER(PRODUCT('Raw INPUT data'!J395,1/PI())/2,2)/10000,PI()*POWER(PRODUCT('Raw INPUT data'!K395,1/PI())/2,2)/10000,PI()*POWER(PRODUCT('Raw INPUT data'!L395,1/PI())/2,2)/10000,PI()*POWER(PRODUCT('Raw INPUT data'!M395,1/PI())/2,2)/10000,PI()*POWER(PRODUCT('Raw INPUT data'!N395,1/PI())/2,2)/10000,PI()*POWER(PRODUCT('Raw INPUT data'!O395,1/PI())/2,2)/10000,PI()*POWER(PRODUCT('Raw INPUT data'!P395,1/PI())/2,2)/10000,PI()*POWER(PRODUCT('Raw INPUT data'!Q395,1/PI())/2,2)/10000,PI()*POWER(PRODUCT('Raw INPUT data'!R395,1/PI())/2,2)/10000,PI()*POWER(PRODUCT('Raw INPUT data'!S395,1/PI())/2,2)/10000,PI()*POWER(PRODUCT('Raw INPUT data'!T395,1/PI())/2,2)/10000,PI()*POWER(PRODUCT('Raw INPUT data'!U395,1/PI())/2,2)/10000,PI()*POWER(PRODUCT('Raw INPUT data'!V395,1/PI())/2,2)/10000,PI()*POWER(PRODUCT('Raw INPUT data'!W395,1/PI())/2,2)/10000,PI()*POWER(PRODUCT('Raw INPUT data'!X395,1/PI())/2,2)/10000,PI()*POWER(PRODUCT('Raw INPUT data'!Y395,1/PI())/2,2)/10000,PI()*POWER(PRODUCT('Raw INPUT data'!Z395,1/PI())/2,2)/10000)))</f>
        <v/>
      </c>
      <c r="I395" s="26" t="str">
        <f>IF(C395="","",COUNT('Raw INPUT data'!G395:Z395))</f>
        <v/>
      </c>
      <c r="J395" s="3" t="str">
        <f>IF(C395="","",'Raw INPUT data'!F395)</f>
        <v/>
      </c>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3"/>
      <c r="AH395" s="43"/>
      <c r="AI395" s="43"/>
      <c r="AJ395" s="43"/>
      <c r="AK395" s="43"/>
      <c r="AL395" s="43"/>
      <c r="AM395" s="43"/>
      <c r="AN395" s="72"/>
    </row>
    <row r="396" spans="1:40" x14ac:dyDescent="0.2">
      <c r="A396" s="69" t="str">
        <f t="shared" si="19"/>
        <v/>
      </c>
      <c r="B396" s="4" t="str">
        <f>CONCATENATE('Raw INPUT data'!A396,'Raw INPUT data'!B396)</f>
        <v/>
      </c>
      <c r="C396" s="17" t="str">
        <f>'Raw INPUT data'!D396</f>
        <v/>
      </c>
      <c r="D396" s="21" t="str">
        <f>IF(C396="","",IF(I396&gt;1,'Raw INPUT data'!E396,SUM('Raw INPUT data'!E396,(G396/100)/2)))</f>
        <v/>
      </c>
      <c r="E396" s="21" t="str">
        <f t="shared" si="20"/>
        <v/>
      </c>
      <c r="F396" s="18" t="str">
        <f>IF(C396="","",IF(I396&gt;1,"MST",'Raw INPUT data'!G396))</f>
        <v/>
      </c>
      <c r="G396" s="18" t="str">
        <f t="shared" si="21"/>
        <v/>
      </c>
      <c r="H396" s="27" t="str">
        <f>IF(C396="","",IF(I396=1,PI()*POWER(G396/2,2)/10000,SUM(PI()*POWER(PRODUCT('Raw INPUT data'!G396,1/PI())/2,2)/10000,PI()*POWER(PRODUCT('Raw INPUT data'!H396,1/PI())/2,2)/10000,PI()*POWER(PRODUCT('Raw INPUT data'!I396,1/PI())/2,2)/10000,PI()*POWER(PRODUCT('Raw INPUT data'!J396,1/PI())/2,2)/10000,PI()*POWER(PRODUCT('Raw INPUT data'!K396,1/PI())/2,2)/10000,PI()*POWER(PRODUCT('Raw INPUT data'!L396,1/PI())/2,2)/10000,PI()*POWER(PRODUCT('Raw INPUT data'!M396,1/PI())/2,2)/10000,PI()*POWER(PRODUCT('Raw INPUT data'!N396,1/PI())/2,2)/10000,PI()*POWER(PRODUCT('Raw INPUT data'!O396,1/PI())/2,2)/10000,PI()*POWER(PRODUCT('Raw INPUT data'!P396,1/PI())/2,2)/10000,PI()*POWER(PRODUCT('Raw INPUT data'!Q396,1/PI())/2,2)/10000,PI()*POWER(PRODUCT('Raw INPUT data'!R396,1/PI())/2,2)/10000,PI()*POWER(PRODUCT('Raw INPUT data'!S396,1/PI())/2,2)/10000,PI()*POWER(PRODUCT('Raw INPUT data'!T396,1/PI())/2,2)/10000,PI()*POWER(PRODUCT('Raw INPUT data'!U396,1/PI())/2,2)/10000,PI()*POWER(PRODUCT('Raw INPUT data'!V396,1/PI())/2,2)/10000,PI()*POWER(PRODUCT('Raw INPUT data'!W396,1/PI())/2,2)/10000,PI()*POWER(PRODUCT('Raw INPUT data'!X396,1/PI())/2,2)/10000,PI()*POWER(PRODUCT('Raw INPUT data'!Y396,1/PI())/2,2)/10000,PI()*POWER(PRODUCT('Raw INPUT data'!Z396,1/PI())/2,2)/10000)))</f>
        <v/>
      </c>
      <c r="I396" s="28" t="str">
        <f>IF(C396="","",COUNT('Raw INPUT data'!G396:Z396))</f>
        <v/>
      </c>
      <c r="J396" s="5" t="str">
        <f>IF(C396="","",'Raw INPUT data'!F396)</f>
        <v/>
      </c>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c r="AI396" s="44"/>
      <c r="AJ396" s="44"/>
      <c r="AK396" s="44"/>
      <c r="AL396" s="44"/>
      <c r="AM396" s="44"/>
      <c r="AN396" s="73"/>
    </row>
    <row r="397" spans="1:40" x14ac:dyDescent="0.2">
      <c r="A397" s="68" t="str">
        <f t="shared" si="19"/>
        <v/>
      </c>
      <c r="B397" s="1" t="str">
        <f>CONCATENATE('Raw INPUT data'!A397,'Raw INPUT data'!B397)</f>
        <v/>
      </c>
      <c r="C397" s="12" t="str">
        <f>'Raw INPUT data'!D397</f>
        <v/>
      </c>
      <c r="D397" s="20" t="str">
        <f>IF(C397="","",IF(I397&gt;1,'Raw INPUT data'!E397,SUM('Raw INPUT data'!E397,(G397/100)/2)))</f>
        <v/>
      </c>
      <c r="E397" s="20" t="str">
        <f t="shared" si="20"/>
        <v/>
      </c>
      <c r="F397" s="16" t="str">
        <f>IF(C397="","",IF(I397&gt;1,"MST",'Raw INPUT data'!G397))</f>
        <v/>
      </c>
      <c r="G397" s="16" t="str">
        <f t="shared" si="21"/>
        <v/>
      </c>
      <c r="H397" s="25" t="str">
        <f>IF(C397="","",IF(I397=1,PI()*POWER(G397/2,2)/10000,SUM(PI()*POWER(PRODUCT('Raw INPUT data'!G397,1/PI())/2,2)/10000,PI()*POWER(PRODUCT('Raw INPUT data'!H397,1/PI())/2,2)/10000,PI()*POWER(PRODUCT('Raw INPUT data'!I397,1/PI())/2,2)/10000,PI()*POWER(PRODUCT('Raw INPUT data'!J397,1/PI())/2,2)/10000,PI()*POWER(PRODUCT('Raw INPUT data'!K397,1/PI())/2,2)/10000,PI()*POWER(PRODUCT('Raw INPUT data'!L397,1/PI())/2,2)/10000,PI()*POWER(PRODUCT('Raw INPUT data'!M397,1/PI())/2,2)/10000,PI()*POWER(PRODUCT('Raw INPUT data'!N397,1/PI())/2,2)/10000,PI()*POWER(PRODUCT('Raw INPUT data'!O397,1/PI())/2,2)/10000,PI()*POWER(PRODUCT('Raw INPUT data'!P397,1/PI())/2,2)/10000,PI()*POWER(PRODUCT('Raw INPUT data'!Q397,1/PI())/2,2)/10000,PI()*POWER(PRODUCT('Raw INPUT data'!R397,1/PI())/2,2)/10000,PI()*POWER(PRODUCT('Raw INPUT data'!S397,1/PI())/2,2)/10000,PI()*POWER(PRODUCT('Raw INPUT data'!T397,1/PI())/2,2)/10000,PI()*POWER(PRODUCT('Raw INPUT data'!U397,1/PI())/2,2)/10000,PI()*POWER(PRODUCT('Raw INPUT data'!V397,1/PI())/2,2)/10000,PI()*POWER(PRODUCT('Raw INPUT data'!W397,1/PI())/2,2)/10000,PI()*POWER(PRODUCT('Raw INPUT data'!X397,1/PI())/2,2)/10000,PI()*POWER(PRODUCT('Raw INPUT data'!Y397,1/PI())/2,2)/10000,PI()*POWER(PRODUCT('Raw INPUT data'!Z397,1/PI())/2,2)/10000)))</f>
        <v/>
      </c>
      <c r="I397" s="26" t="str">
        <f>IF(C397="","",COUNT('Raw INPUT data'!G397:Z397))</f>
        <v/>
      </c>
      <c r="J397" s="3" t="str">
        <f>IF(C397="","",'Raw INPUT data'!F397)</f>
        <v/>
      </c>
      <c r="K397" s="43" t="str">
        <f>IF(B397="","",IF($K$4="","",IF(OR(C397=$K$4,C398=$K$4,C399=$K$4,C400=$K$4),1,0)))</f>
        <v/>
      </c>
      <c r="L397" s="43" t="str">
        <f>IF(B397="","",IF($L$4="","",IF(OR(C397=$L$4,C398=$L$4,C399=$L$4,C400=$L$4),1,0)))</f>
        <v/>
      </c>
      <c r="M397" s="43" t="str">
        <f>IF(B397="","",IF($M$4="","",IF(OR(C397=$M$4,C398=$M$4,C399=$M$4,C400=$M$4),1,0)))</f>
        <v/>
      </c>
      <c r="N397" s="43" t="str">
        <f>IF(B397="","",IF($N$4="","",IF(OR(C397=$N$4,C398=$N$4,C399=$N$4,C400=$N$4),1,0)))</f>
        <v/>
      </c>
      <c r="O397" s="43" t="str">
        <f>IF(B397="","",IF($O$4="","",IF(OR(C397=$O$4,C398=$O$4,C399=$O$4,C400=$O$4),1,0)))</f>
        <v/>
      </c>
      <c r="P397" s="43" t="str">
        <f>IF(B397="","",IF($P$4="","",IF(OR(C397=$P$4,C398=$P$4,C399=$P$4,C400=$P$4),1,0)))</f>
        <v/>
      </c>
      <c r="Q397" s="43" t="str">
        <f>IF(B397="","",IF($Q$4="","",IF(OR(C397=$Q$4,C398=$Q$4,C399=$Q$4,C400=$Q$4),1,0)))</f>
        <v/>
      </c>
      <c r="R397" s="43" t="str">
        <f>IF(B397="","",IF($R$4="","",IF(OR(C397=$R$4,C398=$R$4,C399=$R$4,C400=$R$4),1,0)))</f>
        <v/>
      </c>
      <c r="S397" s="43" t="str">
        <f>IF(B397="","",IF($S$4="","",IF(OR(C397=$S$4,C398=$S$4,C399=$S$4,C400=$S$4),1,0)))</f>
        <v/>
      </c>
      <c r="T397" s="43" t="str">
        <f>IF(B397="","",IF($T$4="","",IF(OR(C397=$T$4,C398=$T$4,C399=$T$4,C400=$T$4),1,0)))</f>
        <v/>
      </c>
      <c r="U397" s="43" t="str">
        <f>IF(B397="","",IF($U$4="","",IF(OR(C397=$U$4,C398=$U$4,C399=$U$4,C400=$U$4),1,0)))</f>
        <v/>
      </c>
      <c r="V397" s="43" t="str">
        <f>IF(B397="","",IF($V$4="","",IF(OR(C397=$V$4,C398=$V$4,C399=$V$4,C400=$V$4),1,0)))</f>
        <v/>
      </c>
      <c r="W397" s="43" t="str">
        <f>IF(B397="","",IF($W$4="","",IF(OR(C397=$W$4,C398=$W$4,C399=$W$4,C400=$W$4),1,0)))</f>
        <v/>
      </c>
      <c r="X397" s="43" t="str">
        <f>IF(B397="","",IF($X$4="","",IF(OR(C397=$X$4,C398=$X$4,C399=$X$4,C400=$X$4),1,0)))</f>
        <v/>
      </c>
      <c r="Y397" s="43" t="str">
        <f>IF(B397="","",IF($Y$4="","",IF(OR(C397=$Y$4,C398=$Y$4,C399=$Y$4,C400=$Y$4),1,0)))</f>
        <v/>
      </c>
      <c r="Z397" s="43" t="str">
        <f>IF(B397="","",IF($Z$4="","",IF(OR(C397=$Z$4,C398=$Z$4,C399=$Z$4,C400=$Z$4),1,0)))</f>
        <v/>
      </c>
      <c r="AA397" s="43" t="str">
        <f>IF(B397="","",IF($AA$4="","",IF(OR(C397=$AA$4,C398=$AA$4,C399=$AA$4,C400=$AA$4),1,0)))</f>
        <v/>
      </c>
      <c r="AB397" s="43" t="str">
        <f>IF(B397="","",IF($AB$4="","",IF(OR(C397=$AB$4,C398=$AB$4,C399=$AB$4,C400=$AB$4),1,0)))</f>
        <v/>
      </c>
      <c r="AC397" s="43" t="str">
        <f>IF(B397="","",IF($AC$4="","",IF(OR(C397=$AC$4,C398=$AC$4,C399=$AC$4,C400=$AC$4),1,0)))</f>
        <v/>
      </c>
      <c r="AD397" s="43" t="str">
        <f>IF(B397="","",IF($AD$4="","",IF(OR(C397=$AD$4,C398=$AD$4,C399=$AD$4,C400=$AD$4),1,0)))</f>
        <v/>
      </c>
      <c r="AE397" s="43" t="str">
        <f>IF(B397="","",IF($AE$4="","",IF(OR(C397=$AE$4,C398=$AE$4,C399=$AE$4,C400=$AE$4),1,0)))</f>
        <v/>
      </c>
      <c r="AF397" s="43" t="str">
        <f>IF(B397="","",IF($AF$4="","",IF(OR(C397=$AF$4,C398=$AF$4,C399=$AF$4,C400=$AF$4),1,0)))</f>
        <v/>
      </c>
      <c r="AG397" s="43" t="str">
        <f>IF(B397="","",IF($AG$4="","",IF(OR(C397=$AG$4,C398=$AG$4,C399=$AG$4,C400=$AG$4),1,0)))</f>
        <v/>
      </c>
      <c r="AH397" s="43" t="str">
        <f>IF(B397="","",IF($AH$4="","",IF(OR(C397=$AH$4,C398=$AH$4,C399=$AH$4,C400=$AH$4),1,0)))</f>
        <v/>
      </c>
      <c r="AI397" s="43" t="str">
        <f>IF(B397="","",IF($AI$4="","",IF(OR(C397=$AI$4,C398=$AI$4,C399=$AI$4,C400=$AI$4),1,0)))</f>
        <v/>
      </c>
      <c r="AJ397" s="43" t="str">
        <f>IF(B397="","",IF($AJ$4="","",IF(OR(C397=$AJ$4,C398=$AJ$4,C399=$AJ$4,C400=$AJ$4),1,0)))</f>
        <v/>
      </c>
      <c r="AK397" s="43" t="str">
        <f>IF(B397="","",IF($AK$4="","",IF(OR(C397=$AK$4,C398=$AK$4,C399=$AK$4,C400=$AK$4),1,0)))</f>
        <v/>
      </c>
      <c r="AL397" s="43" t="str">
        <f>IF(B397="","",IF($AL$4="","",IF(OR(C397=$AL$4,C398=$AL$4,C399=$AL$4,C400=$AL$4),1,0)))</f>
        <v/>
      </c>
      <c r="AM397" s="43" t="str">
        <f>IF(B397="","",IF($AM$4="","",IF(OR(C397=$AM$4,C398=$AM$4,C399=$AM$4,C400=$AM$4),1,0)))</f>
        <v/>
      </c>
      <c r="AN397" s="72" t="str">
        <f>IF(B397="","",IF($AN$4="","",IF(OR(C397=$AN$4,C398=$AN$4,C399=$AN$4,C400=$AN$4),1,0)))</f>
        <v/>
      </c>
    </row>
    <row r="398" spans="1:40" x14ac:dyDescent="0.2">
      <c r="A398" s="68" t="str">
        <f t="shared" ref="A398:A404" si="22">IF(B398="","",IF(C398="",0,1))</f>
        <v/>
      </c>
      <c r="B398" s="1" t="str">
        <f>CONCATENATE('Raw INPUT data'!A398,'Raw INPUT data'!B398)</f>
        <v/>
      </c>
      <c r="C398" s="12" t="str">
        <f>'Raw INPUT data'!D398</f>
        <v/>
      </c>
      <c r="D398" s="20" t="str">
        <f>IF(C398="","",IF(I398&gt;1,'Raw INPUT data'!E398,SUM('Raw INPUT data'!E398,(G398/100)/2)))</f>
        <v/>
      </c>
      <c r="E398" s="20" t="str">
        <f t="shared" si="20"/>
        <v/>
      </c>
      <c r="F398" s="16" t="str">
        <f>IF(C398="","",IF(I398&gt;1,"MST",'Raw INPUT data'!G398))</f>
        <v/>
      </c>
      <c r="G398" s="16" t="str">
        <f t="shared" si="21"/>
        <v/>
      </c>
      <c r="H398" s="25" t="str">
        <f>IF(C398="","",IF(I398=1,PI()*POWER(G398/2,2)/10000,SUM(PI()*POWER(PRODUCT('Raw INPUT data'!G398,1/PI())/2,2)/10000,PI()*POWER(PRODUCT('Raw INPUT data'!H398,1/PI())/2,2)/10000,PI()*POWER(PRODUCT('Raw INPUT data'!I398,1/PI())/2,2)/10000,PI()*POWER(PRODUCT('Raw INPUT data'!J398,1/PI())/2,2)/10000,PI()*POWER(PRODUCT('Raw INPUT data'!K398,1/PI())/2,2)/10000,PI()*POWER(PRODUCT('Raw INPUT data'!L398,1/PI())/2,2)/10000,PI()*POWER(PRODUCT('Raw INPUT data'!M398,1/PI())/2,2)/10000,PI()*POWER(PRODUCT('Raw INPUT data'!N398,1/PI())/2,2)/10000,PI()*POWER(PRODUCT('Raw INPUT data'!O398,1/PI())/2,2)/10000,PI()*POWER(PRODUCT('Raw INPUT data'!P398,1/PI())/2,2)/10000,PI()*POWER(PRODUCT('Raw INPUT data'!Q398,1/PI())/2,2)/10000,PI()*POWER(PRODUCT('Raw INPUT data'!R398,1/PI())/2,2)/10000,PI()*POWER(PRODUCT('Raw INPUT data'!S398,1/PI())/2,2)/10000,PI()*POWER(PRODUCT('Raw INPUT data'!T398,1/PI())/2,2)/10000,PI()*POWER(PRODUCT('Raw INPUT data'!U398,1/PI())/2,2)/10000,PI()*POWER(PRODUCT('Raw INPUT data'!V398,1/PI())/2,2)/10000,PI()*POWER(PRODUCT('Raw INPUT data'!W398,1/PI())/2,2)/10000,PI()*POWER(PRODUCT('Raw INPUT data'!X398,1/PI())/2,2)/10000,PI()*POWER(PRODUCT('Raw INPUT data'!Y398,1/PI())/2,2)/10000,PI()*POWER(PRODUCT('Raw INPUT data'!Z398,1/PI())/2,2)/10000)))</f>
        <v/>
      </c>
      <c r="I398" s="26" t="str">
        <f>IF(C398="","",COUNT('Raw INPUT data'!G398:Z398))</f>
        <v/>
      </c>
      <c r="J398" s="3" t="str">
        <f>IF(C398="","",'Raw INPUT data'!F398)</f>
        <v/>
      </c>
      <c r="K398" s="43"/>
      <c r="L398" s="43"/>
      <c r="M398" s="43"/>
      <c r="N398" s="43"/>
      <c r="O398" s="43"/>
      <c r="P398" s="43"/>
      <c r="Q398" s="43"/>
      <c r="R398" s="43"/>
      <c r="S398" s="43"/>
      <c r="T398" s="43"/>
      <c r="U398" s="43"/>
      <c r="V398" s="43"/>
      <c r="W398" s="43"/>
      <c r="X398" s="43"/>
      <c r="Y398" s="43"/>
      <c r="Z398" s="43"/>
      <c r="AA398" s="43"/>
      <c r="AB398" s="43"/>
      <c r="AC398" s="43"/>
      <c r="AD398" s="43"/>
      <c r="AE398" s="43"/>
      <c r="AF398" s="43"/>
      <c r="AG398" s="43"/>
      <c r="AH398" s="43"/>
      <c r="AI398" s="43"/>
      <c r="AJ398" s="43"/>
      <c r="AK398" s="43"/>
      <c r="AL398" s="43"/>
      <c r="AM398" s="43"/>
      <c r="AN398" s="72"/>
    </row>
    <row r="399" spans="1:40" x14ac:dyDescent="0.2">
      <c r="A399" s="68" t="str">
        <f t="shared" si="22"/>
        <v/>
      </c>
      <c r="B399" s="1" t="str">
        <f>CONCATENATE('Raw INPUT data'!A399,'Raw INPUT data'!B399)</f>
        <v/>
      </c>
      <c r="C399" s="12" t="str">
        <f>'Raw INPUT data'!D399</f>
        <v/>
      </c>
      <c r="D399" s="20" t="str">
        <f>IF(C399="","",IF(I399&gt;1,'Raw INPUT data'!E399,SUM('Raw INPUT data'!E399,(G399/100)/2)))</f>
        <v/>
      </c>
      <c r="E399" s="20" t="str">
        <f t="shared" si="20"/>
        <v/>
      </c>
      <c r="F399" s="16" t="str">
        <f>IF(C399="","",IF(I399&gt;1,"MST",'Raw INPUT data'!G399))</f>
        <v/>
      </c>
      <c r="G399" s="16" t="str">
        <f t="shared" si="21"/>
        <v/>
      </c>
      <c r="H399" s="25" t="str">
        <f>IF(C399="","",IF(I399=1,PI()*POWER(G399/2,2)/10000,SUM(PI()*POWER(PRODUCT('Raw INPUT data'!G399,1/PI())/2,2)/10000,PI()*POWER(PRODUCT('Raw INPUT data'!H399,1/PI())/2,2)/10000,PI()*POWER(PRODUCT('Raw INPUT data'!I399,1/PI())/2,2)/10000,PI()*POWER(PRODUCT('Raw INPUT data'!J399,1/PI())/2,2)/10000,PI()*POWER(PRODUCT('Raw INPUT data'!K399,1/PI())/2,2)/10000,PI()*POWER(PRODUCT('Raw INPUT data'!L399,1/PI())/2,2)/10000,PI()*POWER(PRODUCT('Raw INPUT data'!M399,1/PI())/2,2)/10000,PI()*POWER(PRODUCT('Raw INPUT data'!N399,1/PI())/2,2)/10000,PI()*POWER(PRODUCT('Raw INPUT data'!O399,1/PI())/2,2)/10000,PI()*POWER(PRODUCT('Raw INPUT data'!P399,1/PI())/2,2)/10000,PI()*POWER(PRODUCT('Raw INPUT data'!Q399,1/PI())/2,2)/10000,PI()*POWER(PRODUCT('Raw INPUT data'!R399,1/PI())/2,2)/10000,PI()*POWER(PRODUCT('Raw INPUT data'!S399,1/PI())/2,2)/10000,PI()*POWER(PRODUCT('Raw INPUT data'!T399,1/PI())/2,2)/10000,PI()*POWER(PRODUCT('Raw INPUT data'!U399,1/PI())/2,2)/10000,PI()*POWER(PRODUCT('Raw INPUT data'!V399,1/PI())/2,2)/10000,PI()*POWER(PRODUCT('Raw INPUT data'!W399,1/PI())/2,2)/10000,PI()*POWER(PRODUCT('Raw INPUT data'!X399,1/PI())/2,2)/10000,PI()*POWER(PRODUCT('Raw INPUT data'!Y399,1/PI())/2,2)/10000,PI()*POWER(PRODUCT('Raw INPUT data'!Z399,1/PI())/2,2)/10000)))</f>
        <v/>
      </c>
      <c r="I399" s="26" t="str">
        <f>IF(C399="","",COUNT('Raw INPUT data'!G399:Z399))</f>
        <v/>
      </c>
      <c r="J399" s="3" t="str">
        <f>IF(C399="","",'Raw INPUT data'!F399)</f>
        <v/>
      </c>
      <c r="K399" s="43"/>
      <c r="L399" s="43"/>
      <c r="M399" s="43"/>
      <c r="N399" s="43"/>
      <c r="O399" s="43"/>
      <c r="P399" s="43"/>
      <c r="Q399" s="43"/>
      <c r="R399" s="43"/>
      <c r="S399" s="43"/>
      <c r="T399" s="43"/>
      <c r="U399" s="43"/>
      <c r="V399" s="43"/>
      <c r="W399" s="43"/>
      <c r="X399" s="43"/>
      <c r="Y399" s="43"/>
      <c r="Z399" s="43"/>
      <c r="AA399" s="43"/>
      <c r="AB399" s="43"/>
      <c r="AC399" s="43"/>
      <c r="AD399" s="43"/>
      <c r="AE399" s="43"/>
      <c r="AF399" s="43"/>
      <c r="AG399" s="43"/>
      <c r="AH399" s="43"/>
      <c r="AI399" s="43"/>
      <c r="AJ399" s="43"/>
      <c r="AK399" s="43"/>
      <c r="AL399" s="43"/>
      <c r="AM399" s="43"/>
      <c r="AN399" s="72"/>
    </row>
    <row r="400" spans="1:40" x14ac:dyDescent="0.2">
      <c r="A400" s="69" t="str">
        <f t="shared" si="22"/>
        <v/>
      </c>
      <c r="B400" s="4" t="str">
        <f>CONCATENATE('Raw INPUT data'!A400,'Raw INPUT data'!B400)</f>
        <v/>
      </c>
      <c r="C400" s="17" t="str">
        <f>'Raw INPUT data'!D400</f>
        <v/>
      </c>
      <c r="D400" s="21" t="str">
        <f>IF(C400="","",IF(I400&gt;1,'Raw INPUT data'!E400,SUM('Raw INPUT data'!E400,(G400/100)/2)))</f>
        <v/>
      </c>
      <c r="E400" s="21" t="str">
        <f t="shared" si="20"/>
        <v/>
      </c>
      <c r="F400" s="18" t="str">
        <f>IF(C400="","",IF(I400&gt;1,"MST",'Raw INPUT data'!G400))</f>
        <v/>
      </c>
      <c r="G400" s="18" t="str">
        <f t="shared" si="21"/>
        <v/>
      </c>
      <c r="H400" s="27" t="str">
        <f>IF(C400="","",IF(I400=1,PI()*POWER(G400/2,2)/10000,SUM(PI()*POWER(PRODUCT('Raw INPUT data'!G400,1/PI())/2,2)/10000,PI()*POWER(PRODUCT('Raw INPUT data'!H400,1/PI())/2,2)/10000,PI()*POWER(PRODUCT('Raw INPUT data'!I400,1/PI())/2,2)/10000,PI()*POWER(PRODUCT('Raw INPUT data'!J400,1/PI())/2,2)/10000,PI()*POWER(PRODUCT('Raw INPUT data'!K400,1/PI())/2,2)/10000,PI()*POWER(PRODUCT('Raw INPUT data'!L400,1/PI())/2,2)/10000,PI()*POWER(PRODUCT('Raw INPUT data'!M400,1/PI())/2,2)/10000,PI()*POWER(PRODUCT('Raw INPUT data'!N400,1/PI())/2,2)/10000,PI()*POWER(PRODUCT('Raw INPUT data'!O400,1/PI())/2,2)/10000,PI()*POWER(PRODUCT('Raw INPUT data'!P400,1/PI())/2,2)/10000,PI()*POWER(PRODUCT('Raw INPUT data'!Q400,1/PI())/2,2)/10000,PI()*POWER(PRODUCT('Raw INPUT data'!R400,1/PI())/2,2)/10000,PI()*POWER(PRODUCT('Raw INPUT data'!S400,1/PI())/2,2)/10000,PI()*POWER(PRODUCT('Raw INPUT data'!T400,1/PI())/2,2)/10000,PI()*POWER(PRODUCT('Raw INPUT data'!U400,1/PI())/2,2)/10000,PI()*POWER(PRODUCT('Raw INPUT data'!V400,1/PI())/2,2)/10000,PI()*POWER(PRODUCT('Raw INPUT data'!W400,1/PI())/2,2)/10000,PI()*POWER(PRODUCT('Raw INPUT data'!X400,1/PI())/2,2)/10000,PI()*POWER(PRODUCT('Raw INPUT data'!Y400,1/PI())/2,2)/10000,PI()*POWER(PRODUCT('Raw INPUT data'!Z400,1/PI())/2,2)/10000)))</f>
        <v/>
      </c>
      <c r="I400" s="28" t="str">
        <f>IF(C400="","",COUNT('Raw INPUT data'!G400:Z400))</f>
        <v/>
      </c>
      <c r="J400" s="5" t="str">
        <f>IF(C400="","",'Raw INPUT data'!F400)</f>
        <v/>
      </c>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c r="AI400" s="44"/>
      <c r="AJ400" s="44"/>
      <c r="AK400" s="44"/>
      <c r="AL400" s="44"/>
      <c r="AM400" s="44"/>
      <c r="AN400" s="73"/>
    </row>
    <row r="401" spans="1:40" x14ac:dyDescent="0.2">
      <c r="A401" s="68" t="str">
        <f>IF(B401="","",IF(C401="",0,1))</f>
        <v/>
      </c>
      <c r="B401" s="1" t="str">
        <f>CONCATENATE('Raw INPUT data'!A401,'Raw INPUT data'!B401)</f>
        <v/>
      </c>
      <c r="C401" s="12" t="str">
        <f>'Raw INPUT data'!D401</f>
        <v/>
      </c>
      <c r="D401" s="20" t="str">
        <f>IF(C401="","",IF(I401&gt;1,'Raw INPUT data'!E401,SUM('Raw INPUT data'!E401,(G401/100)/2)))</f>
        <v/>
      </c>
      <c r="E401" s="20" t="str">
        <f t="shared" si="20"/>
        <v/>
      </c>
      <c r="F401" s="16" t="str">
        <f>IF(C401="","",IF(I401&gt;1,"MST",'Raw INPUT data'!G401))</f>
        <v/>
      </c>
      <c r="G401" s="16" t="str">
        <f t="shared" si="21"/>
        <v/>
      </c>
      <c r="H401" s="25" t="str">
        <f>IF(C401="","",IF(I401=1,PI()*POWER(G401/2,2)/10000,SUM(PI()*POWER(PRODUCT('Raw INPUT data'!G401,1/PI())/2,2)/10000,PI()*POWER(PRODUCT('Raw INPUT data'!H401,1/PI())/2,2)/10000,PI()*POWER(PRODUCT('Raw INPUT data'!I401,1/PI())/2,2)/10000,PI()*POWER(PRODUCT('Raw INPUT data'!J401,1/PI())/2,2)/10000,PI()*POWER(PRODUCT('Raw INPUT data'!K401,1/PI())/2,2)/10000,PI()*POWER(PRODUCT('Raw INPUT data'!L401,1/PI())/2,2)/10000,PI()*POWER(PRODUCT('Raw INPUT data'!M401,1/PI())/2,2)/10000,PI()*POWER(PRODUCT('Raw INPUT data'!N401,1/PI())/2,2)/10000,PI()*POWER(PRODUCT('Raw INPUT data'!O401,1/PI())/2,2)/10000,PI()*POWER(PRODUCT('Raw INPUT data'!P401,1/PI())/2,2)/10000,PI()*POWER(PRODUCT('Raw INPUT data'!Q401,1/PI())/2,2)/10000,PI()*POWER(PRODUCT('Raw INPUT data'!R401,1/PI())/2,2)/10000,PI()*POWER(PRODUCT('Raw INPUT data'!S401,1/PI())/2,2)/10000,PI()*POWER(PRODUCT('Raw INPUT data'!T401,1/PI())/2,2)/10000,PI()*POWER(PRODUCT('Raw INPUT data'!U401,1/PI())/2,2)/10000,PI()*POWER(PRODUCT('Raw INPUT data'!V401,1/PI())/2,2)/10000,PI()*POWER(PRODUCT('Raw INPUT data'!W401,1/PI())/2,2)/10000,PI()*POWER(PRODUCT('Raw INPUT data'!X401,1/PI())/2,2)/10000,PI()*POWER(PRODUCT('Raw INPUT data'!Y401,1/PI())/2,2)/10000,PI()*POWER(PRODUCT('Raw INPUT data'!Z401,1/PI())/2,2)/10000)))</f>
        <v/>
      </c>
      <c r="I401" s="26" t="str">
        <f>IF(C401="","",COUNT('Raw INPUT data'!G401:Z401))</f>
        <v/>
      </c>
      <c r="J401" s="3" t="str">
        <f>IF(C401="","",'Raw INPUT data'!F401)</f>
        <v/>
      </c>
      <c r="K401" s="43" t="str">
        <f>IF(B401="","",IF($K$4="","",IF(OR(C401=$K$4,C402=$K$4,C403=$K$4,C404=$K$4),1,0)))</f>
        <v/>
      </c>
      <c r="L401" s="43" t="str">
        <f>IF(B401="","",IF($L$4="","",IF(OR(C401=$L$4,C402=$L$4,C403=$L$4,C404=$L$4),1,0)))</f>
        <v/>
      </c>
      <c r="M401" s="43" t="str">
        <f>IF(B401="","",IF($M$4="","",IF(OR(C401=$M$4,C402=$M$4,C403=$M$4,C404=$M$4),1,0)))</f>
        <v/>
      </c>
      <c r="N401" s="43" t="str">
        <f>IF(B401="","",IF($N$4="","",IF(OR(C401=$N$4,C402=$N$4,C403=$N$4,C404=$N$4),1,0)))</f>
        <v/>
      </c>
      <c r="O401" s="43" t="str">
        <f>IF(B401="","",IF($O$4="","",IF(OR(C401=$O$4,C402=$O$4,C403=$O$4,C404=$O$4),1,0)))</f>
        <v/>
      </c>
      <c r="P401" s="43" t="str">
        <f>IF(B401="","",IF($P$4="","",IF(OR(C401=$P$4,C402=$P$4,C403=$P$4,C404=$P$4),1,0)))</f>
        <v/>
      </c>
      <c r="Q401" s="43" t="str">
        <f>IF(B401="","",IF($Q$4="","",IF(OR(C401=$Q$4,C402=$Q$4,C403=$Q$4,C404=$Q$4),1,0)))</f>
        <v/>
      </c>
      <c r="R401" s="43" t="str">
        <f>IF(B401="","",IF($R$4="","",IF(OR(C401=$R$4,C402=$R$4,C403=$R$4,C404=$R$4),1,0)))</f>
        <v/>
      </c>
      <c r="S401" s="43" t="str">
        <f>IF(B401="","",IF($S$4="","",IF(OR(C401=$S$4,C402=$S$4,C403=$S$4,C404=$S$4),1,0)))</f>
        <v/>
      </c>
      <c r="T401" s="43" t="str">
        <f>IF(B401="","",IF($T$4="","",IF(OR(C401=$T$4,C402=$T$4,C403=$T$4,C404=$T$4),1,0)))</f>
        <v/>
      </c>
      <c r="U401" s="43" t="str">
        <f>IF(B401="","",IF($U$4="","",IF(OR(C401=$U$4,C402=$U$4,C403=$U$4,C404=$U$4),1,0)))</f>
        <v/>
      </c>
      <c r="V401" s="43" t="str">
        <f>IF(B401="","",IF($V$4="","",IF(OR(C401=$V$4,C402=$V$4,C403=$V$4,C404=$V$4),1,0)))</f>
        <v/>
      </c>
      <c r="W401" s="43" t="str">
        <f>IF(B401="","",IF($W$4="","",IF(OR(C401=$W$4,C402=$W$4,C403=$W$4,C404=$W$4),1,0)))</f>
        <v/>
      </c>
      <c r="X401" s="43" t="str">
        <f>IF(B401="","",IF($X$4="","",IF(OR(C401=$X$4,C402=$X$4,C403=$X$4,C404=$X$4),1,0)))</f>
        <v/>
      </c>
      <c r="Y401" s="43" t="str">
        <f>IF(B401="","",IF($Y$4="","",IF(OR(C401=$Y$4,C402=$Y$4,C403=$Y$4,C404=$Y$4),1,0)))</f>
        <v/>
      </c>
      <c r="Z401" s="43" t="str">
        <f>IF(B401="","",IF($Z$4="","",IF(OR(C401=$Z$4,C402=$Z$4,C403=$Z$4,C404=$Z$4),1,0)))</f>
        <v/>
      </c>
      <c r="AA401" s="43" t="str">
        <f>IF(B401="","",IF($AA$4="","",IF(OR(C401=$AA$4,C402=$AA$4,C403=$AA$4,C404=$AA$4),1,0)))</f>
        <v/>
      </c>
      <c r="AB401" s="43" t="str">
        <f>IF(B401="","",IF($AB$4="","",IF(OR(C401=$AB$4,C402=$AB$4,C403=$AB$4,C404=$AB$4),1,0)))</f>
        <v/>
      </c>
      <c r="AC401" s="43" t="str">
        <f>IF(B401="","",IF($AC$4="","",IF(OR(C401=$AC$4,C402=$AC$4,C403=$AC$4,C404=$AC$4),1,0)))</f>
        <v/>
      </c>
      <c r="AD401" s="43" t="str">
        <f>IF(B401="","",IF($AD$4="","",IF(OR(C401=$AD$4,C402=$AD$4,C403=$AD$4,C404=$AD$4),1,0)))</f>
        <v/>
      </c>
      <c r="AE401" s="43" t="str">
        <f>IF(B401="","",IF($AE$4="","",IF(OR(C401=$AE$4,C402=$AE$4,C403=$AE$4,C404=$AE$4),1,0)))</f>
        <v/>
      </c>
      <c r="AF401" s="43" t="str">
        <f>IF(B401="","",IF($AF$4="","",IF(OR(C401=$AF$4,C402=$AF$4,C403=$AF$4,C404=$AF$4),1,0)))</f>
        <v/>
      </c>
      <c r="AG401" s="43" t="str">
        <f>IF(B401="","",IF($AG$4="","",IF(OR(C401=$AG$4,C402=$AG$4,C403=$AG$4,C404=$AG$4),1,0)))</f>
        <v/>
      </c>
      <c r="AH401" s="43" t="str">
        <f>IF(B401="","",IF($AH$4="","",IF(OR(C401=$AH$4,C402=$AH$4,C403=$AH$4,C404=$AH$4),1,0)))</f>
        <v/>
      </c>
      <c r="AI401" s="43" t="str">
        <f>IF(B401="","",IF($AI$4="","",IF(OR(C401=$AI$4,C402=$AI$4,C403=$AI$4,C404=$AI$4),1,0)))</f>
        <v/>
      </c>
      <c r="AJ401" s="43" t="str">
        <f>IF(B401="","",IF($AJ$4="","",IF(OR(C401=$AJ$4,C402=$AJ$4,C403=$AJ$4,C404=$AJ$4),1,0)))</f>
        <v/>
      </c>
      <c r="AK401" s="43" t="str">
        <f>IF(B401="","",IF($AK$4="","",IF(OR(C401=$AK$4,C402=$AK$4,C403=$AK$4,C404=$AK$4),1,0)))</f>
        <v/>
      </c>
      <c r="AL401" s="43" t="str">
        <f>IF(B401="","",IF($AL$4="","",IF(OR(C401=$AL$4,C402=$AL$4,C403=$AL$4,C404=$AL$4),1,0)))</f>
        <v/>
      </c>
      <c r="AM401" s="43" t="str">
        <f>IF(B401="","",IF($AM$4="","",IF(OR(C401=$AM$4,C402=$AM$4,C403=$AM$4,C404=$AM$4),1,0)))</f>
        <v/>
      </c>
      <c r="AN401" s="72" t="str">
        <f>IF(B401="","",IF($AN$4="","",IF(OR(C401=$AN$4,C402=$AN$4,C403=$AN$4,C404=$AN$4),1,0)))</f>
        <v/>
      </c>
    </row>
    <row r="402" spans="1:40" x14ac:dyDescent="0.2">
      <c r="A402" s="68" t="str">
        <f t="shared" si="22"/>
        <v/>
      </c>
      <c r="B402" s="1" t="str">
        <f>CONCATENATE('Raw INPUT data'!A402,'Raw INPUT data'!B402)</f>
        <v/>
      </c>
      <c r="C402" s="12" t="str">
        <f>'Raw INPUT data'!D402</f>
        <v/>
      </c>
      <c r="D402" s="20" t="str">
        <f>IF(C402="","",IF(I402&gt;1,'Raw INPUT data'!E402,SUM('Raw INPUT data'!E402,(G402/100)/2)))</f>
        <v/>
      </c>
      <c r="E402" s="20" t="str">
        <f t="shared" si="20"/>
        <v/>
      </c>
      <c r="F402" s="16" t="str">
        <f>IF(C402="","",IF(I402&gt;1,"MST",'Raw INPUT data'!G402))</f>
        <v/>
      </c>
      <c r="G402" s="16" t="str">
        <f t="shared" si="21"/>
        <v/>
      </c>
      <c r="H402" s="25" t="str">
        <f>IF(C402="","",IF(I402=1,PI()*POWER(G402/2,2)/10000,SUM(PI()*POWER(PRODUCT('Raw INPUT data'!G402,1/PI())/2,2)/10000,PI()*POWER(PRODUCT('Raw INPUT data'!H402,1/PI())/2,2)/10000,PI()*POWER(PRODUCT('Raw INPUT data'!I402,1/PI())/2,2)/10000,PI()*POWER(PRODUCT('Raw INPUT data'!J402,1/PI())/2,2)/10000,PI()*POWER(PRODUCT('Raw INPUT data'!K402,1/PI())/2,2)/10000,PI()*POWER(PRODUCT('Raw INPUT data'!L402,1/PI())/2,2)/10000,PI()*POWER(PRODUCT('Raw INPUT data'!M402,1/PI())/2,2)/10000,PI()*POWER(PRODUCT('Raw INPUT data'!N402,1/PI())/2,2)/10000,PI()*POWER(PRODUCT('Raw INPUT data'!O402,1/PI())/2,2)/10000,PI()*POWER(PRODUCT('Raw INPUT data'!P402,1/PI())/2,2)/10000,PI()*POWER(PRODUCT('Raw INPUT data'!Q402,1/PI())/2,2)/10000,PI()*POWER(PRODUCT('Raw INPUT data'!R402,1/PI())/2,2)/10000,PI()*POWER(PRODUCT('Raw INPUT data'!S402,1/PI())/2,2)/10000,PI()*POWER(PRODUCT('Raw INPUT data'!T402,1/PI())/2,2)/10000,PI()*POWER(PRODUCT('Raw INPUT data'!U402,1/PI())/2,2)/10000,PI()*POWER(PRODUCT('Raw INPUT data'!V402,1/PI())/2,2)/10000,PI()*POWER(PRODUCT('Raw INPUT data'!W402,1/PI())/2,2)/10000,PI()*POWER(PRODUCT('Raw INPUT data'!X402,1/PI())/2,2)/10000,PI()*POWER(PRODUCT('Raw INPUT data'!Y402,1/PI())/2,2)/10000,PI()*POWER(PRODUCT('Raw INPUT data'!Z402,1/PI())/2,2)/10000)))</f>
        <v/>
      </c>
      <c r="I402" s="26" t="str">
        <f>IF(C402="","",COUNT('Raw INPUT data'!G402:Z402))</f>
        <v/>
      </c>
      <c r="J402" s="3" t="str">
        <f>IF(C402="","",'Raw INPUT data'!F402)</f>
        <v/>
      </c>
      <c r="K402" s="43"/>
      <c r="L402" s="43"/>
      <c r="M402" s="43"/>
      <c r="N402" s="43"/>
      <c r="O402" s="43"/>
      <c r="P402" s="43"/>
      <c r="Q402" s="43"/>
      <c r="R402" s="43"/>
      <c r="S402" s="43"/>
      <c r="T402" s="43"/>
      <c r="U402" s="43"/>
      <c r="V402" s="43"/>
      <c r="W402" s="43"/>
      <c r="X402" s="43"/>
      <c r="Y402" s="43"/>
      <c r="Z402" s="43"/>
      <c r="AA402" s="43"/>
      <c r="AB402" s="43"/>
      <c r="AC402" s="43"/>
      <c r="AD402" s="43"/>
      <c r="AE402" s="43"/>
      <c r="AF402" s="43"/>
      <c r="AG402" s="43"/>
      <c r="AH402" s="43"/>
      <c r="AI402" s="43"/>
      <c r="AJ402" s="43"/>
      <c r="AK402" s="43"/>
      <c r="AL402" s="43"/>
      <c r="AM402" s="43"/>
      <c r="AN402" s="72"/>
    </row>
    <row r="403" spans="1:40" x14ac:dyDescent="0.2">
      <c r="A403" s="68" t="str">
        <f t="shared" si="22"/>
        <v/>
      </c>
      <c r="B403" s="1" t="str">
        <f>CONCATENATE('Raw INPUT data'!A403,'Raw INPUT data'!B403)</f>
        <v/>
      </c>
      <c r="C403" s="12" t="str">
        <f>'Raw INPUT data'!D403</f>
        <v/>
      </c>
      <c r="D403" s="20" t="str">
        <f>IF(C403="","",IF(I403&gt;1,'Raw INPUT data'!E403,SUM('Raw INPUT data'!E403,(G403/100)/2)))</f>
        <v/>
      </c>
      <c r="E403" s="20" t="str">
        <f t="shared" si="20"/>
        <v/>
      </c>
      <c r="F403" s="16" t="str">
        <f>IF(C403="","",IF(I403&gt;1,"MST",'Raw INPUT data'!G403))</f>
        <v/>
      </c>
      <c r="G403" s="16" t="str">
        <f t="shared" si="21"/>
        <v/>
      </c>
      <c r="H403" s="25" t="str">
        <f>IF(C403="","",IF(I403=1,PI()*POWER(G403/2,2)/10000,SUM(PI()*POWER(PRODUCT('Raw INPUT data'!G403,1/PI())/2,2)/10000,PI()*POWER(PRODUCT('Raw INPUT data'!H403,1/PI())/2,2)/10000,PI()*POWER(PRODUCT('Raw INPUT data'!I403,1/PI())/2,2)/10000,PI()*POWER(PRODUCT('Raw INPUT data'!J403,1/PI())/2,2)/10000,PI()*POWER(PRODUCT('Raw INPUT data'!K403,1/PI())/2,2)/10000,PI()*POWER(PRODUCT('Raw INPUT data'!L403,1/PI())/2,2)/10000,PI()*POWER(PRODUCT('Raw INPUT data'!M403,1/PI())/2,2)/10000,PI()*POWER(PRODUCT('Raw INPUT data'!N403,1/PI())/2,2)/10000,PI()*POWER(PRODUCT('Raw INPUT data'!O403,1/PI())/2,2)/10000,PI()*POWER(PRODUCT('Raw INPUT data'!P403,1/PI())/2,2)/10000,PI()*POWER(PRODUCT('Raw INPUT data'!Q403,1/PI())/2,2)/10000,PI()*POWER(PRODUCT('Raw INPUT data'!R403,1/PI())/2,2)/10000,PI()*POWER(PRODUCT('Raw INPUT data'!S403,1/PI())/2,2)/10000,PI()*POWER(PRODUCT('Raw INPUT data'!T403,1/PI())/2,2)/10000,PI()*POWER(PRODUCT('Raw INPUT data'!U403,1/PI())/2,2)/10000,PI()*POWER(PRODUCT('Raw INPUT data'!V403,1/PI())/2,2)/10000,PI()*POWER(PRODUCT('Raw INPUT data'!W403,1/PI())/2,2)/10000,PI()*POWER(PRODUCT('Raw INPUT data'!X403,1/PI())/2,2)/10000,PI()*POWER(PRODUCT('Raw INPUT data'!Y403,1/PI())/2,2)/10000,PI()*POWER(PRODUCT('Raw INPUT data'!Z403,1/PI())/2,2)/10000)))</f>
        <v/>
      </c>
      <c r="I403" s="26" t="str">
        <f>IF(C403="","",COUNT('Raw INPUT data'!G403:Z403))</f>
        <v/>
      </c>
      <c r="J403" s="3" t="str">
        <f>IF(C403="","",'Raw INPUT data'!F403)</f>
        <v/>
      </c>
      <c r="K403" s="43"/>
      <c r="L403" s="43"/>
      <c r="M403" s="43"/>
      <c r="N403" s="43"/>
      <c r="O403" s="43"/>
      <c r="P403" s="43"/>
      <c r="Q403" s="43"/>
      <c r="R403" s="43"/>
      <c r="S403" s="43"/>
      <c r="T403" s="43"/>
      <c r="U403" s="43"/>
      <c r="V403" s="43"/>
      <c r="W403" s="43"/>
      <c r="X403" s="43"/>
      <c r="Y403" s="43"/>
      <c r="Z403" s="43"/>
      <c r="AA403" s="43"/>
      <c r="AB403" s="43"/>
      <c r="AC403" s="43"/>
      <c r="AD403" s="43"/>
      <c r="AE403" s="43"/>
      <c r="AF403" s="43"/>
      <c r="AG403" s="43"/>
      <c r="AH403" s="43"/>
      <c r="AI403" s="43"/>
      <c r="AJ403" s="43"/>
      <c r="AK403" s="43"/>
      <c r="AL403" s="43"/>
      <c r="AM403" s="43"/>
      <c r="AN403" s="72"/>
    </row>
    <row r="404" spans="1:40" ht="13.5" thickBot="1" x14ac:dyDescent="0.25">
      <c r="A404" s="99" t="str">
        <f t="shared" si="22"/>
        <v/>
      </c>
      <c r="B404" s="96" t="str">
        <f>CONCATENATE('Raw INPUT data'!A404,'Raw INPUT data'!B404)</f>
        <v/>
      </c>
      <c r="C404" s="100" t="str">
        <f>'Raw INPUT data'!D404</f>
        <v/>
      </c>
      <c r="D404" s="292" t="str">
        <f>IF(C404="","",IF(I404&gt;1,'Raw INPUT data'!E404,SUM('Raw INPUT data'!E404,(G404/100)/2)))</f>
        <v/>
      </c>
      <c r="E404" s="292" t="str">
        <f t="shared" si="20"/>
        <v/>
      </c>
      <c r="F404" s="90" t="str">
        <f>IF(C404="","",IF(I404&gt;1,"MST",'Raw INPUT data'!G404))</f>
        <v/>
      </c>
      <c r="G404" s="90" t="str">
        <f t="shared" si="21"/>
        <v/>
      </c>
      <c r="H404" s="101" t="str">
        <f>IF(C404="","",IF(I404=1,PI()*POWER(G404/2,2)/10000,SUM(PI()*POWER(PRODUCT('Raw INPUT data'!G404,1/PI())/2,2)/10000,PI()*POWER(PRODUCT('Raw INPUT data'!H404,1/PI())/2,2)/10000,PI()*POWER(PRODUCT('Raw INPUT data'!I404,1/PI())/2,2)/10000,PI()*POWER(PRODUCT('Raw INPUT data'!J404,1/PI())/2,2)/10000,PI()*POWER(PRODUCT('Raw INPUT data'!K404,1/PI())/2,2)/10000,PI()*POWER(PRODUCT('Raw INPUT data'!L404,1/PI())/2,2)/10000,PI()*POWER(PRODUCT('Raw INPUT data'!M404,1/PI())/2,2)/10000,PI()*POWER(PRODUCT('Raw INPUT data'!N404,1/PI())/2,2)/10000,PI()*POWER(PRODUCT('Raw INPUT data'!O404,1/PI())/2,2)/10000,PI()*POWER(PRODUCT('Raw INPUT data'!P404,1/PI())/2,2)/10000,PI()*POWER(PRODUCT('Raw INPUT data'!Q404,1/PI())/2,2)/10000,PI()*POWER(PRODUCT('Raw INPUT data'!R404,1/PI())/2,2)/10000,PI()*POWER(PRODUCT('Raw INPUT data'!S404,1/PI())/2,2)/10000,PI()*POWER(PRODUCT('Raw INPUT data'!T404,1/PI())/2,2)/10000,PI()*POWER(PRODUCT('Raw INPUT data'!U404,1/PI())/2,2)/10000,PI()*POWER(PRODUCT('Raw INPUT data'!V404,1/PI())/2,2)/10000,PI()*POWER(PRODUCT('Raw INPUT data'!W404,1/PI())/2,2)/10000,PI()*POWER(PRODUCT('Raw INPUT data'!X404,1/PI())/2,2)/10000,PI()*POWER(PRODUCT('Raw INPUT data'!Y404,1/PI())/2,2)/10000,PI()*POWER(PRODUCT('Raw INPUT data'!Z404,1/PI())/2,2)/10000)))</f>
        <v/>
      </c>
      <c r="I404" s="102" t="str">
        <f>IF(C404="","",COUNT('Raw INPUT data'!G404:Z404))</f>
        <v/>
      </c>
      <c r="J404" s="98" t="str">
        <f>IF(C404="","",'Raw INPUT data'!F404)</f>
        <v/>
      </c>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5"/>
    </row>
    <row r="405" spans="1:40" x14ac:dyDescent="0.2">
      <c r="A405" s="74">
        <f>COUNT(A5:A404)</f>
        <v>80</v>
      </c>
      <c r="B405" s="38" t="s">
        <v>30</v>
      </c>
      <c r="C405" s="37" t="s">
        <v>14</v>
      </c>
      <c r="D405" s="47">
        <f>AVERAGE(D5:D404)</f>
        <v>3.2136316769225934</v>
      </c>
      <c r="E405" s="47"/>
      <c r="F405" s="38" t="s">
        <v>5</v>
      </c>
      <c r="G405" s="34"/>
      <c r="H405" s="35" t="s">
        <v>25</v>
      </c>
      <c r="I405" s="39">
        <f>100*(A406-COUNTIF(I5:I404,"1"))/A406</f>
        <v>0</v>
      </c>
      <c r="J405" s="36">
        <f>AVERAGE(J5:J404)</f>
        <v>12.181818181818182</v>
      </c>
      <c r="K405" s="7" t="s">
        <v>107</v>
      </c>
      <c r="L405" s="6"/>
      <c r="O405" s="269"/>
      <c r="P405" s="269"/>
      <c r="Q405" s="270"/>
      <c r="R405" s="270"/>
      <c r="S405" s="271" t="s">
        <v>133</v>
      </c>
      <c r="T405" s="272">
        <f>PRODUCT(D442,J405,J408,I442,POWER(10,-3))</f>
        <v>519.34696831458484</v>
      </c>
    </row>
    <row r="406" spans="1:40" ht="15.75" x14ac:dyDescent="0.2">
      <c r="A406" s="74">
        <f>COUNTIF(A5:A404,1)</f>
        <v>66</v>
      </c>
      <c r="B406" s="38" t="s">
        <v>31</v>
      </c>
      <c r="C406" s="37" t="s">
        <v>12</v>
      </c>
      <c r="D406" s="47">
        <f>E406</f>
        <v>0.13128729419400167</v>
      </c>
      <c r="E406" s="47">
        <f>IF('Raw INPUT data'!AH3=1,(4*((4*'Raw INPUT data'!AH1)-1))/(PI()*SUM(E5:E404)),IF('Raw INPUT data'!AH3=2,(28*'Raw INPUT data'!AH1)/(PI()*SUM(E5:E404)),(44*'Raw INPUT data'!AH1)/(PI()*SUM(E5:E404))))</f>
        <v>0.13128729419400167</v>
      </c>
      <c r="F406" s="38" t="s">
        <v>111</v>
      </c>
      <c r="G406" s="34"/>
      <c r="H406" s="35" t="s">
        <v>26</v>
      </c>
      <c r="I406" s="39" t="e">
        <f>DAVERAGE(I4:I404,I4,'Database Criteria'!D3:D4)</f>
        <v>#DIV/0!</v>
      </c>
      <c r="J406" s="268">
        <f>MODE(J5:J404)</f>
        <v>15</v>
      </c>
      <c r="K406" s="7" t="s">
        <v>131</v>
      </c>
      <c r="L406" s="266"/>
      <c r="M406" s="23"/>
      <c r="O406" s="273"/>
      <c r="P406" s="273"/>
      <c r="Q406" s="274"/>
      <c r="R406" s="274"/>
      <c r="S406" s="275" t="s">
        <v>134</v>
      </c>
      <c r="T406" s="49">
        <f>PRODUCT(D442,J406,J408,I442,POWER(10,-3))</f>
        <v>639.49440128288427</v>
      </c>
    </row>
    <row r="407" spans="1:40" ht="15.75" x14ac:dyDescent="0.2">
      <c r="A407" s="74">
        <f>COUNTIF(A5:A404,0)</f>
        <v>14</v>
      </c>
      <c r="B407" s="38" t="s">
        <v>32</v>
      </c>
      <c r="C407" s="37" t="s">
        <v>13</v>
      </c>
      <c r="D407" s="47">
        <f>E407</f>
        <v>0.10831201771005138</v>
      </c>
      <c r="E407" s="47">
        <f>PRODUCT(E406,$A$406/$A$405)</f>
        <v>0.10831201771005138</v>
      </c>
      <c r="F407" s="38" t="s">
        <v>111</v>
      </c>
      <c r="G407" s="22"/>
      <c r="H407" s="22"/>
      <c r="I407" s="22"/>
      <c r="J407" s="268">
        <f>MAX(J5:J404)</f>
        <v>20</v>
      </c>
      <c r="K407" s="7" t="s">
        <v>132</v>
      </c>
      <c r="L407" s="267"/>
      <c r="O407" s="273"/>
      <c r="P407" s="273"/>
      <c r="Q407" s="274"/>
      <c r="R407" s="274"/>
      <c r="S407" s="275" t="s">
        <v>135</v>
      </c>
      <c r="T407" s="49">
        <f>PRODUCT(D442,J407,J408,I442,POWER(10,-3))</f>
        <v>852.65920171051255</v>
      </c>
    </row>
    <row r="408" spans="1:40" ht="13.5" thickBot="1" x14ac:dyDescent="0.25">
      <c r="A408" s="122"/>
      <c r="B408" s="125"/>
      <c r="C408" s="124"/>
      <c r="D408" s="124"/>
      <c r="E408" s="124"/>
      <c r="F408" s="124"/>
      <c r="G408" s="124"/>
      <c r="I408" s="124"/>
      <c r="J408" s="37">
        <f>(COUNT(A412:A441))-(COUNTIF(A412:A441,"&lt;1"))</f>
        <v>4</v>
      </c>
      <c r="K408" s="7" t="s">
        <v>27</v>
      </c>
      <c r="L408" s="48"/>
      <c r="N408" s="124"/>
      <c r="O408" s="124"/>
      <c r="P408" s="124"/>
      <c r="Q408" s="124"/>
      <c r="S408" s="124"/>
      <c r="T408" s="124"/>
    </row>
    <row r="409" spans="1:40" ht="13.5" thickBot="1" x14ac:dyDescent="0.25">
      <c r="A409" s="326" t="s">
        <v>19</v>
      </c>
      <c r="B409" s="327"/>
      <c r="C409" s="327"/>
      <c r="D409" s="327"/>
      <c r="E409" s="327"/>
      <c r="F409" s="327"/>
      <c r="G409" s="123"/>
      <c r="H409" s="327" t="s">
        <v>20</v>
      </c>
      <c r="I409" s="327"/>
      <c r="J409" s="327"/>
      <c r="K409" s="327"/>
      <c r="L409" s="123"/>
      <c r="M409" s="326" t="s">
        <v>33</v>
      </c>
      <c r="N409" s="327"/>
      <c r="O409" s="327"/>
      <c r="P409" s="327"/>
      <c r="Q409" s="123"/>
      <c r="R409" s="41" t="s">
        <v>34</v>
      </c>
      <c r="S409" s="85" t="s">
        <v>35</v>
      </c>
    </row>
    <row r="410" spans="1:40" ht="16.5" x14ac:dyDescent="0.25">
      <c r="A410" s="78" t="s">
        <v>117</v>
      </c>
      <c r="B410" s="49"/>
      <c r="C410" s="50" t="s">
        <v>6</v>
      </c>
      <c r="D410" s="50" t="s">
        <v>29</v>
      </c>
      <c r="E410" s="11" t="s">
        <v>118</v>
      </c>
      <c r="F410" s="29"/>
      <c r="G410" s="45"/>
      <c r="H410" s="11" t="s">
        <v>115</v>
      </c>
      <c r="I410" s="11" t="s">
        <v>116</v>
      </c>
      <c r="J410" s="11" t="s">
        <v>119</v>
      </c>
      <c r="K410" s="32"/>
      <c r="L410" s="45"/>
      <c r="M410" s="50" t="s">
        <v>86</v>
      </c>
      <c r="N410" s="50" t="s">
        <v>10</v>
      </c>
      <c r="O410" s="11" t="s">
        <v>120</v>
      </c>
      <c r="P410" s="75"/>
      <c r="Q410" s="45"/>
      <c r="R410" s="81"/>
      <c r="S410" s="84"/>
    </row>
    <row r="411" spans="1:40" x14ac:dyDescent="0.2">
      <c r="A411" s="79"/>
      <c r="B411" s="49"/>
      <c r="C411" s="50"/>
      <c r="D411" s="50"/>
      <c r="E411" s="11"/>
      <c r="F411" s="29"/>
      <c r="G411" s="45"/>
      <c r="H411" s="11"/>
      <c r="I411" s="11"/>
      <c r="J411" s="29"/>
      <c r="K411" s="32"/>
      <c r="L411" s="45"/>
      <c r="M411" s="30"/>
      <c r="N411" s="30"/>
      <c r="O411" s="30"/>
      <c r="P411" s="76"/>
      <c r="Q411" s="45"/>
      <c r="R411" s="81"/>
      <c r="S411" s="84"/>
    </row>
    <row r="412" spans="1:40" x14ac:dyDescent="0.2">
      <c r="A412" s="80">
        <f>IF(B412="","",DCOUNTA($C$4:$C$404,$C$4,'Database Criteria'!B3:B4))</f>
        <v>1</v>
      </c>
      <c r="B412" s="50" t="str">
        <f>'Raw INPUT data'!AH6</f>
        <v>C.sp.</v>
      </c>
      <c r="C412" s="51">
        <f t="shared" ref="C412:C441" si="23">IF(B412="","",A412/$A$442)</f>
        <v>1.5151515151515152E-2</v>
      </c>
      <c r="D412" s="134">
        <f t="shared" ref="D412:D441" si="24">IF(B412="","",PRODUCT(C412,$D$406,1000))</f>
        <v>1.9892014271818437</v>
      </c>
      <c r="E412" s="52">
        <f t="shared" ref="E412:E441" si="25">IF(B412="","",D412*100/$D$442)</f>
        <v>1.5151515151515151</v>
      </c>
      <c r="F412" s="31" t="str">
        <f t="shared" ref="F412:F441" si="26">IF(B412="","","%")</f>
        <v>%</v>
      </c>
      <c r="G412" s="45" t="str">
        <f t="shared" ref="G412:G441" si="27">B412</f>
        <v>C.sp.</v>
      </c>
      <c r="H412" s="46">
        <f>IF(B412="","",DAVERAGE($B$4:$H$404,$H$4,'Database Criteria'!B3:B4))</f>
        <v>7.1619724391352915E-3</v>
      </c>
      <c r="I412" s="33">
        <f t="shared" ref="I412:I441" si="28">IF(B412="","",D412*H412)</f>
        <v>1.4246605797364953E-2</v>
      </c>
      <c r="J412" s="52">
        <f t="shared" ref="J412:J441" si="29">IF(G412="","",I412*100/$I$442)</f>
        <v>1.754884786636848E-2</v>
      </c>
      <c r="K412" s="32" t="str">
        <f t="shared" ref="K412:K441" si="30">IF(B412="","","%")</f>
        <v>%</v>
      </c>
      <c r="L412" s="45" t="str">
        <f t="shared" ref="L412:L441" si="31">B412</f>
        <v>C.sp.</v>
      </c>
      <c r="M412" s="53">
        <f>IF(B412="","",SUM(K$5:K$404))</f>
        <v>1</v>
      </c>
      <c r="N412" s="54">
        <f>IF(B412="","",100*M412/'Raw INPUT data'!$AH$1)</f>
        <v>5</v>
      </c>
      <c r="O412" s="52">
        <f>IF(B412="","",N412*100/$N$442)</f>
        <v>2.8571428571428572</v>
      </c>
      <c r="P412" s="77" t="str">
        <f>IF(B412="","","%")</f>
        <v>%</v>
      </c>
      <c r="Q412" s="45" t="str">
        <f>G412</f>
        <v>C.sp.</v>
      </c>
      <c r="R412" s="82">
        <f>IF(B412="","",SUM(E412,J412,O412))</f>
        <v>4.3898432201607411</v>
      </c>
      <c r="S412" s="84">
        <f>IF(B412="","",RANK(R412,$R$412:$R$441))</f>
        <v>4</v>
      </c>
    </row>
    <row r="413" spans="1:40" x14ac:dyDescent="0.2">
      <c r="A413" s="80">
        <f>IF(B413="","",DCOUNTA($C$4:$C$404,$C$4,'Database Criteria'!B5:B6))</f>
        <v>21</v>
      </c>
      <c r="B413" s="50" t="str">
        <f>'Raw INPUT data'!AH7</f>
        <v>N.fru</v>
      </c>
      <c r="C413" s="51">
        <f t="shared" si="23"/>
        <v>0.31818181818181818</v>
      </c>
      <c r="D413" s="134">
        <f t="shared" si="24"/>
        <v>41.773229970818711</v>
      </c>
      <c r="E413" s="52">
        <f t="shared" si="25"/>
        <v>31.818181818181817</v>
      </c>
      <c r="F413" s="31" t="str">
        <f t="shared" si="26"/>
        <v>%</v>
      </c>
      <c r="G413" s="45" t="str">
        <f t="shared" si="27"/>
        <v>N.fru</v>
      </c>
      <c r="H413" s="46">
        <f>IF(B413="","",DAVERAGE($B$4:$H$404,$H$4,'Database Criteria'!B5:B6))</f>
        <v>1.1971897387134434</v>
      </c>
      <c r="I413" s="33">
        <f t="shared" si="28"/>
        <v>50.010482273981033</v>
      </c>
      <c r="J413" s="52">
        <f t="shared" si="29"/>
        <v>61.602486770016213</v>
      </c>
      <c r="K413" s="32" t="str">
        <f t="shared" si="30"/>
        <v>%</v>
      </c>
      <c r="L413" s="45" t="str">
        <f t="shared" si="31"/>
        <v>N.fru</v>
      </c>
      <c r="M413" s="53">
        <f>IF(B413="","",SUM(L$5:L$404))</f>
        <v>10</v>
      </c>
      <c r="N413" s="54">
        <f>IF(B413="","",100*M413/'Raw INPUT data'!$AH$1)</f>
        <v>50</v>
      </c>
      <c r="O413" s="52">
        <f t="shared" ref="O413:O441" si="32">IF(B413="","",N413*100/$N$442)</f>
        <v>28.571428571428573</v>
      </c>
      <c r="P413" s="77" t="str">
        <f t="shared" ref="P413:P441" si="33">IF(B413="","","%")</f>
        <v>%</v>
      </c>
      <c r="Q413" s="45" t="str">
        <f t="shared" ref="Q413:Q441" si="34">G413</f>
        <v>N.fru</v>
      </c>
      <c r="R413" s="82">
        <f t="shared" ref="R413:R441" si="35">IF(B413="","",SUM(E413,J413,O413))</f>
        <v>121.9920971596266</v>
      </c>
      <c r="S413" s="84">
        <f t="shared" ref="S413:S441" si="36">IF(B413="","",RANK(R413,$R$412:$R$441))</f>
        <v>2</v>
      </c>
    </row>
    <row r="414" spans="1:40" x14ac:dyDescent="0.2">
      <c r="A414" s="80">
        <f>IF(B414="","",DCOUNTA($C$4:$C$404,$C$4,'Database Criteria'!B7:B8))</f>
        <v>37</v>
      </c>
      <c r="B414" s="50" t="str">
        <f>'Raw INPUT data'!AH8</f>
        <v>R.api</v>
      </c>
      <c r="C414" s="51">
        <f t="shared" si="23"/>
        <v>0.56060606060606055</v>
      </c>
      <c r="D414" s="134">
        <f t="shared" si="24"/>
        <v>73.60045280572821</v>
      </c>
      <c r="E414" s="52">
        <f t="shared" si="25"/>
        <v>56.060606060606062</v>
      </c>
      <c r="F414" s="31" t="str">
        <f t="shared" si="26"/>
        <v>%</v>
      </c>
      <c r="G414" s="45" t="str">
        <f t="shared" si="27"/>
        <v>R.api</v>
      </c>
      <c r="H414" s="46">
        <f>IF(B414="","",DAVERAGE($B$4:$H$404,$H$4,'Database Criteria'!B7:B8))</f>
        <v>0.41527308453910378</v>
      </c>
      <c r="I414" s="33">
        <f t="shared" si="28"/>
        <v>30.564287060109489</v>
      </c>
      <c r="J414" s="52">
        <f t="shared" si="29"/>
        <v>37.648828878320103</v>
      </c>
      <c r="K414" s="32" t="str">
        <f t="shared" si="30"/>
        <v>%</v>
      </c>
      <c r="L414" s="45" t="str">
        <f t="shared" si="31"/>
        <v>R.api</v>
      </c>
      <c r="M414" s="53">
        <f>IF(B414="","",SUM(M$5:M$404))</f>
        <v>18</v>
      </c>
      <c r="N414" s="54">
        <f>IF(B414="","",100*M414/'Raw INPUT data'!$AH$1)</f>
        <v>90</v>
      </c>
      <c r="O414" s="52">
        <f t="shared" si="32"/>
        <v>51.428571428571431</v>
      </c>
      <c r="P414" s="77" t="str">
        <f t="shared" si="33"/>
        <v>%</v>
      </c>
      <c r="Q414" s="45" t="str">
        <f t="shared" si="34"/>
        <v>R.api</v>
      </c>
      <c r="R414" s="82">
        <f t="shared" si="35"/>
        <v>145.13800636749761</v>
      </c>
      <c r="S414" s="84">
        <f t="shared" si="36"/>
        <v>1</v>
      </c>
    </row>
    <row r="415" spans="1:40" x14ac:dyDescent="0.2">
      <c r="A415" s="80">
        <f>IF(B415="","",DCOUNTA($C$4:$C$404,$C$4,'Database Criteria'!B9:B10))</f>
        <v>7</v>
      </c>
      <c r="B415" s="50" t="str">
        <f>'Raw INPUT data'!AH9</f>
        <v>X.gra</v>
      </c>
      <c r="C415" s="51">
        <f t="shared" si="23"/>
        <v>0.10606060606060606</v>
      </c>
      <c r="D415" s="134">
        <f t="shared" si="24"/>
        <v>13.924409990272906</v>
      </c>
      <c r="E415" s="52">
        <f t="shared" si="25"/>
        <v>10.606060606060607</v>
      </c>
      <c r="F415" s="31" t="str">
        <f t="shared" si="26"/>
        <v>%</v>
      </c>
      <c r="G415" s="45" t="str">
        <f t="shared" si="27"/>
        <v>X.gra</v>
      </c>
      <c r="H415" s="46">
        <f>IF(B415="","",DAVERAGE($B$4:$H$404,$H$4,'Database Criteria'!B9:B10))</f>
        <v>4.262691176850094E-2</v>
      </c>
      <c r="I415" s="33">
        <f t="shared" si="28"/>
        <v>0.59355459608379624</v>
      </c>
      <c r="J415" s="52">
        <f t="shared" si="29"/>
        <v>0.73113550379732628</v>
      </c>
      <c r="K415" s="32" t="str">
        <f t="shared" si="30"/>
        <v>%</v>
      </c>
      <c r="L415" s="45" t="str">
        <f t="shared" si="31"/>
        <v>X.gra</v>
      </c>
      <c r="M415" s="53">
        <f>IF(B415="","",SUM(N$5:N$404))</f>
        <v>6</v>
      </c>
      <c r="N415" s="54">
        <f>IF(B415="","",100*M415/'Raw INPUT data'!$AH$1)</f>
        <v>30</v>
      </c>
      <c r="O415" s="52">
        <f t="shared" si="32"/>
        <v>17.142857142857142</v>
      </c>
      <c r="P415" s="77" t="str">
        <f t="shared" si="33"/>
        <v>%</v>
      </c>
      <c r="Q415" s="45" t="str">
        <f t="shared" si="34"/>
        <v>X.gra</v>
      </c>
      <c r="R415" s="82">
        <f t="shared" si="35"/>
        <v>28.480053252715074</v>
      </c>
      <c r="S415" s="84">
        <f t="shared" si="36"/>
        <v>3</v>
      </c>
    </row>
    <row r="416" spans="1:40" x14ac:dyDescent="0.2">
      <c r="A416" s="80" t="str">
        <f>IF(B416="","",DCOUNTA($C$4:$C$404,$C$4,'Database Criteria'!B11:B12))</f>
        <v/>
      </c>
      <c r="B416" s="50" t="str">
        <f>'Raw INPUT data'!AH10</f>
        <v/>
      </c>
      <c r="C416" s="51" t="str">
        <f t="shared" si="23"/>
        <v/>
      </c>
      <c r="D416" s="134" t="str">
        <f t="shared" si="24"/>
        <v/>
      </c>
      <c r="E416" s="52" t="str">
        <f t="shared" si="25"/>
        <v/>
      </c>
      <c r="F416" s="31" t="str">
        <f t="shared" si="26"/>
        <v/>
      </c>
      <c r="G416" s="45" t="str">
        <f t="shared" si="27"/>
        <v/>
      </c>
      <c r="H416" s="46" t="str">
        <f>IF(B416="","",DAVERAGE($B$4:$H$404,$H$4,'Database Criteria'!B11:B12))</f>
        <v/>
      </c>
      <c r="I416" s="33" t="str">
        <f t="shared" si="28"/>
        <v/>
      </c>
      <c r="J416" s="52" t="str">
        <f t="shared" si="29"/>
        <v/>
      </c>
      <c r="K416" s="32" t="str">
        <f t="shared" si="30"/>
        <v/>
      </c>
      <c r="L416" s="45" t="str">
        <f t="shared" si="31"/>
        <v/>
      </c>
      <c r="M416" s="53" t="str">
        <f>IF(B416="","",SUM(O$5:O$404))</f>
        <v/>
      </c>
      <c r="N416" s="54" t="str">
        <f>IF(B416="","",100*M416/'Raw INPUT data'!$AH$1)</f>
        <v/>
      </c>
      <c r="O416" s="52" t="str">
        <f t="shared" si="32"/>
        <v/>
      </c>
      <c r="P416" s="77" t="str">
        <f t="shared" si="33"/>
        <v/>
      </c>
      <c r="Q416" s="45" t="str">
        <f t="shared" si="34"/>
        <v/>
      </c>
      <c r="R416" s="82" t="str">
        <f t="shared" si="35"/>
        <v/>
      </c>
      <c r="S416" s="84" t="str">
        <f t="shared" si="36"/>
        <v/>
      </c>
    </row>
    <row r="417" spans="1:19" x14ac:dyDescent="0.2">
      <c r="A417" s="80" t="str">
        <f>IF(B417="","",DCOUNTA($C$4:$C$404,$C$4,'Database Criteria'!B13:B14))</f>
        <v/>
      </c>
      <c r="B417" s="50" t="str">
        <f>'Raw INPUT data'!AH11</f>
        <v/>
      </c>
      <c r="C417" s="51" t="str">
        <f t="shared" si="23"/>
        <v/>
      </c>
      <c r="D417" s="134" t="str">
        <f t="shared" si="24"/>
        <v/>
      </c>
      <c r="E417" s="52" t="str">
        <f t="shared" si="25"/>
        <v/>
      </c>
      <c r="F417" s="31" t="str">
        <f t="shared" si="26"/>
        <v/>
      </c>
      <c r="G417" s="45" t="str">
        <f t="shared" si="27"/>
        <v/>
      </c>
      <c r="H417" s="46" t="str">
        <f>IF(B417="","",DAVERAGE($B$4:$H$404,$H$4,'Database Criteria'!B13:B14))</f>
        <v/>
      </c>
      <c r="I417" s="33" t="str">
        <f t="shared" si="28"/>
        <v/>
      </c>
      <c r="J417" s="52" t="str">
        <f t="shared" si="29"/>
        <v/>
      </c>
      <c r="K417" s="32" t="str">
        <f t="shared" si="30"/>
        <v/>
      </c>
      <c r="L417" s="45" t="str">
        <f t="shared" si="31"/>
        <v/>
      </c>
      <c r="M417" s="53" t="str">
        <f>IF(B417="","",SUM(P$5:P$404))</f>
        <v/>
      </c>
      <c r="N417" s="54" t="str">
        <f>IF(B417="","",100*M417/'Raw INPUT data'!$AH$1)</f>
        <v/>
      </c>
      <c r="O417" s="52" t="str">
        <f t="shared" si="32"/>
        <v/>
      </c>
      <c r="P417" s="77" t="str">
        <f t="shared" si="33"/>
        <v/>
      </c>
      <c r="Q417" s="45" t="str">
        <f t="shared" si="34"/>
        <v/>
      </c>
      <c r="R417" s="82" t="str">
        <f t="shared" si="35"/>
        <v/>
      </c>
      <c r="S417" s="84" t="str">
        <f t="shared" si="36"/>
        <v/>
      </c>
    </row>
    <row r="418" spans="1:19" x14ac:dyDescent="0.2">
      <c r="A418" s="80" t="str">
        <f>IF(B418="","",DCOUNTA($C$4:$C$404,$C$4,'Database Criteria'!B15:B16))</f>
        <v/>
      </c>
      <c r="B418" s="50" t="str">
        <f>'Raw INPUT data'!AH12</f>
        <v/>
      </c>
      <c r="C418" s="51" t="str">
        <f t="shared" si="23"/>
        <v/>
      </c>
      <c r="D418" s="134" t="str">
        <f t="shared" si="24"/>
        <v/>
      </c>
      <c r="E418" s="52" t="str">
        <f t="shared" si="25"/>
        <v/>
      </c>
      <c r="F418" s="31" t="str">
        <f t="shared" si="26"/>
        <v/>
      </c>
      <c r="G418" s="45" t="str">
        <f t="shared" si="27"/>
        <v/>
      </c>
      <c r="H418" s="46" t="str">
        <f>IF(B418="","",DAVERAGE($B$4:$H$404,$H$4,'Database Criteria'!B15:B16))</f>
        <v/>
      </c>
      <c r="I418" s="33" t="str">
        <f t="shared" si="28"/>
        <v/>
      </c>
      <c r="J418" s="52" t="str">
        <f t="shared" si="29"/>
        <v/>
      </c>
      <c r="K418" s="32" t="str">
        <f t="shared" si="30"/>
        <v/>
      </c>
      <c r="L418" s="45" t="str">
        <f t="shared" si="31"/>
        <v/>
      </c>
      <c r="M418" s="53" t="str">
        <f>IF(B418="","",SUM(Q$5:Q$404))</f>
        <v/>
      </c>
      <c r="N418" s="54" t="str">
        <f>IF(B418="","",100*M418/'Raw INPUT data'!$AH$1)</f>
        <v/>
      </c>
      <c r="O418" s="52" t="str">
        <f t="shared" si="32"/>
        <v/>
      </c>
      <c r="P418" s="77" t="str">
        <f t="shared" si="33"/>
        <v/>
      </c>
      <c r="Q418" s="45" t="str">
        <f t="shared" si="34"/>
        <v/>
      </c>
      <c r="R418" s="82" t="str">
        <f t="shared" si="35"/>
        <v/>
      </c>
      <c r="S418" s="84" t="str">
        <f t="shared" si="36"/>
        <v/>
      </c>
    </row>
    <row r="419" spans="1:19" x14ac:dyDescent="0.2">
      <c r="A419" s="80" t="str">
        <f>IF(B419="","",DCOUNTA($C$4:$C$404,$C$4,'Database Criteria'!B17:B18))</f>
        <v/>
      </c>
      <c r="B419" s="50" t="str">
        <f>'Raw INPUT data'!AH13</f>
        <v/>
      </c>
      <c r="C419" s="51" t="str">
        <f t="shared" si="23"/>
        <v/>
      </c>
      <c r="D419" s="134" t="str">
        <f t="shared" si="24"/>
        <v/>
      </c>
      <c r="E419" s="52" t="str">
        <f t="shared" si="25"/>
        <v/>
      </c>
      <c r="F419" s="31" t="str">
        <f t="shared" si="26"/>
        <v/>
      </c>
      <c r="G419" s="45" t="str">
        <f t="shared" si="27"/>
        <v/>
      </c>
      <c r="H419" s="46" t="str">
        <f>IF(B419="","",DAVERAGE($B$4:$H$404,$H$4,'Database Criteria'!B17:B18))</f>
        <v/>
      </c>
      <c r="I419" s="33" t="str">
        <f t="shared" si="28"/>
        <v/>
      </c>
      <c r="J419" s="52" t="str">
        <f t="shared" si="29"/>
        <v/>
      </c>
      <c r="K419" s="32" t="str">
        <f t="shared" si="30"/>
        <v/>
      </c>
      <c r="L419" s="45" t="str">
        <f t="shared" si="31"/>
        <v/>
      </c>
      <c r="M419" s="53" t="str">
        <f>IF(B419="","",SUM(R$5:R$404))</f>
        <v/>
      </c>
      <c r="N419" s="54" t="str">
        <f>IF(B419="","",100*M419/'Raw INPUT data'!$AH$1)</f>
        <v/>
      </c>
      <c r="O419" s="52" t="str">
        <f t="shared" si="32"/>
        <v/>
      </c>
      <c r="P419" s="77" t="str">
        <f t="shared" si="33"/>
        <v/>
      </c>
      <c r="Q419" s="45" t="str">
        <f t="shared" si="34"/>
        <v/>
      </c>
      <c r="R419" s="82" t="str">
        <f t="shared" si="35"/>
        <v/>
      </c>
      <c r="S419" s="84" t="str">
        <f t="shared" si="36"/>
        <v/>
      </c>
    </row>
    <row r="420" spans="1:19" x14ac:dyDescent="0.2">
      <c r="A420" s="80" t="str">
        <f>IF(B420="","",DCOUNTA($C$4:$C$404,$C$4,'Database Criteria'!B19:B20))</f>
        <v/>
      </c>
      <c r="B420" s="50" t="str">
        <f>'Raw INPUT data'!AH14</f>
        <v/>
      </c>
      <c r="C420" s="51" t="str">
        <f t="shared" si="23"/>
        <v/>
      </c>
      <c r="D420" s="134" t="str">
        <f t="shared" si="24"/>
        <v/>
      </c>
      <c r="E420" s="52" t="str">
        <f t="shared" si="25"/>
        <v/>
      </c>
      <c r="F420" s="31" t="str">
        <f t="shared" si="26"/>
        <v/>
      </c>
      <c r="G420" s="45" t="str">
        <f t="shared" si="27"/>
        <v/>
      </c>
      <c r="H420" s="46" t="str">
        <f>IF(B420="","",DAVERAGE($B$4:$H$404,$H$4,'Database Criteria'!B19:B20))</f>
        <v/>
      </c>
      <c r="I420" s="33" t="str">
        <f t="shared" si="28"/>
        <v/>
      </c>
      <c r="J420" s="52" t="str">
        <f t="shared" si="29"/>
        <v/>
      </c>
      <c r="K420" s="32" t="str">
        <f t="shared" si="30"/>
        <v/>
      </c>
      <c r="L420" s="45" t="str">
        <f t="shared" si="31"/>
        <v/>
      </c>
      <c r="M420" s="53" t="str">
        <f>IF(B420="","",SUM(S$5:S$404))</f>
        <v/>
      </c>
      <c r="N420" s="54" t="str">
        <f>IF(B420="","",100*M420/'Raw INPUT data'!$AH$1)</f>
        <v/>
      </c>
      <c r="O420" s="52" t="str">
        <f t="shared" si="32"/>
        <v/>
      </c>
      <c r="P420" s="77" t="str">
        <f t="shared" si="33"/>
        <v/>
      </c>
      <c r="Q420" s="45" t="str">
        <f t="shared" si="34"/>
        <v/>
      </c>
      <c r="R420" s="82" t="str">
        <f t="shared" si="35"/>
        <v/>
      </c>
      <c r="S420" s="84" t="str">
        <f t="shared" si="36"/>
        <v/>
      </c>
    </row>
    <row r="421" spans="1:19" x14ac:dyDescent="0.2">
      <c r="A421" s="80" t="str">
        <f>IF(B421="","",DCOUNTA($C$4:$C$404,$C$4,'Database Criteria'!B21:B22))</f>
        <v/>
      </c>
      <c r="B421" s="50" t="str">
        <f>'Raw INPUT data'!AH15</f>
        <v/>
      </c>
      <c r="C421" s="51" t="str">
        <f t="shared" si="23"/>
        <v/>
      </c>
      <c r="D421" s="134" t="str">
        <f t="shared" si="24"/>
        <v/>
      </c>
      <c r="E421" s="52" t="str">
        <f t="shared" si="25"/>
        <v/>
      </c>
      <c r="F421" s="31" t="str">
        <f t="shared" si="26"/>
        <v/>
      </c>
      <c r="G421" s="45" t="str">
        <f t="shared" si="27"/>
        <v/>
      </c>
      <c r="H421" s="46" t="str">
        <f>IF(B421="","",DAVERAGE($B$4:$H$404,$H$4,'Database Criteria'!B21:B22))</f>
        <v/>
      </c>
      <c r="I421" s="33" t="str">
        <f t="shared" si="28"/>
        <v/>
      </c>
      <c r="J421" s="52" t="str">
        <f t="shared" si="29"/>
        <v/>
      </c>
      <c r="K421" s="32" t="str">
        <f t="shared" si="30"/>
        <v/>
      </c>
      <c r="L421" s="45" t="str">
        <f t="shared" si="31"/>
        <v/>
      </c>
      <c r="M421" s="53" t="str">
        <f>IF(B421="","",SUM(T$5:T$404))</f>
        <v/>
      </c>
      <c r="N421" s="54" t="str">
        <f>IF(B421="","",100*M421/'Raw INPUT data'!$AH$1)</f>
        <v/>
      </c>
      <c r="O421" s="52" t="str">
        <f t="shared" si="32"/>
        <v/>
      </c>
      <c r="P421" s="77" t="str">
        <f t="shared" si="33"/>
        <v/>
      </c>
      <c r="Q421" s="45" t="str">
        <f t="shared" si="34"/>
        <v/>
      </c>
      <c r="R421" s="82" t="str">
        <f t="shared" si="35"/>
        <v/>
      </c>
      <c r="S421" s="84" t="str">
        <f t="shared" si="36"/>
        <v/>
      </c>
    </row>
    <row r="422" spans="1:19" x14ac:dyDescent="0.2">
      <c r="A422" s="80" t="str">
        <f>IF(B422="","",DCOUNTA($C$4:$C$404,$C$4,'Database Criteria'!B23:B24))</f>
        <v/>
      </c>
      <c r="B422" s="50" t="str">
        <f>'Raw INPUT data'!AH16</f>
        <v/>
      </c>
      <c r="C422" s="51" t="str">
        <f t="shared" si="23"/>
        <v/>
      </c>
      <c r="D422" s="134" t="str">
        <f t="shared" si="24"/>
        <v/>
      </c>
      <c r="E422" s="52" t="str">
        <f t="shared" si="25"/>
        <v/>
      </c>
      <c r="F422" s="31" t="str">
        <f t="shared" si="26"/>
        <v/>
      </c>
      <c r="G422" s="45" t="str">
        <f t="shared" si="27"/>
        <v/>
      </c>
      <c r="H422" s="46" t="str">
        <f>IF(B422="","",DAVERAGE($B$4:$H$404,$H$4,'Database Criteria'!B23:B24))</f>
        <v/>
      </c>
      <c r="I422" s="33" t="str">
        <f t="shared" si="28"/>
        <v/>
      </c>
      <c r="J422" s="52" t="str">
        <f t="shared" si="29"/>
        <v/>
      </c>
      <c r="K422" s="32" t="str">
        <f t="shared" si="30"/>
        <v/>
      </c>
      <c r="L422" s="45" t="str">
        <f t="shared" si="31"/>
        <v/>
      </c>
      <c r="M422" s="53" t="str">
        <f>IF(B422="","",SUM(U$5:U$404))</f>
        <v/>
      </c>
      <c r="N422" s="54" t="str">
        <f>IF(B422="","",100*M422/'Raw INPUT data'!$AH$1)</f>
        <v/>
      </c>
      <c r="O422" s="52" t="str">
        <f t="shared" si="32"/>
        <v/>
      </c>
      <c r="P422" s="77" t="str">
        <f t="shared" si="33"/>
        <v/>
      </c>
      <c r="Q422" s="45" t="str">
        <f t="shared" si="34"/>
        <v/>
      </c>
      <c r="R422" s="82" t="str">
        <f t="shared" si="35"/>
        <v/>
      </c>
      <c r="S422" s="84" t="str">
        <f t="shared" si="36"/>
        <v/>
      </c>
    </row>
    <row r="423" spans="1:19" x14ac:dyDescent="0.2">
      <c r="A423" s="80" t="str">
        <f>IF(B423="","",DCOUNTA($C$4:$C$404,$C$4,'Database Criteria'!B25:B26))</f>
        <v/>
      </c>
      <c r="B423" s="50" t="str">
        <f>'Raw INPUT data'!AH17</f>
        <v/>
      </c>
      <c r="C423" s="51" t="str">
        <f t="shared" si="23"/>
        <v/>
      </c>
      <c r="D423" s="134" t="str">
        <f t="shared" si="24"/>
        <v/>
      </c>
      <c r="E423" s="52" t="str">
        <f t="shared" si="25"/>
        <v/>
      </c>
      <c r="F423" s="31" t="str">
        <f t="shared" si="26"/>
        <v/>
      </c>
      <c r="G423" s="45" t="str">
        <f t="shared" si="27"/>
        <v/>
      </c>
      <c r="H423" s="46" t="str">
        <f>IF(B423="","",DAVERAGE($B$4:$H$404,$H$4,'Database Criteria'!B25:B26))</f>
        <v/>
      </c>
      <c r="I423" s="33" t="str">
        <f t="shared" si="28"/>
        <v/>
      </c>
      <c r="J423" s="52" t="str">
        <f t="shared" si="29"/>
        <v/>
      </c>
      <c r="K423" s="32" t="str">
        <f t="shared" si="30"/>
        <v/>
      </c>
      <c r="L423" s="45" t="str">
        <f t="shared" si="31"/>
        <v/>
      </c>
      <c r="M423" s="53" t="str">
        <f>IF(B423="","",SUM(V$5:V$404))</f>
        <v/>
      </c>
      <c r="N423" s="54" t="str">
        <f>IF(B423="","",100*M423/'Raw INPUT data'!$AH$1)</f>
        <v/>
      </c>
      <c r="O423" s="52" t="str">
        <f t="shared" si="32"/>
        <v/>
      </c>
      <c r="P423" s="77" t="str">
        <f t="shared" si="33"/>
        <v/>
      </c>
      <c r="Q423" s="45" t="str">
        <f t="shared" si="34"/>
        <v/>
      </c>
      <c r="R423" s="82" t="str">
        <f t="shared" si="35"/>
        <v/>
      </c>
      <c r="S423" s="84" t="str">
        <f t="shared" si="36"/>
        <v/>
      </c>
    </row>
    <row r="424" spans="1:19" x14ac:dyDescent="0.2">
      <c r="A424" s="80" t="str">
        <f>IF(B424="","",DCOUNTA($C$4:$C$404,$C$4,'Database Criteria'!B27:B28))</f>
        <v/>
      </c>
      <c r="B424" s="50" t="str">
        <f>'Raw INPUT data'!AH18</f>
        <v/>
      </c>
      <c r="C424" s="51" t="str">
        <f t="shared" si="23"/>
        <v/>
      </c>
      <c r="D424" s="134" t="str">
        <f t="shared" si="24"/>
        <v/>
      </c>
      <c r="E424" s="52" t="str">
        <f t="shared" si="25"/>
        <v/>
      </c>
      <c r="F424" s="31" t="str">
        <f t="shared" si="26"/>
        <v/>
      </c>
      <c r="G424" s="45" t="str">
        <f t="shared" si="27"/>
        <v/>
      </c>
      <c r="H424" s="46" t="str">
        <f>IF(B424="","",DAVERAGE($B$4:$H$404,$H$4,'Database Criteria'!B27:B28))</f>
        <v/>
      </c>
      <c r="I424" s="33" t="str">
        <f t="shared" si="28"/>
        <v/>
      </c>
      <c r="J424" s="52" t="str">
        <f t="shared" si="29"/>
        <v/>
      </c>
      <c r="K424" s="32" t="str">
        <f t="shared" si="30"/>
        <v/>
      </c>
      <c r="L424" s="45" t="str">
        <f t="shared" si="31"/>
        <v/>
      </c>
      <c r="M424" s="53" t="str">
        <f>IF(B424="","",SUM(W$5:W$404))</f>
        <v/>
      </c>
      <c r="N424" s="54" t="str">
        <f>IF(B424="","",100*M424/'Raw INPUT data'!$AH$1)</f>
        <v/>
      </c>
      <c r="O424" s="52" t="str">
        <f t="shared" si="32"/>
        <v/>
      </c>
      <c r="P424" s="77" t="str">
        <f t="shared" si="33"/>
        <v/>
      </c>
      <c r="Q424" s="45" t="str">
        <f t="shared" si="34"/>
        <v/>
      </c>
      <c r="R424" s="82" t="str">
        <f t="shared" si="35"/>
        <v/>
      </c>
      <c r="S424" s="84" t="str">
        <f t="shared" si="36"/>
        <v/>
      </c>
    </row>
    <row r="425" spans="1:19" x14ac:dyDescent="0.2">
      <c r="A425" s="80" t="str">
        <f>IF(B425="","",DCOUNTA($C$4:$C$404,$C$4,'Database Criteria'!B29:B30))</f>
        <v/>
      </c>
      <c r="B425" s="50" t="str">
        <f>'Raw INPUT data'!AH19</f>
        <v/>
      </c>
      <c r="C425" s="51" t="str">
        <f t="shared" si="23"/>
        <v/>
      </c>
      <c r="D425" s="134" t="str">
        <f t="shared" si="24"/>
        <v/>
      </c>
      <c r="E425" s="52" t="str">
        <f t="shared" si="25"/>
        <v/>
      </c>
      <c r="F425" s="31" t="str">
        <f t="shared" si="26"/>
        <v/>
      </c>
      <c r="G425" s="45" t="str">
        <f t="shared" si="27"/>
        <v/>
      </c>
      <c r="H425" s="46" t="str">
        <f>IF(B425="","",DAVERAGE($B$4:$H$404,$H$4,'Database Criteria'!B29:B30))</f>
        <v/>
      </c>
      <c r="I425" s="33" t="str">
        <f t="shared" si="28"/>
        <v/>
      </c>
      <c r="J425" s="52" t="str">
        <f t="shared" si="29"/>
        <v/>
      </c>
      <c r="K425" s="32" t="str">
        <f t="shared" si="30"/>
        <v/>
      </c>
      <c r="L425" s="45" t="str">
        <f t="shared" si="31"/>
        <v/>
      </c>
      <c r="M425" s="53" t="str">
        <f>IF(B425="","",SUM(X$5:X$404))</f>
        <v/>
      </c>
      <c r="N425" s="54" t="str">
        <f>IF(B425="","",100*M425/'Raw INPUT data'!$AH$1)</f>
        <v/>
      </c>
      <c r="O425" s="52" t="str">
        <f t="shared" si="32"/>
        <v/>
      </c>
      <c r="P425" s="77" t="str">
        <f t="shared" si="33"/>
        <v/>
      </c>
      <c r="Q425" s="45" t="str">
        <f t="shared" si="34"/>
        <v/>
      </c>
      <c r="R425" s="82" t="str">
        <f t="shared" si="35"/>
        <v/>
      </c>
      <c r="S425" s="84" t="str">
        <f t="shared" si="36"/>
        <v/>
      </c>
    </row>
    <row r="426" spans="1:19" x14ac:dyDescent="0.2">
      <c r="A426" s="80" t="str">
        <f>IF(B426="","",DCOUNTA($C$4:$C$404,$C$4,'Database Criteria'!B31:B32))</f>
        <v/>
      </c>
      <c r="B426" s="50" t="str">
        <f>'Raw INPUT data'!AH20</f>
        <v/>
      </c>
      <c r="C426" s="51" t="str">
        <f t="shared" si="23"/>
        <v/>
      </c>
      <c r="D426" s="134" t="str">
        <f t="shared" si="24"/>
        <v/>
      </c>
      <c r="E426" s="52" t="str">
        <f t="shared" si="25"/>
        <v/>
      </c>
      <c r="F426" s="31" t="str">
        <f t="shared" si="26"/>
        <v/>
      </c>
      <c r="G426" s="45" t="str">
        <f t="shared" si="27"/>
        <v/>
      </c>
      <c r="H426" s="46" t="str">
        <f>IF(B426="","",DAVERAGE($B$4:$H$404,$H$4,'Database Criteria'!B31:B32))</f>
        <v/>
      </c>
      <c r="I426" s="33" t="str">
        <f t="shared" si="28"/>
        <v/>
      </c>
      <c r="J426" s="52" t="str">
        <f t="shared" si="29"/>
        <v/>
      </c>
      <c r="K426" s="32" t="str">
        <f t="shared" si="30"/>
        <v/>
      </c>
      <c r="L426" s="45" t="str">
        <f t="shared" si="31"/>
        <v/>
      </c>
      <c r="M426" s="53" t="str">
        <f>IF(B426="","",SUM(Y$5:Y$404))</f>
        <v/>
      </c>
      <c r="N426" s="54" t="str">
        <f>IF(B426="","",100*M426/'Raw INPUT data'!$AH$1)</f>
        <v/>
      </c>
      <c r="O426" s="52" t="str">
        <f t="shared" si="32"/>
        <v/>
      </c>
      <c r="P426" s="77" t="str">
        <f t="shared" si="33"/>
        <v/>
      </c>
      <c r="Q426" s="45" t="str">
        <f t="shared" si="34"/>
        <v/>
      </c>
      <c r="R426" s="82" t="str">
        <f t="shared" si="35"/>
        <v/>
      </c>
      <c r="S426" s="84" t="str">
        <f t="shared" si="36"/>
        <v/>
      </c>
    </row>
    <row r="427" spans="1:19" x14ac:dyDescent="0.2">
      <c r="A427" s="80" t="str">
        <f>IF(B427="","",DCOUNTA($C$4:$C$404,$C$4,'Database Criteria'!B33:B34))</f>
        <v/>
      </c>
      <c r="B427" s="50" t="str">
        <f>'Raw INPUT data'!AH21</f>
        <v/>
      </c>
      <c r="C427" s="51" t="str">
        <f t="shared" si="23"/>
        <v/>
      </c>
      <c r="D427" s="134" t="str">
        <f t="shared" si="24"/>
        <v/>
      </c>
      <c r="E427" s="52" t="str">
        <f t="shared" si="25"/>
        <v/>
      </c>
      <c r="F427" s="31" t="str">
        <f t="shared" si="26"/>
        <v/>
      </c>
      <c r="G427" s="45" t="str">
        <f t="shared" si="27"/>
        <v/>
      </c>
      <c r="H427" s="46" t="str">
        <f>IF(B427="","",DAVERAGE($B$4:$H$404,$H$4,'Database Criteria'!B33:B34))</f>
        <v/>
      </c>
      <c r="I427" s="33" t="str">
        <f t="shared" si="28"/>
        <v/>
      </c>
      <c r="J427" s="52" t="str">
        <f t="shared" si="29"/>
        <v/>
      </c>
      <c r="K427" s="32" t="str">
        <f t="shared" si="30"/>
        <v/>
      </c>
      <c r="L427" s="45" t="str">
        <f t="shared" si="31"/>
        <v/>
      </c>
      <c r="M427" s="53" t="str">
        <f>IF(B427="","",SUM(Z$5:Z$404))</f>
        <v/>
      </c>
      <c r="N427" s="54" t="str">
        <f>IF(B427="","",100*M427/'Raw INPUT data'!$AH$1)</f>
        <v/>
      </c>
      <c r="O427" s="52" t="str">
        <f t="shared" si="32"/>
        <v/>
      </c>
      <c r="P427" s="77" t="str">
        <f t="shared" si="33"/>
        <v/>
      </c>
      <c r="Q427" s="45" t="str">
        <f t="shared" si="34"/>
        <v/>
      </c>
      <c r="R427" s="82" t="str">
        <f t="shared" si="35"/>
        <v/>
      </c>
      <c r="S427" s="84" t="str">
        <f t="shared" si="36"/>
        <v/>
      </c>
    </row>
    <row r="428" spans="1:19" x14ac:dyDescent="0.2">
      <c r="A428" s="80" t="str">
        <f>IF(B428="","",DCOUNTA($C$4:$C$404,$C$4,'Database Criteria'!B35:B36))</f>
        <v/>
      </c>
      <c r="B428" s="50" t="str">
        <f>'Raw INPUT data'!AH22</f>
        <v/>
      </c>
      <c r="C428" s="51" t="str">
        <f t="shared" si="23"/>
        <v/>
      </c>
      <c r="D428" s="134" t="str">
        <f t="shared" si="24"/>
        <v/>
      </c>
      <c r="E428" s="52" t="str">
        <f t="shared" si="25"/>
        <v/>
      </c>
      <c r="F428" s="31" t="str">
        <f t="shared" si="26"/>
        <v/>
      </c>
      <c r="G428" s="45" t="str">
        <f t="shared" si="27"/>
        <v/>
      </c>
      <c r="H428" s="46" t="str">
        <f>IF(B428="","",DAVERAGE($B$4:$H$404,$H$4,'Database Criteria'!B35:B36))</f>
        <v/>
      </c>
      <c r="I428" s="33" t="str">
        <f t="shared" si="28"/>
        <v/>
      </c>
      <c r="J428" s="52" t="str">
        <f t="shared" si="29"/>
        <v/>
      </c>
      <c r="K428" s="32" t="str">
        <f t="shared" si="30"/>
        <v/>
      </c>
      <c r="L428" s="45" t="str">
        <f t="shared" si="31"/>
        <v/>
      </c>
      <c r="M428" s="53" t="str">
        <f>IF(B428="","",SUM(AA$5:AA$404))</f>
        <v/>
      </c>
      <c r="N428" s="54" t="str">
        <f>IF(B428="","",100*M428/'Raw INPUT data'!$AH$1)</f>
        <v/>
      </c>
      <c r="O428" s="52" t="str">
        <f t="shared" si="32"/>
        <v/>
      </c>
      <c r="P428" s="77" t="str">
        <f t="shared" si="33"/>
        <v/>
      </c>
      <c r="Q428" s="45" t="str">
        <f t="shared" si="34"/>
        <v/>
      </c>
      <c r="R428" s="82" t="str">
        <f t="shared" si="35"/>
        <v/>
      </c>
      <c r="S428" s="84" t="str">
        <f t="shared" si="36"/>
        <v/>
      </c>
    </row>
    <row r="429" spans="1:19" x14ac:dyDescent="0.2">
      <c r="A429" s="80" t="str">
        <f>IF(B429="","",DCOUNTA($C$4:$C$404,$C$4,'Database Criteria'!B37:B38))</f>
        <v/>
      </c>
      <c r="B429" s="50" t="str">
        <f>'Raw INPUT data'!AH23</f>
        <v/>
      </c>
      <c r="C429" s="51" t="str">
        <f t="shared" si="23"/>
        <v/>
      </c>
      <c r="D429" s="134" t="str">
        <f t="shared" si="24"/>
        <v/>
      </c>
      <c r="E429" s="52" t="str">
        <f t="shared" si="25"/>
        <v/>
      </c>
      <c r="F429" s="31" t="str">
        <f t="shared" si="26"/>
        <v/>
      </c>
      <c r="G429" s="45" t="str">
        <f t="shared" si="27"/>
        <v/>
      </c>
      <c r="H429" s="46" t="str">
        <f>IF(B429="","",DAVERAGE($B$4:$H$404,$H$4,'Database Criteria'!B37:B38))</f>
        <v/>
      </c>
      <c r="I429" s="33" t="str">
        <f t="shared" si="28"/>
        <v/>
      </c>
      <c r="J429" s="52" t="str">
        <f t="shared" si="29"/>
        <v/>
      </c>
      <c r="K429" s="32" t="str">
        <f t="shared" si="30"/>
        <v/>
      </c>
      <c r="L429" s="45" t="str">
        <f t="shared" si="31"/>
        <v/>
      </c>
      <c r="M429" s="53" t="str">
        <f>IF(B429="","",SUM(AB$5:AB$404))</f>
        <v/>
      </c>
      <c r="N429" s="54" t="str">
        <f>IF(B429="","",100*M429/'Raw INPUT data'!$AH$1)</f>
        <v/>
      </c>
      <c r="O429" s="52" t="str">
        <f t="shared" si="32"/>
        <v/>
      </c>
      <c r="P429" s="77" t="str">
        <f t="shared" si="33"/>
        <v/>
      </c>
      <c r="Q429" s="45" t="str">
        <f t="shared" si="34"/>
        <v/>
      </c>
      <c r="R429" s="82" t="str">
        <f t="shared" si="35"/>
        <v/>
      </c>
      <c r="S429" s="84" t="str">
        <f t="shared" si="36"/>
        <v/>
      </c>
    </row>
    <row r="430" spans="1:19" x14ac:dyDescent="0.2">
      <c r="A430" s="80" t="str">
        <f>IF(B430="","",DCOUNTA($C$4:$C$404,$C$4,'Database Criteria'!B39:B40))</f>
        <v/>
      </c>
      <c r="B430" s="50" t="str">
        <f>'Raw INPUT data'!AH24</f>
        <v/>
      </c>
      <c r="C430" s="51" t="str">
        <f t="shared" si="23"/>
        <v/>
      </c>
      <c r="D430" s="134" t="str">
        <f t="shared" si="24"/>
        <v/>
      </c>
      <c r="E430" s="52" t="str">
        <f t="shared" si="25"/>
        <v/>
      </c>
      <c r="F430" s="31" t="str">
        <f t="shared" si="26"/>
        <v/>
      </c>
      <c r="G430" s="45" t="str">
        <f t="shared" si="27"/>
        <v/>
      </c>
      <c r="H430" s="46" t="str">
        <f>IF(B430="","",DAVERAGE($B$4:$H$404,$H$4,'Database Criteria'!B39:B40))</f>
        <v/>
      </c>
      <c r="I430" s="33" t="str">
        <f t="shared" si="28"/>
        <v/>
      </c>
      <c r="J430" s="52" t="str">
        <f t="shared" si="29"/>
        <v/>
      </c>
      <c r="K430" s="32" t="str">
        <f t="shared" si="30"/>
        <v/>
      </c>
      <c r="L430" s="45" t="str">
        <f t="shared" si="31"/>
        <v/>
      </c>
      <c r="M430" s="53" t="str">
        <f>IF(B430="","",SUM(AC$5:AC$404))</f>
        <v/>
      </c>
      <c r="N430" s="54" t="str">
        <f>IF(B430="","",100*M430/'Raw INPUT data'!$AH$1)</f>
        <v/>
      </c>
      <c r="O430" s="52" t="str">
        <f t="shared" si="32"/>
        <v/>
      </c>
      <c r="P430" s="77" t="str">
        <f t="shared" si="33"/>
        <v/>
      </c>
      <c r="Q430" s="45" t="str">
        <f t="shared" si="34"/>
        <v/>
      </c>
      <c r="R430" s="82" t="str">
        <f t="shared" si="35"/>
        <v/>
      </c>
      <c r="S430" s="84" t="str">
        <f t="shared" si="36"/>
        <v/>
      </c>
    </row>
    <row r="431" spans="1:19" x14ac:dyDescent="0.2">
      <c r="A431" s="80" t="str">
        <f>IF(B431="","",DCOUNTA($C$4:$C$404,$C$4,'Database Criteria'!B41:B42))</f>
        <v/>
      </c>
      <c r="B431" s="50" t="str">
        <f>'Raw INPUT data'!AH25</f>
        <v/>
      </c>
      <c r="C431" s="51" t="str">
        <f t="shared" si="23"/>
        <v/>
      </c>
      <c r="D431" s="134" t="str">
        <f t="shared" si="24"/>
        <v/>
      </c>
      <c r="E431" s="52" t="str">
        <f t="shared" si="25"/>
        <v/>
      </c>
      <c r="F431" s="31" t="str">
        <f t="shared" si="26"/>
        <v/>
      </c>
      <c r="G431" s="45" t="str">
        <f t="shared" si="27"/>
        <v/>
      </c>
      <c r="H431" s="46" t="str">
        <f>IF(B431="","",DAVERAGE($B$4:$H$404,$H$4,'Database Criteria'!B41:B42))</f>
        <v/>
      </c>
      <c r="I431" s="33" t="str">
        <f t="shared" si="28"/>
        <v/>
      </c>
      <c r="J431" s="52" t="str">
        <f t="shared" si="29"/>
        <v/>
      </c>
      <c r="K431" s="32" t="str">
        <f t="shared" si="30"/>
        <v/>
      </c>
      <c r="L431" s="45" t="str">
        <f t="shared" si="31"/>
        <v/>
      </c>
      <c r="M431" s="53" t="str">
        <f>IF(B431="","",SUM(AD$5:AD$404))</f>
        <v/>
      </c>
      <c r="N431" s="54" t="str">
        <f>IF(B431="","",100*M431/'Raw INPUT data'!$AH$1)</f>
        <v/>
      </c>
      <c r="O431" s="52" t="str">
        <f t="shared" si="32"/>
        <v/>
      </c>
      <c r="P431" s="77" t="str">
        <f t="shared" si="33"/>
        <v/>
      </c>
      <c r="Q431" s="45" t="str">
        <f t="shared" si="34"/>
        <v/>
      </c>
      <c r="R431" s="82" t="str">
        <f t="shared" si="35"/>
        <v/>
      </c>
      <c r="S431" s="84" t="str">
        <f t="shared" si="36"/>
        <v/>
      </c>
    </row>
    <row r="432" spans="1:19" x14ac:dyDescent="0.2">
      <c r="A432" s="80" t="str">
        <f>IF(B432="","",DCOUNTA($C$4:$C$404,$C$4,'Database Criteria'!B43:B44))</f>
        <v/>
      </c>
      <c r="B432" s="50" t="str">
        <f>'Raw INPUT data'!AH26</f>
        <v/>
      </c>
      <c r="C432" s="51" t="str">
        <f t="shared" si="23"/>
        <v/>
      </c>
      <c r="D432" s="134" t="str">
        <f t="shared" si="24"/>
        <v/>
      </c>
      <c r="E432" s="52" t="str">
        <f t="shared" si="25"/>
        <v/>
      </c>
      <c r="F432" s="31" t="str">
        <f t="shared" si="26"/>
        <v/>
      </c>
      <c r="G432" s="45" t="str">
        <f t="shared" si="27"/>
        <v/>
      </c>
      <c r="H432" s="46" t="str">
        <f>IF(B432="","",DAVERAGE($B$4:$H$404,$H$4,'Database Criteria'!B43:B44))</f>
        <v/>
      </c>
      <c r="I432" s="33" t="str">
        <f t="shared" si="28"/>
        <v/>
      </c>
      <c r="J432" s="52" t="str">
        <f t="shared" si="29"/>
        <v/>
      </c>
      <c r="K432" s="32" t="str">
        <f t="shared" si="30"/>
        <v/>
      </c>
      <c r="L432" s="45" t="str">
        <f t="shared" si="31"/>
        <v/>
      </c>
      <c r="M432" s="53" t="str">
        <f>IF(B432="","",SUM(AE$5:AE$404))</f>
        <v/>
      </c>
      <c r="N432" s="54" t="str">
        <f>IF(B432="","",100*M432/'Raw INPUT data'!$AH$1)</f>
        <v/>
      </c>
      <c r="O432" s="52" t="str">
        <f t="shared" si="32"/>
        <v/>
      </c>
      <c r="P432" s="77" t="str">
        <f t="shared" si="33"/>
        <v/>
      </c>
      <c r="Q432" s="45" t="str">
        <f t="shared" si="34"/>
        <v/>
      </c>
      <c r="R432" s="82" t="str">
        <f t="shared" si="35"/>
        <v/>
      </c>
      <c r="S432" s="84" t="str">
        <f t="shared" si="36"/>
        <v/>
      </c>
    </row>
    <row r="433" spans="1:19" x14ac:dyDescent="0.2">
      <c r="A433" s="80" t="str">
        <f>IF(B433="","",DCOUNTA($C$4:$C$404,$C$4,'Database Criteria'!B45:B46))</f>
        <v/>
      </c>
      <c r="B433" s="50" t="str">
        <f>'Raw INPUT data'!AH27</f>
        <v/>
      </c>
      <c r="C433" s="51" t="str">
        <f t="shared" si="23"/>
        <v/>
      </c>
      <c r="D433" s="134" t="str">
        <f t="shared" si="24"/>
        <v/>
      </c>
      <c r="E433" s="52" t="str">
        <f t="shared" si="25"/>
        <v/>
      </c>
      <c r="F433" s="31" t="str">
        <f t="shared" si="26"/>
        <v/>
      </c>
      <c r="G433" s="45" t="str">
        <f t="shared" si="27"/>
        <v/>
      </c>
      <c r="H433" s="46" t="str">
        <f>IF(B433="","",DAVERAGE($B$4:$H$404,$H$4,'Database Criteria'!B45:B46))</f>
        <v/>
      </c>
      <c r="I433" s="33" t="str">
        <f t="shared" si="28"/>
        <v/>
      </c>
      <c r="J433" s="52" t="str">
        <f t="shared" si="29"/>
        <v/>
      </c>
      <c r="K433" s="32" t="str">
        <f t="shared" si="30"/>
        <v/>
      </c>
      <c r="L433" s="45" t="str">
        <f t="shared" si="31"/>
        <v/>
      </c>
      <c r="M433" s="53" t="str">
        <f>IF(B433="","",SUM(AF$5:AF$404))</f>
        <v/>
      </c>
      <c r="N433" s="54" t="str">
        <f>IF(B433="","",100*M433/'Raw INPUT data'!$AH$1)</f>
        <v/>
      </c>
      <c r="O433" s="52" t="str">
        <f t="shared" si="32"/>
        <v/>
      </c>
      <c r="P433" s="77" t="str">
        <f t="shared" si="33"/>
        <v/>
      </c>
      <c r="Q433" s="45" t="str">
        <f t="shared" si="34"/>
        <v/>
      </c>
      <c r="R433" s="82" t="str">
        <f t="shared" si="35"/>
        <v/>
      </c>
      <c r="S433" s="84" t="str">
        <f t="shared" si="36"/>
        <v/>
      </c>
    </row>
    <row r="434" spans="1:19" x14ac:dyDescent="0.2">
      <c r="A434" s="80" t="str">
        <f>IF(B434="","",DCOUNTA($C$4:$C$404,$C$4,'Database Criteria'!B47:B48))</f>
        <v/>
      </c>
      <c r="B434" s="50" t="str">
        <f>'Raw INPUT data'!AH28</f>
        <v/>
      </c>
      <c r="C434" s="51" t="str">
        <f t="shared" si="23"/>
        <v/>
      </c>
      <c r="D434" s="134" t="str">
        <f t="shared" si="24"/>
        <v/>
      </c>
      <c r="E434" s="52" t="str">
        <f t="shared" si="25"/>
        <v/>
      </c>
      <c r="F434" s="31" t="str">
        <f t="shared" si="26"/>
        <v/>
      </c>
      <c r="G434" s="45" t="str">
        <f t="shared" si="27"/>
        <v/>
      </c>
      <c r="H434" s="46" t="str">
        <f>IF(B434="","",DAVERAGE($B$4:$H$404,$H$4,'Database Criteria'!B47:B48))</f>
        <v/>
      </c>
      <c r="I434" s="33" t="str">
        <f t="shared" si="28"/>
        <v/>
      </c>
      <c r="J434" s="52" t="str">
        <f t="shared" si="29"/>
        <v/>
      </c>
      <c r="K434" s="32" t="str">
        <f t="shared" si="30"/>
        <v/>
      </c>
      <c r="L434" s="45" t="str">
        <f t="shared" si="31"/>
        <v/>
      </c>
      <c r="M434" s="53" t="str">
        <f>IF(B434="","",SUM(AG$5:AG$404))</f>
        <v/>
      </c>
      <c r="N434" s="54" t="str">
        <f>IF(B434="","",100*M434/'Raw INPUT data'!$AH$1)</f>
        <v/>
      </c>
      <c r="O434" s="52" t="str">
        <f t="shared" si="32"/>
        <v/>
      </c>
      <c r="P434" s="77" t="str">
        <f t="shared" si="33"/>
        <v/>
      </c>
      <c r="Q434" s="45" t="str">
        <f t="shared" si="34"/>
        <v/>
      </c>
      <c r="R434" s="82" t="str">
        <f t="shared" si="35"/>
        <v/>
      </c>
      <c r="S434" s="84" t="str">
        <f t="shared" si="36"/>
        <v/>
      </c>
    </row>
    <row r="435" spans="1:19" x14ac:dyDescent="0.2">
      <c r="A435" s="80" t="str">
        <f>IF(B435="","",DCOUNTA($C$4:$C$404,$C$4,'Database Criteria'!B49:B50))</f>
        <v/>
      </c>
      <c r="B435" s="50" t="str">
        <f>'Raw INPUT data'!AH29</f>
        <v/>
      </c>
      <c r="C435" s="51" t="str">
        <f t="shared" si="23"/>
        <v/>
      </c>
      <c r="D435" s="134" t="str">
        <f t="shared" si="24"/>
        <v/>
      </c>
      <c r="E435" s="52" t="str">
        <f t="shared" si="25"/>
        <v/>
      </c>
      <c r="F435" s="31" t="str">
        <f t="shared" si="26"/>
        <v/>
      </c>
      <c r="G435" s="45" t="str">
        <f t="shared" si="27"/>
        <v/>
      </c>
      <c r="H435" s="46" t="str">
        <f>IF(B435="","",DAVERAGE($B$4:$H$404,$H$4,'Database Criteria'!B49:B50))</f>
        <v/>
      </c>
      <c r="I435" s="33" t="str">
        <f t="shared" si="28"/>
        <v/>
      </c>
      <c r="J435" s="52" t="str">
        <f t="shared" si="29"/>
        <v/>
      </c>
      <c r="K435" s="32" t="str">
        <f t="shared" si="30"/>
        <v/>
      </c>
      <c r="L435" s="45" t="str">
        <f t="shared" si="31"/>
        <v/>
      </c>
      <c r="M435" s="53" t="str">
        <f>IF(B435="","",SUM(AH$5:AH$404))</f>
        <v/>
      </c>
      <c r="N435" s="54" t="str">
        <f>IF(B435="","",100*M435/'Raw INPUT data'!$AH$1)</f>
        <v/>
      </c>
      <c r="O435" s="52" t="str">
        <f t="shared" si="32"/>
        <v/>
      </c>
      <c r="P435" s="77" t="str">
        <f t="shared" si="33"/>
        <v/>
      </c>
      <c r="Q435" s="45" t="str">
        <f t="shared" si="34"/>
        <v/>
      </c>
      <c r="R435" s="82" t="str">
        <f t="shared" si="35"/>
        <v/>
      </c>
      <c r="S435" s="84" t="str">
        <f t="shared" si="36"/>
        <v/>
      </c>
    </row>
    <row r="436" spans="1:19" x14ac:dyDescent="0.2">
      <c r="A436" s="80" t="str">
        <f>IF(B436="","",DCOUNTA($C$4:$C$404,$C$4,'Database Criteria'!B51:B52))</f>
        <v/>
      </c>
      <c r="B436" s="50" t="str">
        <f>'Raw INPUT data'!AH30</f>
        <v/>
      </c>
      <c r="C436" s="51" t="str">
        <f t="shared" si="23"/>
        <v/>
      </c>
      <c r="D436" s="134" t="str">
        <f t="shared" si="24"/>
        <v/>
      </c>
      <c r="E436" s="52" t="str">
        <f t="shared" si="25"/>
        <v/>
      </c>
      <c r="F436" s="31" t="str">
        <f t="shared" si="26"/>
        <v/>
      </c>
      <c r="G436" s="45" t="str">
        <f t="shared" si="27"/>
        <v/>
      </c>
      <c r="H436" s="46" t="str">
        <f>IF(B436="","",DAVERAGE($B$4:$H$404,$H$4,'Database Criteria'!B51:B52))</f>
        <v/>
      </c>
      <c r="I436" s="33" t="str">
        <f t="shared" si="28"/>
        <v/>
      </c>
      <c r="J436" s="52" t="str">
        <f t="shared" si="29"/>
        <v/>
      </c>
      <c r="K436" s="32" t="str">
        <f t="shared" si="30"/>
        <v/>
      </c>
      <c r="L436" s="45" t="str">
        <f t="shared" si="31"/>
        <v/>
      </c>
      <c r="M436" s="53" t="str">
        <f>IF(B436="","",SUM(AI$5:AI$404))</f>
        <v/>
      </c>
      <c r="N436" s="54" t="str">
        <f>IF(B436="","",100*M436/'Raw INPUT data'!$AH$1)</f>
        <v/>
      </c>
      <c r="O436" s="52" t="str">
        <f t="shared" si="32"/>
        <v/>
      </c>
      <c r="P436" s="77" t="str">
        <f t="shared" si="33"/>
        <v/>
      </c>
      <c r="Q436" s="45" t="str">
        <f t="shared" si="34"/>
        <v/>
      </c>
      <c r="R436" s="82" t="str">
        <f t="shared" si="35"/>
        <v/>
      </c>
      <c r="S436" s="84" t="str">
        <f t="shared" si="36"/>
        <v/>
      </c>
    </row>
    <row r="437" spans="1:19" x14ac:dyDescent="0.2">
      <c r="A437" s="80" t="str">
        <f>IF(B437="","",DCOUNTA($C$4:$C$404,$C$4,'Database Criteria'!B53:B54))</f>
        <v/>
      </c>
      <c r="B437" s="50" t="str">
        <f>'Raw INPUT data'!AH31</f>
        <v/>
      </c>
      <c r="C437" s="51" t="str">
        <f t="shared" si="23"/>
        <v/>
      </c>
      <c r="D437" s="134" t="str">
        <f t="shared" si="24"/>
        <v/>
      </c>
      <c r="E437" s="52" t="str">
        <f t="shared" si="25"/>
        <v/>
      </c>
      <c r="F437" s="31" t="str">
        <f t="shared" si="26"/>
        <v/>
      </c>
      <c r="G437" s="45" t="str">
        <f t="shared" si="27"/>
        <v/>
      </c>
      <c r="H437" s="46" t="str">
        <f>IF(B437="","",DAVERAGE($B$4:$H$404,$H$4,'Database Criteria'!B53:B54))</f>
        <v/>
      </c>
      <c r="I437" s="33" t="str">
        <f t="shared" si="28"/>
        <v/>
      </c>
      <c r="J437" s="52" t="str">
        <f t="shared" si="29"/>
        <v/>
      </c>
      <c r="K437" s="32" t="str">
        <f t="shared" si="30"/>
        <v/>
      </c>
      <c r="L437" s="45" t="str">
        <f t="shared" si="31"/>
        <v/>
      </c>
      <c r="M437" s="53" t="str">
        <f>IF(B437="","",SUM(AJ$5:AJ$404))</f>
        <v/>
      </c>
      <c r="N437" s="54" t="str">
        <f>IF(B437="","",100*M437/'Raw INPUT data'!$AH$1)</f>
        <v/>
      </c>
      <c r="O437" s="52" t="str">
        <f t="shared" si="32"/>
        <v/>
      </c>
      <c r="P437" s="77" t="str">
        <f t="shared" si="33"/>
        <v/>
      </c>
      <c r="Q437" s="45" t="str">
        <f t="shared" si="34"/>
        <v/>
      </c>
      <c r="R437" s="82" t="str">
        <f t="shared" si="35"/>
        <v/>
      </c>
      <c r="S437" s="84" t="str">
        <f t="shared" si="36"/>
        <v/>
      </c>
    </row>
    <row r="438" spans="1:19" x14ac:dyDescent="0.2">
      <c r="A438" s="80" t="str">
        <f>IF(B438="","",DCOUNTA($C$4:$C$404,$C$4,'Database Criteria'!B55:B56))</f>
        <v/>
      </c>
      <c r="B438" s="50" t="str">
        <f>'Raw INPUT data'!AH32</f>
        <v/>
      </c>
      <c r="C438" s="51" t="str">
        <f t="shared" si="23"/>
        <v/>
      </c>
      <c r="D438" s="134" t="str">
        <f t="shared" si="24"/>
        <v/>
      </c>
      <c r="E438" s="52" t="str">
        <f t="shared" si="25"/>
        <v/>
      </c>
      <c r="F438" s="31" t="str">
        <f t="shared" si="26"/>
        <v/>
      </c>
      <c r="G438" s="45" t="str">
        <f t="shared" si="27"/>
        <v/>
      </c>
      <c r="H438" s="46" t="str">
        <f>IF(B438="","",DAVERAGE($B$4:$H$404,$H$4,'Database Criteria'!B55:B56))</f>
        <v/>
      </c>
      <c r="I438" s="33" t="str">
        <f t="shared" si="28"/>
        <v/>
      </c>
      <c r="J438" s="52" t="str">
        <f t="shared" si="29"/>
        <v/>
      </c>
      <c r="K438" s="32" t="str">
        <f t="shared" si="30"/>
        <v/>
      </c>
      <c r="L438" s="45" t="str">
        <f t="shared" si="31"/>
        <v/>
      </c>
      <c r="M438" s="53" t="str">
        <f>IF(B438="","",SUM(AK$5:AK$404))</f>
        <v/>
      </c>
      <c r="N438" s="54" t="str">
        <f>IF(B438="","",100*M438/'Raw INPUT data'!$AH$1)</f>
        <v/>
      </c>
      <c r="O438" s="52" t="str">
        <f t="shared" si="32"/>
        <v/>
      </c>
      <c r="P438" s="77" t="str">
        <f t="shared" si="33"/>
        <v/>
      </c>
      <c r="Q438" s="45" t="str">
        <f t="shared" si="34"/>
        <v/>
      </c>
      <c r="R438" s="82" t="str">
        <f t="shared" si="35"/>
        <v/>
      </c>
      <c r="S438" s="84" t="str">
        <f t="shared" si="36"/>
        <v/>
      </c>
    </row>
    <row r="439" spans="1:19" x14ac:dyDescent="0.2">
      <c r="A439" s="80" t="str">
        <f>IF(B439="","",DCOUNTA($C$4:$C$404,$C$4,'Database Criteria'!B57:B58))</f>
        <v/>
      </c>
      <c r="B439" s="50" t="str">
        <f>'Raw INPUT data'!AH33</f>
        <v/>
      </c>
      <c r="C439" s="51" t="str">
        <f t="shared" si="23"/>
        <v/>
      </c>
      <c r="D439" s="134" t="str">
        <f t="shared" si="24"/>
        <v/>
      </c>
      <c r="E439" s="52" t="str">
        <f t="shared" si="25"/>
        <v/>
      </c>
      <c r="F439" s="31" t="str">
        <f t="shared" si="26"/>
        <v/>
      </c>
      <c r="G439" s="45" t="str">
        <f t="shared" si="27"/>
        <v/>
      </c>
      <c r="H439" s="46" t="str">
        <f>IF(B439="","",DAVERAGE($B$4:$H$404,$H$4,'Database Criteria'!B57:B58))</f>
        <v/>
      </c>
      <c r="I439" s="33" t="str">
        <f t="shared" si="28"/>
        <v/>
      </c>
      <c r="J439" s="52" t="str">
        <f t="shared" si="29"/>
        <v/>
      </c>
      <c r="K439" s="32" t="str">
        <f t="shared" si="30"/>
        <v/>
      </c>
      <c r="L439" s="45" t="str">
        <f t="shared" si="31"/>
        <v/>
      </c>
      <c r="M439" s="53" t="str">
        <f>IF(B439="","",SUM(AL$5:AL$404))</f>
        <v/>
      </c>
      <c r="N439" s="54" t="str">
        <f>IF(B439="","",100*M439/'Raw INPUT data'!$AH$1)</f>
        <v/>
      </c>
      <c r="O439" s="52" t="str">
        <f t="shared" si="32"/>
        <v/>
      </c>
      <c r="P439" s="77" t="str">
        <f t="shared" si="33"/>
        <v/>
      </c>
      <c r="Q439" s="45" t="str">
        <f t="shared" si="34"/>
        <v/>
      </c>
      <c r="R439" s="82" t="str">
        <f t="shared" si="35"/>
        <v/>
      </c>
      <c r="S439" s="84" t="str">
        <f t="shared" si="36"/>
        <v/>
      </c>
    </row>
    <row r="440" spans="1:19" x14ac:dyDescent="0.2">
      <c r="A440" s="80" t="str">
        <f>IF(B440="","",DCOUNTA($C$4:$C$404,$C$4,'Database Criteria'!B59:B60))</f>
        <v/>
      </c>
      <c r="B440" s="50" t="str">
        <f>'Raw INPUT data'!AH34</f>
        <v/>
      </c>
      <c r="C440" s="51" t="str">
        <f t="shared" si="23"/>
        <v/>
      </c>
      <c r="D440" s="134" t="str">
        <f t="shared" si="24"/>
        <v/>
      </c>
      <c r="E440" s="52" t="str">
        <f t="shared" si="25"/>
        <v/>
      </c>
      <c r="F440" s="31" t="str">
        <f t="shared" si="26"/>
        <v/>
      </c>
      <c r="G440" s="45" t="str">
        <f t="shared" si="27"/>
        <v/>
      </c>
      <c r="H440" s="46" t="str">
        <f>IF(B440="","",DAVERAGE($B$4:$H$404,$H$4,'Database Criteria'!B59:B60))</f>
        <v/>
      </c>
      <c r="I440" s="33" t="str">
        <f t="shared" si="28"/>
        <v/>
      </c>
      <c r="J440" s="52" t="str">
        <f t="shared" si="29"/>
        <v/>
      </c>
      <c r="K440" s="32" t="str">
        <f t="shared" si="30"/>
        <v/>
      </c>
      <c r="L440" s="45" t="str">
        <f t="shared" si="31"/>
        <v/>
      </c>
      <c r="M440" s="53" t="str">
        <f>IF(B440="","",SUM(AM$5:AM$404))</f>
        <v/>
      </c>
      <c r="N440" s="54" t="str">
        <f>IF(B440="","",100*M440/'Raw INPUT data'!$AH$1)</f>
        <v/>
      </c>
      <c r="O440" s="52" t="str">
        <f t="shared" si="32"/>
        <v/>
      </c>
      <c r="P440" s="77" t="str">
        <f t="shared" si="33"/>
        <v/>
      </c>
      <c r="Q440" s="45" t="str">
        <f t="shared" si="34"/>
        <v/>
      </c>
      <c r="R440" s="82" t="str">
        <f t="shared" si="35"/>
        <v/>
      </c>
      <c r="S440" s="84" t="str">
        <f t="shared" si="36"/>
        <v/>
      </c>
    </row>
    <row r="441" spans="1:19" ht="13.5" thickBot="1" x14ac:dyDescent="0.25">
      <c r="A441" s="114" t="str">
        <f>IF(B441="","",DCOUNTA($C$4:$C$404,$C$4,'Database Criteria'!B61:B62))</f>
        <v/>
      </c>
      <c r="B441" s="107" t="str">
        <f>'Raw INPUT data'!AH35</f>
        <v/>
      </c>
      <c r="C441" s="115" t="str">
        <f t="shared" si="23"/>
        <v/>
      </c>
      <c r="D441" s="109" t="str">
        <f t="shared" si="24"/>
        <v/>
      </c>
      <c r="E441" s="116" t="str">
        <f t="shared" si="25"/>
        <v/>
      </c>
      <c r="F441" s="117" t="str">
        <f t="shared" si="26"/>
        <v/>
      </c>
      <c r="G441" s="103" t="str">
        <f t="shared" si="27"/>
        <v/>
      </c>
      <c r="H441" s="113" t="str">
        <f>IF(B441="","",DAVERAGE($B$4:$H$404,$H$4,'Database Criteria'!B61:B62))</f>
        <v/>
      </c>
      <c r="I441" s="118" t="str">
        <f t="shared" si="28"/>
        <v/>
      </c>
      <c r="J441" s="116" t="str">
        <f t="shared" si="29"/>
        <v/>
      </c>
      <c r="K441" s="119" t="str">
        <f t="shared" si="30"/>
        <v/>
      </c>
      <c r="L441" s="103" t="str">
        <f t="shared" si="31"/>
        <v/>
      </c>
      <c r="M441" s="120" t="str">
        <f>IF(B441="","",SUM(AN$5:AN$404))</f>
        <v/>
      </c>
      <c r="N441" s="293" t="str">
        <f>IF(B441="","",100*M441/'Raw INPUT data'!$AH$1)</f>
        <v/>
      </c>
      <c r="O441" s="116" t="str">
        <f t="shared" si="32"/>
        <v/>
      </c>
      <c r="P441" s="119" t="str">
        <f t="shared" si="33"/>
        <v/>
      </c>
      <c r="Q441" s="103" t="str">
        <f t="shared" si="34"/>
        <v/>
      </c>
      <c r="R441" s="104" t="str">
        <f t="shared" si="35"/>
        <v/>
      </c>
      <c r="S441" s="105" t="str">
        <f t="shared" si="36"/>
        <v/>
      </c>
    </row>
    <row r="442" spans="1:19" ht="13.5" thickBot="1" x14ac:dyDescent="0.25">
      <c r="A442" s="106">
        <f>SUM(A412:A441)</f>
        <v>66</v>
      </c>
      <c r="B442" s="107"/>
      <c r="C442" s="108" t="s">
        <v>8</v>
      </c>
      <c r="D442" s="109">
        <f>SUM(D412:D441)</f>
        <v>131.28729419400167</v>
      </c>
      <c r="E442" s="110">
        <f>SUM(E412:E441)</f>
        <v>100</v>
      </c>
      <c r="F442" s="111" t="s">
        <v>7</v>
      </c>
      <c r="G442" s="40"/>
      <c r="H442" s="112" t="s">
        <v>8</v>
      </c>
      <c r="I442" s="113">
        <f>SUM(I412:I441)</f>
        <v>81.182570535971678</v>
      </c>
      <c r="J442" s="110">
        <f>SUM(J412:J441)</f>
        <v>100.00000000000001</v>
      </c>
      <c r="K442" s="111" t="s">
        <v>7</v>
      </c>
      <c r="L442" s="40"/>
      <c r="M442" s="112" t="s">
        <v>8</v>
      </c>
      <c r="N442" s="109">
        <f>SUM(N412:N441)</f>
        <v>175</v>
      </c>
      <c r="O442" s="121">
        <f>SUM(O412:O441)</f>
        <v>100</v>
      </c>
      <c r="P442" s="111" t="s">
        <v>7</v>
      </c>
      <c r="Q442" s="83"/>
    </row>
    <row r="443" spans="1:19" x14ac:dyDescent="0.2">
      <c r="A443" s="23"/>
      <c r="B443" s="56"/>
      <c r="C443" s="56"/>
      <c r="D443" s="57"/>
      <c r="E443" s="58"/>
      <c r="F443" s="59"/>
      <c r="G443" s="55"/>
      <c r="H443" s="55"/>
    </row>
    <row r="444" spans="1:19" x14ac:dyDescent="0.2">
      <c r="A444" s="23"/>
      <c r="B444" s="56"/>
      <c r="C444" s="56"/>
      <c r="D444" s="57"/>
      <c r="E444" s="58"/>
      <c r="F444" s="59"/>
      <c r="G444" s="55"/>
      <c r="H444" s="55"/>
    </row>
    <row r="445" spans="1:19" x14ac:dyDescent="0.2">
      <c r="A445" s="23"/>
      <c r="B445" s="56"/>
      <c r="C445" s="56"/>
      <c r="D445" s="57"/>
      <c r="E445" s="58"/>
      <c r="F445" s="59"/>
      <c r="G445" s="55"/>
      <c r="H445" s="55"/>
    </row>
    <row r="446" spans="1:19" x14ac:dyDescent="0.2">
      <c r="A446" s="23"/>
      <c r="B446" s="56"/>
      <c r="C446" s="56"/>
      <c r="D446" s="57"/>
      <c r="E446" s="58"/>
      <c r="F446" s="59"/>
      <c r="G446" s="55"/>
      <c r="H446" s="55"/>
    </row>
    <row r="447" spans="1:19" x14ac:dyDescent="0.2">
      <c r="A447" s="23"/>
      <c r="B447" s="56"/>
      <c r="C447" s="56"/>
      <c r="D447" s="57"/>
      <c r="E447" s="58"/>
      <c r="F447" s="59"/>
      <c r="G447" s="55"/>
      <c r="H447" s="55"/>
    </row>
    <row r="448" spans="1:19" x14ac:dyDescent="0.2">
      <c r="A448" s="23"/>
      <c r="B448" s="56"/>
      <c r="C448" s="56"/>
      <c r="D448" s="57"/>
      <c r="E448" s="58"/>
      <c r="F448" s="59"/>
      <c r="G448" s="55"/>
      <c r="H448" s="55"/>
    </row>
    <row r="449" spans="2:9" s="23" customFormat="1" x14ac:dyDescent="0.2">
      <c r="B449" s="56"/>
      <c r="C449" s="56"/>
      <c r="D449" s="57"/>
      <c r="E449" s="58"/>
      <c r="F449" s="59"/>
      <c r="G449" s="59"/>
      <c r="H449" s="59"/>
      <c r="I449" s="55"/>
    </row>
    <row r="450" spans="2:9" s="23" customFormat="1" x14ac:dyDescent="0.2">
      <c r="B450" s="56"/>
      <c r="C450" s="56"/>
      <c r="D450" s="57"/>
      <c r="E450" s="58"/>
      <c r="F450" s="59"/>
      <c r="G450" s="59"/>
      <c r="H450" s="59"/>
      <c r="I450" s="55"/>
    </row>
    <row r="451" spans="2:9" s="23" customFormat="1" x14ac:dyDescent="0.2">
      <c r="B451" s="56"/>
      <c r="C451" s="56"/>
      <c r="D451" s="57"/>
      <c r="E451" s="58"/>
      <c r="F451" s="59"/>
      <c r="G451" s="59"/>
      <c r="H451" s="59"/>
      <c r="I451" s="55"/>
    </row>
    <row r="452" spans="2:9" s="23" customFormat="1" x14ac:dyDescent="0.2">
      <c r="B452" s="56"/>
      <c r="C452" s="56"/>
      <c r="D452" s="57"/>
      <c r="E452" s="58"/>
      <c r="F452" s="59"/>
      <c r="G452" s="59"/>
      <c r="H452" s="59"/>
      <c r="I452" s="55"/>
    </row>
    <row r="453" spans="2:9" s="23" customFormat="1" x14ac:dyDescent="0.2">
      <c r="B453" s="56"/>
      <c r="C453" s="56"/>
      <c r="D453" s="57"/>
      <c r="E453" s="58"/>
      <c r="F453" s="59"/>
      <c r="G453" s="59"/>
      <c r="H453" s="59"/>
      <c r="I453" s="55"/>
    </row>
    <row r="454" spans="2:9" s="23" customFormat="1" x14ac:dyDescent="0.2">
      <c r="B454" s="56"/>
      <c r="C454" s="56"/>
      <c r="D454" s="57"/>
      <c r="E454" s="58"/>
      <c r="F454" s="59"/>
      <c r="G454" s="59"/>
      <c r="H454" s="59"/>
      <c r="I454" s="55"/>
    </row>
    <row r="455" spans="2:9" s="23" customFormat="1" x14ac:dyDescent="0.2">
      <c r="B455" s="56"/>
      <c r="C455" s="56"/>
      <c r="D455" s="57"/>
      <c r="E455" s="58"/>
      <c r="F455" s="59"/>
      <c r="G455" s="59"/>
      <c r="H455" s="59"/>
      <c r="I455" s="55"/>
    </row>
    <row r="456" spans="2:9" s="23" customFormat="1" x14ac:dyDescent="0.2">
      <c r="B456" s="56"/>
      <c r="C456" s="56"/>
      <c r="D456" s="57"/>
      <c r="E456" s="58"/>
      <c r="F456" s="59"/>
      <c r="G456" s="59"/>
      <c r="H456" s="59"/>
      <c r="I456" s="55"/>
    </row>
    <row r="457" spans="2:9" s="23" customFormat="1" x14ac:dyDescent="0.2">
      <c r="B457" s="56"/>
      <c r="C457" s="56"/>
      <c r="D457" s="57"/>
      <c r="E457" s="58"/>
      <c r="F457" s="59"/>
      <c r="G457" s="59"/>
      <c r="H457" s="59"/>
      <c r="I457" s="55"/>
    </row>
    <row r="458" spans="2:9" s="23" customFormat="1" x14ac:dyDescent="0.2">
      <c r="B458" s="56"/>
      <c r="C458" s="56"/>
      <c r="D458" s="57"/>
      <c r="E458" s="58"/>
      <c r="F458" s="59"/>
      <c r="G458" s="59"/>
      <c r="H458" s="59"/>
      <c r="I458" s="55"/>
    </row>
    <row r="459" spans="2:9" s="23" customFormat="1" x14ac:dyDescent="0.2">
      <c r="B459" s="56"/>
      <c r="C459" s="56"/>
      <c r="D459" s="57"/>
      <c r="E459" s="58"/>
      <c r="F459" s="59"/>
      <c r="G459" s="59"/>
      <c r="H459" s="59"/>
      <c r="I459" s="55"/>
    </row>
    <row r="460" spans="2:9" s="23" customFormat="1" x14ac:dyDescent="0.2">
      <c r="B460" s="56"/>
      <c r="C460" s="56"/>
      <c r="D460" s="57"/>
      <c r="E460" s="58"/>
      <c r="F460" s="59"/>
      <c r="G460" s="59"/>
      <c r="H460" s="59"/>
      <c r="I460" s="55"/>
    </row>
    <row r="461" spans="2:9" s="23" customFormat="1" x14ac:dyDescent="0.2">
      <c r="B461" s="56"/>
      <c r="C461" s="56"/>
      <c r="D461" s="57"/>
      <c r="E461" s="58"/>
      <c r="F461" s="59"/>
      <c r="G461" s="59"/>
      <c r="H461" s="59"/>
      <c r="I461" s="55"/>
    </row>
    <row r="462" spans="2:9" s="23" customFormat="1" x14ac:dyDescent="0.2">
      <c r="B462" s="56"/>
      <c r="C462" s="56"/>
      <c r="D462" s="57"/>
      <c r="E462" s="58"/>
      <c r="F462" s="59"/>
      <c r="G462" s="59"/>
      <c r="H462" s="59"/>
      <c r="I462" s="55"/>
    </row>
    <row r="463" spans="2:9" s="23" customFormat="1" x14ac:dyDescent="0.2">
      <c r="B463" s="56"/>
      <c r="C463" s="56"/>
      <c r="D463" s="57"/>
      <c r="E463" s="58"/>
      <c r="F463" s="59"/>
      <c r="G463" s="59"/>
      <c r="H463" s="59"/>
      <c r="I463" s="55"/>
    </row>
    <row r="464" spans="2:9" s="23" customFormat="1" x14ac:dyDescent="0.2">
      <c r="B464" s="56"/>
      <c r="C464" s="56"/>
      <c r="D464" s="57"/>
      <c r="E464" s="58"/>
      <c r="F464" s="59"/>
      <c r="G464" s="59"/>
      <c r="H464" s="59"/>
      <c r="I464" s="55"/>
    </row>
    <row r="465" spans="2:9" s="23" customFormat="1" x14ac:dyDescent="0.2">
      <c r="B465" s="56"/>
      <c r="C465" s="56"/>
      <c r="D465" s="57"/>
      <c r="E465" s="58"/>
      <c r="F465" s="59"/>
      <c r="G465" s="59"/>
      <c r="H465" s="59"/>
      <c r="I465" s="55"/>
    </row>
    <row r="466" spans="2:9" s="23" customFormat="1" x14ac:dyDescent="0.2">
      <c r="B466" s="56"/>
      <c r="C466" s="56"/>
      <c r="D466" s="57"/>
      <c r="E466" s="58"/>
      <c r="F466" s="59"/>
      <c r="G466" s="59"/>
      <c r="H466" s="59"/>
      <c r="I466" s="55"/>
    </row>
    <row r="467" spans="2:9" s="23" customFormat="1" x14ac:dyDescent="0.2">
      <c r="B467" s="56"/>
      <c r="C467" s="56"/>
      <c r="D467" s="57"/>
      <c r="E467" s="58"/>
      <c r="F467" s="59"/>
      <c r="G467" s="59"/>
      <c r="H467" s="59"/>
      <c r="I467" s="55"/>
    </row>
    <row r="468" spans="2:9" s="23" customFormat="1" x14ac:dyDescent="0.2">
      <c r="B468" s="56"/>
      <c r="C468" s="56"/>
      <c r="D468" s="57"/>
      <c r="E468" s="58"/>
      <c r="F468" s="59"/>
      <c r="G468" s="59"/>
      <c r="H468" s="59"/>
      <c r="I468" s="55"/>
    </row>
    <row r="469" spans="2:9" s="23" customFormat="1" x14ac:dyDescent="0.2">
      <c r="B469" s="56"/>
      <c r="C469" s="56"/>
      <c r="D469" s="57"/>
      <c r="E469" s="58"/>
      <c r="F469" s="59"/>
      <c r="G469" s="59"/>
      <c r="H469" s="59"/>
      <c r="I469" s="55"/>
    </row>
    <row r="470" spans="2:9" s="23" customFormat="1" x14ac:dyDescent="0.2">
      <c r="B470" s="56"/>
      <c r="C470" s="56"/>
      <c r="D470" s="57"/>
      <c r="E470" s="58"/>
      <c r="F470" s="59"/>
      <c r="G470" s="59"/>
      <c r="H470" s="59"/>
      <c r="I470" s="55"/>
    </row>
    <row r="471" spans="2:9" s="23" customFormat="1" x14ac:dyDescent="0.2">
      <c r="B471" s="56"/>
      <c r="C471" s="56"/>
      <c r="D471" s="57"/>
      <c r="E471" s="58"/>
      <c r="F471" s="59"/>
      <c r="G471" s="59"/>
      <c r="H471" s="59"/>
      <c r="I471" s="55"/>
    </row>
    <row r="472" spans="2:9" s="23" customFormat="1" x14ac:dyDescent="0.2">
      <c r="B472" s="56"/>
      <c r="C472" s="56"/>
      <c r="D472" s="57"/>
      <c r="E472" s="58"/>
      <c r="F472" s="59"/>
      <c r="G472" s="59"/>
      <c r="H472" s="59"/>
      <c r="I472" s="55"/>
    </row>
    <row r="473" spans="2:9" s="23" customFormat="1" x14ac:dyDescent="0.2">
      <c r="B473" s="56"/>
      <c r="C473" s="56"/>
      <c r="D473" s="57"/>
      <c r="E473" s="58"/>
      <c r="F473" s="59"/>
      <c r="G473" s="59"/>
      <c r="H473" s="59"/>
      <c r="I473" s="55"/>
    </row>
    <row r="474" spans="2:9" s="23" customFormat="1" x14ac:dyDescent="0.2">
      <c r="B474" s="56"/>
      <c r="C474" s="56"/>
      <c r="D474" s="57"/>
      <c r="E474" s="58"/>
      <c r="F474" s="59"/>
      <c r="G474" s="59"/>
      <c r="H474" s="59"/>
      <c r="I474" s="55"/>
    </row>
    <row r="475" spans="2:9" s="23" customFormat="1" x14ac:dyDescent="0.2">
      <c r="B475" s="56"/>
      <c r="C475" s="56"/>
      <c r="D475" s="57"/>
      <c r="E475" s="58"/>
      <c r="F475" s="59"/>
      <c r="G475" s="59"/>
      <c r="H475" s="59"/>
      <c r="I475" s="55"/>
    </row>
    <row r="476" spans="2:9" s="23" customFormat="1" x14ac:dyDescent="0.2">
      <c r="B476" s="56"/>
      <c r="C476" s="56"/>
      <c r="D476" s="57"/>
      <c r="E476" s="58"/>
      <c r="F476" s="59"/>
      <c r="G476" s="59"/>
      <c r="H476" s="59"/>
      <c r="I476" s="55"/>
    </row>
    <row r="477" spans="2:9" s="23" customFormat="1" x14ac:dyDescent="0.2">
      <c r="B477" s="56"/>
      <c r="C477" s="56"/>
      <c r="D477" s="57"/>
      <c r="E477" s="58"/>
      <c r="F477" s="59"/>
      <c r="G477" s="59"/>
      <c r="H477" s="59"/>
      <c r="I477" s="55"/>
    </row>
    <row r="478" spans="2:9" s="23" customFormat="1" x14ac:dyDescent="0.2">
      <c r="B478" s="56"/>
      <c r="C478" s="56"/>
      <c r="D478" s="57"/>
      <c r="E478" s="58"/>
      <c r="F478" s="59"/>
      <c r="G478" s="59"/>
      <c r="H478" s="59"/>
      <c r="I478" s="55"/>
    </row>
    <row r="479" spans="2:9" s="23" customFormat="1" x14ac:dyDescent="0.2">
      <c r="B479" s="56"/>
      <c r="C479" s="56"/>
      <c r="D479" s="57"/>
      <c r="E479" s="58"/>
      <c r="F479" s="59"/>
      <c r="G479" s="59"/>
      <c r="H479" s="59"/>
      <c r="I479" s="55"/>
    </row>
    <row r="480" spans="2:9" s="23" customFormat="1" x14ac:dyDescent="0.2">
      <c r="B480" s="56"/>
      <c r="C480" s="56"/>
      <c r="D480" s="57"/>
      <c r="E480" s="58"/>
      <c r="F480" s="59"/>
      <c r="G480" s="59"/>
      <c r="H480" s="59"/>
      <c r="I480" s="55"/>
    </row>
    <row r="481" spans="2:9" s="23" customFormat="1" x14ac:dyDescent="0.2">
      <c r="B481" s="56"/>
      <c r="C481" s="56"/>
      <c r="D481" s="57"/>
      <c r="E481" s="58"/>
      <c r="F481" s="59"/>
      <c r="G481" s="59"/>
      <c r="H481" s="59"/>
      <c r="I481" s="55"/>
    </row>
    <row r="482" spans="2:9" s="23" customFormat="1" x14ac:dyDescent="0.2">
      <c r="B482" s="56"/>
      <c r="C482" s="56"/>
      <c r="D482" s="57"/>
      <c r="E482" s="58"/>
      <c r="F482" s="59"/>
      <c r="G482" s="59"/>
      <c r="H482" s="59"/>
      <c r="I482" s="55"/>
    </row>
    <row r="483" spans="2:9" s="23" customFormat="1" x14ac:dyDescent="0.2">
      <c r="B483" s="56"/>
      <c r="C483" s="56"/>
      <c r="D483" s="57"/>
      <c r="E483" s="58"/>
      <c r="F483" s="59"/>
      <c r="G483" s="59"/>
      <c r="H483" s="59"/>
      <c r="I483" s="55"/>
    </row>
    <row r="484" spans="2:9" s="23" customFormat="1" x14ac:dyDescent="0.2">
      <c r="B484" s="56"/>
      <c r="C484" s="56"/>
      <c r="D484" s="57"/>
      <c r="E484" s="58"/>
      <c r="F484" s="59"/>
      <c r="G484" s="59"/>
      <c r="H484" s="59"/>
      <c r="I484" s="55"/>
    </row>
    <row r="485" spans="2:9" s="23" customFormat="1" x14ac:dyDescent="0.2">
      <c r="B485" s="56"/>
      <c r="C485" s="56"/>
      <c r="D485" s="57"/>
      <c r="E485" s="58"/>
      <c r="F485" s="59"/>
      <c r="G485" s="59"/>
      <c r="H485" s="59"/>
      <c r="I485" s="55"/>
    </row>
    <row r="486" spans="2:9" s="23" customFormat="1" x14ac:dyDescent="0.2">
      <c r="B486" s="56"/>
      <c r="C486" s="56"/>
      <c r="D486" s="57"/>
      <c r="E486" s="58"/>
      <c r="F486" s="59"/>
      <c r="G486" s="59"/>
      <c r="H486" s="59"/>
      <c r="I486" s="55"/>
    </row>
    <row r="487" spans="2:9" s="23" customFormat="1" x14ac:dyDescent="0.2">
      <c r="B487" s="56"/>
      <c r="C487" s="56"/>
      <c r="D487" s="57"/>
      <c r="E487" s="58"/>
      <c r="F487" s="59"/>
      <c r="G487" s="59"/>
      <c r="H487" s="59"/>
      <c r="I487" s="55"/>
    </row>
    <row r="488" spans="2:9" s="23" customFormat="1" x14ac:dyDescent="0.2">
      <c r="B488" s="56"/>
      <c r="C488" s="56"/>
      <c r="D488" s="57"/>
      <c r="E488" s="58"/>
      <c r="F488" s="59"/>
      <c r="G488" s="59"/>
      <c r="H488" s="59"/>
      <c r="I488" s="55"/>
    </row>
    <row r="489" spans="2:9" s="23" customFormat="1" x14ac:dyDescent="0.2">
      <c r="B489" s="56"/>
      <c r="C489" s="56"/>
      <c r="D489" s="57"/>
      <c r="E489" s="58"/>
      <c r="F489" s="59"/>
      <c r="G489" s="59"/>
      <c r="H489" s="59"/>
      <c r="I489" s="55"/>
    </row>
    <row r="490" spans="2:9" s="23" customFormat="1" x14ac:dyDescent="0.2">
      <c r="B490" s="56"/>
      <c r="C490" s="56"/>
      <c r="D490" s="57"/>
      <c r="E490" s="58"/>
      <c r="F490" s="59"/>
      <c r="G490" s="59"/>
      <c r="H490" s="59"/>
      <c r="I490" s="55"/>
    </row>
    <row r="491" spans="2:9" s="23" customFormat="1" x14ac:dyDescent="0.2">
      <c r="B491" s="56"/>
      <c r="C491" s="56"/>
      <c r="D491" s="57"/>
      <c r="E491" s="58"/>
      <c r="F491" s="59"/>
      <c r="G491" s="59"/>
      <c r="H491" s="59"/>
      <c r="I491" s="55"/>
    </row>
    <row r="492" spans="2:9" s="23" customFormat="1" x14ac:dyDescent="0.2">
      <c r="B492" s="56"/>
      <c r="C492" s="56"/>
      <c r="D492" s="57"/>
      <c r="E492" s="58"/>
      <c r="F492" s="59"/>
      <c r="G492" s="59"/>
      <c r="H492" s="59"/>
      <c r="I492" s="55"/>
    </row>
    <row r="493" spans="2:9" s="23" customFormat="1" x14ac:dyDescent="0.2">
      <c r="B493" s="56"/>
      <c r="C493" s="56"/>
      <c r="D493" s="57"/>
      <c r="E493" s="58"/>
      <c r="F493" s="59"/>
      <c r="G493" s="59"/>
      <c r="H493" s="59"/>
      <c r="I493" s="55"/>
    </row>
    <row r="494" spans="2:9" s="23" customFormat="1" x14ac:dyDescent="0.2">
      <c r="B494" s="56"/>
      <c r="C494" s="56"/>
      <c r="D494" s="57"/>
      <c r="E494" s="58"/>
      <c r="F494" s="59"/>
      <c r="G494" s="59"/>
      <c r="H494" s="59"/>
      <c r="I494" s="55"/>
    </row>
    <row r="495" spans="2:9" s="23" customFormat="1" x14ac:dyDescent="0.2">
      <c r="B495" s="56"/>
      <c r="C495" s="56"/>
      <c r="D495" s="57"/>
      <c r="E495" s="58"/>
      <c r="F495" s="59"/>
      <c r="G495" s="59"/>
      <c r="H495" s="59"/>
      <c r="I495" s="55"/>
    </row>
    <row r="496" spans="2:9" s="23" customFormat="1" x14ac:dyDescent="0.2">
      <c r="B496" s="56"/>
      <c r="C496" s="56"/>
      <c r="D496" s="57"/>
      <c r="E496" s="58"/>
      <c r="F496" s="59"/>
      <c r="G496" s="59"/>
      <c r="H496" s="59"/>
      <c r="I496" s="55"/>
    </row>
    <row r="497" spans="2:9" s="23" customFormat="1" x14ac:dyDescent="0.2">
      <c r="B497" s="56"/>
      <c r="C497" s="56"/>
      <c r="D497" s="57"/>
      <c r="E497" s="58"/>
      <c r="F497" s="59"/>
      <c r="G497" s="59"/>
      <c r="H497" s="59"/>
      <c r="I497" s="55"/>
    </row>
    <row r="498" spans="2:9" s="23" customFormat="1" x14ac:dyDescent="0.2">
      <c r="B498" s="56"/>
      <c r="C498" s="56"/>
      <c r="D498" s="57"/>
      <c r="E498" s="58"/>
      <c r="F498" s="59"/>
      <c r="G498" s="59"/>
      <c r="H498" s="59"/>
      <c r="I498" s="55"/>
    </row>
    <row r="499" spans="2:9" s="23" customFormat="1" x14ac:dyDescent="0.2">
      <c r="B499" s="56"/>
      <c r="C499" s="56"/>
      <c r="D499" s="57"/>
      <c r="E499" s="58"/>
      <c r="F499" s="59"/>
      <c r="G499" s="59"/>
      <c r="H499" s="59"/>
      <c r="I499" s="55"/>
    </row>
    <row r="500" spans="2:9" s="23" customFormat="1" x14ac:dyDescent="0.2">
      <c r="B500" s="56"/>
      <c r="C500" s="56"/>
      <c r="D500" s="57"/>
      <c r="E500" s="58"/>
      <c r="F500" s="59"/>
      <c r="G500" s="59"/>
      <c r="H500" s="59"/>
      <c r="I500" s="55"/>
    </row>
    <row r="501" spans="2:9" s="23" customFormat="1" x14ac:dyDescent="0.2">
      <c r="B501" s="56"/>
      <c r="C501" s="56"/>
      <c r="D501" s="57"/>
      <c r="E501" s="58"/>
      <c r="F501" s="59"/>
      <c r="G501" s="59"/>
      <c r="H501" s="59"/>
      <c r="I501" s="55"/>
    </row>
    <row r="502" spans="2:9" s="23" customFormat="1" x14ac:dyDescent="0.2">
      <c r="B502" s="56"/>
      <c r="C502" s="56"/>
      <c r="D502" s="57"/>
      <c r="E502" s="58"/>
      <c r="F502" s="59"/>
      <c r="G502" s="59"/>
      <c r="H502" s="59"/>
      <c r="I502" s="55"/>
    </row>
    <row r="503" spans="2:9" s="23" customFormat="1" x14ac:dyDescent="0.2">
      <c r="B503" s="56"/>
      <c r="C503" s="56"/>
      <c r="D503" s="57"/>
      <c r="E503" s="58"/>
      <c r="F503" s="59"/>
      <c r="G503" s="59"/>
      <c r="H503" s="59"/>
      <c r="I503" s="55"/>
    </row>
    <row r="504" spans="2:9" s="23" customFormat="1" x14ac:dyDescent="0.2">
      <c r="B504" s="56"/>
      <c r="C504" s="56"/>
      <c r="D504" s="57"/>
      <c r="E504" s="58"/>
      <c r="F504" s="59"/>
      <c r="G504" s="59"/>
      <c r="H504" s="59"/>
      <c r="I504" s="55"/>
    </row>
    <row r="505" spans="2:9" s="23" customFormat="1" x14ac:dyDescent="0.2">
      <c r="B505" s="56"/>
      <c r="C505" s="56"/>
      <c r="D505" s="57"/>
      <c r="E505" s="58"/>
      <c r="F505" s="59"/>
      <c r="G505" s="59"/>
      <c r="H505" s="59"/>
      <c r="I505" s="55"/>
    </row>
    <row r="506" spans="2:9" s="23" customFormat="1" x14ac:dyDescent="0.2">
      <c r="B506" s="56"/>
      <c r="C506" s="56"/>
      <c r="D506" s="57"/>
      <c r="E506" s="58"/>
      <c r="F506" s="59"/>
      <c r="G506" s="59"/>
      <c r="H506" s="59"/>
      <c r="I506" s="55"/>
    </row>
    <row r="507" spans="2:9" s="23" customFormat="1" x14ac:dyDescent="0.2">
      <c r="B507" s="56"/>
      <c r="C507" s="56"/>
      <c r="D507" s="57"/>
      <c r="E507" s="58"/>
      <c r="F507" s="59"/>
      <c r="G507" s="59"/>
      <c r="H507" s="59"/>
      <c r="I507" s="55"/>
    </row>
    <row r="508" spans="2:9" s="23" customFormat="1" x14ac:dyDescent="0.2">
      <c r="B508" s="56"/>
      <c r="C508" s="56"/>
      <c r="D508" s="57"/>
      <c r="E508" s="58"/>
      <c r="F508" s="59"/>
      <c r="G508" s="59"/>
      <c r="H508" s="59"/>
      <c r="I508" s="55"/>
    </row>
    <row r="509" spans="2:9" s="23" customFormat="1" x14ac:dyDescent="0.2">
      <c r="B509" s="56"/>
      <c r="C509" s="56"/>
      <c r="D509" s="57"/>
      <c r="E509" s="58"/>
      <c r="F509" s="59"/>
      <c r="G509" s="59"/>
      <c r="H509" s="59"/>
      <c r="I509" s="55"/>
    </row>
    <row r="510" spans="2:9" s="23" customFormat="1" x14ac:dyDescent="0.2">
      <c r="B510" s="56"/>
      <c r="C510" s="56"/>
      <c r="D510" s="57"/>
      <c r="E510" s="58"/>
      <c r="F510" s="59"/>
      <c r="G510" s="59"/>
      <c r="H510" s="59"/>
      <c r="I510" s="55"/>
    </row>
    <row r="511" spans="2:9" s="23" customFormat="1" x14ac:dyDescent="0.2">
      <c r="B511" s="56"/>
      <c r="C511" s="56"/>
      <c r="D511" s="57"/>
      <c r="E511" s="58"/>
      <c r="F511" s="59"/>
      <c r="G511" s="59"/>
      <c r="H511" s="59"/>
      <c r="I511" s="55"/>
    </row>
    <row r="512" spans="2:9" s="23" customFormat="1" x14ac:dyDescent="0.2">
      <c r="B512" s="56"/>
      <c r="C512" s="56"/>
      <c r="D512" s="57"/>
      <c r="E512" s="58"/>
      <c r="F512" s="59"/>
      <c r="G512" s="59"/>
      <c r="H512" s="59"/>
      <c r="I512" s="55"/>
    </row>
    <row r="513" spans="2:9" s="23" customFormat="1" x14ac:dyDescent="0.2">
      <c r="B513" s="56"/>
      <c r="C513" s="56"/>
      <c r="D513" s="57"/>
      <c r="E513" s="58"/>
      <c r="F513" s="59"/>
      <c r="G513" s="59"/>
      <c r="H513" s="59"/>
      <c r="I513" s="55"/>
    </row>
    <row r="514" spans="2:9" s="23" customFormat="1" x14ac:dyDescent="0.2">
      <c r="B514" s="56"/>
      <c r="C514" s="56"/>
      <c r="D514" s="57"/>
      <c r="E514" s="58"/>
      <c r="F514" s="59"/>
      <c r="G514" s="59"/>
      <c r="H514" s="59"/>
      <c r="I514" s="55"/>
    </row>
    <row r="515" spans="2:9" s="23" customFormat="1" x14ac:dyDescent="0.2">
      <c r="B515" s="56"/>
      <c r="C515" s="56"/>
      <c r="D515" s="57"/>
      <c r="E515" s="58"/>
      <c r="F515" s="59"/>
      <c r="G515" s="59"/>
      <c r="H515" s="59"/>
      <c r="I515" s="55"/>
    </row>
    <row r="516" spans="2:9" s="23" customFormat="1" x14ac:dyDescent="0.2">
      <c r="B516" s="56"/>
      <c r="C516" s="56"/>
      <c r="D516" s="57"/>
      <c r="E516" s="58"/>
      <c r="F516" s="59"/>
      <c r="G516" s="59"/>
      <c r="H516" s="59"/>
      <c r="I516" s="55"/>
    </row>
    <row r="517" spans="2:9" s="23" customFormat="1" x14ac:dyDescent="0.2">
      <c r="B517" s="56"/>
      <c r="C517" s="56"/>
      <c r="D517" s="57"/>
      <c r="E517" s="58"/>
      <c r="F517" s="59"/>
      <c r="G517" s="59"/>
      <c r="H517" s="59"/>
      <c r="I517" s="55"/>
    </row>
    <row r="518" spans="2:9" s="23" customFormat="1" x14ac:dyDescent="0.2">
      <c r="B518" s="56"/>
      <c r="C518" s="56"/>
      <c r="D518" s="57"/>
      <c r="E518" s="58"/>
      <c r="F518" s="59"/>
      <c r="G518" s="59"/>
      <c r="H518" s="59"/>
      <c r="I518" s="55"/>
    </row>
    <row r="519" spans="2:9" s="23" customFormat="1" x14ac:dyDescent="0.2">
      <c r="B519" s="56"/>
      <c r="C519" s="56"/>
      <c r="D519" s="57"/>
      <c r="E519" s="58"/>
      <c r="F519" s="59"/>
      <c r="G519" s="59"/>
      <c r="H519" s="59"/>
      <c r="I519" s="55"/>
    </row>
    <row r="520" spans="2:9" s="23" customFormat="1" x14ac:dyDescent="0.2">
      <c r="B520" s="56"/>
      <c r="C520" s="56"/>
      <c r="D520" s="57"/>
      <c r="E520" s="58"/>
      <c r="F520" s="59"/>
      <c r="G520" s="59"/>
      <c r="H520" s="59"/>
      <c r="I520" s="55"/>
    </row>
    <row r="521" spans="2:9" s="23" customFormat="1" x14ac:dyDescent="0.2">
      <c r="B521" s="56"/>
      <c r="C521" s="56"/>
      <c r="D521" s="57"/>
      <c r="E521" s="58"/>
      <c r="F521" s="59"/>
      <c r="G521" s="59"/>
      <c r="H521" s="59"/>
      <c r="I521" s="55"/>
    </row>
    <row r="522" spans="2:9" s="23" customFormat="1" x14ac:dyDescent="0.2">
      <c r="B522" s="56"/>
      <c r="C522" s="56"/>
      <c r="D522" s="57"/>
      <c r="E522" s="58"/>
      <c r="F522" s="59"/>
      <c r="G522" s="59"/>
      <c r="H522" s="59"/>
      <c r="I522" s="55"/>
    </row>
    <row r="523" spans="2:9" s="23" customFormat="1" x14ac:dyDescent="0.2">
      <c r="B523" s="56"/>
      <c r="C523" s="56"/>
      <c r="D523" s="57"/>
      <c r="E523" s="58"/>
      <c r="F523" s="59"/>
      <c r="G523" s="59"/>
      <c r="H523" s="59"/>
      <c r="I523" s="55"/>
    </row>
    <row r="524" spans="2:9" s="23" customFormat="1" x14ac:dyDescent="0.2">
      <c r="B524" s="56"/>
      <c r="C524" s="56"/>
      <c r="D524" s="57"/>
      <c r="E524" s="58"/>
      <c r="F524" s="59"/>
      <c r="G524" s="59"/>
      <c r="H524" s="59"/>
      <c r="I524" s="55"/>
    </row>
    <row r="525" spans="2:9" s="23" customFormat="1" x14ac:dyDescent="0.2">
      <c r="B525" s="56"/>
      <c r="C525" s="56"/>
      <c r="D525" s="57"/>
      <c r="E525" s="58"/>
      <c r="F525" s="59"/>
      <c r="G525" s="59"/>
      <c r="H525" s="59"/>
      <c r="I525" s="55"/>
    </row>
    <row r="526" spans="2:9" s="23" customFormat="1" x14ac:dyDescent="0.2">
      <c r="B526" s="56"/>
      <c r="C526" s="56"/>
      <c r="D526" s="57"/>
      <c r="E526" s="58"/>
      <c r="F526" s="59"/>
      <c r="G526" s="59"/>
      <c r="H526" s="59"/>
      <c r="I526" s="55"/>
    </row>
    <row r="527" spans="2:9" s="23" customFormat="1" x14ac:dyDescent="0.2">
      <c r="B527" s="56"/>
      <c r="C527" s="56"/>
      <c r="D527" s="57"/>
      <c r="E527" s="58"/>
      <c r="F527" s="59"/>
      <c r="G527" s="59"/>
      <c r="H527" s="59"/>
      <c r="I527" s="55"/>
    </row>
    <row r="528" spans="2:9" s="23" customFormat="1" x14ac:dyDescent="0.2">
      <c r="B528" s="56"/>
      <c r="C528" s="56"/>
      <c r="D528" s="57"/>
      <c r="E528" s="58"/>
      <c r="F528" s="59"/>
      <c r="G528" s="59"/>
      <c r="H528" s="59"/>
      <c r="I528" s="55"/>
    </row>
    <row r="529" spans="2:9" s="23" customFormat="1" x14ac:dyDescent="0.2">
      <c r="B529" s="56"/>
      <c r="C529" s="56"/>
      <c r="D529" s="57"/>
      <c r="E529" s="58"/>
      <c r="F529" s="59"/>
      <c r="G529" s="59"/>
      <c r="H529" s="59"/>
      <c r="I529" s="55"/>
    </row>
  </sheetData>
  <sheetProtection password="A450" sheet="1" objects="1" scenarios="1"/>
  <mergeCells count="3">
    <mergeCell ref="A409:F409"/>
    <mergeCell ref="H409:K409"/>
    <mergeCell ref="M409:P409"/>
  </mergeCells>
  <phoneticPr fontId="0" type="noConversion"/>
  <pageMargins left="0.75" right="0.75" top="1" bottom="1" header="0.5" footer="0.5"/>
  <pageSetup paperSize="9" orientation="landscape" horizontalDpi="300" verticalDpi="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82"/>
  <sheetViews>
    <sheetView zoomScale="75" workbookViewId="0">
      <selection activeCell="F1" sqref="F1"/>
    </sheetView>
  </sheetViews>
  <sheetFormatPr defaultRowHeight="12.75" x14ac:dyDescent="0.2"/>
  <cols>
    <col min="1" max="1" width="12" style="24" customWidth="1"/>
    <col min="2" max="16384" width="9.140625" style="19"/>
  </cols>
  <sheetData>
    <row r="1" spans="1:4" ht="15.75" x14ac:dyDescent="0.25">
      <c r="A1" s="174" t="s">
        <v>130</v>
      </c>
    </row>
    <row r="2" spans="1:4" x14ac:dyDescent="0.2">
      <c r="B2" s="8"/>
    </row>
    <row r="3" spans="1:4" x14ac:dyDescent="0.2">
      <c r="B3" s="8" t="str">
        <f>IF(A4="","","Species")</f>
        <v>Species</v>
      </c>
      <c r="D3" s="19" t="str">
        <f>IF(A4="","","Stems")</f>
        <v>Stems</v>
      </c>
    </row>
    <row r="4" spans="1:4" x14ac:dyDescent="0.2">
      <c r="A4" s="24" t="str">
        <f>IF('Raw INPUT data'!AD6="","",CONCATENATE('Raw INPUT data'!AD6," ",'Raw INPUT data'!AE6))</f>
        <v>species 1</v>
      </c>
      <c r="B4" s="8" t="str">
        <f>IF(OR('Raw INPUT data'!AH6="fill in genus !",'Raw INPUT data'!AH6="fill in species !",'Raw INPUT data'!AH6="error in green box !"),"",'Raw INPUT data'!AH6)</f>
        <v>C.sp.</v>
      </c>
      <c r="D4" s="19" t="str">
        <f>IF(A4="","","&gt;1")</f>
        <v>&gt;1</v>
      </c>
    </row>
    <row r="5" spans="1:4" x14ac:dyDescent="0.2">
      <c r="B5" s="8" t="str">
        <f>IF(A6="","","Species")</f>
        <v>Species</v>
      </c>
    </row>
    <row r="6" spans="1:4" x14ac:dyDescent="0.2">
      <c r="A6" s="24" t="str">
        <f>IF('Raw INPUT data'!AD7="","",CONCATENATE('Raw INPUT data'!AD7," ",'Raw INPUT data'!AE7))</f>
        <v>species 2</v>
      </c>
      <c r="B6" s="8" t="str">
        <f>IF(OR('Raw INPUT data'!AH7="fill in genus !",'Raw INPUT data'!AH7="fill in species !",'Raw INPUT data'!AH7="error in green box !"),"",'Raw INPUT data'!AH7)</f>
        <v>N.fru</v>
      </c>
    </row>
    <row r="7" spans="1:4" x14ac:dyDescent="0.2">
      <c r="B7" s="8" t="str">
        <f>IF(A8="","","Species")</f>
        <v>Species</v>
      </c>
    </row>
    <row r="8" spans="1:4" x14ac:dyDescent="0.2">
      <c r="A8" s="24" t="str">
        <f>IF('Raw INPUT data'!AD8="","",CONCATENATE('Raw INPUT data'!AD8," ",'Raw INPUT data'!AE8))</f>
        <v>species 3</v>
      </c>
      <c r="B8" s="8" t="str">
        <f>IF(OR('Raw INPUT data'!AH8="fill in genus !",'Raw INPUT data'!AH8="fill in species !",'Raw INPUT data'!AH8="error in green box !"),"",'Raw INPUT data'!AH8)</f>
        <v>R.api</v>
      </c>
    </row>
    <row r="9" spans="1:4" x14ac:dyDescent="0.2">
      <c r="B9" s="8" t="str">
        <f>IF(A10="","","Species")</f>
        <v>Species</v>
      </c>
    </row>
    <row r="10" spans="1:4" x14ac:dyDescent="0.2">
      <c r="A10" s="24" t="str">
        <f>IF('Raw INPUT data'!AD9="","",CONCATENATE('Raw INPUT data'!AD9," ",'Raw INPUT data'!AE9))</f>
        <v>species 4</v>
      </c>
      <c r="B10" s="8" t="str">
        <f>IF(OR('Raw INPUT data'!AH9="fill in genus !",'Raw INPUT data'!AH9="fill in species !",'Raw INPUT data'!AH9="error in green box !"),"",'Raw INPUT data'!AH9)</f>
        <v>X.gra</v>
      </c>
    </row>
    <row r="11" spans="1:4" x14ac:dyDescent="0.2">
      <c r="B11" s="8" t="str">
        <f>IF(A12="","","Species")</f>
        <v/>
      </c>
    </row>
    <row r="12" spans="1:4" x14ac:dyDescent="0.2">
      <c r="A12" s="24" t="str">
        <f>IF('Raw INPUT data'!AD10="","",CONCATENATE('Raw INPUT data'!AD10," ",'Raw INPUT data'!AE10))</f>
        <v/>
      </c>
      <c r="B12" s="8" t="str">
        <f>IF(OR('Raw INPUT data'!AH10="fill in genus !",'Raw INPUT data'!AH10="fill in species !",'Raw INPUT data'!AH10="error in green box !"),"",'Raw INPUT data'!AH10)</f>
        <v/>
      </c>
    </row>
    <row r="13" spans="1:4" x14ac:dyDescent="0.2">
      <c r="B13" s="8" t="str">
        <f>IF(A14="","","Species")</f>
        <v/>
      </c>
    </row>
    <row r="14" spans="1:4" x14ac:dyDescent="0.2">
      <c r="A14" s="24" t="str">
        <f>IF('Raw INPUT data'!AD11="","",CONCATENATE('Raw INPUT data'!AD11," ",'Raw INPUT data'!AE11))</f>
        <v/>
      </c>
      <c r="B14" s="8" t="str">
        <f>IF(OR('Raw INPUT data'!AH11="fill in genus !",'Raw INPUT data'!AH11="fill in species !",'Raw INPUT data'!AH11="error in green box !"),"",'Raw INPUT data'!AH11)</f>
        <v/>
      </c>
    </row>
    <row r="15" spans="1:4" x14ac:dyDescent="0.2">
      <c r="B15" s="8" t="str">
        <f>IF(A16="","","Species")</f>
        <v/>
      </c>
    </row>
    <row r="16" spans="1:4" x14ac:dyDescent="0.2">
      <c r="A16" s="24" t="str">
        <f>IF('Raw INPUT data'!AD12="","",CONCATENATE('Raw INPUT data'!AD12," ",'Raw INPUT data'!AE12))</f>
        <v/>
      </c>
      <c r="B16" s="8" t="str">
        <f>IF(OR('Raw INPUT data'!AH12="fill in genus !",'Raw INPUT data'!AH12="fill in species !",'Raw INPUT data'!AH12="error in green box !"),"",'Raw INPUT data'!AH12)</f>
        <v/>
      </c>
    </row>
    <row r="17" spans="1:2" x14ac:dyDescent="0.2">
      <c r="B17" s="8" t="str">
        <f>IF(A18="","","Species")</f>
        <v/>
      </c>
    </row>
    <row r="18" spans="1:2" x14ac:dyDescent="0.2">
      <c r="A18" s="24" t="str">
        <f>IF('Raw INPUT data'!AD13="","",CONCATENATE('Raw INPUT data'!AD13," ",'Raw INPUT data'!AE13))</f>
        <v/>
      </c>
      <c r="B18" s="8" t="str">
        <f>IF(OR('Raw INPUT data'!AH13="fill in genus !",'Raw INPUT data'!AH13="fill in species !",'Raw INPUT data'!AH13="error in green box !"),"",'Raw INPUT data'!AH13)</f>
        <v/>
      </c>
    </row>
    <row r="19" spans="1:2" x14ac:dyDescent="0.2">
      <c r="B19" s="8" t="str">
        <f>IF(A20="","","Species")</f>
        <v/>
      </c>
    </row>
    <row r="20" spans="1:2" x14ac:dyDescent="0.2">
      <c r="A20" s="24" t="str">
        <f>IF('Raw INPUT data'!AD14="","",CONCATENATE('Raw INPUT data'!AD14," ",'Raw INPUT data'!AE14))</f>
        <v/>
      </c>
      <c r="B20" s="8" t="str">
        <f>IF(OR('Raw INPUT data'!AH14="fill in genus !",'Raw INPUT data'!AH14="fill in species !",'Raw INPUT data'!AH14="error in green box !"),"",'Raw INPUT data'!AH14)</f>
        <v/>
      </c>
    </row>
    <row r="21" spans="1:2" x14ac:dyDescent="0.2">
      <c r="B21" s="8" t="str">
        <f>IF(A22="","","Species")</f>
        <v/>
      </c>
    </row>
    <row r="22" spans="1:2" x14ac:dyDescent="0.2">
      <c r="A22" s="24" t="str">
        <f>IF('Raw INPUT data'!AD15="","",CONCATENATE('Raw INPUT data'!AD15," ",'Raw INPUT data'!AE15))</f>
        <v/>
      </c>
      <c r="B22" s="8" t="str">
        <f>IF(OR('Raw INPUT data'!AH15="fill in genus !",'Raw INPUT data'!AH15="fill in species !",'Raw INPUT data'!AH15="error in green box !"),"",'Raw INPUT data'!AH15)</f>
        <v/>
      </c>
    </row>
    <row r="23" spans="1:2" x14ac:dyDescent="0.2">
      <c r="B23" s="8" t="str">
        <f>IF(A24="","","Species")</f>
        <v/>
      </c>
    </row>
    <row r="24" spans="1:2" x14ac:dyDescent="0.2">
      <c r="A24" s="24" t="str">
        <f>IF('Raw INPUT data'!AD16="","",CONCATENATE('Raw INPUT data'!AD16," ",'Raw INPUT data'!AE16))</f>
        <v/>
      </c>
      <c r="B24" s="8" t="str">
        <f>IF(OR('Raw INPUT data'!AH16="fill in genus !",'Raw INPUT data'!AH16="fill in species !",'Raw INPUT data'!AH16="error in green box !"),"",'Raw INPUT data'!AH16)</f>
        <v/>
      </c>
    </row>
    <row r="25" spans="1:2" x14ac:dyDescent="0.2">
      <c r="B25" s="8" t="str">
        <f>IF(A26="","","Species")</f>
        <v/>
      </c>
    </row>
    <row r="26" spans="1:2" x14ac:dyDescent="0.2">
      <c r="A26" s="24" t="str">
        <f>IF('Raw INPUT data'!AD17="","",CONCATENATE('Raw INPUT data'!AD17," ",'Raw INPUT data'!AE17))</f>
        <v/>
      </c>
      <c r="B26" s="8" t="str">
        <f>IF(OR('Raw INPUT data'!AH17="fill in genus !",'Raw INPUT data'!AH17="fill in species !",'Raw INPUT data'!AH17="error in green box !"),"",'Raw INPUT data'!AH17)</f>
        <v/>
      </c>
    </row>
    <row r="27" spans="1:2" x14ac:dyDescent="0.2">
      <c r="B27" s="8" t="str">
        <f>IF(A28="","","Species")</f>
        <v/>
      </c>
    </row>
    <row r="28" spans="1:2" x14ac:dyDescent="0.2">
      <c r="A28" s="24" t="str">
        <f>IF('Raw INPUT data'!AD18="","",CONCATENATE('Raw INPUT data'!AD18," ",'Raw INPUT data'!AE18))</f>
        <v/>
      </c>
      <c r="B28" s="8" t="str">
        <f>IF(OR('Raw INPUT data'!AH18="fill in genus !",'Raw INPUT data'!AH18="fill in species !",'Raw INPUT data'!AH18="error in green box !"),"",'Raw INPUT data'!AH18)</f>
        <v/>
      </c>
    </row>
    <row r="29" spans="1:2" x14ac:dyDescent="0.2">
      <c r="B29" s="8" t="str">
        <f>IF(A30="","","Species")</f>
        <v/>
      </c>
    </row>
    <row r="30" spans="1:2" x14ac:dyDescent="0.2">
      <c r="A30" s="24" t="str">
        <f>IF('Raw INPUT data'!AD19="","",CONCATENATE('Raw INPUT data'!AD19," ",'Raw INPUT data'!AE19))</f>
        <v/>
      </c>
      <c r="B30" s="8" t="str">
        <f>IF(OR('Raw INPUT data'!AH19="fill in genus !",'Raw INPUT data'!AH19="fill in species !",'Raw INPUT data'!AH19="error in green box !"),"",'Raw INPUT data'!AH19)</f>
        <v/>
      </c>
    </row>
    <row r="31" spans="1:2" x14ac:dyDescent="0.2">
      <c r="B31" s="8" t="str">
        <f>IF(A32="","","Species")</f>
        <v/>
      </c>
    </row>
    <row r="32" spans="1:2" x14ac:dyDescent="0.2">
      <c r="A32" s="24" t="str">
        <f>IF('Raw INPUT data'!AD20="","",CONCATENATE('Raw INPUT data'!AD20," ",'Raw INPUT data'!AE20))</f>
        <v/>
      </c>
      <c r="B32" s="8" t="str">
        <f>IF(OR('Raw INPUT data'!AH20="fill in genus !",'Raw INPUT data'!AH20="fill in species !",'Raw INPUT data'!AH20="error in green box !"),"",'Raw INPUT data'!AH20)</f>
        <v/>
      </c>
    </row>
    <row r="33" spans="1:2" x14ac:dyDescent="0.2">
      <c r="B33" s="8" t="str">
        <f>IF(A34="","","Species")</f>
        <v/>
      </c>
    </row>
    <row r="34" spans="1:2" x14ac:dyDescent="0.2">
      <c r="A34" s="24" t="str">
        <f>IF('Raw INPUT data'!AD21="","",CONCATENATE('Raw INPUT data'!AD21," ",'Raw INPUT data'!AE21))</f>
        <v/>
      </c>
      <c r="B34" s="8" t="str">
        <f>IF(OR('Raw INPUT data'!AH21="fill in genus !",'Raw INPUT data'!AH21="fill in species !",'Raw INPUT data'!AH21="error in green box !"),"",'Raw INPUT data'!AH21)</f>
        <v/>
      </c>
    </row>
    <row r="35" spans="1:2" x14ac:dyDescent="0.2">
      <c r="B35" s="8" t="str">
        <f>IF(A36="","","Species")</f>
        <v/>
      </c>
    </row>
    <row r="36" spans="1:2" x14ac:dyDescent="0.2">
      <c r="A36" s="24" t="str">
        <f>IF('Raw INPUT data'!AD22="","",CONCATENATE('Raw INPUT data'!AD22," ",'Raw INPUT data'!AE22))</f>
        <v/>
      </c>
      <c r="B36" s="8" t="str">
        <f>IF(OR('Raw INPUT data'!AH22="fill in genus !",'Raw INPUT data'!AH22="fill in species !",'Raw INPUT data'!AH22="error in green box !"),"",'Raw INPUT data'!AH22)</f>
        <v/>
      </c>
    </row>
    <row r="37" spans="1:2" x14ac:dyDescent="0.2">
      <c r="B37" s="8" t="str">
        <f>IF(A38="","","Species")</f>
        <v/>
      </c>
    </row>
    <row r="38" spans="1:2" x14ac:dyDescent="0.2">
      <c r="A38" s="24" t="str">
        <f>IF('Raw INPUT data'!AD23="","",CONCATENATE('Raw INPUT data'!AD23," ",'Raw INPUT data'!AE23))</f>
        <v/>
      </c>
      <c r="B38" s="8" t="str">
        <f>IF(OR('Raw INPUT data'!AH23="fill in genus !",'Raw INPUT data'!AH23="fill in species !",'Raw INPUT data'!AH23="error in green box !"),"",'Raw INPUT data'!AH23)</f>
        <v/>
      </c>
    </row>
    <row r="39" spans="1:2" x14ac:dyDescent="0.2">
      <c r="B39" s="8" t="str">
        <f>IF(A40="","","Species")</f>
        <v/>
      </c>
    </row>
    <row r="40" spans="1:2" x14ac:dyDescent="0.2">
      <c r="A40" s="24" t="str">
        <f>IF('Raw INPUT data'!AD24="","",CONCATENATE('Raw INPUT data'!AD24," ",'Raw INPUT data'!AE24))</f>
        <v/>
      </c>
      <c r="B40" s="8" t="str">
        <f>IF(OR('Raw INPUT data'!AH24="fill in genus !",'Raw INPUT data'!AH24="fill in species !",'Raw INPUT data'!AH24="error in green box !"),"",'Raw INPUT data'!AH24)</f>
        <v/>
      </c>
    </row>
    <row r="41" spans="1:2" x14ac:dyDescent="0.2">
      <c r="B41" s="8" t="str">
        <f>IF(A42="","","Species")</f>
        <v/>
      </c>
    </row>
    <row r="42" spans="1:2" x14ac:dyDescent="0.2">
      <c r="A42" s="24" t="str">
        <f>IF('Raw INPUT data'!AD25="","",CONCATENATE('Raw INPUT data'!AD25," ",'Raw INPUT data'!AE25))</f>
        <v/>
      </c>
      <c r="B42" s="8" t="str">
        <f>IF(OR('Raw INPUT data'!AH25="fill in genus !",'Raw INPUT data'!AH25="fill in species !",'Raw INPUT data'!AH25="error in green box !"),"",'Raw INPUT data'!AH25)</f>
        <v/>
      </c>
    </row>
    <row r="43" spans="1:2" x14ac:dyDescent="0.2">
      <c r="B43" s="8" t="str">
        <f>IF(A44="","","Species")</f>
        <v/>
      </c>
    </row>
    <row r="44" spans="1:2" x14ac:dyDescent="0.2">
      <c r="A44" s="24" t="str">
        <f>IF('Raw INPUT data'!AD26="","",CONCATENATE('Raw INPUT data'!AD26," ",'Raw INPUT data'!AE26))</f>
        <v/>
      </c>
      <c r="B44" s="8" t="str">
        <f>IF(OR('Raw INPUT data'!AH26="fill in genus !",'Raw INPUT data'!AH26="fill in species !",'Raw INPUT data'!AH26="error in green box !"),"",'Raw INPUT data'!AH26)</f>
        <v/>
      </c>
    </row>
    <row r="45" spans="1:2" x14ac:dyDescent="0.2">
      <c r="B45" s="8" t="str">
        <f>IF(A46="","","Species")</f>
        <v/>
      </c>
    </row>
    <row r="46" spans="1:2" x14ac:dyDescent="0.2">
      <c r="A46" s="24" t="str">
        <f>IF('Raw INPUT data'!AD27="","",CONCATENATE('Raw INPUT data'!AD27," ",'Raw INPUT data'!AE27))</f>
        <v/>
      </c>
      <c r="B46" s="8" t="str">
        <f>IF(OR('Raw INPUT data'!AH27="fill in genus !",'Raw INPUT data'!AH27="fill in species !",'Raw INPUT data'!AH27="error in green box !"),"",'Raw INPUT data'!AH27)</f>
        <v/>
      </c>
    </row>
    <row r="47" spans="1:2" x14ac:dyDescent="0.2">
      <c r="B47" s="8" t="str">
        <f>IF(A48="","","Species")</f>
        <v/>
      </c>
    </row>
    <row r="48" spans="1:2" x14ac:dyDescent="0.2">
      <c r="A48" s="24" t="str">
        <f>IF('Raw INPUT data'!AD28="","",CONCATENATE('Raw INPUT data'!AD28," ",'Raw INPUT data'!AE28))</f>
        <v/>
      </c>
      <c r="B48" s="8" t="str">
        <f>IF(OR('Raw INPUT data'!AH28="fill in genus !",'Raw INPUT data'!AH28="fill in species !",'Raw INPUT data'!AH28="error in green box !"),"",'Raw INPUT data'!AH28)</f>
        <v/>
      </c>
    </row>
    <row r="49" spans="1:2" x14ac:dyDescent="0.2">
      <c r="B49" s="8" t="str">
        <f>IF(A50="","","Species")</f>
        <v/>
      </c>
    </row>
    <row r="50" spans="1:2" x14ac:dyDescent="0.2">
      <c r="A50" s="24" t="str">
        <f>IF('Raw INPUT data'!AD29="","",CONCATENATE('Raw INPUT data'!AD29," ",'Raw INPUT data'!AE29))</f>
        <v/>
      </c>
      <c r="B50" s="8" t="str">
        <f>IF(OR('Raw INPUT data'!AH29="fill in genus !",'Raw INPUT data'!AH29="fill in species !",'Raw INPUT data'!AH29="error in green box !"),"",'Raw INPUT data'!AH29)</f>
        <v/>
      </c>
    </row>
    <row r="51" spans="1:2" x14ac:dyDescent="0.2">
      <c r="B51" s="8" t="str">
        <f>IF(A52="","","Species")</f>
        <v/>
      </c>
    </row>
    <row r="52" spans="1:2" x14ac:dyDescent="0.2">
      <c r="A52" s="24" t="str">
        <f>IF('Raw INPUT data'!AD30="","",CONCATENATE('Raw INPUT data'!AD30," ",'Raw INPUT data'!AE30))</f>
        <v/>
      </c>
      <c r="B52" s="8" t="str">
        <f>IF(OR('Raw INPUT data'!AH30="fill in genus !",'Raw INPUT data'!AH30="fill in species !",'Raw INPUT data'!AH30="error in green box !"),"",'Raw INPUT data'!AH30)</f>
        <v/>
      </c>
    </row>
    <row r="53" spans="1:2" x14ac:dyDescent="0.2">
      <c r="B53" s="8" t="str">
        <f>IF(A54="","","Species")</f>
        <v/>
      </c>
    </row>
    <row r="54" spans="1:2" x14ac:dyDescent="0.2">
      <c r="A54" s="24" t="str">
        <f>IF('Raw INPUT data'!AD31="","",CONCATENATE('Raw INPUT data'!AD31," ",'Raw INPUT data'!AE31))</f>
        <v/>
      </c>
      <c r="B54" s="8" t="str">
        <f>IF(OR('Raw INPUT data'!AH31="fill in genus !",'Raw INPUT data'!AH31="fill in species !",'Raw INPUT data'!AH31="error in green box !"),"",'Raw INPUT data'!AH31)</f>
        <v/>
      </c>
    </row>
    <row r="55" spans="1:2" x14ac:dyDescent="0.2">
      <c r="B55" s="8" t="str">
        <f>IF(A56="","","Species")</f>
        <v/>
      </c>
    </row>
    <row r="56" spans="1:2" x14ac:dyDescent="0.2">
      <c r="A56" s="24" t="str">
        <f>IF('Raw INPUT data'!AD32="","",CONCATENATE('Raw INPUT data'!AD32," ",'Raw INPUT data'!AE32))</f>
        <v/>
      </c>
      <c r="B56" s="8" t="str">
        <f>IF(OR('Raw INPUT data'!AH32="fill in genus !",'Raw INPUT data'!AH32="fill in species !",'Raw INPUT data'!AH32="error in green box !"),"",'Raw INPUT data'!AH32)</f>
        <v/>
      </c>
    </row>
    <row r="57" spans="1:2" x14ac:dyDescent="0.2">
      <c r="B57" s="8" t="str">
        <f>IF(A58="","","Species")</f>
        <v/>
      </c>
    </row>
    <row r="58" spans="1:2" x14ac:dyDescent="0.2">
      <c r="A58" s="24" t="str">
        <f>IF('Raw INPUT data'!AD33="","",CONCATENATE('Raw INPUT data'!AD33," ",'Raw INPUT data'!AE33))</f>
        <v/>
      </c>
      <c r="B58" s="8" t="str">
        <f>IF(OR('Raw INPUT data'!AH33="fill in genus !",'Raw INPUT data'!AH33="fill in species !",'Raw INPUT data'!AH33="error in green box !"),"",'Raw INPUT data'!AH33)</f>
        <v/>
      </c>
    </row>
    <row r="59" spans="1:2" x14ac:dyDescent="0.2">
      <c r="B59" s="8" t="str">
        <f>IF(A60="","","Species")</f>
        <v/>
      </c>
    </row>
    <row r="60" spans="1:2" x14ac:dyDescent="0.2">
      <c r="A60" s="24" t="str">
        <f>IF('Raw INPUT data'!AD34="","",CONCATENATE('Raw INPUT data'!AD34," ",'Raw INPUT data'!AE34))</f>
        <v/>
      </c>
      <c r="B60" s="8" t="str">
        <f>IF(OR('Raw INPUT data'!AH34="fill in genus !",'Raw INPUT data'!AH34="fill in species !",'Raw INPUT data'!AH34="error in green box !"),"",'Raw INPUT data'!AH34)</f>
        <v/>
      </c>
    </row>
    <row r="61" spans="1:2" x14ac:dyDescent="0.2">
      <c r="B61" s="8" t="str">
        <f>IF(A62="","","Species")</f>
        <v/>
      </c>
    </row>
    <row r="62" spans="1:2" x14ac:dyDescent="0.2">
      <c r="A62" s="24" t="str">
        <f>IF('Raw INPUT data'!AD35="","",CONCATENATE('Raw INPUT data'!AD35," ",'Raw INPUT data'!AE35))</f>
        <v/>
      </c>
      <c r="B62" s="8" t="str">
        <f>IF(OR('Raw INPUT data'!AH35="fill in genus !",'Raw INPUT data'!AH35="fill in species !",'Raw INPUT data'!AH35="error in green box !"),"",'Raw INPUT data'!AH35)</f>
        <v/>
      </c>
    </row>
    <row r="63" spans="1:2" x14ac:dyDescent="0.2">
      <c r="B63" s="8"/>
    </row>
    <row r="64" spans="1:2" x14ac:dyDescent="0.2">
      <c r="B64" s="8"/>
    </row>
    <row r="65" spans="2:2" x14ac:dyDescent="0.2">
      <c r="B65" s="8"/>
    </row>
    <row r="66" spans="2:2" x14ac:dyDescent="0.2">
      <c r="B66" s="8"/>
    </row>
    <row r="67" spans="2:2" x14ac:dyDescent="0.2">
      <c r="B67" s="8"/>
    </row>
    <row r="68" spans="2:2" x14ac:dyDescent="0.2">
      <c r="B68" s="8"/>
    </row>
    <row r="69" spans="2:2" x14ac:dyDescent="0.2">
      <c r="B69" s="8"/>
    </row>
    <row r="70" spans="2:2" x14ac:dyDescent="0.2">
      <c r="B70" s="8"/>
    </row>
    <row r="71" spans="2:2" x14ac:dyDescent="0.2">
      <c r="B71" s="8"/>
    </row>
    <row r="72" spans="2:2" x14ac:dyDescent="0.2">
      <c r="B72" s="8"/>
    </row>
    <row r="73" spans="2:2" x14ac:dyDescent="0.2">
      <c r="B73" s="8"/>
    </row>
    <row r="74" spans="2:2" x14ac:dyDescent="0.2">
      <c r="B74" s="8"/>
    </row>
    <row r="75" spans="2:2" x14ac:dyDescent="0.2">
      <c r="B75" s="8"/>
    </row>
    <row r="76" spans="2:2" x14ac:dyDescent="0.2">
      <c r="B76" s="8"/>
    </row>
    <row r="77" spans="2:2" x14ac:dyDescent="0.2">
      <c r="B77" s="8"/>
    </row>
    <row r="78" spans="2:2" x14ac:dyDescent="0.2">
      <c r="B78" s="8"/>
    </row>
    <row r="79" spans="2:2" x14ac:dyDescent="0.2">
      <c r="B79" s="8"/>
    </row>
    <row r="80" spans="2:2" x14ac:dyDescent="0.2">
      <c r="B80" s="8"/>
    </row>
    <row r="81" spans="2:2" x14ac:dyDescent="0.2">
      <c r="B81" s="8"/>
    </row>
    <row r="82" spans="2:2" x14ac:dyDescent="0.2">
      <c r="B82" s="8"/>
    </row>
  </sheetData>
  <sheetProtection password="A450" sheet="1" objects="1" scenarios="1"/>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License Agreement</vt:lpstr>
      <vt:lpstr>Read me !</vt:lpstr>
      <vt:lpstr>Raw INPUT data</vt:lpstr>
      <vt:lpstr>OUTPUT Summary</vt:lpstr>
      <vt:lpstr>Calculations</vt:lpstr>
      <vt:lpstr>Database Criteria</vt:lpstr>
    </vt:vector>
  </TitlesOfParts>
  <Manager>Farid Dahdouh-Guebas</Manager>
  <Company>Biocomplexity Research Team, Laboratory of General Botany and Nature Management (APNA), Vrije Universiteit Brussel (VUB), Pleinlaan 2, B-1050 Brussels, BELGIUM</Company>
  <LinksUpToDate>false</LinksUpToDate>
  <SharedDoc>false</SharedDoc>
  <HyperlinkBase>http://www.vub.ac.be/APNA/staff/FDG/pub/P-DATA_PRO.xls</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P_DATA PRO version 5.01</dc:title>
  <dc:subject>PCQM data processing</dc:subject>
  <dc:creator>Farid Dahdouh-Guebas ©</dc:creator>
  <cp:keywords>PCQM, density, basal area, importance value, complexity index</cp:keywords>
  <dc:description>Use of this file must be acknowledged by the following scientific reference :_x000d_
Dahdouh-Guebas, F. &amp; N. Koedam.  Empirical estimate of the reliability of the use of the Point-Centred Quarter Method (PCQM) in a Sri Lankan mangrove forest : solutions to ambiguous field situations and description of the PCQM+ protocol.</dc:description>
  <cp:lastModifiedBy>Satyam</cp:lastModifiedBy>
  <cp:lastPrinted>2009-05-06T20:45:51Z</cp:lastPrinted>
  <dcterms:created xsi:type="dcterms:W3CDTF">1999-08-17T16:44:54Z</dcterms:created>
  <dcterms:modified xsi:type="dcterms:W3CDTF">2017-09-13T00:22:14Z</dcterms:modified>
  <cp:category>Forestry</cp:category>
</cp:coreProperties>
</file>