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25360" windowHeight="14220" tabRatio="500" activeTab="1"/>
  </bookViews>
  <sheets>
    <sheet name="Patient Demographics" sheetId="6" r:id="rId1"/>
    <sheet name="PAPER data" sheetId="1" r:id="rId2"/>
    <sheet name="DIGITAL data" sheetId="4" r:id="rId3"/>
    <sheet name="% of area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3" i="1"/>
  <c r="B5" i="1"/>
  <c r="B6" i="1"/>
  <c r="B2" i="1"/>
  <c r="B34" i="6"/>
  <c r="D36" i="6"/>
  <c r="E36" i="6"/>
  <c r="F36" i="6"/>
  <c r="G36" i="6"/>
  <c r="B36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G3" i="6"/>
  <c r="G14" i="6"/>
  <c r="F35" i="6"/>
  <c r="G35" i="6"/>
  <c r="E35" i="6"/>
  <c r="D35" i="6"/>
  <c r="B35" i="6"/>
  <c r="I34" i="6"/>
  <c r="H34" i="6"/>
  <c r="C2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0" i="1"/>
  <c r="C31" i="1"/>
  <c r="C32" i="1"/>
  <c r="C33" i="1"/>
  <c r="C34" i="1"/>
  <c r="C35" i="1"/>
  <c r="C36" i="1"/>
  <c r="C37" i="1"/>
  <c r="C38" i="1"/>
  <c r="C39" i="1"/>
  <c r="C40" i="1"/>
  <c r="C41" i="1"/>
  <c r="C10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" i="3"/>
  <c r="B1" i="3"/>
</calcChain>
</file>

<file path=xl/sharedStrings.xml><?xml version="1.0" encoding="utf-8"?>
<sst xmlns="http://schemas.openxmlformats.org/spreadsheetml/2006/main" count="61" uniqueCount="29">
  <si>
    <t>test1</t>
  </si>
  <si>
    <t>test2</t>
  </si>
  <si>
    <t>test3</t>
  </si>
  <si>
    <t>Paper ID</t>
  </si>
  <si>
    <t>EXCLUDED PAPERS</t>
  </si>
  <si>
    <t xml:space="preserve">. </t>
  </si>
  <si>
    <t>Pixel_n_Paper</t>
  </si>
  <si>
    <t>Pixel_n_Digital</t>
  </si>
  <si>
    <t>Pixel_%_Paper</t>
  </si>
  <si>
    <t>ID</t>
  </si>
  <si>
    <t>Pixel_%_Digital_App</t>
  </si>
  <si>
    <t>Mean</t>
  </si>
  <si>
    <t>Number</t>
  </si>
  <si>
    <t>Participant ID</t>
  </si>
  <si>
    <t>Age</t>
  </si>
  <si>
    <t>Sex</t>
  </si>
  <si>
    <t>Unilateral</t>
  </si>
  <si>
    <t>Bilateral</t>
  </si>
  <si>
    <t>F</t>
  </si>
  <si>
    <t>Height (cm)</t>
  </si>
  <si>
    <t>Weight (kg)</t>
  </si>
  <si>
    <t>Duration of symptoms (months)</t>
  </si>
  <si>
    <t>M</t>
  </si>
  <si>
    <t>BMI</t>
  </si>
  <si>
    <t>St Dev</t>
  </si>
  <si>
    <t>total_pixel_MM</t>
  </si>
  <si>
    <t>AVG</t>
  </si>
  <si>
    <t>REF LEG</t>
  </si>
  <si>
    <t>Reference_Leg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</si>
</sst>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0" fillId="2" borderId="1" xfId="0" applyFill="1" applyBorder="1"/>
    <xf numFmtId="0" fontId="0" fillId="0" borderId="0" xfId="0" applyNumberFormat="1"/>
    <xf numFmtId="2" fontId="0" fillId="0" borderId="0" xfId="0" applyNumberFormat="1"/>
    <xf numFmtId="1" fontId="0" fillId="2" borderId="2" xfId="0" applyNumberFormat="1" applyFill="1" applyBorder="1"/>
    <xf numFmtId="1" fontId="0" fillId="4" borderId="0" xfId="0" applyNumberFormat="1" applyFill="1"/>
    <xf numFmtId="0" fontId="3" fillId="3" borderId="3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0" xfId="0" applyFill="1"/>
    <xf numFmtId="2" fontId="0" fillId="0" borderId="0" xfId="0" applyNumberFormat="1" applyFill="1"/>
    <xf numFmtId="164" fontId="0" fillId="0" borderId="0" xfId="0" applyNumberFormat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2" fontId="0" fillId="6" borderId="0" xfId="0" applyNumberFormat="1" applyFill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5" sqref="L5"/>
    </sheetView>
  </sheetViews>
  <sheetFormatPr baseColWidth="10" defaultRowHeight="15" x14ac:dyDescent="0"/>
  <cols>
    <col min="1" max="1" width="12.5" customWidth="1"/>
    <col min="3" max="3" width="11.1640625" customWidth="1"/>
    <col min="7" max="7" width="19.83203125" customWidth="1"/>
    <col min="11" max="11" width="18.1640625" customWidth="1"/>
  </cols>
  <sheetData>
    <row r="1" spans="1:11">
      <c r="A1" t="s">
        <v>13</v>
      </c>
      <c r="B1" t="s">
        <v>14</v>
      </c>
      <c r="C1" t="s">
        <v>15</v>
      </c>
      <c r="D1" t="s">
        <v>20</v>
      </c>
      <c r="E1" t="s">
        <v>19</v>
      </c>
      <c r="F1" t="s">
        <v>23</v>
      </c>
      <c r="G1" t="s">
        <v>21</v>
      </c>
      <c r="H1" t="s">
        <v>16</v>
      </c>
      <c r="I1" t="s">
        <v>17</v>
      </c>
      <c r="K1" s="7" t="s">
        <v>4</v>
      </c>
    </row>
    <row r="2" spans="1:11">
      <c r="A2">
        <v>31</v>
      </c>
      <c r="B2">
        <v>21</v>
      </c>
      <c r="C2" t="s">
        <v>18</v>
      </c>
      <c r="D2">
        <v>68.2</v>
      </c>
      <c r="E2" s="4">
        <v>1.63</v>
      </c>
      <c r="F2" s="12">
        <f>D2/(E2^2)</f>
        <v>25.669012759230686</v>
      </c>
      <c r="G2">
        <v>48</v>
      </c>
      <c r="H2">
        <v>1</v>
      </c>
      <c r="K2" s="8">
        <v>50</v>
      </c>
    </row>
    <row r="3" spans="1:11">
      <c r="A3">
        <v>32</v>
      </c>
      <c r="B3">
        <v>21</v>
      </c>
      <c r="C3" t="s">
        <v>18</v>
      </c>
      <c r="D3">
        <v>83.1</v>
      </c>
      <c r="E3" s="4">
        <v>1.89</v>
      </c>
      <c r="F3" s="12">
        <f t="shared" ref="F3:F33" si="0">D3/(E3^2)</f>
        <v>23.263626438229611</v>
      </c>
      <c r="G3">
        <f>9*12</f>
        <v>108</v>
      </c>
      <c r="I3">
        <v>1</v>
      </c>
      <c r="K3" s="8">
        <v>43</v>
      </c>
    </row>
    <row r="4" spans="1:11">
      <c r="A4">
        <v>33</v>
      </c>
      <c r="B4">
        <v>32</v>
      </c>
      <c r="C4" t="s">
        <v>18</v>
      </c>
      <c r="D4">
        <v>67</v>
      </c>
      <c r="E4" s="4">
        <v>1.8</v>
      </c>
      <c r="F4" s="12">
        <f t="shared" si="0"/>
        <v>20.679012345679013</v>
      </c>
      <c r="G4">
        <v>4</v>
      </c>
      <c r="H4">
        <v>1</v>
      </c>
      <c r="K4" s="9">
        <v>39</v>
      </c>
    </row>
    <row r="5" spans="1:11">
      <c r="A5">
        <v>34</v>
      </c>
      <c r="B5">
        <v>25</v>
      </c>
      <c r="C5" t="s">
        <v>22</v>
      </c>
      <c r="D5">
        <v>66.5</v>
      </c>
      <c r="E5" s="4">
        <v>1.72</v>
      </c>
      <c r="F5" s="12">
        <f t="shared" si="0"/>
        <v>22.478366684694432</v>
      </c>
      <c r="G5">
        <v>6</v>
      </c>
      <c r="H5">
        <v>1</v>
      </c>
    </row>
    <row r="6" spans="1:11">
      <c r="A6">
        <v>35</v>
      </c>
      <c r="B6">
        <v>27</v>
      </c>
      <c r="C6" t="s">
        <v>18</v>
      </c>
      <c r="D6">
        <v>61.9</v>
      </c>
      <c r="E6" s="4">
        <v>1.72</v>
      </c>
      <c r="F6" s="12">
        <f t="shared" si="0"/>
        <v>20.923472147106544</v>
      </c>
      <c r="G6">
        <v>18</v>
      </c>
      <c r="H6">
        <v>1</v>
      </c>
    </row>
    <row r="7" spans="1:11">
      <c r="A7">
        <v>36</v>
      </c>
      <c r="B7">
        <v>19</v>
      </c>
      <c r="C7" t="s">
        <v>18</v>
      </c>
      <c r="D7">
        <v>78.2</v>
      </c>
      <c r="E7" s="4">
        <v>1.63</v>
      </c>
      <c r="F7" s="12">
        <f t="shared" si="0"/>
        <v>29.432797621287971</v>
      </c>
      <c r="G7">
        <v>72</v>
      </c>
      <c r="I7">
        <v>1</v>
      </c>
    </row>
    <row r="8" spans="1:11">
      <c r="A8">
        <v>37</v>
      </c>
      <c r="B8">
        <v>33</v>
      </c>
      <c r="C8" t="s">
        <v>18</v>
      </c>
      <c r="D8">
        <v>54.7</v>
      </c>
      <c r="E8" s="4">
        <v>1.55</v>
      </c>
      <c r="F8" s="12">
        <f t="shared" si="0"/>
        <v>22.767950052029136</v>
      </c>
      <c r="G8">
        <v>60</v>
      </c>
      <c r="I8">
        <v>1</v>
      </c>
    </row>
    <row r="9" spans="1:11">
      <c r="A9" s="10">
        <v>38</v>
      </c>
      <c r="B9">
        <v>19</v>
      </c>
      <c r="C9" t="s">
        <v>18</v>
      </c>
      <c r="D9">
        <v>64.099999999999994</v>
      </c>
      <c r="E9" s="4">
        <v>1.67</v>
      </c>
      <c r="F9" s="12">
        <f t="shared" si="0"/>
        <v>22.983972175409658</v>
      </c>
      <c r="G9">
        <v>60</v>
      </c>
      <c r="H9" s="10"/>
      <c r="I9" s="10">
        <v>1</v>
      </c>
    </row>
    <row r="10" spans="1:11">
      <c r="A10" s="10">
        <v>40</v>
      </c>
      <c r="B10">
        <v>25</v>
      </c>
      <c r="C10" t="s">
        <v>18</v>
      </c>
      <c r="D10">
        <v>60</v>
      </c>
      <c r="E10" s="4">
        <v>1.66</v>
      </c>
      <c r="F10" s="12">
        <f t="shared" si="0"/>
        <v>21.773842357381334</v>
      </c>
      <c r="G10">
        <v>107</v>
      </c>
      <c r="I10">
        <v>1</v>
      </c>
    </row>
    <row r="11" spans="1:11">
      <c r="A11" s="10">
        <v>41</v>
      </c>
      <c r="B11">
        <v>26</v>
      </c>
      <c r="C11" t="s">
        <v>18</v>
      </c>
      <c r="D11">
        <v>65</v>
      </c>
      <c r="E11" s="4">
        <v>1.76</v>
      </c>
      <c r="F11" s="12">
        <f t="shared" si="0"/>
        <v>20.983987603305785</v>
      </c>
      <c r="G11">
        <v>84</v>
      </c>
      <c r="I11">
        <v>1</v>
      </c>
    </row>
    <row r="12" spans="1:11">
      <c r="A12" s="10">
        <v>42</v>
      </c>
      <c r="B12">
        <v>19</v>
      </c>
      <c r="C12" t="s">
        <v>18</v>
      </c>
      <c r="D12">
        <v>54</v>
      </c>
      <c r="E12" s="4">
        <v>1.69</v>
      </c>
      <c r="F12" s="12">
        <f t="shared" si="0"/>
        <v>18.906901018871892</v>
      </c>
      <c r="G12">
        <v>24</v>
      </c>
      <c r="H12">
        <v>1</v>
      </c>
    </row>
    <row r="13" spans="1:11">
      <c r="A13" s="10">
        <v>44</v>
      </c>
      <c r="B13">
        <v>20</v>
      </c>
      <c r="C13" t="s">
        <v>18</v>
      </c>
      <c r="D13">
        <v>64.2</v>
      </c>
      <c r="E13" s="4">
        <v>1.59</v>
      </c>
      <c r="F13" s="12">
        <f t="shared" si="0"/>
        <v>25.394565088406313</v>
      </c>
      <c r="G13">
        <v>4</v>
      </c>
      <c r="I13">
        <v>1</v>
      </c>
    </row>
    <row r="14" spans="1:11">
      <c r="A14" s="10">
        <v>45</v>
      </c>
      <c r="B14">
        <v>21</v>
      </c>
      <c r="C14" t="s">
        <v>18</v>
      </c>
      <c r="D14">
        <v>68.900000000000006</v>
      </c>
      <c r="E14" s="4">
        <v>1.73</v>
      </c>
      <c r="F14" s="12">
        <f t="shared" si="0"/>
        <v>23.021150055130477</v>
      </c>
      <c r="G14">
        <f>8*12</f>
        <v>96</v>
      </c>
      <c r="I14">
        <v>1</v>
      </c>
    </row>
    <row r="15" spans="1:11">
      <c r="A15" s="10">
        <v>46</v>
      </c>
      <c r="B15">
        <v>25</v>
      </c>
      <c r="C15" t="s">
        <v>22</v>
      </c>
      <c r="D15">
        <v>77.900000000000006</v>
      </c>
      <c r="E15" s="4">
        <v>1.77</v>
      </c>
      <c r="F15" s="12">
        <f t="shared" si="0"/>
        <v>24.865140923744772</v>
      </c>
      <c r="G15">
        <v>2</v>
      </c>
      <c r="H15">
        <v>1</v>
      </c>
    </row>
    <row r="16" spans="1:11">
      <c r="A16" s="10">
        <v>47</v>
      </c>
      <c r="B16">
        <v>39</v>
      </c>
      <c r="C16" t="s">
        <v>22</v>
      </c>
      <c r="D16">
        <v>83.1</v>
      </c>
      <c r="E16" s="4">
        <v>1.84</v>
      </c>
      <c r="F16" s="12">
        <f t="shared" si="0"/>
        <v>24.545132325141775</v>
      </c>
      <c r="G16">
        <v>174</v>
      </c>
      <c r="I16">
        <v>1</v>
      </c>
    </row>
    <row r="17" spans="1:9">
      <c r="A17" s="10">
        <v>48</v>
      </c>
      <c r="B17">
        <v>26</v>
      </c>
      <c r="C17" t="s">
        <v>18</v>
      </c>
      <c r="D17">
        <v>76.2</v>
      </c>
      <c r="E17" s="4">
        <v>1.76</v>
      </c>
      <c r="F17" s="12">
        <f t="shared" si="0"/>
        <v>24.599690082644631</v>
      </c>
      <c r="G17">
        <v>192</v>
      </c>
      <c r="I17">
        <v>1</v>
      </c>
    </row>
    <row r="18" spans="1:9">
      <c r="A18" s="10">
        <v>49</v>
      </c>
      <c r="B18">
        <v>27</v>
      </c>
      <c r="C18" t="s">
        <v>18</v>
      </c>
      <c r="D18">
        <v>94.4</v>
      </c>
      <c r="E18" s="4">
        <v>1.63</v>
      </c>
      <c r="F18" s="12">
        <f t="shared" si="0"/>
        <v>35.530129097820776</v>
      </c>
      <c r="G18">
        <v>120</v>
      </c>
      <c r="I18">
        <v>1</v>
      </c>
    </row>
    <row r="19" spans="1:9">
      <c r="A19" s="10">
        <v>51</v>
      </c>
      <c r="B19">
        <v>19</v>
      </c>
      <c r="C19" t="s">
        <v>18</v>
      </c>
      <c r="D19">
        <v>78</v>
      </c>
      <c r="E19" s="4">
        <v>1.8</v>
      </c>
      <c r="F19" s="12">
        <f t="shared" si="0"/>
        <v>24.074074074074073</v>
      </c>
      <c r="G19">
        <v>108</v>
      </c>
      <c r="I19">
        <v>1</v>
      </c>
    </row>
    <row r="20" spans="1:9">
      <c r="A20" s="10">
        <v>52</v>
      </c>
      <c r="B20">
        <v>28</v>
      </c>
      <c r="C20" t="s">
        <v>18</v>
      </c>
      <c r="D20">
        <v>64.599999999999994</v>
      </c>
      <c r="E20" s="4">
        <v>1.64</v>
      </c>
      <c r="F20" s="12">
        <f t="shared" si="0"/>
        <v>24.018441403926236</v>
      </c>
      <c r="G20">
        <v>36</v>
      </c>
      <c r="I20">
        <v>1</v>
      </c>
    </row>
    <row r="21" spans="1:9">
      <c r="A21" s="10">
        <v>53</v>
      </c>
      <c r="B21">
        <v>21</v>
      </c>
      <c r="C21" t="s">
        <v>18</v>
      </c>
      <c r="D21">
        <v>56.5</v>
      </c>
      <c r="E21" s="4">
        <v>1.67</v>
      </c>
      <c r="F21" s="12">
        <f t="shared" si="0"/>
        <v>20.258883430743303</v>
      </c>
      <c r="G21">
        <v>56</v>
      </c>
      <c r="I21">
        <v>1</v>
      </c>
    </row>
    <row r="22" spans="1:9">
      <c r="A22" s="10">
        <v>54</v>
      </c>
      <c r="B22">
        <v>20</v>
      </c>
      <c r="C22" t="s">
        <v>18</v>
      </c>
      <c r="D22">
        <v>64.2</v>
      </c>
      <c r="E22" s="4">
        <v>1.55</v>
      </c>
      <c r="F22" s="12">
        <f t="shared" si="0"/>
        <v>26.722164412070757</v>
      </c>
      <c r="G22">
        <v>84</v>
      </c>
      <c r="I22">
        <v>1</v>
      </c>
    </row>
    <row r="23" spans="1:9">
      <c r="A23" s="10">
        <v>55</v>
      </c>
      <c r="B23">
        <v>19</v>
      </c>
      <c r="C23" t="s">
        <v>22</v>
      </c>
      <c r="D23">
        <v>78.2</v>
      </c>
      <c r="E23" s="4">
        <v>1.81</v>
      </c>
      <c r="F23" s="12">
        <f t="shared" si="0"/>
        <v>23.869845242819206</v>
      </c>
      <c r="G23">
        <v>67</v>
      </c>
      <c r="I23">
        <v>1</v>
      </c>
    </row>
    <row r="24" spans="1:9">
      <c r="A24" s="10">
        <v>56</v>
      </c>
      <c r="B24">
        <v>34</v>
      </c>
      <c r="C24" t="s">
        <v>22</v>
      </c>
      <c r="D24">
        <v>76.099999999999994</v>
      </c>
      <c r="E24" s="4">
        <v>1.77</v>
      </c>
      <c r="F24" s="12">
        <f t="shared" si="0"/>
        <v>24.290593379935519</v>
      </c>
      <c r="G24">
        <v>8</v>
      </c>
      <c r="H24">
        <v>1</v>
      </c>
    </row>
    <row r="25" spans="1:9">
      <c r="A25" s="10">
        <v>57</v>
      </c>
      <c r="B25">
        <v>21</v>
      </c>
      <c r="C25" t="s">
        <v>18</v>
      </c>
      <c r="D25">
        <v>51.5</v>
      </c>
      <c r="E25" s="4">
        <v>1.57</v>
      </c>
      <c r="F25" s="12">
        <f t="shared" si="0"/>
        <v>20.893342529108686</v>
      </c>
      <c r="G25">
        <v>60</v>
      </c>
      <c r="I25">
        <v>1</v>
      </c>
    </row>
    <row r="26" spans="1:9">
      <c r="A26">
        <v>58</v>
      </c>
      <c r="B26">
        <v>24</v>
      </c>
      <c r="C26" t="s">
        <v>18</v>
      </c>
      <c r="D26">
        <v>56.1</v>
      </c>
      <c r="E26" s="4">
        <v>1.65</v>
      </c>
      <c r="F26" s="12">
        <f t="shared" si="0"/>
        <v>20.606060606060609</v>
      </c>
      <c r="G26">
        <v>108</v>
      </c>
      <c r="I26">
        <v>1</v>
      </c>
    </row>
    <row r="27" spans="1:9">
      <c r="A27">
        <v>59</v>
      </c>
      <c r="B27">
        <v>21</v>
      </c>
      <c r="C27" t="s">
        <v>18</v>
      </c>
      <c r="D27">
        <v>81.7</v>
      </c>
      <c r="E27" s="4">
        <v>1.76</v>
      </c>
      <c r="F27" s="12">
        <f t="shared" si="0"/>
        <v>26.375258264462811</v>
      </c>
      <c r="G27">
        <v>18</v>
      </c>
      <c r="I27">
        <v>1</v>
      </c>
    </row>
    <row r="28" spans="1:9">
      <c r="A28">
        <v>60</v>
      </c>
      <c r="B28">
        <v>39</v>
      </c>
      <c r="C28" t="s">
        <v>18</v>
      </c>
      <c r="D28">
        <v>59.5</v>
      </c>
      <c r="E28" s="4">
        <v>1.58</v>
      </c>
      <c r="F28" s="12">
        <f t="shared" si="0"/>
        <v>23.834321422848898</v>
      </c>
      <c r="G28">
        <v>120</v>
      </c>
      <c r="I28">
        <v>1</v>
      </c>
    </row>
    <row r="29" spans="1:9">
      <c r="A29">
        <v>61</v>
      </c>
      <c r="B29">
        <v>23</v>
      </c>
      <c r="C29" t="s">
        <v>18</v>
      </c>
      <c r="D29">
        <v>51.5</v>
      </c>
      <c r="E29" s="4">
        <v>1.7</v>
      </c>
      <c r="F29" s="12">
        <f t="shared" si="0"/>
        <v>17.820069204152251</v>
      </c>
      <c r="G29">
        <v>120</v>
      </c>
      <c r="I29">
        <v>1</v>
      </c>
    </row>
    <row r="30" spans="1:9">
      <c r="A30">
        <v>62</v>
      </c>
      <c r="B30">
        <v>23</v>
      </c>
      <c r="C30" t="s">
        <v>18</v>
      </c>
      <c r="D30">
        <v>76.5</v>
      </c>
      <c r="E30" s="4">
        <v>1.83</v>
      </c>
      <c r="F30" s="12">
        <f t="shared" si="0"/>
        <v>22.843321687718351</v>
      </c>
      <c r="G30">
        <v>144</v>
      </c>
      <c r="I30">
        <v>1</v>
      </c>
    </row>
    <row r="31" spans="1:9">
      <c r="A31">
        <v>63</v>
      </c>
      <c r="B31">
        <v>19</v>
      </c>
      <c r="C31" t="s">
        <v>22</v>
      </c>
      <c r="D31">
        <v>101.3</v>
      </c>
      <c r="E31" s="4">
        <v>1.85</v>
      </c>
      <c r="F31" s="12">
        <f t="shared" si="0"/>
        <v>29.59824689554419</v>
      </c>
      <c r="G31">
        <v>60</v>
      </c>
      <c r="I31">
        <v>1</v>
      </c>
    </row>
    <row r="32" spans="1:9">
      <c r="A32">
        <v>64</v>
      </c>
      <c r="B32">
        <v>23</v>
      </c>
      <c r="C32" t="s">
        <v>22</v>
      </c>
      <c r="D32">
        <v>69.5</v>
      </c>
      <c r="E32" s="4">
        <v>1.84</v>
      </c>
      <c r="F32" s="12">
        <f t="shared" si="0"/>
        <v>20.528119092627598</v>
      </c>
      <c r="G32">
        <v>9</v>
      </c>
      <c r="I32">
        <v>1</v>
      </c>
    </row>
    <row r="33" spans="1:9">
      <c r="A33">
        <v>65</v>
      </c>
      <c r="B33">
        <v>26</v>
      </c>
      <c r="C33" t="s">
        <v>18</v>
      </c>
      <c r="D33">
        <v>55.7</v>
      </c>
      <c r="E33" s="4">
        <v>1.51</v>
      </c>
      <c r="F33" s="12">
        <f t="shared" si="0"/>
        <v>24.428753124862947</v>
      </c>
      <c r="G33">
        <v>52</v>
      </c>
      <c r="I33">
        <v>1</v>
      </c>
    </row>
    <row r="34" spans="1:9">
      <c r="A34" t="s">
        <v>12</v>
      </c>
      <c r="B34">
        <f>COUNT(B2:B33)</f>
        <v>32</v>
      </c>
      <c r="G34" s="12"/>
      <c r="H34">
        <f>SUM(H2:H33)</f>
        <v>7</v>
      </c>
      <c r="I34">
        <f>SUM(I2:I33)</f>
        <v>25</v>
      </c>
    </row>
    <row r="35" spans="1:9" s="13" customFormat="1">
      <c r="A35" s="13" t="s">
        <v>11</v>
      </c>
      <c r="B35" s="14">
        <f>AVERAGE(B2:B33)</f>
        <v>24.53125</v>
      </c>
      <c r="D35" s="14">
        <f>AVERAGE(D2:D33)</f>
        <v>69.009374999999991</v>
      </c>
      <c r="E35" s="14">
        <f>AVERAGE(E2:E33)</f>
        <v>1.7053125000000002</v>
      </c>
      <c r="F35" s="14">
        <f>AVERAGE(F2:F33)</f>
        <v>23.686882610845949</v>
      </c>
      <c r="G35" s="14">
        <f>AVERAGE(G2:G33)</f>
        <v>69.65625</v>
      </c>
    </row>
    <row r="36" spans="1:9">
      <c r="A36" s="15" t="s">
        <v>24</v>
      </c>
      <c r="B36" s="16">
        <f>STDEV(B2:B33)</f>
        <v>5.6052071125154281</v>
      </c>
      <c r="C36" s="16"/>
      <c r="D36" s="16">
        <f t="shared" ref="C36:G36" si="1">STDEV(D2:D33)</f>
        <v>12.20146367145386</v>
      </c>
      <c r="E36" s="16">
        <f t="shared" si="1"/>
        <v>0.10112223121134785</v>
      </c>
      <c r="F36" s="16">
        <f t="shared" si="1"/>
        <v>3.4255663645523882</v>
      </c>
      <c r="G36" s="16">
        <f t="shared" si="1"/>
        <v>50.969699648497681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24" sqref="F24"/>
    </sheetView>
  </sheetViews>
  <sheetFormatPr baseColWidth="10" defaultRowHeight="15" x14ac:dyDescent="0"/>
  <cols>
    <col min="1" max="1" width="15.83203125" customWidth="1"/>
    <col min="2" max="2" width="14.1640625" customWidth="1"/>
    <col min="3" max="3" width="15.6640625" style="3" customWidth="1"/>
    <col min="4" max="4" width="14.83203125" customWidth="1"/>
    <col min="5" max="5" width="18.1640625" customWidth="1"/>
  </cols>
  <sheetData>
    <row r="1" spans="1:5">
      <c r="A1" t="s">
        <v>28</v>
      </c>
      <c r="B1" t="s">
        <v>25</v>
      </c>
      <c r="C1"/>
      <c r="E1" s="7" t="s">
        <v>4</v>
      </c>
    </row>
    <row r="2" spans="1:5">
      <c r="A2" t="s">
        <v>0</v>
      </c>
      <c r="B2">
        <f>9335*2</f>
        <v>18670</v>
      </c>
      <c r="C2"/>
      <c r="E2" s="8">
        <v>50</v>
      </c>
    </row>
    <row r="3" spans="1:5">
      <c r="A3" t="s">
        <v>1</v>
      </c>
      <c r="B3">
        <f>9368*2</f>
        <v>18736</v>
      </c>
      <c r="C3"/>
      <c r="E3" s="8">
        <v>43</v>
      </c>
    </row>
    <row r="4" spans="1:5">
      <c r="A4" t="s">
        <v>2</v>
      </c>
      <c r="B4">
        <f>9366*2</f>
        <v>18732</v>
      </c>
      <c r="C4"/>
      <c r="E4" s="9">
        <v>39</v>
      </c>
    </row>
    <row r="5" spans="1:5">
      <c r="A5" s="1" t="s">
        <v>26</v>
      </c>
      <c r="B5" s="6">
        <f>AVERAGE(B2:B4)</f>
        <v>18712.666666666668</v>
      </c>
      <c r="C5"/>
    </row>
    <row r="6" spans="1:5">
      <c r="A6" s="2" t="s">
        <v>27</v>
      </c>
      <c r="B6" s="5">
        <f>B5</f>
        <v>18712.666666666668</v>
      </c>
      <c r="C6"/>
    </row>
    <row r="7" spans="1:5">
      <c r="C7"/>
    </row>
    <row r="9" spans="1:5">
      <c r="A9" t="s">
        <v>3</v>
      </c>
      <c r="B9" t="s">
        <v>6</v>
      </c>
      <c r="C9" s="3" t="s">
        <v>8</v>
      </c>
    </row>
    <row r="10" spans="1:5">
      <c r="A10">
        <v>31</v>
      </c>
      <c r="B10">
        <v>282</v>
      </c>
      <c r="C10" s="4">
        <f>(B10/18713)*100</f>
        <v>1.5069737615561374</v>
      </c>
    </row>
    <row r="11" spans="1:5">
      <c r="A11">
        <v>32</v>
      </c>
      <c r="B11">
        <v>65</v>
      </c>
      <c r="C11" s="4">
        <f t="shared" ref="C11:C41" si="0">(B11/18713)*100</f>
        <v>0.34735210816010259</v>
      </c>
    </row>
    <row r="12" spans="1:5">
      <c r="A12">
        <v>33</v>
      </c>
      <c r="B12">
        <v>181</v>
      </c>
      <c r="C12" s="4">
        <f t="shared" si="0"/>
        <v>0.96724202426120875</v>
      </c>
    </row>
    <row r="13" spans="1:5">
      <c r="A13">
        <v>34</v>
      </c>
      <c r="B13">
        <v>369</v>
      </c>
      <c r="C13" s="4">
        <f t="shared" si="0"/>
        <v>1.9718911986319672</v>
      </c>
    </row>
    <row r="14" spans="1:5">
      <c r="A14">
        <v>35</v>
      </c>
      <c r="B14">
        <v>400</v>
      </c>
      <c r="C14" s="4">
        <f t="shared" si="0"/>
        <v>2.1375514348314009</v>
      </c>
    </row>
    <row r="15" spans="1:5">
      <c r="A15">
        <v>36</v>
      </c>
      <c r="B15">
        <v>443</v>
      </c>
      <c r="C15" s="4">
        <f t="shared" si="0"/>
        <v>2.3673382140757764</v>
      </c>
    </row>
    <row r="16" spans="1:5">
      <c r="A16">
        <v>37</v>
      </c>
      <c r="B16">
        <v>833</v>
      </c>
      <c r="C16" s="4">
        <f t="shared" si="0"/>
        <v>4.4514508630363911</v>
      </c>
    </row>
    <row r="17" spans="1:9">
      <c r="A17" s="10">
        <v>38</v>
      </c>
      <c r="B17" s="10">
        <v>228</v>
      </c>
      <c r="C17" s="11">
        <f t="shared" si="0"/>
        <v>1.2184043178538984</v>
      </c>
      <c r="D17" s="10"/>
    </row>
    <row r="18" spans="1:9">
      <c r="A18" s="10">
        <v>40</v>
      </c>
      <c r="B18" s="10">
        <v>650</v>
      </c>
      <c r="C18" s="11">
        <f t="shared" si="0"/>
        <v>3.4735210816010262</v>
      </c>
      <c r="D18" s="10"/>
    </row>
    <row r="19" spans="1:9">
      <c r="A19" s="10">
        <v>41</v>
      </c>
      <c r="B19" s="10">
        <v>400</v>
      </c>
      <c r="C19" s="11">
        <f t="shared" si="0"/>
        <v>2.1375514348314009</v>
      </c>
      <c r="D19" s="10"/>
    </row>
    <row r="20" spans="1:9">
      <c r="A20" s="10">
        <v>42</v>
      </c>
      <c r="B20" s="10">
        <v>147</v>
      </c>
      <c r="C20" s="11">
        <f t="shared" si="0"/>
        <v>0.78555015230053971</v>
      </c>
      <c r="D20" s="10"/>
    </row>
    <row r="21" spans="1:9">
      <c r="A21" s="10">
        <v>44</v>
      </c>
      <c r="B21" s="10">
        <v>400</v>
      </c>
      <c r="C21" s="11">
        <f t="shared" si="0"/>
        <v>2.1375514348314009</v>
      </c>
      <c r="D21" s="10"/>
    </row>
    <row r="22" spans="1:9">
      <c r="A22" s="10">
        <v>45</v>
      </c>
      <c r="B22" s="10">
        <v>776</v>
      </c>
      <c r="C22" s="11">
        <f t="shared" si="0"/>
        <v>4.1468497835729172</v>
      </c>
      <c r="D22" s="10"/>
    </row>
    <row r="23" spans="1:9">
      <c r="A23" s="10">
        <v>46</v>
      </c>
      <c r="B23" s="10">
        <v>114</v>
      </c>
      <c r="C23" s="11">
        <f t="shared" si="0"/>
        <v>0.60920215892694918</v>
      </c>
      <c r="D23" s="10"/>
    </row>
    <row r="24" spans="1:9">
      <c r="A24" s="10">
        <v>47</v>
      </c>
      <c r="B24" s="10">
        <v>534</v>
      </c>
      <c r="C24" s="11">
        <f t="shared" si="0"/>
        <v>2.85363116549992</v>
      </c>
      <c r="D24" s="10"/>
    </row>
    <row r="25" spans="1:9">
      <c r="A25" s="10">
        <v>48</v>
      </c>
      <c r="B25" s="10">
        <v>812</v>
      </c>
      <c r="C25" s="11">
        <f t="shared" si="0"/>
        <v>4.3392294127077431</v>
      </c>
      <c r="D25" s="10"/>
    </row>
    <row r="26" spans="1:9">
      <c r="A26" s="10">
        <v>49</v>
      </c>
      <c r="B26" s="10">
        <v>737</v>
      </c>
      <c r="C26" s="11">
        <f t="shared" si="0"/>
        <v>3.9384385186768558</v>
      </c>
      <c r="D26" s="10"/>
    </row>
    <row r="27" spans="1:9">
      <c r="A27" s="10">
        <v>51</v>
      </c>
      <c r="B27" s="10">
        <v>567</v>
      </c>
      <c r="C27" s="11">
        <f t="shared" si="0"/>
        <v>3.0299791588735103</v>
      </c>
      <c r="D27" s="10"/>
    </row>
    <row r="28" spans="1:9">
      <c r="A28" s="10">
        <v>52</v>
      </c>
      <c r="B28" s="10">
        <v>291</v>
      </c>
      <c r="C28" s="11">
        <f t="shared" si="0"/>
        <v>1.5550686688398441</v>
      </c>
      <c r="D28" s="10"/>
      <c r="I28" t="s">
        <v>5</v>
      </c>
    </row>
    <row r="29" spans="1:9">
      <c r="A29" s="10">
        <v>53</v>
      </c>
      <c r="B29" s="10">
        <v>453</v>
      </c>
      <c r="C29" s="11">
        <f>(B29/18713)*100</f>
        <v>2.4207769999465611</v>
      </c>
      <c r="D29" s="10"/>
    </row>
    <row r="30" spans="1:9">
      <c r="A30" s="10">
        <v>54</v>
      </c>
      <c r="B30" s="10">
        <v>311</v>
      </c>
      <c r="C30" s="11">
        <f t="shared" si="0"/>
        <v>1.661946240581414</v>
      </c>
      <c r="D30" s="10"/>
    </row>
    <row r="31" spans="1:9">
      <c r="A31" s="10">
        <v>55</v>
      </c>
      <c r="B31" s="10">
        <v>145</v>
      </c>
      <c r="C31" s="11">
        <f t="shared" si="0"/>
        <v>0.77486239512638266</v>
      </c>
      <c r="D31" s="10"/>
    </row>
    <row r="32" spans="1:9">
      <c r="A32" s="10">
        <v>56</v>
      </c>
      <c r="B32" s="10">
        <v>239</v>
      </c>
      <c r="C32" s="11">
        <f t="shared" si="0"/>
        <v>1.2771869823117619</v>
      </c>
      <c r="D32" s="10"/>
    </row>
    <row r="33" spans="1:4">
      <c r="A33" s="10">
        <v>57</v>
      </c>
      <c r="B33" s="10">
        <v>146</v>
      </c>
      <c r="C33" s="11">
        <f t="shared" si="0"/>
        <v>0.78020627371346118</v>
      </c>
      <c r="D33" s="10"/>
    </row>
    <row r="34" spans="1:4">
      <c r="A34">
        <v>58</v>
      </c>
      <c r="B34">
        <v>125</v>
      </c>
      <c r="C34" s="4">
        <f t="shared" si="0"/>
        <v>0.66798482338481269</v>
      </c>
    </row>
    <row r="35" spans="1:4">
      <c r="A35">
        <v>59</v>
      </c>
      <c r="B35">
        <v>359</v>
      </c>
      <c r="C35" s="4">
        <f t="shared" si="0"/>
        <v>1.9184524127611822</v>
      </c>
    </row>
    <row r="36" spans="1:4">
      <c r="A36">
        <v>60</v>
      </c>
      <c r="B36">
        <v>166</v>
      </c>
      <c r="C36" s="4">
        <f t="shared" si="0"/>
        <v>0.88708384545503127</v>
      </c>
    </row>
    <row r="37" spans="1:4">
      <c r="A37">
        <v>61</v>
      </c>
      <c r="B37">
        <v>383</v>
      </c>
      <c r="C37" s="4">
        <f t="shared" si="0"/>
        <v>2.046705498851066</v>
      </c>
    </row>
    <row r="38" spans="1:4">
      <c r="A38">
        <v>62</v>
      </c>
      <c r="B38">
        <v>604</v>
      </c>
      <c r="C38" s="4">
        <f t="shared" si="0"/>
        <v>3.2277026665954147</v>
      </c>
    </row>
    <row r="39" spans="1:4">
      <c r="A39">
        <v>63</v>
      </c>
      <c r="B39">
        <v>242</v>
      </c>
      <c r="C39" s="4">
        <f t="shared" si="0"/>
        <v>1.2932186180729974</v>
      </c>
    </row>
    <row r="40" spans="1:4">
      <c r="A40">
        <v>64</v>
      </c>
      <c r="B40">
        <v>65</v>
      </c>
      <c r="C40" s="4">
        <f t="shared" si="0"/>
        <v>0.34735210816010259</v>
      </c>
    </row>
    <row r="41" spans="1:4">
      <c r="A41">
        <v>65</v>
      </c>
      <c r="B41">
        <v>185</v>
      </c>
      <c r="C41" s="4">
        <f t="shared" si="0"/>
        <v>0.98861753860952273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10" sqref="E10"/>
    </sheetView>
  </sheetViews>
  <sheetFormatPr baseColWidth="10" defaultRowHeight="15" x14ac:dyDescent="0"/>
  <cols>
    <col min="2" max="2" width="20.6640625" customWidth="1"/>
    <col min="3" max="3" width="19" customWidth="1"/>
    <col min="4" max="4" width="13.1640625" customWidth="1"/>
  </cols>
  <sheetData>
    <row r="1" spans="1:3">
      <c r="A1" t="s">
        <v>3</v>
      </c>
      <c r="B1" t="s">
        <v>7</v>
      </c>
      <c r="C1" t="s">
        <v>10</v>
      </c>
    </row>
    <row r="2" spans="1:3">
      <c r="A2">
        <v>31</v>
      </c>
      <c r="B2">
        <v>4919</v>
      </c>
      <c r="C2">
        <v>1.68</v>
      </c>
    </row>
    <row r="3" spans="1:3">
      <c r="A3">
        <v>32</v>
      </c>
      <c r="B3">
        <v>1306</v>
      </c>
      <c r="C3">
        <v>0.45</v>
      </c>
    </row>
    <row r="4" spans="1:3">
      <c r="A4">
        <v>33</v>
      </c>
      <c r="B4">
        <v>1330</v>
      </c>
      <c r="C4">
        <v>0.45</v>
      </c>
    </row>
    <row r="5" spans="1:3">
      <c r="A5">
        <v>34</v>
      </c>
      <c r="B5">
        <v>4202</v>
      </c>
      <c r="C5">
        <v>1.44</v>
      </c>
    </row>
    <row r="6" spans="1:3">
      <c r="A6">
        <v>35</v>
      </c>
      <c r="B6">
        <v>5087</v>
      </c>
      <c r="C6">
        <v>1.74</v>
      </c>
    </row>
    <row r="7" spans="1:3">
      <c r="A7">
        <v>36</v>
      </c>
      <c r="B7">
        <v>5767</v>
      </c>
      <c r="C7">
        <v>1.97</v>
      </c>
    </row>
    <row r="8" spans="1:3">
      <c r="A8">
        <v>37</v>
      </c>
      <c r="B8">
        <v>12665</v>
      </c>
      <c r="C8">
        <v>4.33</v>
      </c>
    </row>
    <row r="9" spans="1:3">
      <c r="A9">
        <v>38</v>
      </c>
      <c r="B9">
        <v>3041</v>
      </c>
      <c r="C9">
        <v>1.04</v>
      </c>
    </row>
    <row r="10" spans="1:3">
      <c r="A10">
        <v>40</v>
      </c>
      <c r="B10">
        <v>8607</v>
      </c>
      <c r="C10">
        <v>2.94</v>
      </c>
    </row>
    <row r="11" spans="1:3">
      <c r="A11">
        <v>41</v>
      </c>
      <c r="B11">
        <v>9501</v>
      </c>
      <c r="C11">
        <v>3.24</v>
      </c>
    </row>
    <row r="12" spans="1:3">
      <c r="A12">
        <v>42</v>
      </c>
      <c r="B12">
        <v>3326</v>
      </c>
      <c r="C12">
        <v>1.1399999999999999</v>
      </c>
    </row>
    <row r="13" spans="1:3">
      <c r="A13">
        <v>44</v>
      </c>
      <c r="B13">
        <v>7120</v>
      </c>
      <c r="C13">
        <v>2.4300000000000002</v>
      </c>
    </row>
    <row r="14" spans="1:3">
      <c r="A14">
        <v>45</v>
      </c>
      <c r="B14">
        <v>10233</v>
      </c>
      <c r="C14">
        <v>3.49</v>
      </c>
    </row>
    <row r="15" spans="1:3">
      <c r="A15">
        <v>46</v>
      </c>
      <c r="B15">
        <v>1391</v>
      </c>
      <c r="C15">
        <v>0.48</v>
      </c>
    </row>
    <row r="16" spans="1:3">
      <c r="A16">
        <v>47</v>
      </c>
      <c r="B16">
        <v>8963</v>
      </c>
      <c r="C16">
        <v>3.06</v>
      </c>
    </row>
    <row r="17" spans="1:3">
      <c r="A17">
        <v>48</v>
      </c>
      <c r="B17">
        <v>11183</v>
      </c>
      <c r="C17">
        <v>3.82</v>
      </c>
    </row>
    <row r="18" spans="1:3">
      <c r="A18">
        <v>49</v>
      </c>
      <c r="B18">
        <v>12997</v>
      </c>
      <c r="C18">
        <v>4.4400000000000004</v>
      </c>
    </row>
    <row r="19" spans="1:3">
      <c r="A19">
        <v>51</v>
      </c>
      <c r="B19">
        <v>10351</v>
      </c>
      <c r="C19">
        <v>3.54</v>
      </c>
    </row>
    <row r="20" spans="1:3">
      <c r="A20">
        <v>52</v>
      </c>
      <c r="B20">
        <v>5068</v>
      </c>
      <c r="C20">
        <v>1.73</v>
      </c>
    </row>
    <row r="21" spans="1:3">
      <c r="A21">
        <v>53</v>
      </c>
      <c r="B21">
        <v>4665</v>
      </c>
      <c r="C21">
        <v>1.59</v>
      </c>
    </row>
    <row r="22" spans="1:3">
      <c r="A22">
        <v>54</v>
      </c>
      <c r="B22">
        <v>4720</v>
      </c>
      <c r="C22">
        <v>1.61</v>
      </c>
    </row>
    <row r="23" spans="1:3">
      <c r="A23">
        <v>55</v>
      </c>
      <c r="B23">
        <v>1761</v>
      </c>
      <c r="C23">
        <v>0.6</v>
      </c>
    </row>
    <row r="24" spans="1:3">
      <c r="A24">
        <v>56</v>
      </c>
      <c r="B24">
        <v>2801</v>
      </c>
      <c r="C24">
        <v>0.96</v>
      </c>
    </row>
    <row r="25" spans="1:3">
      <c r="A25">
        <v>57</v>
      </c>
      <c r="B25">
        <v>4108</v>
      </c>
      <c r="C25">
        <v>1.4</v>
      </c>
    </row>
    <row r="26" spans="1:3">
      <c r="A26">
        <v>58</v>
      </c>
      <c r="B26">
        <v>2659</v>
      </c>
      <c r="C26">
        <v>0.91</v>
      </c>
    </row>
    <row r="27" spans="1:3">
      <c r="A27">
        <v>59</v>
      </c>
      <c r="B27">
        <v>6145</v>
      </c>
      <c r="C27">
        <v>2.1</v>
      </c>
    </row>
    <row r="28" spans="1:3">
      <c r="A28">
        <v>60</v>
      </c>
      <c r="B28">
        <v>2335</v>
      </c>
      <c r="C28">
        <v>0.8</v>
      </c>
    </row>
    <row r="29" spans="1:3">
      <c r="A29">
        <v>61</v>
      </c>
      <c r="B29">
        <v>7587</v>
      </c>
      <c r="C29">
        <v>2.59</v>
      </c>
    </row>
    <row r="30" spans="1:3">
      <c r="A30">
        <v>62</v>
      </c>
      <c r="B30">
        <v>9379</v>
      </c>
      <c r="C30">
        <v>3.2</v>
      </c>
    </row>
    <row r="31" spans="1:3">
      <c r="A31">
        <v>63</v>
      </c>
      <c r="B31">
        <v>5352</v>
      </c>
      <c r="C31">
        <v>1.83</v>
      </c>
    </row>
    <row r="32" spans="1:3">
      <c r="A32">
        <v>64</v>
      </c>
      <c r="B32">
        <v>1649</v>
      </c>
      <c r="C32">
        <v>0.56000000000000005</v>
      </c>
    </row>
    <row r="33" spans="1:3">
      <c r="A33">
        <v>65</v>
      </c>
      <c r="B33">
        <v>2257</v>
      </c>
      <c r="C33">
        <v>0.77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8" sqref="C18"/>
    </sheetView>
  </sheetViews>
  <sheetFormatPr baseColWidth="10" defaultRowHeight="15" x14ac:dyDescent="0"/>
  <cols>
    <col min="2" max="2" width="16.1640625" style="3" customWidth="1"/>
    <col min="3" max="3" width="16.5" customWidth="1"/>
  </cols>
  <sheetData>
    <row r="1" spans="1:3">
      <c r="A1" t="s">
        <v>9</v>
      </c>
      <c r="B1" s="3" t="str">
        <f>'PAPER data'!C9</f>
        <v>Pixel_%_Paper</v>
      </c>
      <c r="C1" t="str">
        <f>'DIGITAL data'!C1</f>
        <v>Pixel_%_Digital_App</v>
      </c>
    </row>
    <row r="2" spans="1:3">
      <c r="A2">
        <v>31</v>
      </c>
      <c r="B2" s="4">
        <f>'PAPER data'!C10</f>
        <v>1.5069737615561374</v>
      </c>
      <c r="C2">
        <f>'DIGITAL data'!C2</f>
        <v>1.68</v>
      </c>
    </row>
    <row r="3" spans="1:3">
      <c r="A3">
        <v>32</v>
      </c>
      <c r="B3" s="4">
        <f>'PAPER data'!C11</f>
        <v>0.34735210816010259</v>
      </c>
      <c r="C3">
        <f>'DIGITAL data'!C3</f>
        <v>0.45</v>
      </c>
    </row>
    <row r="4" spans="1:3">
      <c r="A4">
        <v>33</v>
      </c>
      <c r="B4" s="4">
        <f>'PAPER data'!C12</f>
        <v>0.96724202426120875</v>
      </c>
      <c r="C4">
        <f>'DIGITAL data'!C4</f>
        <v>0.45</v>
      </c>
    </row>
    <row r="5" spans="1:3">
      <c r="A5">
        <v>34</v>
      </c>
      <c r="B5" s="4">
        <f>'PAPER data'!C13</f>
        <v>1.9718911986319672</v>
      </c>
      <c r="C5">
        <f>'DIGITAL data'!C5</f>
        <v>1.44</v>
      </c>
    </row>
    <row r="6" spans="1:3">
      <c r="A6">
        <v>35</v>
      </c>
      <c r="B6" s="4">
        <f>'PAPER data'!C14</f>
        <v>2.1375514348314009</v>
      </c>
      <c r="C6">
        <f>'DIGITAL data'!C6</f>
        <v>1.74</v>
      </c>
    </row>
    <row r="7" spans="1:3">
      <c r="A7">
        <v>36</v>
      </c>
      <c r="B7" s="4">
        <f>'PAPER data'!C15</f>
        <v>2.3673382140757764</v>
      </c>
      <c r="C7">
        <f>'DIGITAL data'!C7</f>
        <v>1.97</v>
      </c>
    </row>
    <row r="8" spans="1:3">
      <c r="A8">
        <v>37</v>
      </c>
      <c r="B8" s="4">
        <f>'PAPER data'!C16</f>
        <v>4.4514508630363911</v>
      </c>
      <c r="C8">
        <f>'DIGITAL data'!C8</f>
        <v>4.33</v>
      </c>
    </row>
    <row r="9" spans="1:3">
      <c r="A9">
        <v>38</v>
      </c>
      <c r="B9" s="4">
        <f>'PAPER data'!C17</f>
        <v>1.2184043178538984</v>
      </c>
      <c r="C9">
        <f>'DIGITAL data'!C9</f>
        <v>1.04</v>
      </c>
    </row>
    <row r="10" spans="1:3">
      <c r="A10">
        <v>40</v>
      </c>
      <c r="B10" s="4">
        <f>'PAPER data'!C18</f>
        <v>3.4735210816010262</v>
      </c>
      <c r="C10">
        <f>'DIGITAL data'!C10</f>
        <v>2.94</v>
      </c>
    </row>
    <row r="11" spans="1:3">
      <c r="A11">
        <v>41</v>
      </c>
      <c r="B11" s="4">
        <f>'PAPER data'!C19</f>
        <v>2.1375514348314009</v>
      </c>
      <c r="C11">
        <f>'DIGITAL data'!C11</f>
        <v>3.24</v>
      </c>
    </row>
    <row r="12" spans="1:3">
      <c r="A12">
        <v>42</v>
      </c>
      <c r="B12" s="4">
        <f>'PAPER data'!C20</f>
        <v>0.78555015230053971</v>
      </c>
      <c r="C12">
        <f>'DIGITAL data'!C12</f>
        <v>1.1399999999999999</v>
      </c>
    </row>
    <row r="13" spans="1:3">
      <c r="A13">
        <v>44</v>
      </c>
      <c r="B13" s="4">
        <f>'PAPER data'!C21</f>
        <v>2.1375514348314009</v>
      </c>
      <c r="C13">
        <f>'DIGITAL data'!C13</f>
        <v>2.4300000000000002</v>
      </c>
    </row>
    <row r="14" spans="1:3">
      <c r="A14">
        <v>45</v>
      </c>
      <c r="B14" s="4">
        <f>'PAPER data'!C22</f>
        <v>4.1468497835729172</v>
      </c>
      <c r="C14">
        <f>'DIGITAL data'!C14</f>
        <v>3.49</v>
      </c>
    </row>
    <row r="15" spans="1:3">
      <c r="A15">
        <v>46</v>
      </c>
      <c r="B15" s="4">
        <f>'PAPER data'!C23</f>
        <v>0.60920215892694918</v>
      </c>
      <c r="C15">
        <f>'DIGITAL data'!C15</f>
        <v>0.48</v>
      </c>
    </row>
    <row r="16" spans="1:3">
      <c r="A16">
        <v>47</v>
      </c>
      <c r="B16" s="4">
        <f>'PAPER data'!C24</f>
        <v>2.85363116549992</v>
      </c>
      <c r="C16">
        <f>'DIGITAL data'!C16</f>
        <v>3.06</v>
      </c>
    </row>
    <row r="17" spans="1:3">
      <c r="A17">
        <v>48</v>
      </c>
      <c r="B17" s="4">
        <f>'PAPER data'!C25</f>
        <v>4.3392294127077431</v>
      </c>
      <c r="C17">
        <f>'DIGITAL data'!C17</f>
        <v>3.82</v>
      </c>
    </row>
    <row r="18" spans="1:3">
      <c r="A18">
        <v>49</v>
      </c>
      <c r="B18" s="4">
        <f>'PAPER data'!C26</f>
        <v>3.9384385186768558</v>
      </c>
      <c r="C18">
        <f>'DIGITAL data'!C18</f>
        <v>4.4400000000000004</v>
      </c>
    </row>
    <row r="19" spans="1:3">
      <c r="A19">
        <v>51</v>
      </c>
      <c r="B19" s="4">
        <f>'PAPER data'!C27</f>
        <v>3.0299791588735103</v>
      </c>
      <c r="C19">
        <f>'DIGITAL data'!C19</f>
        <v>3.54</v>
      </c>
    </row>
    <row r="20" spans="1:3">
      <c r="A20">
        <v>52</v>
      </c>
      <c r="B20" s="4">
        <f>'PAPER data'!C28</f>
        <v>1.5550686688398441</v>
      </c>
      <c r="C20">
        <f>'DIGITAL data'!C20</f>
        <v>1.73</v>
      </c>
    </row>
    <row r="21" spans="1:3">
      <c r="A21">
        <v>53</v>
      </c>
      <c r="B21" s="4">
        <f>'PAPER data'!C29</f>
        <v>2.4207769999465611</v>
      </c>
      <c r="C21">
        <f>'DIGITAL data'!C21</f>
        <v>1.59</v>
      </c>
    </row>
    <row r="22" spans="1:3">
      <c r="A22">
        <v>54</v>
      </c>
      <c r="B22" s="4">
        <f>'PAPER data'!C30</f>
        <v>1.661946240581414</v>
      </c>
      <c r="C22">
        <f>'DIGITAL data'!C22</f>
        <v>1.61</v>
      </c>
    </row>
    <row r="23" spans="1:3">
      <c r="A23">
        <v>55</v>
      </c>
      <c r="B23" s="4">
        <f>'PAPER data'!C31</f>
        <v>0.77486239512638266</v>
      </c>
      <c r="C23">
        <f>'DIGITAL data'!C23</f>
        <v>0.6</v>
      </c>
    </row>
    <row r="24" spans="1:3">
      <c r="A24">
        <v>56</v>
      </c>
      <c r="B24" s="4">
        <f>'PAPER data'!C32</f>
        <v>1.2771869823117619</v>
      </c>
      <c r="C24">
        <f>'DIGITAL data'!C24</f>
        <v>0.96</v>
      </c>
    </row>
    <row r="25" spans="1:3">
      <c r="A25">
        <v>57</v>
      </c>
      <c r="B25" s="4">
        <f>'PAPER data'!C33</f>
        <v>0.78020627371346118</v>
      </c>
      <c r="C25">
        <f>'DIGITAL data'!C25</f>
        <v>1.4</v>
      </c>
    </row>
    <row r="26" spans="1:3">
      <c r="A26">
        <v>58</v>
      </c>
      <c r="B26" s="4">
        <f>'PAPER data'!C34</f>
        <v>0.66798482338481269</v>
      </c>
      <c r="C26">
        <f>'DIGITAL data'!C26</f>
        <v>0.91</v>
      </c>
    </row>
    <row r="27" spans="1:3">
      <c r="A27">
        <v>59</v>
      </c>
      <c r="B27" s="4">
        <f>'PAPER data'!C35</f>
        <v>1.9184524127611822</v>
      </c>
      <c r="C27">
        <f>'DIGITAL data'!C27</f>
        <v>2.1</v>
      </c>
    </row>
    <row r="28" spans="1:3">
      <c r="A28">
        <v>60</v>
      </c>
      <c r="B28" s="4">
        <f>'PAPER data'!C36</f>
        <v>0.88708384545503127</v>
      </c>
      <c r="C28">
        <f>'DIGITAL data'!C28</f>
        <v>0.8</v>
      </c>
    </row>
    <row r="29" spans="1:3">
      <c r="A29">
        <v>61</v>
      </c>
      <c r="B29" s="4">
        <f>'PAPER data'!C37</f>
        <v>2.046705498851066</v>
      </c>
      <c r="C29">
        <f>'DIGITAL data'!C29</f>
        <v>2.59</v>
      </c>
    </row>
    <row r="30" spans="1:3">
      <c r="A30">
        <v>62</v>
      </c>
      <c r="B30" s="4">
        <f>'PAPER data'!C38</f>
        <v>3.2277026665954147</v>
      </c>
      <c r="C30">
        <f>'DIGITAL data'!C30</f>
        <v>3.2</v>
      </c>
    </row>
    <row r="31" spans="1:3">
      <c r="A31">
        <v>63</v>
      </c>
      <c r="B31" s="4">
        <f>'PAPER data'!C39</f>
        <v>1.2932186180729974</v>
      </c>
      <c r="C31">
        <f>'DIGITAL data'!C31</f>
        <v>1.83</v>
      </c>
    </row>
    <row r="32" spans="1:3">
      <c r="A32">
        <v>64</v>
      </c>
      <c r="B32" s="4">
        <f>'PAPER data'!C40</f>
        <v>0.34735210816010259</v>
      </c>
      <c r="C32">
        <f>'DIGITAL data'!C32</f>
        <v>0.56000000000000005</v>
      </c>
    </row>
    <row r="33" spans="1:3">
      <c r="A33">
        <v>65</v>
      </c>
      <c r="B33" s="4">
        <f>'PAPER data'!C41</f>
        <v>0.98861753860952273</v>
      </c>
      <c r="C33">
        <f>'DIGITAL data'!C33</f>
        <v>0.77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Patient Demographics</vt:lpstr>
      <vt:lpstr>PAPER data</vt:lpstr>
      <vt:lpstr>DIGITAL data</vt:lpstr>
      <vt:lpstr>% of 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Matthews</dc:creator>
  <cp:lastModifiedBy>Mark Matthews</cp:lastModifiedBy>
  <dcterms:created xsi:type="dcterms:W3CDTF">2015-12-09T19:32:52Z</dcterms:created>
  <dcterms:modified xsi:type="dcterms:W3CDTF">2017-10-21T12:11:19Z</dcterms:modified>
</cp:coreProperties>
</file>