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nhs90247/Desktop/fat mouse /"/>
    </mc:Choice>
  </mc:AlternateContent>
  <bookViews>
    <workbookView xWindow="0" yWindow="460" windowWidth="25600" windowHeight="14340" activeTab="2"/>
  </bookViews>
  <sheets>
    <sheet name="Jennie OB TNFa Periphery Study " sheetId="1" r:id="rId1"/>
    <sheet name="group means" sheetId="2" r:id="rId2"/>
    <sheet name="graph" sheetId="3" r:id="rId3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3" i="1" l="1"/>
  <c r="J527" i="1"/>
  <c r="J529" i="1"/>
  <c r="J531" i="1"/>
  <c r="J541" i="1"/>
  <c r="J549" i="1"/>
  <c r="J557" i="1"/>
  <c r="F567" i="1"/>
  <c r="F569" i="1"/>
  <c r="F571" i="1"/>
  <c r="F573" i="1"/>
  <c r="F575" i="1"/>
  <c r="F577" i="1"/>
  <c r="F579" i="1"/>
  <c r="F581" i="1"/>
  <c r="F583" i="1"/>
  <c r="F585" i="1"/>
  <c r="F587" i="1"/>
  <c r="F589" i="1"/>
  <c r="F591" i="1"/>
  <c r="F593" i="1"/>
  <c r="F595" i="1"/>
  <c r="F597" i="1"/>
  <c r="F599" i="1"/>
  <c r="F601" i="1"/>
  <c r="F565" i="1"/>
  <c r="F523" i="1"/>
  <c r="F525" i="1"/>
  <c r="J525" i="1"/>
  <c r="F527" i="1"/>
  <c r="F529" i="1"/>
  <c r="F531" i="1"/>
  <c r="F533" i="1"/>
  <c r="J533" i="1"/>
  <c r="F535" i="1"/>
  <c r="F537" i="1"/>
  <c r="J537" i="1"/>
  <c r="F539" i="1"/>
  <c r="J539" i="1"/>
  <c r="F541" i="1"/>
  <c r="F543" i="1"/>
  <c r="J543" i="1"/>
  <c r="F545" i="1"/>
  <c r="J545" i="1"/>
  <c r="F547" i="1"/>
  <c r="J547" i="1"/>
  <c r="F549" i="1"/>
  <c r="F551" i="1"/>
  <c r="J551" i="1"/>
  <c r="F553" i="1"/>
  <c r="J553" i="1"/>
  <c r="F555" i="1"/>
  <c r="J555" i="1"/>
  <c r="F557" i="1"/>
  <c r="F521" i="1"/>
  <c r="J521" i="1"/>
  <c r="E523" i="1"/>
  <c r="E525" i="1"/>
  <c r="E527" i="1"/>
  <c r="E529" i="1"/>
  <c r="E531" i="1"/>
  <c r="E533" i="1"/>
  <c r="E537" i="1"/>
  <c r="E539" i="1"/>
  <c r="E541" i="1"/>
  <c r="E543" i="1"/>
  <c r="E545" i="1"/>
  <c r="E547" i="1"/>
  <c r="E549" i="1"/>
  <c r="E551" i="1"/>
  <c r="E553" i="1"/>
  <c r="E555" i="1"/>
  <c r="E557" i="1"/>
  <c r="E562" i="1"/>
  <c r="E565" i="1"/>
  <c r="E567" i="1"/>
  <c r="E569" i="1"/>
  <c r="E571" i="1"/>
  <c r="E573" i="1"/>
  <c r="E575" i="1"/>
  <c r="E577" i="1"/>
  <c r="E579" i="1"/>
  <c r="E581" i="1"/>
  <c r="E583" i="1"/>
  <c r="E585" i="1"/>
  <c r="E587" i="1"/>
  <c r="E589" i="1"/>
  <c r="E591" i="1"/>
  <c r="E593" i="1"/>
  <c r="E595" i="1"/>
  <c r="E597" i="1"/>
  <c r="E599" i="1"/>
  <c r="E601" i="1"/>
  <c r="E521" i="1"/>
  <c r="N17" i="2"/>
  <c r="O17" i="2"/>
  <c r="M17" i="2"/>
  <c r="J25" i="2"/>
  <c r="J32" i="2"/>
  <c r="K25" i="2"/>
  <c r="M25" i="2"/>
  <c r="M32" i="2"/>
  <c r="N25" i="2"/>
  <c r="N32" i="2"/>
  <c r="O25" i="2"/>
  <c r="I25" i="2"/>
  <c r="I32" i="2"/>
  <c r="J17" i="2"/>
  <c r="K17" i="2"/>
  <c r="I17" i="2"/>
  <c r="K32" i="2"/>
  <c r="G17" i="2"/>
  <c r="F25" i="2"/>
  <c r="F32" i="2"/>
  <c r="E25" i="2"/>
  <c r="E32" i="2"/>
  <c r="C17" i="2"/>
  <c r="B25" i="2"/>
  <c r="B32" i="2"/>
  <c r="A17" i="2"/>
  <c r="O32" i="2"/>
  <c r="G25" i="2"/>
  <c r="G32" i="2"/>
  <c r="C25" i="2"/>
  <c r="C32" i="2"/>
  <c r="A25" i="2"/>
  <c r="A32" i="2"/>
  <c r="J245" i="1"/>
  <c r="F475" i="1"/>
  <c r="G475" i="1"/>
  <c r="F477" i="1"/>
  <c r="G477" i="1"/>
  <c r="F479" i="1"/>
  <c r="G479" i="1"/>
  <c r="F481" i="1"/>
  <c r="G481" i="1"/>
  <c r="F483" i="1"/>
  <c r="G483" i="1"/>
  <c r="F485" i="1"/>
  <c r="G485" i="1"/>
  <c r="F487" i="1"/>
  <c r="G487" i="1"/>
  <c r="F489" i="1"/>
  <c r="G489" i="1"/>
  <c r="F491" i="1"/>
  <c r="G491" i="1"/>
  <c r="F493" i="1"/>
  <c r="G493" i="1"/>
  <c r="F495" i="1"/>
  <c r="G495" i="1"/>
  <c r="F497" i="1"/>
  <c r="G497" i="1"/>
  <c r="F499" i="1"/>
  <c r="G499" i="1"/>
  <c r="F501" i="1"/>
  <c r="G501" i="1"/>
  <c r="F503" i="1"/>
  <c r="G503" i="1"/>
  <c r="F505" i="1"/>
  <c r="G505" i="1"/>
  <c r="F507" i="1"/>
  <c r="G507" i="1"/>
  <c r="F509" i="1"/>
  <c r="G509" i="1"/>
  <c r="F511" i="1"/>
  <c r="G511" i="1"/>
  <c r="F473" i="1"/>
  <c r="G473" i="1"/>
  <c r="F301" i="1"/>
  <c r="G301" i="1"/>
  <c r="F105" i="1"/>
  <c r="G105" i="1"/>
  <c r="F67" i="1"/>
  <c r="G67" i="1"/>
  <c r="J67" i="1"/>
  <c r="F7" i="1"/>
  <c r="G7" i="1"/>
  <c r="J7" i="1"/>
  <c r="F9" i="1"/>
  <c r="G9" i="1"/>
  <c r="J9" i="1"/>
  <c r="F11" i="1"/>
  <c r="G11" i="1"/>
  <c r="J11" i="1"/>
  <c r="F13" i="1"/>
  <c r="G13" i="1"/>
  <c r="J13" i="1"/>
  <c r="F15" i="1"/>
  <c r="G15" i="1"/>
  <c r="J15" i="1"/>
  <c r="F17" i="1"/>
  <c r="G17" i="1"/>
  <c r="J17" i="1"/>
  <c r="F19" i="1"/>
  <c r="G19" i="1"/>
  <c r="J19" i="1"/>
  <c r="F21" i="1"/>
  <c r="G21" i="1"/>
  <c r="J21" i="1"/>
  <c r="F23" i="1"/>
  <c r="G23" i="1"/>
  <c r="J23" i="1"/>
  <c r="F25" i="1"/>
  <c r="G25" i="1"/>
  <c r="J25" i="1"/>
  <c r="F27" i="1"/>
  <c r="G27" i="1"/>
  <c r="J27" i="1"/>
  <c r="F29" i="1"/>
  <c r="G29" i="1"/>
  <c r="J29" i="1"/>
  <c r="F31" i="1"/>
  <c r="G31" i="1"/>
  <c r="J31" i="1"/>
  <c r="F33" i="1"/>
  <c r="G33" i="1"/>
  <c r="J33" i="1"/>
  <c r="F35" i="1"/>
  <c r="G35" i="1"/>
  <c r="J35" i="1"/>
  <c r="F37" i="1"/>
  <c r="G37" i="1"/>
  <c r="J37" i="1"/>
  <c r="F39" i="1"/>
  <c r="G39" i="1"/>
  <c r="J39" i="1"/>
  <c r="F41" i="1"/>
  <c r="G41" i="1"/>
  <c r="J41" i="1"/>
  <c r="F43" i="1"/>
  <c r="G43" i="1"/>
  <c r="J43" i="1"/>
  <c r="F45" i="1"/>
  <c r="G45" i="1"/>
  <c r="J45" i="1"/>
  <c r="F47" i="1"/>
  <c r="G47" i="1"/>
  <c r="J47" i="1"/>
  <c r="F49" i="1"/>
  <c r="G49" i="1"/>
  <c r="J49" i="1"/>
  <c r="F51" i="1"/>
  <c r="G51" i="1"/>
  <c r="J51" i="1"/>
  <c r="F55" i="1"/>
  <c r="G55" i="1"/>
  <c r="J55" i="1"/>
  <c r="F57" i="1"/>
  <c r="G57" i="1"/>
  <c r="J57" i="1"/>
  <c r="F59" i="1"/>
  <c r="G59" i="1"/>
  <c r="J59" i="1"/>
  <c r="F61" i="1"/>
  <c r="G61" i="1"/>
  <c r="J61" i="1"/>
  <c r="F63" i="1"/>
  <c r="G63" i="1"/>
  <c r="J63" i="1"/>
  <c r="F65" i="1"/>
  <c r="G65" i="1"/>
  <c r="J65" i="1"/>
  <c r="F69" i="1"/>
  <c r="G69" i="1"/>
  <c r="J69" i="1"/>
  <c r="F71" i="1"/>
  <c r="G71" i="1"/>
  <c r="J71" i="1"/>
  <c r="F73" i="1"/>
  <c r="G73" i="1"/>
  <c r="J73" i="1"/>
  <c r="F75" i="1"/>
  <c r="G75" i="1"/>
  <c r="J75" i="1"/>
  <c r="F77" i="1"/>
  <c r="G77" i="1"/>
  <c r="J77" i="1"/>
  <c r="F79" i="1"/>
  <c r="G79" i="1"/>
  <c r="J79" i="1"/>
  <c r="F81" i="1"/>
  <c r="G81" i="1"/>
  <c r="J81" i="1"/>
  <c r="F85" i="1"/>
  <c r="G85" i="1"/>
  <c r="J85" i="1"/>
  <c r="F87" i="1"/>
  <c r="G87" i="1"/>
  <c r="J87" i="1"/>
  <c r="F89" i="1"/>
  <c r="G89" i="1"/>
  <c r="J89" i="1"/>
  <c r="F91" i="1"/>
  <c r="G91" i="1"/>
  <c r="J91" i="1"/>
  <c r="F93" i="1"/>
  <c r="G93" i="1"/>
  <c r="J93" i="1"/>
  <c r="F95" i="1"/>
  <c r="G95" i="1"/>
  <c r="J95" i="1"/>
  <c r="F97" i="1"/>
  <c r="G97" i="1"/>
  <c r="J97" i="1"/>
  <c r="F99" i="1"/>
  <c r="G99" i="1"/>
  <c r="J99" i="1"/>
  <c r="F107" i="1"/>
  <c r="G107" i="1"/>
  <c r="F109" i="1"/>
  <c r="G109" i="1"/>
  <c r="F111" i="1"/>
  <c r="G111" i="1"/>
  <c r="F113" i="1"/>
  <c r="G113" i="1"/>
  <c r="F115" i="1"/>
  <c r="G115" i="1"/>
  <c r="F117" i="1"/>
  <c r="G117" i="1"/>
  <c r="F119" i="1"/>
  <c r="G119" i="1"/>
  <c r="F121" i="1"/>
  <c r="G121" i="1"/>
  <c r="F123" i="1"/>
  <c r="G123" i="1"/>
  <c r="F125" i="1"/>
  <c r="G125" i="1"/>
  <c r="F127" i="1"/>
  <c r="G127" i="1"/>
  <c r="F129" i="1"/>
  <c r="G129" i="1"/>
  <c r="F131" i="1"/>
  <c r="G131" i="1"/>
  <c r="F133" i="1"/>
  <c r="G133" i="1"/>
  <c r="F135" i="1"/>
  <c r="G135" i="1"/>
  <c r="F137" i="1"/>
  <c r="G137" i="1"/>
  <c r="F139" i="1"/>
  <c r="G139" i="1"/>
  <c r="F141" i="1"/>
  <c r="G141" i="1"/>
  <c r="F143" i="1"/>
  <c r="G143" i="1"/>
  <c r="F145" i="1"/>
  <c r="G145" i="1"/>
  <c r="F147" i="1"/>
  <c r="G147" i="1"/>
  <c r="F149" i="1"/>
  <c r="G149" i="1"/>
  <c r="F151" i="1"/>
  <c r="G151" i="1"/>
  <c r="F153" i="1"/>
  <c r="G153" i="1"/>
  <c r="F155" i="1"/>
  <c r="G155" i="1"/>
  <c r="F157" i="1"/>
  <c r="G157" i="1"/>
  <c r="F159" i="1"/>
  <c r="G159" i="1"/>
  <c r="F161" i="1"/>
  <c r="G161" i="1"/>
  <c r="F163" i="1"/>
  <c r="G163" i="1"/>
  <c r="F165" i="1"/>
  <c r="G165" i="1"/>
  <c r="F167" i="1"/>
  <c r="G167" i="1"/>
  <c r="F169" i="1"/>
  <c r="G169" i="1"/>
  <c r="F171" i="1"/>
  <c r="G171" i="1"/>
  <c r="F173" i="1"/>
  <c r="G173" i="1"/>
  <c r="F175" i="1"/>
  <c r="G175" i="1"/>
  <c r="F177" i="1"/>
  <c r="G177" i="1"/>
  <c r="F179" i="1"/>
  <c r="G179" i="1"/>
  <c r="F181" i="1"/>
  <c r="G181" i="1"/>
  <c r="F183" i="1"/>
  <c r="G183" i="1"/>
  <c r="F185" i="1"/>
  <c r="G185" i="1"/>
  <c r="F187" i="1"/>
  <c r="G187" i="1"/>
  <c r="F189" i="1"/>
  <c r="G189" i="1"/>
  <c r="F191" i="1"/>
  <c r="G191" i="1"/>
  <c r="F193" i="1"/>
  <c r="G193" i="1"/>
  <c r="F195" i="1"/>
  <c r="G195" i="1"/>
  <c r="F197" i="1"/>
  <c r="G197" i="1"/>
  <c r="F199" i="1"/>
  <c r="G199" i="1"/>
  <c r="F205" i="1"/>
  <c r="G205" i="1"/>
  <c r="J205" i="1"/>
  <c r="F207" i="1"/>
  <c r="G207" i="1"/>
  <c r="J207" i="1"/>
  <c r="F209" i="1"/>
  <c r="G209" i="1"/>
  <c r="J209" i="1"/>
  <c r="F211" i="1"/>
  <c r="G211" i="1"/>
  <c r="J211" i="1"/>
  <c r="F213" i="1"/>
  <c r="G213" i="1"/>
  <c r="J213" i="1"/>
  <c r="F215" i="1"/>
  <c r="G215" i="1"/>
  <c r="J215" i="1"/>
  <c r="F217" i="1"/>
  <c r="G217" i="1"/>
  <c r="J217" i="1"/>
  <c r="F219" i="1"/>
  <c r="G219" i="1"/>
  <c r="J219" i="1"/>
  <c r="F221" i="1"/>
  <c r="G221" i="1"/>
  <c r="J221" i="1"/>
  <c r="F223" i="1"/>
  <c r="G223" i="1"/>
  <c r="J223" i="1"/>
  <c r="F225" i="1"/>
  <c r="G225" i="1"/>
  <c r="J225" i="1"/>
  <c r="F227" i="1"/>
  <c r="G227" i="1"/>
  <c r="J227" i="1"/>
  <c r="F229" i="1"/>
  <c r="G229" i="1"/>
  <c r="J229" i="1"/>
  <c r="F231" i="1"/>
  <c r="G231" i="1"/>
  <c r="J231" i="1"/>
  <c r="F233" i="1"/>
  <c r="G233" i="1"/>
  <c r="J233" i="1"/>
  <c r="F235" i="1"/>
  <c r="G235" i="1"/>
  <c r="J235" i="1"/>
  <c r="F237" i="1"/>
  <c r="G237" i="1"/>
  <c r="J237" i="1"/>
  <c r="F239" i="1"/>
  <c r="G239" i="1"/>
  <c r="J239" i="1"/>
  <c r="F241" i="1"/>
  <c r="G241" i="1"/>
  <c r="J241" i="1"/>
  <c r="F243" i="1"/>
  <c r="G243" i="1"/>
  <c r="J243" i="1"/>
  <c r="F247" i="1"/>
  <c r="G247" i="1"/>
  <c r="J247" i="1"/>
  <c r="F249" i="1"/>
  <c r="G249" i="1"/>
  <c r="J249" i="1"/>
  <c r="F251" i="1"/>
  <c r="G251" i="1"/>
  <c r="J251" i="1"/>
  <c r="F255" i="1"/>
  <c r="G255" i="1"/>
  <c r="J255" i="1"/>
  <c r="F257" i="1"/>
  <c r="G257" i="1"/>
  <c r="J257" i="1"/>
  <c r="F259" i="1"/>
  <c r="G259" i="1"/>
  <c r="J259" i="1"/>
  <c r="F261" i="1"/>
  <c r="G261" i="1"/>
  <c r="J261" i="1"/>
  <c r="F265" i="1"/>
  <c r="G265" i="1"/>
  <c r="J265" i="1"/>
  <c r="F267" i="1"/>
  <c r="G267" i="1"/>
  <c r="J267" i="1"/>
  <c r="F269" i="1"/>
  <c r="G269" i="1"/>
  <c r="J269" i="1"/>
  <c r="F271" i="1"/>
  <c r="G271" i="1"/>
  <c r="J271" i="1"/>
  <c r="F273" i="1"/>
  <c r="G273" i="1"/>
  <c r="J273" i="1"/>
  <c r="F275" i="1"/>
  <c r="G275" i="1"/>
  <c r="J275" i="1"/>
  <c r="F277" i="1"/>
  <c r="G277" i="1"/>
  <c r="J277" i="1"/>
  <c r="F279" i="1"/>
  <c r="G279" i="1"/>
  <c r="J279" i="1"/>
  <c r="F283" i="1"/>
  <c r="G283" i="1"/>
  <c r="J283" i="1"/>
  <c r="F285" i="1"/>
  <c r="G285" i="1"/>
  <c r="J285" i="1"/>
  <c r="F287" i="1"/>
  <c r="G287" i="1"/>
  <c r="J287" i="1"/>
  <c r="F289" i="1"/>
  <c r="G289" i="1"/>
  <c r="J289" i="1"/>
  <c r="F291" i="1"/>
  <c r="G291" i="1"/>
  <c r="J291" i="1"/>
  <c r="F293" i="1"/>
  <c r="G293" i="1"/>
  <c r="J293" i="1"/>
  <c r="F295" i="1"/>
  <c r="G295" i="1"/>
  <c r="J295" i="1"/>
  <c r="F303" i="1"/>
  <c r="G303" i="1"/>
  <c r="F305" i="1"/>
  <c r="G305" i="1"/>
  <c r="F307" i="1"/>
  <c r="G307" i="1"/>
  <c r="F309" i="1"/>
  <c r="G309" i="1"/>
  <c r="F311" i="1"/>
  <c r="G311" i="1"/>
  <c r="F313" i="1"/>
  <c r="G313" i="1"/>
  <c r="F315" i="1"/>
  <c r="G315" i="1"/>
  <c r="F317" i="1"/>
  <c r="G317" i="1"/>
  <c r="F319" i="1"/>
  <c r="G319" i="1"/>
  <c r="F321" i="1"/>
  <c r="G321" i="1"/>
  <c r="F323" i="1"/>
  <c r="G323" i="1"/>
  <c r="F325" i="1"/>
  <c r="G325" i="1"/>
  <c r="F327" i="1"/>
  <c r="G327" i="1"/>
  <c r="F329" i="1"/>
  <c r="G329" i="1"/>
  <c r="F331" i="1"/>
  <c r="G331" i="1"/>
  <c r="F333" i="1"/>
  <c r="G333" i="1"/>
  <c r="F335" i="1"/>
  <c r="G335" i="1"/>
  <c r="F337" i="1"/>
  <c r="G337" i="1"/>
  <c r="F339" i="1"/>
  <c r="G339" i="1"/>
  <c r="F341" i="1"/>
  <c r="G341" i="1"/>
  <c r="F343" i="1"/>
  <c r="G343" i="1"/>
  <c r="F345" i="1"/>
  <c r="G345" i="1"/>
  <c r="F347" i="1"/>
  <c r="G347" i="1"/>
  <c r="F349" i="1"/>
  <c r="G349" i="1"/>
  <c r="F351" i="1"/>
  <c r="G351" i="1"/>
  <c r="F353" i="1"/>
  <c r="G353" i="1"/>
  <c r="F355" i="1"/>
  <c r="G355" i="1"/>
  <c r="F357" i="1"/>
  <c r="G357" i="1"/>
  <c r="F359" i="1"/>
  <c r="G359" i="1"/>
  <c r="F361" i="1"/>
  <c r="G361" i="1"/>
  <c r="F363" i="1"/>
  <c r="G363" i="1"/>
  <c r="F365" i="1"/>
  <c r="G365" i="1"/>
  <c r="F367" i="1"/>
  <c r="G367" i="1"/>
  <c r="F369" i="1"/>
  <c r="G369" i="1"/>
  <c r="F371" i="1"/>
  <c r="G371" i="1"/>
  <c r="F373" i="1"/>
  <c r="G373" i="1"/>
  <c r="F375" i="1"/>
  <c r="G375" i="1"/>
  <c r="F377" i="1"/>
  <c r="G377" i="1"/>
  <c r="F379" i="1"/>
  <c r="G379" i="1"/>
  <c r="F381" i="1"/>
  <c r="G381" i="1"/>
  <c r="F383" i="1"/>
  <c r="G383" i="1"/>
  <c r="F385" i="1"/>
  <c r="G385" i="1"/>
  <c r="F387" i="1"/>
  <c r="G387" i="1"/>
  <c r="F389" i="1"/>
  <c r="G389" i="1"/>
  <c r="F391" i="1"/>
  <c r="G391" i="1"/>
  <c r="F397" i="1"/>
  <c r="G397" i="1"/>
  <c r="J397" i="1"/>
  <c r="F399" i="1"/>
  <c r="G399" i="1"/>
  <c r="J399" i="1"/>
  <c r="F401" i="1"/>
  <c r="G401" i="1"/>
  <c r="J401" i="1"/>
  <c r="F403" i="1"/>
  <c r="G403" i="1"/>
  <c r="J403" i="1"/>
  <c r="F405" i="1"/>
  <c r="G405" i="1"/>
  <c r="J405" i="1"/>
  <c r="F407" i="1"/>
  <c r="G407" i="1"/>
  <c r="J407" i="1"/>
  <c r="F409" i="1"/>
  <c r="G409" i="1"/>
  <c r="J409" i="1"/>
  <c r="F411" i="1"/>
  <c r="G411" i="1"/>
  <c r="J411" i="1"/>
  <c r="F413" i="1"/>
  <c r="G413" i="1"/>
  <c r="J413" i="1"/>
  <c r="F415" i="1"/>
  <c r="G415" i="1"/>
  <c r="J415" i="1"/>
  <c r="F417" i="1"/>
  <c r="G417" i="1"/>
  <c r="J417" i="1"/>
  <c r="F419" i="1"/>
  <c r="G419" i="1"/>
  <c r="J419" i="1"/>
  <c r="F421" i="1"/>
  <c r="G421" i="1"/>
  <c r="J421" i="1"/>
  <c r="F423" i="1"/>
  <c r="G423" i="1"/>
  <c r="J423" i="1"/>
  <c r="F427" i="1"/>
  <c r="G427" i="1"/>
  <c r="J427" i="1"/>
  <c r="F429" i="1"/>
  <c r="G429" i="1"/>
  <c r="J429" i="1"/>
  <c r="F431" i="1"/>
  <c r="G431" i="1"/>
  <c r="J431" i="1"/>
  <c r="F433" i="1"/>
  <c r="G433" i="1"/>
  <c r="J433" i="1"/>
  <c r="F5" i="1"/>
  <c r="G5" i="1"/>
  <c r="J5" i="1"/>
  <c r="F17" i="2"/>
  <c r="E17" i="2"/>
  <c r="B17" i="2"/>
</calcChain>
</file>

<file path=xl/sharedStrings.xml><?xml version="1.0" encoding="utf-8"?>
<sst xmlns="http://schemas.openxmlformats.org/spreadsheetml/2006/main" count="724" uniqueCount="168">
  <si>
    <t>Plate Name: Jennie OB Periphery TNFa Plate1 11.11.14</t>
  </si>
  <si>
    <t>Detector</t>
  </si>
  <si>
    <t>Reporter</t>
  </si>
  <si>
    <t>Start</t>
  </si>
  <si>
    <t>End</t>
  </si>
  <si>
    <t>Threshold</t>
  </si>
  <si>
    <t>TNF-mouse</t>
  </si>
  <si>
    <t>FAM</t>
  </si>
  <si>
    <t>Well</t>
  </si>
  <si>
    <t>SampleName</t>
  </si>
  <si>
    <t>Ct</t>
  </si>
  <si>
    <t>S1</t>
  </si>
  <si>
    <t>S2</t>
  </si>
  <si>
    <t>S3</t>
  </si>
  <si>
    <t>S4</t>
  </si>
  <si>
    <t>S5</t>
  </si>
  <si>
    <t>18S Mouse</t>
  </si>
  <si>
    <t>VIC</t>
  </si>
  <si>
    <t>Plate Name: Jennie OB Periphery TNFa Plate2 11.12.14</t>
  </si>
  <si>
    <t>Plate Name: Jennie OB TNFa Brain and Periphery Plate3 12.4.14</t>
  </si>
  <si>
    <t>OBSD1 L1</t>
  </si>
  <si>
    <t xml:space="preserve">OBSD1 S1 </t>
  </si>
  <si>
    <t xml:space="preserve">OBSD1 F1 </t>
  </si>
  <si>
    <t xml:space="preserve">OBSD1 L2 </t>
  </si>
  <si>
    <t xml:space="preserve">OBSD1 S2 </t>
  </si>
  <si>
    <t xml:space="preserve">OBSD1 F2 </t>
  </si>
  <si>
    <t xml:space="preserve">OBC1 L1 </t>
  </si>
  <si>
    <t xml:space="preserve">OBC1 S1 </t>
  </si>
  <si>
    <t xml:space="preserve">OBC1 F1 </t>
  </si>
  <si>
    <t xml:space="preserve">OBC1 L2 </t>
  </si>
  <si>
    <t xml:space="preserve">OBC1 S2 </t>
  </si>
  <si>
    <t xml:space="preserve">OBC1 F2 </t>
  </si>
  <si>
    <t>OBSD2 L5</t>
  </si>
  <si>
    <t>OBSD2 S5</t>
  </si>
  <si>
    <t>OBSD2 F5</t>
  </si>
  <si>
    <t>OBC2 L5</t>
  </si>
  <si>
    <t>OBC2 S5</t>
  </si>
  <si>
    <t>OBC2 F5</t>
  </si>
  <si>
    <t>OBC2 L6</t>
  </si>
  <si>
    <t>OBC2 S6</t>
  </si>
  <si>
    <t>OBC2 F6</t>
  </si>
  <si>
    <t>OBC2 L7</t>
  </si>
  <si>
    <t>OBC2 S7</t>
  </si>
  <si>
    <t>OBC2 F7</t>
  </si>
  <si>
    <t xml:space="preserve">C2 L1 </t>
  </si>
  <si>
    <t xml:space="preserve">C2 S1 </t>
  </si>
  <si>
    <t>C2 F1</t>
  </si>
  <si>
    <t>C2 L2</t>
  </si>
  <si>
    <t xml:space="preserve">C2 S2 </t>
  </si>
  <si>
    <t>C2 F2</t>
  </si>
  <si>
    <t xml:space="preserve">C2 F2 </t>
  </si>
  <si>
    <t>C2 L3</t>
  </si>
  <si>
    <t>C2 S3</t>
  </si>
  <si>
    <t xml:space="preserve">C2 F3 </t>
  </si>
  <si>
    <t>C2 L4</t>
  </si>
  <si>
    <t>C2 S4</t>
  </si>
  <si>
    <t>C2 F4</t>
  </si>
  <si>
    <t xml:space="preserve">C3 L1 </t>
  </si>
  <si>
    <t xml:space="preserve">C3 S1 </t>
  </si>
  <si>
    <t xml:space="preserve">C3 F1 </t>
  </si>
  <si>
    <t xml:space="preserve">C3 L2 </t>
  </si>
  <si>
    <t xml:space="preserve">C3 S2 </t>
  </si>
  <si>
    <t xml:space="preserve">C3 F2 </t>
  </si>
  <si>
    <t xml:space="preserve">C3 L3 </t>
  </si>
  <si>
    <t>OBC1 L3</t>
  </si>
  <si>
    <t xml:space="preserve">OBC1 L3 </t>
  </si>
  <si>
    <t>OBC1 S3</t>
  </si>
  <si>
    <t xml:space="preserve">OBC1 F3 </t>
  </si>
  <si>
    <t xml:space="preserve">OBC1 L4 </t>
  </si>
  <si>
    <t>OBC1 S4</t>
  </si>
  <si>
    <t xml:space="preserve">OBC1 F4 </t>
  </si>
  <si>
    <t xml:space="preserve">OBSD2 L3 </t>
  </si>
  <si>
    <t>OBSD2 L3</t>
  </si>
  <si>
    <t xml:space="preserve">OBSD2 S3 </t>
  </si>
  <si>
    <t xml:space="preserve">OBSD2 F3 </t>
  </si>
  <si>
    <t>OBSD2 L4</t>
  </si>
  <si>
    <t>OBSD2 S4</t>
  </si>
  <si>
    <t xml:space="preserve">OBSD2 S4 </t>
  </si>
  <si>
    <t xml:space="preserve">OBSD2 F4 </t>
  </si>
  <si>
    <t xml:space="preserve">SD1 L1 </t>
  </si>
  <si>
    <t xml:space="preserve">SD1 S1 </t>
  </si>
  <si>
    <t xml:space="preserve">SD1 F1 </t>
  </si>
  <si>
    <t xml:space="preserve">SD1 L2 </t>
  </si>
  <si>
    <t>SD1 L2</t>
  </si>
  <si>
    <t>SD1 S2</t>
  </si>
  <si>
    <t>SD1 F2</t>
  </si>
  <si>
    <t xml:space="preserve">SD1 L3 </t>
  </si>
  <si>
    <t>SD1 S3</t>
  </si>
  <si>
    <t xml:space="preserve">SD1 S3 </t>
  </si>
  <si>
    <t>SD1 F3</t>
  </si>
  <si>
    <t>SD1 L4</t>
  </si>
  <si>
    <t>SD1 S4</t>
  </si>
  <si>
    <t>SD1 F4</t>
  </si>
  <si>
    <t xml:space="preserve">SD1 F4 </t>
  </si>
  <si>
    <t xml:space="preserve">SD3 L1 </t>
  </si>
  <si>
    <t xml:space="preserve">SD3 S1 </t>
  </si>
  <si>
    <t xml:space="preserve">SD3 F1 </t>
  </si>
  <si>
    <t xml:space="preserve">SD3 L2 </t>
  </si>
  <si>
    <t xml:space="preserve">SD3 S2 </t>
  </si>
  <si>
    <t>SD3 F2</t>
  </si>
  <si>
    <t xml:space="preserve">SD3 L3 </t>
  </si>
  <si>
    <t xml:space="preserve">SD3 S3 </t>
  </si>
  <si>
    <t xml:space="preserve">SD3 F3 </t>
  </si>
  <si>
    <t xml:space="preserve">SD3 L4 </t>
  </si>
  <si>
    <t>SD3 S4</t>
  </si>
  <si>
    <t xml:space="preserve">SD3 S4 </t>
  </si>
  <si>
    <t xml:space="preserve">SD3 F4 </t>
  </si>
  <si>
    <t xml:space="preserve">C3 S3 </t>
  </si>
  <si>
    <t xml:space="preserve">C3 F3 </t>
  </si>
  <si>
    <t xml:space="preserve">C3 L4 </t>
  </si>
  <si>
    <t xml:space="preserve">C3 S4 </t>
  </si>
  <si>
    <t>C3 F4</t>
  </si>
  <si>
    <t>OBSD3 L7</t>
  </si>
  <si>
    <t>OBSD3 S7</t>
  </si>
  <si>
    <t>OBSD3 F7</t>
  </si>
  <si>
    <t xml:space="preserve">OBSD3 F7 </t>
  </si>
  <si>
    <t>OBSD3 L8</t>
  </si>
  <si>
    <t xml:space="preserve">OBSD3 S8 </t>
  </si>
  <si>
    <t>OBSD3 L9</t>
  </si>
  <si>
    <t>OBSD3 S9</t>
  </si>
  <si>
    <t>OBSD3 F9</t>
  </si>
  <si>
    <t>OBC3 L8</t>
  </si>
  <si>
    <t>OBC3 S8</t>
  </si>
  <si>
    <t>OBC3 F8</t>
  </si>
  <si>
    <t>OBC3 L9</t>
  </si>
  <si>
    <t>OBC3 S9</t>
  </si>
  <si>
    <t>OBC3 F9</t>
  </si>
  <si>
    <t>OBSD3 F8</t>
  </si>
  <si>
    <t>Average CT</t>
  </si>
  <si>
    <t>average CT</t>
  </si>
  <si>
    <t>average CT from plate 3 of IL-1B</t>
  </si>
  <si>
    <t>std1</t>
  </si>
  <si>
    <t>std2</t>
  </si>
  <si>
    <t>std3</t>
  </si>
  <si>
    <t>std4</t>
  </si>
  <si>
    <t>std5</t>
  </si>
  <si>
    <t xml:space="preserve">TNFa </t>
  </si>
  <si>
    <t>x for TNF</t>
  </si>
  <si>
    <t xml:space="preserve">18s </t>
  </si>
  <si>
    <t>x for 18s</t>
  </si>
  <si>
    <t>relative expression</t>
  </si>
  <si>
    <t>TNFa</t>
  </si>
  <si>
    <t>18s</t>
  </si>
  <si>
    <t>control</t>
  </si>
  <si>
    <t>SD</t>
  </si>
  <si>
    <t xml:space="preserve">OB control </t>
  </si>
  <si>
    <t>OB SD</t>
  </si>
  <si>
    <t>LIV</t>
  </si>
  <si>
    <t>SPL</t>
  </si>
  <si>
    <t>FAT</t>
  </si>
  <si>
    <t>NA</t>
  </si>
  <si>
    <t xml:space="preserve"> Standard Deviation </t>
  </si>
  <si>
    <t>OB control</t>
  </si>
  <si>
    <t xml:space="preserve">Sample Size </t>
  </si>
  <si>
    <t xml:space="preserve">Standard Error </t>
  </si>
  <si>
    <t xml:space="preserve">control </t>
  </si>
  <si>
    <t>HSF</t>
  </si>
  <si>
    <t>OB HSF</t>
  </si>
  <si>
    <t>liver</t>
  </si>
  <si>
    <t xml:space="preserve">spleen </t>
  </si>
  <si>
    <t>fat</t>
  </si>
  <si>
    <t xml:space="preserve">liver </t>
  </si>
  <si>
    <t>spleen</t>
  </si>
  <si>
    <t>Plate Name: Jennie OB Periphery Plate3 Redo 12.9.14</t>
  </si>
  <si>
    <t>Average Ct</t>
  </si>
  <si>
    <t>TNF</t>
  </si>
  <si>
    <t xml:space="preserve">OB HSF </t>
  </si>
  <si>
    <t xml:space="preserve">fat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</si>
</sst>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Fill="1"/>
    <xf numFmtId="0" fontId="18" fillId="0" borderId="0" xfId="0" applyFont="1" applyFill="1"/>
    <xf numFmtId="0" fontId="0" fillId="34" borderId="0" xfId="0" applyFill="1"/>
    <xf numFmtId="0" fontId="0" fillId="0" borderId="0" xfId="0" applyFill="1"/>
    <xf numFmtId="11" fontId="0" fillId="0" borderId="0" xfId="0" applyNumberFormat="1" applyFill="1"/>
    <xf numFmtId="0" fontId="0" fillId="35" borderId="0" xfId="0" applyFill="1"/>
    <xf numFmtId="0" fontId="0" fillId="36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56999125109361"/>
                  <c:y val="0.0407079323417906"/>
                </c:manualLayout>
              </c:layout>
              <c:numFmt formatCode="General" sourceLinked="0"/>
            </c:trendlineLbl>
          </c:trendline>
          <c:xVal>
            <c:numRef>
              <c:f>'Jennie OB TNFa Periphery Study '!$O$3:$O$7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TNFa Periphery Study '!$P$3:$P$7</c:f>
              <c:numCache>
                <c:formatCode>General</c:formatCode>
                <c:ptCount val="5"/>
                <c:pt idx="0">
                  <c:v>27.7497</c:v>
                </c:pt>
                <c:pt idx="1">
                  <c:v>31.19485</c:v>
                </c:pt>
                <c:pt idx="2">
                  <c:v>35.04235</c:v>
                </c:pt>
                <c:pt idx="3">
                  <c:v>39.3665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96067072"/>
        <c:axId val="-1308918560"/>
      </c:scatterChart>
      <c:valAx>
        <c:axId val="-1296067072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08918560"/>
        <c:crosses val="autoZero"/>
        <c:crossBetween val="midCat"/>
      </c:valAx>
      <c:valAx>
        <c:axId val="-1308918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296067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204221347331584"/>
                  <c:y val="0.000391149023038787"/>
                </c:manualLayout>
              </c:layout>
              <c:numFmt formatCode="General" sourceLinked="0"/>
            </c:trendlineLbl>
          </c:trendline>
          <c:xVal>
            <c:numRef>
              <c:f>'Jennie OB TNFa Periphery Study '!$O$101:$O$105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TNFa Periphery Study '!$P$101:$P$105</c:f>
              <c:numCache>
                <c:formatCode>General</c:formatCode>
                <c:ptCount val="5"/>
                <c:pt idx="0">
                  <c:v>18.0435</c:v>
                </c:pt>
                <c:pt idx="1">
                  <c:v>21.69405</c:v>
                </c:pt>
                <c:pt idx="2">
                  <c:v>25.99815</c:v>
                </c:pt>
                <c:pt idx="3">
                  <c:v>29.887</c:v>
                </c:pt>
                <c:pt idx="4">
                  <c:v>35.2991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9724224"/>
        <c:axId val="-1249481040"/>
      </c:scatterChart>
      <c:valAx>
        <c:axId val="-1319724224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249481040"/>
        <c:crosses val="autoZero"/>
        <c:crossBetween val="midCat"/>
      </c:valAx>
      <c:valAx>
        <c:axId val="-1249481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19724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92707786526684"/>
          <c:y val="0.0421412948381452"/>
          <c:w val="0.886090332458443"/>
          <c:h val="0.8326195683872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7088801399825"/>
                  <c:y val="0.0220472440944882"/>
                </c:manualLayout>
              </c:layout>
              <c:numFmt formatCode="General" sourceLinked="0"/>
            </c:trendlineLbl>
          </c:trendline>
          <c:xVal>
            <c:numRef>
              <c:f>'Jennie OB TNFa Periphery Study '!$O$205:$O$209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TNFa Periphery Study '!$P$205:$P$209</c:f>
              <c:numCache>
                <c:formatCode>General</c:formatCode>
                <c:ptCount val="5"/>
                <c:pt idx="0">
                  <c:v>27.15265</c:v>
                </c:pt>
                <c:pt idx="1">
                  <c:v>30.7111</c:v>
                </c:pt>
                <c:pt idx="2">
                  <c:v>33.8523</c:v>
                </c:pt>
                <c:pt idx="3">
                  <c:v>37.00885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93668704"/>
        <c:axId val="-1296538192"/>
      </c:scatterChart>
      <c:valAx>
        <c:axId val="-1293668704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296538192"/>
        <c:crosses val="autoZero"/>
        <c:crossBetween val="midCat"/>
      </c:valAx>
      <c:valAx>
        <c:axId val="-129653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293668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53818897637795"/>
          <c:y val="0.0514005540974045"/>
          <c:w val="0.886090332458443"/>
          <c:h val="0.8326195683872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56999125109361"/>
                  <c:y val="0.00291083406240887"/>
                </c:manualLayout>
              </c:layout>
              <c:numFmt formatCode="General" sourceLinked="0"/>
            </c:trendlineLbl>
          </c:trendline>
          <c:xVal>
            <c:numRef>
              <c:f>'Jennie OB TNFa Periphery Study '!$O$301:$O$305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TNFa Periphery Study '!$P$301:$P$305</c:f>
              <c:numCache>
                <c:formatCode>General</c:formatCode>
                <c:ptCount val="5"/>
                <c:pt idx="0">
                  <c:v>18.5406</c:v>
                </c:pt>
                <c:pt idx="1">
                  <c:v>22.83615</c:v>
                </c:pt>
                <c:pt idx="2">
                  <c:v>26.1511</c:v>
                </c:pt>
                <c:pt idx="3">
                  <c:v>30.28235</c:v>
                </c:pt>
                <c:pt idx="4">
                  <c:v>36.3982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93386704"/>
        <c:axId val="-1383720768"/>
      </c:scatterChart>
      <c:valAx>
        <c:axId val="-1293386704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83720768"/>
        <c:crosses val="autoZero"/>
        <c:crossBetween val="midCat"/>
      </c:valAx>
      <c:valAx>
        <c:axId val="-138372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293386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354221347331584"/>
                  <c:y val="0.134266185476815"/>
                </c:manualLayout>
              </c:layout>
              <c:numFmt formatCode="General" sourceLinked="0"/>
            </c:trendlineLbl>
          </c:trendline>
          <c:xVal>
            <c:numRef>
              <c:f>'Jennie OB TNFa Periphery Study '!$O$397:$O$402</c:f>
              <c:numCache>
                <c:formatCode>General</c:formatCode>
                <c:ptCount val="6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TNFa Periphery Study '!$P$397:$P$402</c:f>
              <c:numCache>
                <c:formatCode>General</c:formatCode>
                <c:ptCount val="6"/>
                <c:pt idx="0">
                  <c:v>28.3112</c:v>
                </c:pt>
                <c:pt idx="1">
                  <c:v>32.38685</c:v>
                </c:pt>
                <c:pt idx="2">
                  <c:v>36.64265</c:v>
                </c:pt>
                <c:pt idx="3">
                  <c:v>38.0046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0482352"/>
        <c:axId val="-1309749584"/>
      </c:scatterChart>
      <c:valAx>
        <c:axId val="-1310482352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09749584"/>
        <c:crosses val="autoZero"/>
        <c:crossBetween val="midCat"/>
      </c:valAx>
      <c:valAx>
        <c:axId val="-130974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10482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284346552352938"/>
                  <c:y val="0.0230206573848676"/>
                </c:manualLayout>
              </c:layout>
              <c:numFmt formatCode="General" sourceLinked="0"/>
            </c:trendlineLbl>
          </c:trendline>
          <c:xVal>
            <c:numRef>
              <c:f>'Jennie OB TNFa Periphery Study '!$O$470:$O$474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TNFa Periphery Study '!$P$470:$P$474</c:f>
              <c:numCache>
                <c:formatCode>General</c:formatCode>
                <c:ptCount val="5"/>
                <c:pt idx="0">
                  <c:v>18.47075</c:v>
                </c:pt>
                <c:pt idx="1">
                  <c:v>22.1974</c:v>
                </c:pt>
                <c:pt idx="2">
                  <c:v>26.8431</c:v>
                </c:pt>
                <c:pt idx="3">
                  <c:v>29.73645</c:v>
                </c:pt>
                <c:pt idx="4">
                  <c:v>33.33405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597552"/>
        <c:axId val="-1312430896"/>
      </c:scatterChart>
      <c:valAx>
        <c:axId val="-1318597552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12430896"/>
        <c:crosses val="autoZero"/>
        <c:crossBetween val="midCat"/>
      </c:valAx>
      <c:valAx>
        <c:axId val="-131243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18597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90354768153981"/>
                  <c:y val="0.0603506853310003"/>
                </c:manualLayout>
              </c:layout>
              <c:numFmt formatCode="General" sourceLinked="0"/>
            </c:trendlineLbl>
          </c:trendline>
          <c:xVal>
            <c:numRef>
              <c:f>'Jennie OB TNFa Periphery Study '!$N$521:$N$524</c:f>
              <c:numCache>
                <c:formatCode>General</c:formatCode>
                <c:ptCount val="4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</c:numCache>
            </c:numRef>
          </c:xVal>
          <c:yVal>
            <c:numRef>
              <c:f>'Jennie OB TNFa Periphery Study '!$O$521:$O$524</c:f>
              <c:numCache>
                <c:formatCode>General</c:formatCode>
                <c:ptCount val="4"/>
                <c:pt idx="0">
                  <c:v>29.02435</c:v>
                </c:pt>
                <c:pt idx="1">
                  <c:v>32.17435</c:v>
                </c:pt>
                <c:pt idx="2">
                  <c:v>36.4035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2058368"/>
        <c:axId val="-1308798288"/>
      </c:scatterChart>
      <c:valAx>
        <c:axId val="-1312058368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08798288"/>
        <c:crosses val="autoZero"/>
        <c:crossBetween val="midCat"/>
      </c:valAx>
      <c:valAx>
        <c:axId val="-1308798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12058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65332458442695"/>
                  <c:y val="0.00207822980460776"/>
                </c:manualLayout>
              </c:layout>
              <c:numFmt formatCode="General" sourceLinked="0"/>
            </c:trendlineLbl>
          </c:trendline>
          <c:xVal>
            <c:numRef>
              <c:f>'Jennie OB TNFa Periphery Study '!$N$563:$N$567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TNFa Periphery Study '!$O$563:$O$567</c:f>
              <c:numCache>
                <c:formatCode>General</c:formatCode>
                <c:ptCount val="5"/>
                <c:pt idx="0">
                  <c:v>17.71335</c:v>
                </c:pt>
                <c:pt idx="1">
                  <c:v>21.1853</c:v>
                </c:pt>
                <c:pt idx="2">
                  <c:v>26.01145</c:v>
                </c:pt>
                <c:pt idx="3">
                  <c:v>29.15635</c:v>
                </c:pt>
                <c:pt idx="4">
                  <c:v>32.3004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08654400"/>
        <c:axId val="-1297008960"/>
      </c:scatterChart>
      <c:valAx>
        <c:axId val="-1308654400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297008960"/>
        <c:crosses val="autoZero"/>
        <c:crossBetween val="midCat"/>
      </c:valAx>
      <c:valAx>
        <c:axId val="-129700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08654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581025</xdr:colOff>
      <xdr:row>7</xdr:row>
      <xdr:rowOff>100012</xdr:rowOff>
    </xdr:from>
    <xdr:to>
      <xdr:col>20</xdr:col>
      <xdr:colOff>276225</xdr:colOff>
      <xdr:row>21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105</xdr:row>
      <xdr:rowOff>80962</xdr:rowOff>
    </xdr:from>
    <xdr:to>
      <xdr:col>20</xdr:col>
      <xdr:colOff>304800</xdr:colOff>
      <xdr:row>119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</xdr:colOff>
      <xdr:row>209</xdr:row>
      <xdr:rowOff>109537</xdr:rowOff>
    </xdr:from>
    <xdr:to>
      <xdr:col>20</xdr:col>
      <xdr:colOff>314325</xdr:colOff>
      <xdr:row>223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533400</xdr:colOff>
      <xdr:row>305</xdr:row>
      <xdr:rowOff>52387</xdr:rowOff>
    </xdr:from>
    <xdr:to>
      <xdr:col>20</xdr:col>
      <xdr:colOff>228600</xdr:colOff>
      <xdr:row>319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581025</xdr:colOff>
      <xdr:row>402</xdr:row>
      <xdr:rowOff>80962</xdr:rowOff>
    </xdr:from>
    <xdr:to>
      <xdr:col>20</xdr:col>
      <xdr:colOff>276225</xdr:colOff>
      <xdr:row>416</xdr:row>
      <xdr:rowOff>157162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123824</xdr:colOff>
      <xdr:row>474</xdr:row>
      <xdr:rowOff>76200</xdr:rowOff>
    </xdr:from>
    <xdr:to>
      <xdr:col>17</xdr:col>
      <xdr:colOff>38099</xdr:colOff>
      <xdr:row>487</xdr:row>
      <xdr:rowOff>176212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276225</xdr:colOff>
      <xdr:row>524</xdr:row>
      <xdr:rowOff>138112</xdr:rowOff>
    </xdr:from>
    <xdr:to>
      <xdr:col>18</xdr:col>
      <xdr:colOff>581025</xdr:colOff>
      <xdr:row>539</xdr:row>
      <xdr:rowOff>23812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238125</xdr:colOff>
      <xdr:row>567</xdr:row>
      <xdr:rowOff>138112</xdr:rowOff>
    </xdr:from>
    <xdr:to>
      <xdr:col>19</xdr:col>
      <xdr:colOff>542925</xdr:colOff>
      <xdr:row>582</xdr:row>
      <xdr:rowOff>23812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2"/>
  <sheetViews>
    <sheetView topLeftCell="A538" workbookViewId="0">
      <selection activeCell="J564" sqref="J564"/>
    </sheetView>
  </sheetViews>
  <sheetFormatPr baseColWidth="10" defaultColWidth="8.83203125" defaultRowHeight="15" x14ac:dyDescent="0.2"/>
  <cols>
    <col min="10" max="10" width="8.83203125" style="1"/>
  </cols>
  <sheetData>
    <row r="1" spans="1:16" x14ac:dyDescent="0.2">
      <c r="A1" t="s">
        <v>0</v>
      </c>
    </row>
    <row r="2" spans="1:16" x14ac:dyDescent="0.2">
      <c r="A2" t="s">
        <v>1</v>
      </c>
      <c r="B2" t="s">
        <v>2</v>
      </c>
      <c r="E2" t="s">
        <v>3</v>
      </c>
      <c r="F2" t="s">
        <v>4</v>
      </c>
      <c r="G2" t="s">
        <v>5</v>
      </c>
      <c r="N2" t="s">
        <v>136</v>
      </c>
    </row>
    <row r="3" spans="1:16" x14ac:dyDescent="0.2">
      <c r="A3" t="s">
        <v>6</v>
      </c>
      <c r="B3" t="s">
        <v>7</v>
      </c>
      <c r="E3">
        <v>3</v>
      </c>
      <c r="F3">
        <v>15</v>
      </c>
      <c r="G3">
        <v>0.2</v>
      </c>
      <c r="N3" t="s">
        <v>131</v>
      </c>
      <c r="O3">
        <v>5</v>
      </c>
      <c r="P3">
        <v>27.749699999999997</v>
      </c>
    </row>
    <row r="4" spans="1:16" x14ac:dyDescent="0.2">
      <c r="A4" t="s">
        <v>8</v>
      </c>
      <c r="B4" t="s">
        <v>9</v>
      </c>
      <c r="E4" t="s">
        <v>10</v>
      </c>
      <c r="F4" t="s">
        <v>128</v>
      </c>
      <c r="G4" t="s">
        <v>137</v>
      </c>
      <c r="H4" t="s">
        <v>139</v>
      </c>
      <c r="J4" s="1" t="s">
        <v>140</v>
      </c>
      <c r="N4" t="s">
        <v>132</v>
      </c>
      <c r="O4">
        <v>0.5</v>
      </c>
      <c r="P4">
        <v>31.194849999999999</v>
      </c>
    </row>
    <row r="5" spans="1:16" x14ac:dyDescent="0.2">
      <c r="A5">
        <v>1</v>
      </c>
      <c r="B5" t="s">
        <v>11</v>
      </c>
      <c r="E5">
        <v>27.760999999999999</v>
      </c>
      <c r="F5">
        <f>AVERAGE(E5,E6)</f>
        <v>27.749699999999997</v>
      </c>
      <c r="G5">
        <f>EXP((F5-30.239)/-1.681)</f>
        <v>4.3966581248991545</v>
      </c>
      <c r="H5">
        <v>4.0279656842820737</v>
      </c>
      <c r="J5" s="1">
        <f>(G5/H5)</f>
        <v>1.0915331632679475</v>
      </c>
      <c r="N5" t="s">
        <v>133</v>
      </c>
      <c r="O5">
        <v>0.05</v>
      </c>
      <c r="P5">
        <v>35.042349999999999</v>
      </c>
    </row>
    <row r="6" spans="1:16" x14ac:dyDescent="0.2">
      <c r="A6">
        <v>2</v>
      </c>
      <c r="B6" t="s">
        <v>11</v>
      </c>
      <c r="E6">
        <v>27.738399999999999</v>
      </c>
      <c r="N6" t="s">
        <v>134</v>
      </c>
      <c r="O6">
        <v>5.0000000000000001E-3</v>
      </c>
      <c r="P6">
        <v>39.366500000000002</v>
      </c>
    </row>
    <row r="7" spans="1:16" x14ac:dyDescent="0.2">
      <c r="A7">
        <v>3</v>
      </c>
      <c r="B7">
        <v>1</v>
      </c>
      <c r="D7" t="s">
        <v>20</v>
      </c>
      <c r="E7">
        <v>35.439100000000003</v>
      </c>
      <c r="F7">
        <f t="shared" ref="F7:F69" si="0">AVERAGE(E7,E8)</f>
        <v>35.579099999999997</v>
      </c>
      <c r="G7">
        <f t="shared" ref="G7:G69" si="1">EXP((F7-30.239)/-1.681)</f>
        <v>4.1721444085882381E-2</v>
      </c>
      <c r="H7">
        <v>26.394446780809641</v>
      </c>
      <c r="J7" s="1">
        <f t="shared" ref="J7:J69" si="2">(G7/H7)</f>
        <v>1.5806902274692264E-3</v>
      </c>
      <c r="N7" t="s">
        <v>135</v>
      </c>
      <c r="O7">
        <v>5.0000000000000001E-4</v>
      </c>
    </row>
    <row r="8" spans="1:16" x14ac:dyDescent="0.2">
      <c r="A8">
        <v>4</v>
      </c>
      <c r="B8">
        <v>1</v>
      </c>
      <c r="D8" t="s">
        <v>20</v>
      </c>
      <c r="E8">
        <v>35.719099999999997</v>
      </c>
    </row>
    <row r="9" spans="1:16" x14ac:dyDescent="0.2">
      <c r="A9">
        <v>5</v>
      </c>
      <c r="B9">
        <v>2</v>
      </c>
      <c r="D9" t="s">
        <v>21</v>
      </c>
      <c r="E9">
        <v>30.297899999999998</v>
      </c>
      <c r="F9">
        <f t="shared" si="0"/>
        <v>30.1724</v>
      </c>
      <c r="G9">
        <f t="shared" si="1"/>
        <v>1.0404145861452365</v>
      </c>
      <c r="H9">
        <v>26.840693161688801</v>
      </c>
      <c r="J9" s="1">
        <f t="shared" si="2"/>
        <v>3.8762582615797625E-2</v>
      </c>
    </row>
    <row r="10" spans="1:16" x14ac:dyDescent="0.2">
      <c r="A10">
        <v>6</v>
      </c>
      <c r="B10">
        <v>2</v>
      </c>
      <c r="D10" t="s">
        <v>21</v>
      </c>
      <c r="E10">
        <v>30.046900000000001</v>
      </c>
    </row>
    <row r="11" spans="1:16" x14ac:dyDescent="0.2">
      <c r="A11">
        <v>7</v>
      </c>
      <c r="B11">
        <v>3</v>
      </c>
      <c r="D11" t="s">
        <v>22</v>
      </c>
      <c r="E11">
        <v>32.071199999999997</v>
      </c>
      <c r="F11">
        <f t="shared" si="0"/>
        <v>31.906949999999998</v>
      </c>
      <c r="G11">
        <f t="shared" si="1"/>
        <v>0.3707464905464361</v>
      </c>
      <c r="H11">
        <v>29.905199003991729</v>
      </c>
      <c r="J11" s="1">
        <f t="shared" si="2"/>
        <v>1.2397392523519041E-2</v>
      </c>
    </row>
    <row r="12" spans="1:16" x14ac:dyDescent="0.2">
      <c r="A12">
        <v>8</v>
      </c>
      <c r="B12">
        <v>3</v>
      </c>
      <c r="D12" t="s">
        <v>22</v>
      </c>
      <c r="E12">
        <v>31.742699999999999</v>
      </c>
    </row>
    <row r="13" spans="1:16" x14ac:dyDescent="0.2">
      <c r="A13">
        <v>9</v>
      </c>
      <c r="B13">
        <v>4</v>
      </c>
      <c r="D13" t="s">
        <v>23</v>
      </c>
      <c r="E13">
        <v>35.112099999999998</v>
      </c>
      <c r="F13">
        <f t="shared" si="0"/>
        <v>34.998249999999999</v>
      </c>
      <c r="G13">
        <f t="shared" si="1"/>
        <v>5.8941982539028701E-2</v>
      </c>
      <c r="H13">
        <v>26.910236104146097</v>
      </c>
      <c r="J13" s="1">
        <f t="shared" si="2"/>
        <v>2.1903182978742957E-3</v>
      </c>
    </row>
    <row r="14" spans="1:16" x14ac:dyDescent="0.2">
      <c r="A14">
        <v>10</v>
      </c>
      <c r="B14">
        <v>4</v>
      </c>
      <c r="D14" t="s">
        <v>23</v>
      </c>
      <c r="E14">
        <v>34.884399999999999</v>
      </c>
    </row>
    <row r="15" spans="1:16" x14ac:dyDescent="0.2">
      <c r="A15">
        <v>11</v>
      </c>
      <c r="B15">
        <v>5</v>
      </c>
      <c r="D15" t="s">
        <v>24</v>
      </c>
      <c r="E15">
        <v>31.190200000000001</v>
      </c>
      <c r="F15">
        <f t="shared" si="0"/>
        <v>30.899000000000001</v>
      </c>
      <c r="G15">
        <f t="shared" si="1"/>
        <v>0.67528298533653175</v>
      </c>
      <c r="H15">
        <v>19.526626110012749</v>
      </c>
      <c r="J15" s="1">
        <f t="shared" si="2"/>
        <v>3.4582676061496564E-2</v>
      </c>
    </row>
    <row r="16" spans="1:16" x14ac:dyDescent="0.2">
      <c r="A16">
        <v>12</v>
      </c>
      <c r="B16">
        <v>5</v>
      </c>
      <c r="D16" t="s">
        <v>24</v>
      </c>
      <c r="E16">
        <v>30.607800000000001</v>
      </c>
    </row>
    <row r="17" spans="1:10" x14ac:dyDescent="0.2">
      <c r="A17">
        <v>13</v>
      </c>
      <c r="B17" t="s">
        <v>12</v>
      </c>
      <c r="E17">
        <v>31.349799999999998</v>
      </c>
      <c r="F17">
        <f t="shared" si="0"/>
        <v>31.194849999999999</v>
      </c>
      <c r="G17">
        <f t="shared" si="1"/>
        <v>0.56630647666111877</v>
      </c>
      <c r="H17">
        <v>0.56287931918509926</v>
      </c>
      <c r="J17" s="1">
        <f t="shared" si="2"/>
        <v>1.0060886185709952</v>
      </c>
    </row>
    <row r="18" spans="1:10" x14ac:dyDescent="0.2">
      <c r="A18">
        <v>14</v>
      </c>
      <c r="B18" t="s">
        <v>12</v>
      </c>
      <c r="E18">
        <v>31.039899999999999</v>
      </c>
    </row>
    <row r="19" spans="1:10" x14ac:dyDescent="0.2">
      <c r="A19">
        <v>15</v>
      </c>
      <c r="B19">
        <v>6</v>
      </c>
      <c r="D19" t="s">
        <v>25</v>
      </c>
      <c r="E19">
        <v>30.745799999999999</v>
      </c>
      <c r="F19">
        <f t="shared" si="0"/>
        <v>30.638999999999999</v>
      </c>
      <c r="G19">
        <f t="shared" si="1"/>
        <v>0.78823926529739285</v>
      </c>
      <c r="H19">
        <v>11.523248194121603</v>
      </c>
      <c r="J19" s="1">
        <f t="shared" si="2"/>
        <v>6.8404259981096324E-2</v>
      </c>
    </row>
    <row r="20" spans="1:10" x14ac:dyDescent="0.2">
      <c r="A20">
        <v>16</v>
      </c>
      <c r="B20">
        <v>6</v>
      </c>
      <c r="D20" t="s">
        <v>25</v>
      </c>
      <c r="E20">
        <v>30.5322</v>
      </c>
    </row>
    <row r="21" spans="1:10" x14ac:dyDescent="0.2">
      <c r="A21">
        <v>17</v>
      </c>
      <c r="B21">
        <v>7</v>
      </c>
      <c r="D21" t="s">
        <v>26</v>
      </c>
      <c r="E21">
        <v>35.362400000000001</v>
      </c>
      <c r="F21">
        <f t="shared" si="0"/>
        <v>35.430599999999998</v>
      </c>
      <c r="G21">
        <f t="shared" si="1"/>
        <v>4.5574826649938512E-2</v>
      </c>
      <c r="H21">
        <v>14.183827766210326</v>
      </c>
      <c r="J21" s="1">
        <f t="shared" si="2"/>
        <v>3.2131542628083759E-3</v>
      </c>
    </row>
    <row r="22" spans="1:10" x14ac:dyDescent="0.2">
      <c r="A22">
        <v>18</v>
      </c>
      <c r="B22">
        <v>7</v>
      </c>
      <c r="D22" t="s">
        <v>26</v>
      </c>
      <c r="E22">
        <v>35.498800000000003</v>
      </c>
    </row>
    <row r="23" spans="1:10" x14ac:dyDescent="0.2">
      <c r="A23">
        <v>19</v>
      </c>
      <c r="B23">
        <v>8</v>
      </c>
      <c r="D23" t="s">
        <v>27</v>
      </c>
      <c r="E23">
        <v>32.426299999999998</v>
      </c>
      <c r="F23">
        <f t="shared" si="0"/>
        <v>32.336150000000004</v>
      </c>
      <c r="G23">
        <f t="shared" si="1"/>
        <v>0.28720444192650446</v>
      </c>
      <c r="H23">
        <v>3.7900225451119258</v>
      </c>
      <c r="J23" s="1">
        <f t="shared" si="2"/>
        <v>7.5779085350539205E-2</v>
      </c>
    </row>
    <row r="24" spans="1:10" x14ac:dyDescent="0.2">
      <c r="A24">
        <v>20</v>
      </c>
      <c r="B24">
        <v>8</v>
      </c>
      <c r="D24" t="s">
        <v>27</v>
      </c>
      <c r="E24">
        <v>32.246000000000002</v>
      </c>
    </row>
    <row r="25" spans="1:10" x14ac:dyDescent="0.2">
      <c r="A25">
        <v>21</v>
      </c>
      <c r="B25">
        <v>9</v>
      </c>
      <c r="D25" t="s">
        <v>28</v>
      </c>
      <c r="E25">
        <v>31.433499999999999</v>
      </c>
      <c r="F25">
        <f t="shared" si="0"/>
        <v>31.295549999999999</v>
      </c>
      <c r="G25">
        <f t="shared" si="1"/>
        <v>0.53337812013983954</v>
      </c>
      <c r="H25">
        <v>17.818114946511184</v>
      </c>
      <c r="J25" s="1">
        <f t="shared" si="2"/>
        <v>2.9934598678985166E-2</v>
      </c>
    </row>
    <row r="26" spans="1:10" x14ac:dyDescent="0.2">
      <c r="A26">
        <v>22</v>
      </c>
      <c r="B26">
        <v>9</v>
      </c>
      <c r="D26" t="s">
        <v>28</v>
      </c>
      <c r="E26">
        <v>31.157599999999999</v>
      </c>
    </row>
    <row r="27" spans="1:10" x14ac:dyDescent="0.2">
      <c r="A27">
        <v>23</v>
      </c>
      <c r="B27">
        <v>10</v>
      </c>
      <c r="D27" t="s">
        <v>29</v>
      </c>
      <c r="E27">
        <v>34.672699999999999</v>
      </c>
      <c r="F27">
        <f t="shared" si="0"/>
        <v>34.614449999999998</v>
      </c>
      <c r="G27">
        <f t="shared" si="1"/>
        <v>7.4059593864087864E-2</v>
      </c>
      <c r="H27">
        <v>20.995595307544651</v>
      </c>
      <c r="J27" s="1">
        <f t="shared" si="2"/>
        <v>3.527387186657906E-3</v>
      </c>
    </row>
    <row r="28" spans="1:10" x14ac:dyDescent="0.2">
      <c r="A28">
        <v>24</v>
      </c>
      <c r="B28">
        <v>10</v>
      </c>
      <c r="D28" t="s">
        <v>29</v>
      </c>
      <c r="E28">
        <v>34.556199999999997</v>
      </c>
    </row>
    <row r="29" spans="1:10" x14ac:dyDescent="0.2">
      <c r="A29">
        <v>25</v>
      </c>
      <c r="B29" t="s">
        <v>13</v>
      </c>
      <c r="E29">
        <v>35.040100000000002</v>
      </c>
      <c r="F29">
        <f t="shared" si="0"/>
        <v>35.042349999999999</v>
      </c>
      <c r="G29">
        <f t="shared" si="1"/>
        <v>5.7415782903860596E-2</v>
      </c>
      <c r="H29">
        <v>5.5301260949530279E-2</v>
      </c>
      <c r="J29" s="1">
        <f t="shared" si="2"/>
        <v>1.0382364148307595</v>
      </c>
    </row>
    <row r="30" spans="1:10" x14ac:dyDescent="0.2">
      <c r="A30">
        <v>26</v>
      </c>
      <c r="B30" t="s">
        <v>13</v>
      </c>
      <c r="E30">
        <v>35.044600000000003</v>
      </c>
    </row>
    <row r="31" spans="1:10" x14ac:dyDescent="0.2">
      <c r="A31">
        <v>27</v>
      </c>
      <c r="B31">
        <v>11</v>
      </c>
      <c r="D31" t="s">
        <v>30</v>
      </c>
      <c r="E31">
        <v>35.017400000000002</v>
      </c>
      <c r="F31">
        <f t="shared" si="0"/>
        <v>34.92615</v>
      </c>
      <c r="G31">
        <f t="shared" si="1"/>
        <v>6.1525070954255377E-2</v>
      </c>
      <c r="H31">
        <v>1.5045856131913891</v>
      </c>
      <c r="J31" s="1">
        <f t="shared" si="2"/>
        <v>4.0891704941770669E-2</v>
      </c>
    </row>
    <row r="32" spans="1:10" x14ac:dyDescent="0.2">
      <c r="A32">
        <v>28</v>
      </c>
      <c r="B32">
        <v>11</v>
      </c>
      <c r="D32" t="s">
        <v>30</v>
      </c>
      <c r="E32">
        <v>34.834899999999998</v>
      </c>
    </row>
    <row r="33" spans="1:10" x14ac:dyDescent="0.2">
      <c r="A33">
        <v>29</v>
      </c>
      <c r="B33">
        <v>12</v>
      </c>
      <c r="D33" t="s">
        <v>31</v>
      </c>
      <c r="E33">
        <v>30.7546</v>
      </c>
      <c r="F33">
        <f t="shared" si="0"/>
        <v>30.538650000000001</v>
      </c>
      <c r="G33">
        <f t="shared" si="1"/>
        <v>0.83672736538501624</v>
      </c>
      <c r="H33">
        <v>27.185817388899313</v>
      </c>
      <c r="J33" s="1">
        <f t="shared" si="2"/>
        <v>3.0778083785947673E-2</v>
      </c>
    </row>
    <row r="34" spans="1:10" x14ac:dyDescent="0.2">
      <c r="A34">
        <v>30</v>
      </c>
      <c r="B34">
        <v>12</v>
      </c>
      <c r="D34" t="s">
        <v>31</v>
      </c>
      <c r="E34">
        <v>30.322700000000001</v>
      </c>
    </row>
    <row r="35" spans="1:10" x14ac:dyDescent="0.2">
      <c r="A35">
        <v>31</v>
      </c>
      <c r="B35">
        <v>25</v>
      </c>
      <c r="D35" t="s">
        <v>32</v>
      </c>
      <c r="E35">
        <v>38.713500000000003</v>
      </c>
      <c r="F35">
        <f t="shared" si="0"/>
        <v>38.310550000000006</v>
      </c>
      <c r="G35">
        <f t="shared" si="1"/>
        <v>8.2162947572648783E-3</v>
      </c>
      <c r="H35">
        <v>4.8883086347233684</v>
      </c>
      <c r="J35" s="1">
        <f t="shared" si="2"/>
        <v>1.6808052378079524E-3</v>
      </c>
    </row>
    <row r="36" spans="1:10" x14ac:dyDescent="0.2">
      <c r="A36">
        <v>32</v>
      </c>
      <c r="B36">
        <v>25</v>
      </c>
      <c r="D36" t="s">
        <v>32</v>
      </c>
      <c r="E36">
        <v>37.907600000000002</v>
      </c>
    </row>
    <row r="37" spans="1:10" x14ac:dyDescent="0.2">
      <c r="A37">
        <v>33</v>
      </c>
      <c r="B37">
        <v>26</v>
      </c>
      <c r="D37" t="s">
        <v>33</v>
      </c>
      <c r="E37">
        <v>32.0595</v>
      </c>
      <c r="F37">
        <f t="shared" si="0"/>
        <v>31.907499999999999</v>
      </c>
      <c r="G37">
        <f t="shared" si="1"/>
        <v>0.37062520725370773</v>
      </c>
      <c r="H37">
        <v>8.4745028824592286</v>
      </c>
      <c r="J37" s="1">
        <f t="shared" si="2"/>
        <v>4.3734153188010418E-2</v>
      </c>
    </row>
    <row r="38" spans="1:10" x14ac:dyDescent="0.2">
      <c r="A38">
        <v>34</v>
      </c>
      <c r="B38">
        <v>26</v>
      </c>
      <c r="D38" t="s">
        <v>33</v>
      </c>
      <c r="E38">
        <v>31.755500000000001</v>
      </c>
    </row>
    <row r="39" spans="1:10" x14ac:dyDescent="0.2">
      <c r="A39">
        <v>35</v>
      </c>
      <c r="B39">
        <v>27</v>
      </c>
      <c r="D39" t="s">
        <v>34</v>
      </c>
      <c r="E39">
        <v>31.908000000000001</v>
      </c>
      <c r="F39">
        <f t="shared" si="0"/>
        <v>31.863</v>
      </c>
      <c r="G39">
        <f t="shared" si="1"/>
        <v>0.38056754076549515</v>
      </c>
      <c r="H39">
        <v>24.432225178157459</v>
      </c>
      <c r="J39" s="1">
        <f t="shared" si="2"/>
        <v>1.5576458467881369E-2</v>
      </c>
    </row>
    <row r="40" spans="1:10" x14ac:dyDescent="0.2">
      <c r="A40">
        <v>36</v>
      </c>
      <c r="B40">
        <v>27</v>
      </c>
      <c r="D40" t="s">
        <v>34</v>
      </c>
      <c r="E40">
        <v>31.818000000000001</v>
      </c>
    </row>
    <row r="41" spans="1:10" x14ac:dyDescent="0.2">
      <c r="A41">
        <v>37</v>
      </c>
      <c r="B41" t="s">
        <v>14</v>
      </c>
      <c r="E41">
        <v>39.669800000000002</v>
      </c>
      <c r="F41">
        <f t="shared" si="0"/>
        <v>39.366500000000002</v>
      </c>
      <c r="G41">
        <f t="shared" si="1"/>
        <v>4.3839563402053149E-3</v>
      </c>
      <c r="H41">
        <v>6.7963154239490771E-3</v>
      </c>
      <c r="J41" s="1">
        <f t="shared" si="2"/>
        <v>0.64504898121075827</v>
      </c>
    </row>
    <row r="42" spans="1:10" x14ac:dyDescent="0.2">
      <c r="A42">
        <v>38</v>
      </c>
      <c r="B42" t="s">
        <v>14</v>
      </c>
      <c r="E42">
        <v>39.063200000000002</v>
      </c>
    </row>
    <row r="43" spans="1:10" x14ac:dyDescent="0.2">
      <c r="A43">
        <v>39</v>
      </c>
      <c r="B43">
        <v>28</v>
      </c>
      <c r="D43" t="s">
        <v>35</v>
      </c>
      <c r="E43">
        <v>34.336199999999998</v>
      </c>
      <c r="F43">
        <f t="shared" si="0"/>
        <v>34.374650000000003</v>
      </c>
      <c r="G43">
        <f t="shared" si="1"/>
        <v>8.5415131951247558E-2</v>
      </c>
      <c r="H43">
        <v>23.864021965450871</v>
      </c>
      <c r="J43" s="1">
        <f t="shared" si="2"/>
        <v>3.5792429320969988E-3</v>
      </c>
    </row>
    <row r="44" spans="1:10" x14ac:dyDescent="0.2">
      <c r="A44">
        <v>40</v>
      </c>
      <c r="B44">
        <v>28</v>
      </c>
      <c r="D44" t="s">
        <v>35</v>
      </c>
      <c r="E44">
        <v>34.4131</v>
      </c>
    </row>
    <row r="45" spans="1:10" x14ac:dyDescent="0.2">
      <c r="A45">
        <v>41</v>
      </c>
      <c r="B45">
        <v>29</v>
      </c>
      <c r="D45" t="s">
        <v>36</v>
      </c>
      <c r="E45">
        <v>28.925999999999998</v>
      </c>
      <c r="F45">
        <f t="shared" si="0"/>
        <v>28.850249999999999</v>
      </c>
      <c r="G45">
        <f t="shared" si="1"/>
        <v>2.2844953617254897</v>
      </c>
      <c r="H45">
        <v>25.560577238954838</v>
      </c>
      <c r="J45" s="1">
        <f t="shared" si="2"/>
        <v>8.9375734372847904E-2</v>
      </c>
    </row>
    <row r="46" spans="1:10" x14ac:dyDescent="0.2">
      <c r="A46">
        <v>42</v>
      </c>
      <c r="B46">
        <v>29</v>
      </c>
      <c r="D46" t="s">
        <v>36</v>
      </c>
      <c r="E46">
        <v>28.7745</v>
      </c>
    </row>
    <row r="47" spans="1:10" x14ac:dyDescent="0.2">
      <c r="A47">
        <v>43</v>
      </c>
      <c r="B47">
        <v>30</v>
      </c>
      <c r="D47" t="s">
        <v>37</v>
      </c>
      <c r="E47">
        <v>29.7514</v>
      </c>
      <c r="F47">
        <f t="shared" si="0"/>
        <v>29.820050000000002</v>
      </c>
      <c r="G47">
        <f t="shared" si="1"/>
        <v>1.2830328005318621</v>
      </c>
      <c r="H47">
        <v>25.539228264851719</v>
      </c>
      <c r="J47" s="1">
        <f t="shared" si="2"/>
        <v>5.0237727907292792E-2</v>
      </c>
    </row>
    <row r="48" spans="1:10" x14ac:dyDescent="0.2">
      <c r="A48">
        <v>44</v>
      </c>
      <c r="B48">
        <v>30</v>
      </c>
      <c r="D48" t="s">
        <v>37</v>
      </c>
      <c r="E48">
        <v>29.8887</v>
      </c>
    </row>
    <row r="49" spans="1:10" x14ac:dyDescent="0.2">
      <c r="A49">
        <v>45</v>
      </c>
      <c r="B49">
        <v>31</v>
      </c>
      <c r="D49" t="s">
        <v>38</v>
      </c>
      <c r="E49">
        <v>33.725000000000001</v>
      </c>
      <c r="F49">
        <f t="shared" si="0"/>
        <v>33.807850000000002</v>
      </c>
      <c r="G49">
        <f t="shared" si="1"/>
        <v>0.11966587977167009</v>
      </c>
      <c r="H49">
        <v>30.351840035197966</v>
      </c>
      <c r="J49" s="1">
        <f t="shared" si="2"/>
        <v>3.942623565256596E-3</v>
      </c>
    </row>
    <row r="50" spans="1:10" x14ac:dyDescent="0.2">
      <c r="A50">
        <v>46</v>
      </c>
      <c r="B50">
        <v>31</v>
      </c>
      <c r="D50" t="s">
        <v>38</v>
      </c>
      <c r="E50">
        <v>33.890700000000002</v>
      </c>
    </row>
    <row r="51" spans="1:10" x14ac:dyDescent="0.2">
      <c r="A51">
        <v>47</v>
      </c>
      <c r="B51">
        <v>32</v>
      </c>
      <c r="D51" t="s">
        <v>39</v>
      </c>
      <c r="E51">
        <v>32.390999999999998</v>
      </c>
      <c r="F51">
        <f t="shared" si="0"/>
        <v>32.279200000000003</v>
      </c>
      <c r="G51">
        <f t="shared" si="1"/>
        <v>0.29710123729581928</v>
      </c>
      <c r="H51">
        <v>5.6651854080691333</v>
      </c>
      <c r="J51" s="1">
        <f t="shared" si="2"/>
        <v>5.2443338725092208E-2</v>
      </c>
    </row>
    <row r="52" spans="1:10" x14ac:dyDescent="0.2">
      <c r="A52">
        <v>48</v>
      </c>
      <c r="B52">
        <v>32</v>
      </c>
      <c r="D52" t="s">
        <v>39</v>
      </c>
      <c r="E52">
        <v>32.167400000000001</v>
      </c>
    </row>
    <row r="53" spans="1:10" x14ac:dyDescent="0.2">
      <c r="A53">
        <v>49</v>
      </c>
      <c r="B53" t="s">
        <v>15</v>
      </c>
      <c r="H53">
        <v>3.6744063599684077E-4</v>
      </c>
    </row>
    <row r="54" spans="1:10" x14ac:dyDescent="0.2">
      <c r="A54">
        <v>50</v>
      </c>
      <c r="B54" t="s">
        <v>15</v>
      </c>
    </row>
    <row r="55" spans="1:10" x14ac:dyDescent="0.2">
      <c r="A55">
        <v>51</v>
      </c>
      <c r="B55">
        <v>33</v>
      </c>
      <c r="D55" t="s">
        <v>40</v>
      </c>
      <c r="E55">
        <v>30.011800000000001</v>
      </c>
      <c r="F55">
        <f t="shared" si="0"/>
        <v>30.018799999999999</v>
      </c>
      <c r="G55">
        <f t="shared" si="1"/>
        <v>1.1399603217018985</v>
      </c>
      <c r="H55">
        <v>27.439802605766847</v>
      </c>
      <c r="J55" s="1">
        <f t="shared" si="2"/>
        <v>4.1544042356278482E-2</v>
      </c>
    </row>
    <row r="56" spans="1:10" x14ac:dyDescent="0.2">
      <c r="A56">
        <v>52</v>
      </c>
      <c r="B56">
        <v>33</v>
      </c>
      <c r="D56" t="s">
        <v>40</v>
      </c>
      <c r="E56">
        <v>30.0258</v>
      </c>
    </row>
    <row r="57" spans="1:10" x14ac:dyDescent="0.2">
      <c r="A57">
        <v>53</v>
      </c>
      <c r="B57">
        <v>34</v>
      </c>
      <c r="D57" t="s">
        <v>41</v>
      </c>
      <c r="E57">
        <v>33.302599999999998</v>
      </c>
      <c r="F57">
        <f t="shared" si="0"/>
        <v>33.240099999999998</v>
      </c>
      <c r="G57">
        <f t="shared" si="1"/>
        <v>0.16774566168405564</v>
      </c>
      <c r="H57">
        <v>26.681281820792996</v>
      </c>
      <c r="J57" s="1">
        <f t="shared" si="2"/>
        <v>6.2870165987801126E-3</v>
      </c>
    </row>
    <row r="58" spans="1:10" x14ac:dyDescent="0.2">
      <c r="A58">
        <v>54</v>
      </c>
      <c r="B58">
        <v>34</v>
      </c>
      <c r="D58" t="s">
        <v>41</v>
      </c>
      <c r="E58">
        <v>33.177599999999998</v>
      </c>
    </row>
    <row r="59" spans="1:10" x14ac:dyDescent="0.2">
      <c r="A59">
        <v>55</v>
      </c>
      <c r="B59">
        <v>35</v>
      </c>
      <c r="D59" t="s">
        <v>42</v>
      </c>
      <c r="E59">
        <v>31.701599999999999</v>
      </c>
      <c r="F59">
        <f t="shared" si="0"/>
        <v>31.604149999999997</v>
      </c>
      <c r="G59">
        <f t="shared" si="1"/>
        <v>0.44392223008784765</v>
      </c>
      <c r="H59">
        <v>10.039185212865174</v>
      </c>
      <c r="J59" s="1">
        <f t="shared" si="2"/>
        <v>4.4218950111505381E-2</v>
      </c>
    </row>
    <row r="60" spans="1:10" x14ac:dyDescent="0.2">
      <c r="A60">
        <v>56</v>
      </c>
      <c r="B60">
        <v>35</v>
      </c>
      <c r="D60" t="s">
        <v>42</v>
      </c>
      <c r="E60">
        <v>31.506699999999999</v>
      </c>
    </row>
    <row r="61" spans="1:10" x14ac:dyDescent="0.2">
      <c r="A61">
        <v>57</v>
      </c>
      <c r="B61">
        <v>36</v>
      </c>
      <c r="D61" t="s">
        <v>43</v>
      </c>
      <c r="E61">
        <v>30.453499999999998</v>
      </c>
      <c r="F61">
        <f t="shared" si="0"/>
        <v>30.504149999999999</v>
      </c>
      <c r="G61">
        <f t="shared" si="1"/>
        <v>0.85407737011827611</v>
      </c>
      <c r="H61">
        <v>27.046217714689352</v>
      </c>
      <c r="J61" s="1">
        <f t="shared" si="2"/>
        <v>3.1578440250978577E-2</v>
      </c>
    </row>
    <row r="62" spans="1:10" x14ac:dyDescent="0.2">
      <c r="A62">
        <v>58</v>
      </c>
      <c r="B62">
        <v>36</v>
      </c>
      <c r="D62" t="s">
        <v>43</v>
      </c>
      <c r="E62">
        <v>30.5548</v>
      </c>
    </row>
    <row r="63" spans="1:10" x14ac:dyDescent="0.2">
      <c r="A63">
        <v>59</v>
      </c>
      <c r="B63">
        <v>49</v>
      </c>
      <c r="D63" t="s">
        <v>44</v>
      </c>
      <c r="E63">
        <v>36.588299999999997</v>
      </c>
      <c r="F63">
        <f t="shared" si="0"/>
        <v>36.669150000000002</v>
      </c>
      <c r="G63">
        <f t="shared" si="1"/>
        <v>2.1814217621396598E-2</v>
      </c>
      <c r="H63">
        <v>24.17087142307653</v>
      </c>
      <c r="J63" s="1">
        <f t="shared" si="2"/>
        <v>9.0250025493785152E-4</v>
      </c>
    </row>
    <row r="64" spans="1:10" x14ac:dyDescent="0.2">
      <c r="A64">
        <v>60</v>
      </c>
      <c r="B64">
        <v>49</v>
      </c>
      <c r="D64" t="s">
        <v>44</v>
      </c>
      <c r="E64">
        <v>36.75</v>
      </c>
    </row>
    <row r="65" spans="1:10" x14ac:dyDescent="0.2">
      <c r="A65">
        <v>61</v>
      </c>
      <c r="B65">
        <v>50</v>
      </c>
      <c r="D65" t="s">
        <v>45</v>
      </c>
      <c r="E65">
        <v>32.487499999999997</v>
      </c>
      <c r="F65">
        <f t="shared" si="0"/>
        <v>32.403999999999996</v>
      </c>
      <c r="G65">
        <f t="shared" si="1"/>
        <v>0.27584287886290537</v>
      </c>
      <c r="H65">
        <v>5.5394033281165926</v>
      </c>
      <c r="J65" s="1">
        <f t="shared" si="2"/>
        <v>4.9796496576228269E-2</v>
      </c>
    </row>
    <row r="66" spans="1:10" x14ac:dyDescent="0.2">
      <c r="A66">
        <v>62</v>
      </c>
      <c r="B66">
        <v>50</v>
      </c>
      <c r="D66" t="s">
        <v>45</v>
      </c>
      <c r="E66">
        <v>32.320500000000003</v>
      </c>
    </row>
    <row r="67" spans="1:10" x14ac:dyDescent="0.2">
      <c r="A67">
        <v>63</v>
      </c>
      <c r="B67">
        <v>51</v>
      </c>
      <c r="D67" t="s">
        <v>46</v>
      </c>
      <c r="E67">
        <v>31.607099999999999</v>
      </c>
      <c r="F67">
        <f t="shared" si="0"/>
        <v>31.511150000000001</v>
      </c>
      <c r="G67">
        <f t="shared" si="1"/>
        <v>0.46917395291138303</v>
      </c>
      <c r="H67">
        <v>18.408329170533616</v>
      </c>
      <c r="J67" s="1">
        <f t="shared" si="2"/>
        <v>2.54870471168233E-2</v>
      </c>
    </row>
    <row r="68" spans="1:10" x14ac:dyDescent="0.2">
      <c r="A68">
        <v>64</v>
      </c>
      <c r="B68">
        <v>51</v>
      </c>
      <c r="D68" t="s">
        <v>46</v>
      </c>
      <c r="E68">
        <v>31.415199999999999</v>
      </c>
    </row>
    <row r="69" spans="1:10" x14ac:dyDescent="0.2">
      <c r="A69">
        <v>65</v>
      </c>
      <c r="B69">
        <v>52</v>
      </c>
      <c r="D69" t="s">
        <v>47</v>
      </c>
      <c r="F69">
        <f t="shared" si="0"/>
        <v>39.390700000000002</v>
      </c>
      <c r="G69">
        <f t="shared" si="1"/>
        <v>4.3212961758504727E-3</v>
      </c>
      <c r="H69">
        <v>17.193446639521969</v>
      </c>
      <c r="J69" s="1">
        <f t="shared" si="2"/>
        <v>2.5133391032355673E-4</v>
      </c>
    </row>
    <row r="70" spans="1:10" x14ac:dyDescent="0.2">
      <c r="A70">
        <v>66</v>
      </c>
      <c r="B70">
        <v>52</v>
      </c>
      <c r="D70" t="s">
        <v>47</v>
      </c>
      <c r="E70">
        <v>39.390700000000002</v>
      </c>
    </row>
    <row r="71" spans="1:10" x14ac:dyDescent="0.2">
      <c r="A71">
        <v>67</v>
      </c>
      <c r="B71">
        <v>53</v>
      </c>
      <c r="D71" t="s">
        <v>48</v>
      </c>
      <c r="E71">
        <v>33.453600000000002</v>
      </c>
      <c r="F71">
        <f t="shared" ref="F71:F133" si="3">AVERAGE(E71,E72)</f>
        <v>33.481400000000001</v>
      </c>
      <c r="G71">
        <f t="shared" ref="G71:G99" si="4">EXP((F71-30.239)/-1.681)</f>
        <v>0.14531494262424161</v>
      </c>
      <c r="H71">
        <v>5.4730621887980835</v>
      </c>
      <c r="J71" s="1">
        <f t="shared" ref="J71:J99" si="5">(G71/H71)</f>
        <v>2.6550939421383337E-2</v>
      </c>
    </row>
    <row r="72" spans="1:10" x14ac:dyDescent="0.2">
      <c r="A72">
        <v>68</v>
      </c>
      <c r="B72">
        <v>53</v>
      </c>
      <c r="D72" t="s">
        <v>48</v>
      </c>
      <c r="E72">
        <v>33.5092</v>
      </c>
    </row>
    <row r="73" spans="1:10" x14ac:dyDescent="0.2">
      <c r="A73">
        <v>69</v>
      </c>
      <c r="B73">
        <v>54</v>
      </c>
      <c r="D73" t="s">
        <v>49</v>
      </c>
      <c r="E73">
        <v>33.521000000000001</v>
      </c>
      <c r="F73">
        <f t="shared" si="3"/>
        <v>33.63485</v>
      </c>
      <c r="G73">
        <f t="shared" si="4"/>
        <v>0.1326373159606857</v>
      </c>
      <c r="H73">
        <v>26.56502995015844</v>
      </c>
      <c r="J73" s="1">
        <f t="shared" si="5"/>
        <v>4.9929292837064777E-3</v>
      </c>
    </row>
    <row r="74" spans="1:10" x14ac:dyDescent="0.2">
      <c r="A74">
        <v>70</v>
      </c>
      <c r="B74">
        <v>54</v>
      </c>
      <c r="D74" t="s">
        <v>50</v>
      </c>
      <c r="E74">
        <v>33.748699999999999</v>
      </c>
    </row>
    <row r="75" spans="1:10" x14ac:dyDescent="0.2">
      <c r="A75">
        <v>71</v>
      </c>
      <c r="B75">
        <v>55</v>
      </c>
      <c r="D75" t="s">
        <v>51</v>
      </c>
      <c r="E75">
        <v>38.287300000000002</v>
      </c>
      <c r="F75">
        <f t="shared" si="3"/>
        <v>38.35295</v>
      </c>
      <c r="G75">
        <f t="shared" si="4"/>
        <v>8.0116462674811838E-3</v>
      </c>
      <c r="H75">
        <v>19.233061047361652</v>
      </c>
      <c r="J75" s="1">
        <f t="shared" si="5"/>
        <v>4.1655596307589338E-4</v>
      </c>
    </row>
    <row r="76" spans="1:10" x14ac:dyDescent="0.2">
      <c r="A76">
        <v>72</v>
      </c>
      <c r="B76">
        <v>55</v>
      </c>
      <c r="D76" t="s">
        <v>51</v>
      </c>
      <c r="E76">
        <v>38.418599999999998</v>
      </c>
    </row>
    <row r="77" spans="1:10" x14ac:dyDescent="0.2">
      <c r="A77">
        <v>73</v>
      </c>
      <c r="B77">
        <v>56</v>
      </c>
      <c r="D77" t="s">
        <v>52</v>
      </c>
      <c r="E77">
        <v>34.710299999999997</v>
      </c>
      <c r="F77">
        <f t="shared" si="3"/>
        <v>34.463449999999995</v>
      </c>
      <c r="G77">
        <f t="shared" si="4"/>
        <v>8.1020124565090959E-2</v>
      </c>
      <c r="H77">
        <v>0.62809277945230357</v>
      </c>
      <c r="J77" s="1">
        <f t="shared" si="5"/>
        <v>0.1289938799101312</v>
      </c>
    </row>
    <row r="78" spans="1:10" x14ac:dyDescent="0.2">
      <c r="A78">
        <v>74</v>
      </c>
      <c r="B78">
        <v>56</v>
      </c>
      <c r="D78" t="s">
        <v>52</v>
      </c>
      <c r="E78">
        <v>34.2166</v>
      </c>
    </row>
    <row r="79" spans="1:10" x14ac:dyDescent="0.2">
      <c r="A79">
        <v>75</v>
      </c>
      <c r="B79">
        <v>57</v>
      </c>
      <c r="D79" t="s">
        <v>53</v>
      </c>
      <c r="E79">
        <v>30.853899999999999</v>
      </c>
      <c r="F79">
        <f t="shared" si="3"/>
        <v>30.8901</v>
      </c>
      <c r="G79">
        <f t="shared" si="4"/>
        <v>0.67886773049365512</v>
      </c>
      <c r="H79">
        <v>8.4955439000325477</v>
      </c>
      <c r="J79" s="1">
        <f t="shared" si="5"/>
        <v>7.9908683714888962E-2</v>
      </c>
    </row>
    <row r="80" spans="1:10" x14ac:dyDescent="0.2">
      <c r="A80">
        <v>76</v>
      </c>
      <c r="B80">
        <v>57</v>
      </c>
      <c r="D80" t="s">
        <v>53</v>
      </c>
      <c r="E80">
        <v>30.926300000000001</v>
      </c>
    </row>
    <row r="81" spans="1:10" x14ac:dyDescent="0.2">
      <c r="A81">
        <v>77</v>
      </c>
      <c r="B81">
        <v>58</v>
      </c>
      <c r="D81" t="s">
        <v>54</v>
      </c>
      <c r="E81">
        <v>35.326300000000003</v>
      </c>
      <c r="F81">
        <f t="shared" si="3"/>
        <v>35.402500000000003</v>
      </c>
      <c r="G81">
        <f t="shared" si="4"/>
        <v>4.634306958284419E-2</v>
      </c>
      <c r="H81">
        <v>16.724476672059566</v>
      </c>
      <c r="J81" s="1">
        <f t="shared" si="5"/>
        <v>2.7709727778966243E-3</v>
      </c>
    </row>
    <row r="82" spans="1:10" x14ac:dyDescent="0.2">
      <c r="A82">
        <v>78</v>
      </c>
      <c r="B82">
        <v>58</v>
      </c>
      <c r="D82" t="s">
        <v>54</v>
      </c>
      <c r="E82">
        <v>35.478700000000003</v>
      </c>
    </row>
    <row r="83" spans="1:10" x14ac:dyDescent="0.2">
      <c r="A83">
        <v>79</v>
      </c>
      <c r="B83">
        <v>59</v>
      </c>
      <c r="D83" t="s">
        <v>55</v>
      </c>
      <c r="H83">
        <v>3.0919717679398301E-2</v>
      </c>
    </row>
    <row r="84" spans="1:10" x14ac:dyDescent="0.2">
      <c r="A84">
        <v>80</v>
      </c>
      <c r="B84">
        <v>59</v>
      </c>
      <c r="D84" t="s">
        <v>55</v>
      </c>
    </row>
    <row r="85" spans="1:10" x14ac:dyDescent="0.2">
      <c r="A85">
        <v>81</v>
      </c>
      <c r="B85">
        <v>60</v>
      </c>
      <c r="D85" t="s">
        <v>56</v>
      </c>
      <c r="E85">
        <v>33.174799999999998</v>
      </c>
      <c r="F85">
        <f t="shared" si="3"/>
        <v>33.199150000000003</v>
      </c>
      <c r="G85">
        <f t="shared" si="4"/>
        <v>0.17188220944894786</v>
      </c>
      <c r="H85">
        <v>14.026807924929987</v>
      </c>
      <c r="J85" s="1">
        <f t="shared" si="5"/>
        <v>1.2253836394484298E-2</v>
      </c>
    </row>
    <row r="86" spans="1:10" x14ac:dyDescent="0.2">
      <c r="A86">
        <v>82</v>
      </c>
      <c r="B86">
        <v>60</v>
      </c>
      <c r="D86" t="s">
        <v>56</v>
      </c>
      <c r="E86">
        <v>33.223500000000001</v>
      </c>
    </row>
    <row r="87" spans="1:10" x14ac:dyDescent="0.2">
      <c r="A87">
        <v>83</v>
      </c>
      <c r="B87">
        <v>73</v>
      </c>
      <c r="D87" t="s">
        <v>57</v>
      </c>
      <c r="E87">
        <v>38.302100000000003</v>
      </c>
      <c r="F87">
        <f t="shared" si="3"/>
        <v>37.563249999999996</v>
      </c>
      <c r="G87">
        <f t="shared" si="4"/>
        <v>1.2815766354716134E-2</v>
      </c>
      <c r="H87">
        <v>3.469893803175752</v>
      </c>
      <c r="J87" s="1">
        <f t="shared" si="5"/>
        <v>3.6934174593432098E-3</v>
      </c>
    </row>
    <row r="88" spans="1:10" x14ac:dyDescent="0.2">
      <c r="A88">
        <v>84</v>
      </c>
      <c r="B88">
        <v>73</v>
      </c>
      <c r="D88" t="s">
        <v>57</v>
      </c>
      <c r="E88">
        <v>36.824399999999997</v>
      </c>
    </row>
    <row r="89" spans="1:10" x14ac:dyDescent="0.2">
      <c r="A89">
        <v>85</v>
      </c>
      <c r="B89">
        <v>74</v>
      </c>
      <c r="D89" t="s">
        <v>58</v>
      </c>
      <c r="E89">
        <v>33.8247</v>
      </c>
      <c r="F89">
        <f t="shared" si="3"/>
        <v>33.6492</v>
      </c>
      <c r="G89">
        <f t="shared" si="4"/>
        <v>0.1315098653263273</v>
      </c>
      <c r="H89">
        <v>8.4193621176842467E-2</v>
      </c>
      <c r="J89" s="1">
        <f t="shared" si="5"/>
        <v>1.5619932185848209</v>
      </c>
    </row>
    <row r="90" spans="1:10" x14ac:dyDescent="0.2">
      <c r="A90">
        <v>86</v>
      </c>
      <c r="B90">
        <v>74</v>
      </c>
      <c r="D90" t="s">
        <v>58</v>
      </c>
      <c r="E90">
        <v>33.473700000000001</v>
      </c>
    </row>
    <row r="91" spans="1:10" x14ac:dyDescent="0.2">
      <c r="A91">
        <v>87</v>
      </c>
      <c r="B91">
        <v>75</v>
      </c>
      <c r="D91" t="s">
        <v>59</v>
      </c>
      <c r="E91">
        <v>31.211200000000002</v>
      </c>
      <c r="F91">
        <f t="shared" si="3"/>
        <v>31.203200000000002</v>
      </c>
      <c r="G91">
        <f t="shared" si="4"/>
        <v>0.56350044798079235</v>
      </c>
      <c r="H91">
        <v>20.708951320371838</v>
      </c>
      <c r="J91" s="1">
        <f t="shared" si="5"/>
        <v>2.7210477211681159E-2</v>
      </c>
    </row>
    <row r="92" spans="1:10" x14ac:dyDescent="0.2">
      <c r="A92">
        <v>88</v>
      </c>
      <c r="B92">
        <v>75</v>
      </c>
      <c r="D92" t="s">
        <v>59</v>
      </c>
      <c r="E92">
        <v>31.1952</v>
      </c>
    </row>
    <row r="93" spans="1:10" x14ac:dyDescent="0.2">
      <c r="A93">
        <v>89</v>
      </c>
      <c r="B93">
        <v>76</v>
      </c>
      <c r="D93" t="s">
        <v>60</v>
      </c>
      <c r="E93">
        <v>37.224600000000002</v>
      </c>
      <c r="F93">
        <f t="shared" si="3"/>
        <v>37.16525</v>
      </c>
      <c r="G93">
        <f t="shared" si="4"/>
        <v>1.6239393540377001E-2</v>
      </c>
      <c r="H93">
        <v>11.0490562102295</v>
      </c>
      <c r="J93" s="1">
        <f t="shared" si="5"/>
        <v>1.4697539076090639E-3</v>
      </c>
    </row>
    <row r="94" spans="1:10" x14ac:dyDescent="0.2">
      <c r="A94">
        <v>90</v>
      </c>
      <c r="B94">
        <v>76</v>
      </c>
      <c r="D94" t="s">
        <v>60</v>
      </c>
      <c r="E94">
        <v>37.105899999999998</v>
      </c>
    </row>
    <row r="95" spans="1:10" x14ac:dyDescent="0.2">
      <c r="A95">
        <v>91</v>
      </c>
      <c r="B95">
        <v>77</v>
      </c>
      <c r="D95" t="s">
        <v>61</v>
      </c>
      <c r="E95">
        <v>34.5505</v>
      </c>
      <c r="F95">
        <f t="shared" si="3"/>
        <v>34.450299999999999</v>
      </c>
      <c r="G95">
        <f t="shared" si="4"/>
        <v>8.1656408175020956E-2</v>
      </c>
      <c r="H95">
        <v>1.7887845880545177</v>
      </c>
      <c r="J95" s="1">
        <f t="shared" si="5"/>
        <v>4.5649100914845468E-2</v>
      </c>
    </row>
    <row r="96" spans="1:10" x14ac:dyDescent="0.2">
      <c r="A96">
        <v>92</v>
      </c>
      <c r="B96">
        <v>77</v>
      </c>
      <c r="D96" t="s">
        <v>61</v>
      </c>
      <c r="E96">
        <v>34.350099999999998</v>
      </c>
    </row>
    <row r="97" spans="1:16" x14ac:dyDescent="0.2">
      <c r="A97">
        <v>93</v>
      </c>
      <c r="B97">
        <v>78</v>
      </c>
      <c r="D97" t="s">
        <v>62</v>
      </c>
      <c r="E97">
        <v>32.404699999999998</v>
      </c>
      <c r="F97">
        <f t="shared" si="3"/>
        <v>32.418300000000002</v>
      </c>
      <c r="G97">
        <f t="shared" si="4"/>
        <v>0.27350627993453946</v>
      </c>
      <c r="H97">
        <v>24.196293515514508</v>
      </c>
      <c r="J97" s="1">
        <f t="shared" si="5"/>
        <v>1.1303643665884983E-2</v>
      </c>
    </row>
    <row r="98" spans="1:16" x14ac:dyDescent="0.2">
      <c r="A98">
        <v>94</v>
      </c>
      <c r="B98">
        <v>78</v>
      </c>
      <c r="D98" t="s">
        <v>62</v>
      </c>
      <c r="E98">
        <v>32.431899999999999</v>
      </c>
    </row>
    <row r="99" spans="1:16" x14ac:dyDescent="0.2">
      <c r="A99">
        <v>95</v>
      </c>
      <c r="B99">
        <v>79</v>
      </c>
      <c r="D99" t="s">
        <v>63</v>
      </c>
      <c r="E99">
        <v>37.361899999999999</v>
      </c>
      <c r="F99">
        <f t="shared" si="3"/>
        <v>37.1006</v>
      </c>
      <c r="G99">
        <f t="shared" si="4"/>
        <v>1.687611385680677E-2</v>
      </c>
      <c r="H99">
        <v>20.139748865822497</v>
      </c>
      <c r="J99" s="1">
        <f t="shared" si="5"/>
        <v>8.3795056081587135E-4</v>
      </c>
    </row>
    <row r="100" spans="1:16" x14ac:dyDescent="0.2">
      <c r="A100">
        <v>96</v>
      </c>
      <c r="B100">
        <v>79</v>
      </c>
      <c r="D100" t="s">
        <v>63</v>
      </c>
      <c r="E100">
        <v>36.839300000000001</v>
      </c>
      <c r="N100" t="s">
        <v>138</v>
      </c>
    </row>
    <row r="101" spans="1:16" x14ac:dyDescent="0.2">
      <c r="A101" t="s">
        <v>0</v>
      </c>
      <c r="N101" t="s">
        <v>131</v>
      </c>
      <c r="O101">
        <v>5</v>
      </c>
      <c r="P101">
        <v>18.043500000000002</v>
      </c>
    </row>
    <row r="102" spans="1:16" x14ac:dyDescent="0.2">
      <c r="A102" t="s">
        <v>1</v>
      </c>
      <c r="B102" t="s">
        <v>2</v>
      </c>
      <c r="E102" t="s">
        <v>3</v>
      </c>
      <c r="G102" t="s">
        <v>5</v>
      </c>
      <c r="N102" t="s">
        <v>132</v>
      </c>
      <c r="O102">
        <v>0.5</v>
      </c>
      <c r="P102">
        <v>21.694050000000001</v>
      </c>
    </row>
    <row r="103" spans="1:16" x14ac:dyDescent="0.2">
      <c r="A103" t="s">
        <v>16</v>
      </c>
      <c r="B103" t="s">
        <v>17</v>
      </c>
      <c r="E103">
        <v>3</v>
      </c>
      <c r="G103">
        <v>0.2</v>
      </c>
      <c r="N103" t="s">
        <v>133</v>
      </c>
      <c r="O103">
        <v>0.05</v>
      </c>
      <c r="P103">
        <v>25.998149999999999</v>
      </c>
    </row>
    <row r="104" spans="1:16" x14ac:dyDescent="0.2">
      <c r="A104" t="s">
        <v>8</v>
      </c>
      <c r="B104" t="s">
        <v>9</v>
      </c>
      <c r="E104" t="s">
        <v>10</v>
      </c>
      <c r="F104" t="s">
        <v>128</v>
      </c>
      <c r="G104" t="s">
        <v>139</v>
      </c>
      <c r="N104" t="s">
        <v>134</v>
      </c>
      <c r="O104">
        <v>5.0000000000000001E-3</v>
      </c>
      <c r="P104">
        <v>29.887</v>
      </c>
    </row>
    <row r="105" spans="1:16" x14ac:dyDescent="0.2">
      <c r="A105">
        <v>1</v>
      </c>
      <c r="B105" t="s">
        <v>11</v>
      </c>
      <c r="E105">
        <v>18.143599999999999</v>
      </c>
      <c r="F105">
        <f t="shared" si="3"/>
        <v>18.043500000000002</v>
      </c>
      <c r="G105">
        <f>EXP((F105-20.628)/-1.855)</f>
        <v>4.0279656842820737</v>
      </c>
      <c r="N105" t="s">
        <v>135</v>
      </c>
      <c r="O105">
        <v>5.0000000000000001E-4</v>
      </c>
      <c r="P105">
        <v>35.299099999999996</v>
      </c>
    </row>
    <row r="106" spans="1:16" x14ac:dyDescent="0.2">
      <c r="A106">
        <v>2</v>
      </c>
      <c r="B106" t="s">
        <v>11</v>
      </c>
      <c r="E106">
        <v>17.9434</v>
      </c>
    </row>
    <row r="107" spans="1:16" x14ac:dyDescent="0.2">
      <c r="A107">
        <v>3</v>
      </c>
      <c r="B107">
        <v>1</v>
      </c>
      <c r="D107" t="s">
        <v>20</v>
      </c>
      <c r="E107">
        <v>14.5951</v>
      </c>
      <c r="F107">
        <f t="shared" si="3"/>
        <v>14.5563</v>
      </c>
      <c r="G107">
        <f t="shared" ref="G107:G169" si="6">EXP((F107-20.628)/-1.855)</f>
        <v>26.394446780809641</v>
      </c>
    </row>
    <row r="108" spans="1:16" x14ac:dyDescent="0.2">
      <c r="A108">
        <v>4</v>
      </c>
      <c r="B108">
        <v>1</v>
      </c>
      <c r="D108" t="s">
        <v>20</v>
      </c>
      <c r="E108">
        <v>14.5175</v>
      </c>
    </row>
    <row r="109" spans="1:16" x14ac:dyDescent="0.2">
      <c r="A109">
        <v>5</v>
      </c>
      <c r="B109">
        <v>2</v>
      </c>
      <c r="D109" t="s">
        <v>21</v>
      </c>
      <c r="E109">
        <v>14.6457</v>
      </c>
      <c r="F109">
        <f t="shared" si="3"/>
        <v>14.5252</v>
      </c>
      <c r="G109">
        <f t="shared" si="6"/>
        <v>26.840693161688801</v>
      </c>
    </row>
    <row r="110" spans="1:16" x14ac:dyDescent="0.2">
      <c r="A110">
        <v>6</v>
      </c>
      <c r="B110">
        <v>2</v>
      </c>
      <c r="D110" t="s">
        <v>21</v>
      </c>
      <c r="E110">
        <v>14.4047</v>
      </c>
    </row>
    <row r="111" spans="1:16" x14ac:dyDescent="0.2">
      <c r="A111">
        <v>7</v>
      </c>
      <c r="B111">
        <v>3</v>
      </c>
      <c r="D111" t="s">
        <v>22</v>
      </c>
      <c r="E111">
        <v>14.344900000000001</v>
      </c>
      <c r="F111">
        <f t="shared" si="3"/>
        <v>14.32465</v>
      </c>
      <c r="G111">
        <f t="shared" si="6"/>
        <v>29.905199003991729</v>
      </c>
    </row>
    <row r="112" spans="1:16" x14ac:dyDescent="0.2">
      <c r="A112">
        <v>8</v>
      </c>
      <c r="B112">
        <v>3</v>
      </c>
      <c r="D112" t="s">
        <v>22</v>
      </c>
      <c r="E112">
        <v>14.304399999999999</v>
      </c>
    </row>
    <row r="113" spans="1:7" x14ac:dyDescent="0.2">
      <c r="A113">
        <v>9</v>
      </c>
      <c r="B113">
        <v>4</v>
      </c>
      <c r="D113" t="s">
        <v>23</v>
      </c>
      <c r="E113">
        <v>14.5542</v>
      </c>
      <c r="F113">
        <f t="shared" si="3"/>
        <v>14.520399999999999</v>
      </c>
      <c r="G113">
        <f t="shared" si="6"/>
        <v>26.910236104146097</v>
      </c>
    </row>
    <row r="114" spans="1:7" x14ac:dyDescent="0.2">
      <c r="A114">
        <v>10</v>
      </c>
      <c r="B114">
        <v>4</v>
      </c>
      <c r="D114" t="s">
        <v>23</v>
      </c>
      <c r="E114">
        <v>14.486599999999999</v>
      </c>
    </row>
    <row r="115" spans="1:7" x14ac:dyDescent="0.2">
      <c r="A115">
        <v>11</v>
      </c>
      <c r="B115">
        <v>5</v>
      </c>
      <c r="D115" t="s">
        <v>24</v>
      </c>
      <c r="E115">
        <v>15.3337</v>
      </c>
      <c r="F115">
        <f t="shared" si="3"/>
        <v>15.115349999999999</v>
      </c>
      <c r="G115">
        <f t="shared" si="6"/>
        <v>19.526626110012749</v>
      </c>
    </row>
    <row r="116" spans="1:7" x14ac:dyDescent="0.2">
      <c r="A116">
        <v>12</v>
      </c>
      <c r="B116">
        <v>5</v>
      </c>
      <c r="D116" t="s">
        <v>24</v>
      </c>
      <c r="E116">
        <v>14.897</v>
      </c>
    </row>
    <row r="117" spans="1:7" x14ac:dyDescent="0.2">
      <c r="A117">
        <v>13</v>
      </c>
      <c r="B117" t="s">
        <v>12</v>
      </c>
      <c r="E117">
        <v>21.9253</v>
      </c>
      <c r="F117">
        <f t="shared" si="3"/>
        <v>21.694050000000001</v>
      </c>
      <c r="G117">
        <f t="shared" si="6"/>
        <v>0.56287931918509926</v>
      </c>
    </row>
    <row r="118" spans="1:7" x14ac:dyDescent="0.2">
      <c r="A118">
        <v>14</v>
      </c>
      <c r="B118" t="s">
        <v>12</v>
      </c>
      <c r="E118">
        <v>21.462800000000001</v>
      </c>
    </row>
    <row r="119" spans="1:7" x14ac:dyDescent="0.2">
      <c r="A119">
        <v>15</v>
      </c>
      <c r="B119">
        <v>6</v>
      </c>
      <c r="D119" t="s">
        <v>25</v>
      </c>
      <c r="E119">
        <v>16.134</v>
      </c>
      <c r="F119">
        <f t="shared" si="3"/>
        <v>16.093699999999998</v>
      </c>
      <c r="G119">
        <f t="shared" si="6"/>
        <v>11.523248194121603</v>
      </c>
    </row>
    <row r="120" spans="1:7" x14ac:dyDescent="0.2">
      <c r="A120">
        <v>16</v>
      </c>
      <c r="B120">
        <v>6</v>
      </c>
      <c r="D120" t="s">
        <v>25</v>
      </c>
      <c r="E120">
        <v>16.0534</v>
      </c>
    </row>
    <row r="121" spans="1:7" x14ac:dyDescent="0.2">
      <c r="A121">
        <v>17</v>
      </c>
      <c r="B121">
        <v>7</v>
      </c>
      <c r="D121" t="s">
        <v>26</v>
      </c>
      <c r="E121">
        <v>15.745200000000001</v>
      </c>
      <c r="F121">
        <f t="shared" si="3"/>
        <v>15.708349999999999</v>
      </c>
      <c r="G121">
        <f t="shared" si="6"/>
        <v>14.183827766210326</v>
      </c>
    </row>
    <row r="122" spans="1:7" x14ac:dyDescent="0.2">
      <c r="A122">
        <v>18</v>
      </c>
      <c r="B122">
        <v>7</v>
      </c>
      <c r="D122" t="s">
        <v>26</v>
      </c>
      <c r="E122">
        <v>15.6715</v>
      </c>
    </row>
    <row r="123" spans="1:7" x14ac:dyDescent="0.2">
      <c r="A123">
        <v>19</v>
      </c>
      <c r="B123">
        <v>8</v>
      </c>
      <c r="D123" t="s">
        <v>27</v>
      </c>
      <c r="E123">
        <v>18.177</v>
      </c>
      <c r="F123">
        <f t="shared" si="3"/>
        <v>18.15645</v>
      </c>
      <c r="G123">
        <f t="shared" si="6"/>
        <v>3.7900225451119258</v>
      </c>
    </row>
    <row r="124" spans="1:7" x14ac:dyDescent="0.2">
      <c r="A124">
        <v>20</v>
      </c>
      <c r="B124">
        <v>8</v>
      </c>
      <c r="D124" t="s">
        <v>27</v>
      </c>
      <c r="E124">
        <v>18.135899999999999</v>
      </c>
    </row>
    <row r="125" spans="1:7" x14ac:dyDescent="0.2">
      <c r="A125">
        <v>21</v>
      </c>
      <c r="B125">
        <v>9</v>
      </c>
      <c r="D125" t="s">
        <v>28</v>
      </c>
      <c r="E125">
        <v>15.305899999999999</v>
      </c>
      <c r="F125">
        <f t="shared" si="3"/>
        <v>15.2852</v>
      </c>
      <c r="G125">
        <f t="shared" si="6"/>
        <v>17.818114946511184</v>
      </c>
    </row>
    <row r="126" spans="1:7" x14ac:dyDescent="0.2">
      <c r="A126">
        <v>22</v>
      </c>
      <c r="B126">
        <v>9</v>
      </c>
      <c r="D126" t="s">
        <v>28</v>
      </c>
      <c r="E126">
        <v>15.2645</v>
      </c>
    </row>
    <row r="127" spans="1:7" x14ac:dyDescent="0.2">
      <c r="A127">
        <v>23</v>
      </c>
      <c r="B127">
        <v>10</v>
      </c>
      <c r="D127" t="s">
        <v>29</v>
      </c>
      <c r="E127">
        <v>14.896800000000001</v>
      </c>
      <c r="F127">
        <f t="shared" si="3"/>
        <v>14.9808</v>
      </c>
      <c r="G127">
        <f t="shared" si="6"/>
        <v>20.995595307544651</v>
      </c>
    </row>
    <row r="128" spans="1:7" x14ac:dyDescent="0.2">
      <c r="A128">
        <v>24</v>
      </c>
      <c r="B128">
        <v>10</v>
      </c>
      <c r="D128" t="s">
        <v>29</v>
      </c>
      <c r="E128">
        <v>15.0648</v>
      </c>
    </row>
    <row r="129" spans="1:7" x14ac:dyDescent="0.2">
      <c r="A129">
        <v>25</v>
      </c>
      <c r="B129" t="s">
        <v>13</v>
      </c>
      <c r="E129">
        <v>26.029199999999999</v>
      </c>
      <c r="F129">
        <f t="shared" si="3"/>
        <v>25.998149999999999</v>
      </c>
      <c r="G129">
        <f t="shared" si="6"/>
        <v>5.5301260949530279E-2</v>
      </c>
    </row>
    <row r="130" spans="1:7" x14ac:dyDescent="0.2">
      <c r="A130">
        <v>26</v>
      </c>
      <c r="B130" t="s">
        <v>13</v>
      </c>
      <c r="E130">
        <v>25.967099999999999</v>
      </c>
    </row>
    <row r="131" spans="1:7" x14ac:dyDescent="0.2">
      <c r="A131">
        <v>27</v>
      </c>
      <c r="B131">
        <v>11</v>
      </c>
      <c r="D131" t="s">
        <v>30</v>
      </c>
      <c r="E131">
        <v>19.945799999999998</v>
      </c>
      <c r="F131">
        <f t="shared" si="3"/>
        <v>19.870199999999997</v>
      </c>
      <c r="G131">
        <f t="shared" si="6"/>
        <v>1.5045856131913891</v>
      </c>
    </row>
    <row r="132" spans="1:7" x14ac:dyDescent="0.2">
      <c r="A132">
        <v>28</v>
      </c>
      <c r="B132">
        <v>11</v>
      </c>
      <c r="D132" t="s">
        <v>30</v>
      </c>
      <c r="E132">
        <v>19.794599999999999</v>
      </c>
    </row>
    <row r="133" spans="1:7" x14ac:dyDescent="0.2">
      <c r="A133">
        <v>29</v>
      </c>
      <c r="B133">
        <v>12</v>
      </c>
      <c r="D133" t="s">
        <v>31</v>
      </c>
      <c r="E133">
        <v>14.5877</v>
      </c>
      <c r="F133">
        <f t="shared" si="3"/>
        <v>14.5015</v>
      </c>
      <c r="G133">
        <f t="shared" si="6"/>
        <v>27.185817388899313</v>
      </c>
    </row>
    <row r="134" spans="1:7" x14ac:dyDescent="0.2">
      <c r="A134">
        <v>30</v>
      </c>
      <c r="B134">
        <v>12</v>
      </c>
      <c r="D134" t="s">
        <v>31</v>
      </c>
      <c r="E134">
        <v>14.4153</v>
      </c>
    </row>
    <row r="135" spans="1:7" x14ac:dyDescent="0.2">
      <c r="A135">
        <v>31</v>
      </c>
      <c r="B135">
        <v>25</v>
      </c>
      <c r="D135" t="s">
        <v>32</v>
      </c>
      <c r="E135">
        <v>17.736499999999999</v>
      </c>
      <c r="F135">
        <f t="shared" ref="F135:F197" si="7">AVERAGE(E135,E136)</f>
        <v>17.6844</v>
      </c>
      <c r="G135">
        <f t="shared" si="6"/>
        <v>4.8883086347233684</v>
      </c>
    </row>
    <row r="136" spans="1:7" x14ac:dyDescent="0.2">
      <c r="A136">
        <v>32</v>
      </c>
      <c r="B136">
        <v>25</v>
      </c>
      <c r="D136" t="s">
        <v>32</v>
      </c>
      <c r="E136">
        <v>17.632300000000001</v>
      </c>
    </row>
    <row r="137" spans="1:7" x14ac:dyDescent="0.2">
      <c r="A137">
        <v>33</v>
      </c>
      <c r="B137">
        <v>26</v>
      </c>
      <c r="D137" t="s">
        <v>33</v>
      </c>
      <c r="E137">
        <v>16.797000000000001</v>
      </c>
      <c r="F137">
        <f t="shared" si="7"/>
        <v>16.66375</v>
      </c>
      <c r="G137">
        <f t="shared" si="6"/>
        <v>8.4745028824592286</v>
      </c>
    </row>
    <row r="138" spans="1:7" x14ac:dyDescent="0.2">
      <c r="A138">
        <v>34</v>
      </c>
      <c r="B138">
        <v>26</v>
      </c>
      <c r="D138" t="s">
        <v>33</v>
      </c>
      <c r="E138">
        <v>16.5305</v>
      </c>
    </row>
    <row r="139" spans="1:7" x14ac:dyDescent="0.2">
      <c r="A139">
        <v>35</v>
      </c>
      <c r="B139">
        <v>27</v>
      </c>
      <c r="D139" t="s">
        <v>34</v>
      </c>
      <c r="E139">
        <v>14.721299999999999</v>
      </c>
      <c r="F139">
        <f t="shared" si="7"/>
        <v>14.6996</v>
      </c>
      <c r="G139">
        <f t="shared" si="6"/>
        <v>24.432225178157459</v>
      </c>
    </row>
    <row r="140" spans="1:7" x14ac:dyDescent="0.2">
      <c r="A140">
        <v>36</v>
      </c>
      <c r="B140">
        <v>27</v>
      </c>
      <c r="D140" t="s">
        <v>34</v>
      </c>
      <c r="E140">
        <v>14.677899999999999</v>
      </c>
    </row>
    <row r="141" spans="1:7" x14ac:dyDescent="0.2">
      <c r="A141">
        <v>37</v>
      </c>
      <c r="B141" t="s">
        <v>14</v>
      </c>
      <c r="E141">
        <v>29.9267</v>
      </c>
      <c r="F141">
        <f t="shared" si="7"/>
        <v>29.887</v>
      </c>
      <c r="G141">
        <f t="shared" si="6"/>
        <v>6.7963154239490771E-3</v>
      </c>
    </row>
    <row r="142" spans="1:7" x14ac:dyDescent="0.2">
      <c r="A142">
        <v>38</v>
      </c>
      <c r="B142" t="s">
        <v>14</v>
      </c>
      <c r="E142">
        <v>29.847300000000001</v>
      </c>
    </row>
    <row r="143" spans="1:7" x14ac:dyDescent="0.2">
      <c r="A143">
        <v>39</v>
      </c>
      <c r="B143">
        <v>28</v>
      </c>
      <c r="D143" t="s">
        <v>35</v>
      </c>
      <c r="E143">
        <v>14.8422</v>
      </c>
      <c r="F143">
        <f t="shared" si="7"/>
        <v>14.74325</v>
      </c>
      <c r="G143">
        <f t="shared" si="6"/>
        <v>23.864021965450871</v>
      </c>
    </row>
    <row r="144" spans="1:7" x14ac:dyDescent="0.2">
      <c r="A144">
        <v>40</v>
      </c>
      <c r="B144">
        <v>28</v>
      </c>
      <c r="D144" t="s">
        <v>35</v>
      </c>
      <c r="E144">
        <v>14.644299999999999</v>
      </c>
    </row>
    <row r="145" spans="1:7" x14ac:dyDescent="0.2">
      <c r="A145">
        <v>41</v>
      </c>
      <c r="B145">
        <v>29</v>
      </c>
      <c r="D145" t="s">
        <v>36</v>
      </c>
      <c r="E145">
        <v>14.6031</v>
      </c>
      <c r="F145">
        <f t="shared" si="7"/>
        <v>14.61585</v>
      </c>
      <c r="G145">
        <f t="shared" si="6"/>
        <v>25.560577238954838</v>
      </c>
    </row>
    <row r="146" spans="1:7" x14ac:dyDescent="0.2">
      <c r="A146">
        <v>42</v>
      </c>
      <c r="B146">
        <v>29</v>
      </c>
      <c r="D146" t="s">
        <v>36</v>
      </c>
      <c r="E146">
        <v>14.6286</v>
      </c>
    </row>
    <row r="147" spans="1:7" x14ac:dyDescent="0.2">
      <c r="A147">
        <v>43</v>
      </c>
      <c r="B147">
        <v>30</v>
      </c>
      <c r="D147" t="s">
        <v>37</v>
      </c>
      <c r="E147">
        <v>14.703099999999999</v>
      </c>
      <c r="F147">
        <f t="shared" si="7"/>
        <v>14.6174</v>
      </c>
      <c r="G147">
        <f t="shared" si="6"/>
        <v>25.539228264851719</v>
      </c>
    </row>
    <row r="148" spans="1:7" x14ac:dyDescent="0.2">
      <c r="A148">
        <v>44</v>
      </c>
      <c r="B148">
        <v>30</v>
      </c>
      <c r="D148" t="s">
        <v>37</v>
      </c>
      <c r="E148">
        <v>14.531700000000001</v>
      </c>
    </row>
    <row r="149" spans="1:7" x14ac:dyDescent="0.2">
      <c r="A149">
        <v>45</v>
      </c>
      <c r="B149">
        <v>31</v>
      </c>
      <c r="D149" t="s">
        <v>38</v>
      </c>
      <c r="E149">
        <v>14.2926</v>
      </c>
      <c r="F149">
        <f t="shared" si="7"/>
        <v>14.29715</v>
      </c>
      <c r="G149">
        <f t="shared" si="6"/>
        <v>30.351840035197966</v>
      </c>
    </row>
    <row r="150" spans="1:7" x14ac:dyDescent="0.2">
      <c r="A150">
        <v>46</v>
      </c>
      <c r="B150">
        <v>31</v>
      </c>
      <c r="D150" t="s">
        <v>38</v>
      </c>
      <c r="E150">
        <v>14.3017</v>
      </c>
    </row>
    <row r="151" spans="1:7" x14ac:dyDescent="0.2">
      <c r="A151">
        <v>47</v>
      </c>
      <c r="B151">
        <v>32</v>
      </c>
      <c r="D151" t="s">
        <v>39</v>
      </c>
      <c r="E151">
        <v>17.409400000000002</v>
      </c>
      <c r="F151">
        <f t="shared" si="7"/>
        <v>17.410800000000002</v>
      </c>
      <c r="G151">
        <f t="shared" si="6"/>
        <v>5.6651854080691333</v>
      </c>
    </row>
    <row r="152" spans="1:7" x14ac:dyDescent="0.2">
      <c r="A152">
        <v>48</v>
      </c>
      <c r="B152">
        <v>32</v>
      </c>
      <c r="D152" t="s">
        <v>39</v>
      </c>
      <c r="E152">
        <v>17.412199999999999</v>
      </c>
    </row>
    <row r="153" spans="1:7" x14ac:dyDescent="0.2">
      <c r="A153">
        <v>49</v>
      </c>
      <c r="B153" t="s">
        <v>15</v>
      </c>
      <c r="E153">
        <v>35.254899999999999</v>
      </c>
      <c r="F153">
        <f t="shared" si="7"/>
        <v>35.299099999999996</v>
      </c>
      <c r="G153">
        <f t="shared" si="6"/>
        <v>3.6744063599684077E-4</v>
      </c>
    </row>
    <row r="154" spans="1:7" x14ac:dyDescent="0.2">
      <c r="A154">
        <v>50</v>
      </c>
      <c r="B154" t="s">
        <v>15</v>
      </c>
      <c r="E154">
        <v>35.343299999999999</v>
      </c>
    </row>
    <row r="155" spans="1:7" x14ac:dyDescent="0.2">
      <c r="A155">
        <v>51</v>
      </c>
      <c r="B155">
        <v>33</v>
      </c>
      <c r="D155" t="s">
        <v>40</v>
      </c>
      <c r="E155">
        <v>14.5738</v>
      </c>
      <c r="F155">
        <f t="shared" si="7"/>
        <v>14.484249999999999</v>
      </c>
      <c r="G155">
        <f t="shared" si="6"/>
        <v>27.439802605766847</v>
      </c>
    </row>
    <row r="156" spans="1:7" x14ac:dyDescent="0.2">
      <c r="A156">
        <v>52</v>
      </c>
      <c r="B156">
        <v>33</v>
      </c>
      <c r="D156" t="s">
        <v>40</v>
      </c>
      <c r="E156">
        <v>14.3947</v>
      </c>
    </row>
    <row r="157" spans="1:7" x14ac:dyDescent="0.2">
      <c r="A157">
        <v>53</v>
      </c>
      <c r="B157">
        <v>34</v>
      </c>
      <c r="D157" t="s">
        <v>41</v>
      </c>
      <c r="E157">
        <v>14.534000000000001</v>
      </c>
      <c r="F157">
        <f t="shared" si="7"/>
        <v>14.536250000000001</v>
      </c>
      <c r="G157">
        <f t="shared" si="6"/>
        <v>26.681281820792996</v>
      </c>
    </row>
    <row r="158" spans="1:7" x14ac:dyDescent="0.2">
      <c r="A158">
        <v>54</v>
      </c>
      <c r="B158">
        <v>34</v>
      </c>
      <c r="D158" t="s">
        <v>41</v>
      </c>
      <c r="E158">
        <v>14.538500000000001</v>
      </c>
    </row>
    <row r="159" spans="1:7" x14ac:dyDescent="0.2">
      <c r="A159">
        <v>55</v>
      </c>
      <c r="B159">
        <v>35</v>
      </c>
      <c r="D159" t="s">
        <v>42</v>
      </c>
      <c r="E159">
        <v>16.350899999999999</v>
      </c>
      <c r="F159">
        <f t="shared" si="7"/>
        <v>16.349449999999997</v>
      </c>
      <c r="G159">
        <f t="shared" si="6"/>
        <v>10.039185212865174</v>
      </c>
    </row>
    <row r="160" spans="1:7" x14ac:dyDescent="0.2">
      <c r="A160">
        <v>56</v>
      </c>
      <c r="B160">
        <v>35</v>
      </c>
      <c r="D160" t="s">
        <v>42</v>
      </c>
      <c r="E160">
        <v>16.347999999999999</v>
      </c>
    </row>
    <row r="161" spans="1:7" x14ac:dyDescent="0.2">
      <c r="A161">
        <v>57</v>
      </c>
      <c r="B161">
        <v>36</v>
      </c>
      <c r="D161" t="s">
        <v>43</v>
      </c>
      <c r="E161">
        <v>14.5078</v>
      </c>
      <c r="F161">
        <f t="shared" si="7"/>
        <v>14.511050000000001</v>
      </c>
      <c r="G161">
        <f t="shared" si="6"/>
        <v>27.046217714689352</v>
      </c>
    </row>
    <row r="162" spans="1:7" x14ac:dyDescent="0.2">
      <c r="A162">
        <v>58</v>
      </c>
      <c r="B162">
        <v>36</v>
      </c>
      <c r="D162" t="s">
        <v>43</v>
      </c>
      <c r="E162">
        <v>14.5143</v>
      </c>
    </row>
    <row r="163" spans="1:7" x14ac:dyDescent="0.2">
      <c r="A163">
        <v>59</v>
      </c>
      <c r="B163">
        <v>49</v>
      </c>
      <c r="D163" t="s">
        <v>44</v>
      </c>
      <c r="E163">
        <v>14.665699999999999</v>
      </c>
      <c r="F163">
        <f t="shared" si="7"/>
        <v>14.71955</v>
      </c>
      <c r="G163">
        <f t="shared" si="6"/>
        <v>24.17087142307653</v>
      </c>
    </row>
    <row r="164" spans="1:7" x14ac:dyDescent="0.2">
      <c r="A164">
        <v>60</v>
      </c>
      <c r="B164">
        <v>49</v>
      </c>
      <c r="D164" t="s">
        <v>44</v>
      </c>
      <c r="E164">
        <v>14.773400000000001</v>
      </c>
    </row>
    <row r="165" spans="1:7" x14ac:dyDescent="0.2">
      <c r="A165">
        <v>61</v>
      </c>
      <c r="B165">
        <v>50</v>
      </c>
      <c r="D165" t="s">
        <v>45</v>
      </c>
      <c r="E165">
        <v>17.393899999999999</v>
      </c>
      <c r="F165">
        <f t="shared" si="7"/>
        <v>17.452449999999999</v>
      </c>
      <c r="G165">
        <f t="shared" si="6"/>
        <v>5.5394033281165926</v>
      </c>
    </row>
    <row r="166" spans="1:7" x14ac:dyDescent="0.2">
      <c r="A166">
        <v>62</v>
      </c>
      <c r="B166">
        <v>50</v>
      </c>
      <c r="D166" t="s">
        <v>45</v>
      </c>
      <c r="E166">
        <v>17.510999999999999</v>
      </c>
    </row>
    <row r="167" spans="1:7" x14ac:dyDescent="0.2">
      <c r="A167">
        <v>63</v>
      </c>
      <c r="B167">
        <v>51</v>
      </c>
      <c r="D167" t="s">
        <v>46</v>
      </c>
      <c r="E167">
        <v>15.2163</v>
      </c>
      <c r="F167">
        <f t="shared" si="7"/>
        <v>15.22475</v>
      </c>
      <c r="G167">
        <f t="shared" si="6"/>
        <v>18.408329170533616</v>
      </c>
    </row>
    <row r="168" spans="1:7" x14ac:dyDescent="0.2">
      <c r="A168">
        <v>64</v>
      </c>
      <c r="B168">
        <v>51</v>
      </c>
      <c r="D168" t="s">
        <v>46</v>
      </c>
      <c r="E168">
        <v>15.2332</v>
      </c>
    </row>
    <row r="169" spans="1:7" x14ac:dyDescent="0.2">
      <c r="A169">
        <v>65</v>
      </c>
      <c r="B169">
        <v>52</v>
      </c>
      <c r="D169" t="s">
        <v>47</v>
      </c>
      <c r="E169">
        <v>15.3992</v>
      </c>
      <c r="F169">
        <f t="shared" si="7"/>
        <v>15.3514</v>
      </c>
      <c r="G169">
        <f t="shared" si="6"/>
        <v>17.193446639521969</v>
      </c>
    </row>
    <row r="170" spans="1:7" x14ac:dyDescent="0.2">
      <c r="A170">
        <v>66</v>
      </c>
      <c r="B170">
        <v>52</v>
      </c>
      <c r="D170" t="s">
        <v>47</v>
      </c>
      <c r="E170">
        <v>15.303599999999999</v>
      </c>
    </row>
    <row r="171" spans="1:7" x14ac:dyDescent="0.2">
      <c r="A171">
        <v>67</v>
      </c>
      <c r="B171">
        <v>53</v>
      </c>
      <c r="D171" t="s">
        <v>48</v>
      </c>
      <c r="E171">
        <v>17.397600000000001</v>
      </c>
      <c r="F171">
        <f t="shared" si="7"/>
        <v>17.474800000000002</v>
      </c>
      <c r="G171">
        <f t="shared" ref="G171:G199" si="8">EXP((F171-20.628)/-1.855)</f>
        <v>5.4730621887980835</v>
      </c>
    </row>
    <row r="172" spans="1:7" x14ac:dyDescent="0.2">
      <c r="A172">
        <v>68</v>
      </c>
      <c r="B172">
        <v>53</v>
      </c>
      <c r="D172" t="s">
        <v>48</v>
      </c>
      <c r="E172">
        <v>17.552</v>
      </c>
    </row>
    <row r="173" spans="1:7" x14ac:dyDescent="0.2">
      <c r="A173">
        <v>69</v>
      </c>
      <c r="B173">
        <v>54</v>
      </c>
      <c r="D173" t="s">
        <v>49</v>
      </c>
      <c r="E173">
        <v>14.5603</v>
      </c>
      <c r="F173">
        <f t="shared" si="7"/>
        <v>14.54435</v>
      </c>
      <c r="G173">
        <f t="shared" si="8"/>
        <v>26.56502995015844</v>
      </c>
    </row>
    <row r="174" spans="1:7" x14ac:dyDescent="0.2">
      <c r="A174">
        <v>70</v>
      </c>
      <c r="B174">
        <v>54</v>
      </c>
      <c r="D174" t="s">
        <v>50</v>
      </c>
      <c r="E174">
        <v>14.5284</v>
      </c>
    </row>
    <row r="175" spans="1:7" x14ac:dyDescent="0.2">
      <c r="A175">
        <v>71</v>
      </c>
      <c r="B175">
        <v>55</v>
      </c>
      <c r="D175" t="s">
        <v>51</v>
      </c>
      <c r="E175">
        <v>15.1158</v>
      </c>
      <c r="F175">
        <f t="shared" si="7"/>
        <v>15.14345</v>
      </c>
      <c r="G175">
        <f t="shared" si="8"/>
        <v>19.233061047361652</v>
      </c>
    </row>
    <row r="176" spans="1:7" x14ac:dyDescent="0.2">
      <c r="A176">
        <v>72</v>
      </c>
      <c r="B176">
        <v>55</v>
      </c>
      <c r="D176" t="s">
        <v>51</v>
      </c>
      <c r="E176">
        <v>15.171099999999999</v>
      </c>
    </row>
    <row r="177" spans="1:7" x14ac:dyDescent="0.2">
      <c r="A177">
        <v>73</v>
      </c>
      <c r="B177">
        <v>56</v>
      </c>
      <c r="D177" t="s">
        <v>52</v>
      </c>
      <c r="E177">
        <v>21.543099999999999</v>
      </c>
      <c r="F177">
        <f t="shared" si="7"/>
        <v>21.4907</v>
      </c>
      <c r="G177">
        <f t="shared" si="8"/>
        <v>0.62809277945230357</v>
      </c>
    </row>
    <row r="178" spans="1:7" x14ac:dyDescent="0.2">
      <c r="A178">
        <v>74</v>
      </c>
      <c r="B178">
        <v>56</v>
      </c>
      <c r="D178" t="s">
        <v>52</v>
      </c>
      <c r="E178">
        <v>21.438300000000002</v>
      </c>
    </row>
    <row r="179" spans="1:7" x14ac:dyDescent="0.2">
      <c r="A179">
        <v>75</v>
      </c>
      <c r="B179">
        <v>57</v>
      </c>
      <c r="D179" t="s">
        <v>53</v>
      </c>
      <c r="E179">
        <v>16.688199999999998</v>
      </c>
      <c r="F179">
        <f t="shared" si="7"/>
        <v>16.659149999999997</v>
      </c>
      <c r="G179">
        <f t="shared" si="8"/>
        <v>8.4955439000325477</v>
      </c>
    </row>
    <row r="180" spans="1:7" x14ac:dyDescent="0.2">
      <c r="A180">
        <v>76</v>
      </c>
      <c r="B180">
        <v>57</v>
      </c>
      <c r="D180" t="s">
        <v>53</v>
      </c>
      <c r="E180">
        <v>16.630099999999999</v>
      </c>
    </row>
    <row r="181" spans="1:7" x14ac:dyDescent="0.2">
      <c r="A181">
        <v>77</v>
      </c>
      <c r="B181">
        <v>58</v>
      </c>
      <c r="D181" t="s">
        <v>54</v>
      </c>
      <c r="E181">
        <v>15.391999999999999</v>
      </c>
      <c r="F181">
        <f t="shared" si="7"/>
        <v>15.402699999999999</v>
      </c>
      <c r="G181">
        <f t="shared" si="8"/>
        <v>16.724476672059566</v>
      </c>
    </row>
    <row r="182" spans="1:7" x14ac:dyDescent="0.2">
      <c r="A182">
        <v>78</v>
      </c>
      <c r="B182">
        <v>58</v>
      </c>
      <c r="D182" t="s">
        <v>54</v>
      </c>
      <c r="E182">
        <v>15.413399999999999</v>
      </c>
    </row>
    <row r="183" spans="1:7" x14ac:dyDescent="0.2">
      <c r="A183">
        <v>79</v>
      </c>
      <c r="B183">
        <v>59</v>
      </c>
      <c r="D183" t="s">
        <v>55</v>
      </c>
      <c r="E183">
        <v>27.081099999999999</v>
      </c>
      <c r="F183">
        <f t="shared" si="7"/>
        <v>27.076650000000001</v>
      </c>
      <c r="G183">
        <f t="shared" si="8"/>
        <v>3.0919717679398301E-2</v>
      </c>
    </row>
    <row r="184" spans="1:7" x14ac:dyDescent="0.2">
      <c r="A184">
        <v>80</v>
      </c>
      <c r="B184">
        <v>59</v>
      </c>
      <c r="D184" t="s">
        <v>55</v>
      </c>
      <c r="E184">
        <v>27.072199999999999</v>
      </c>
    </row>
    <row r="185" spans="1:7" x14ac:dyDescent="0.2">
      <c r="A185">
        <v>81</v>
      </c>
      <c r="B185">
        <v>60</v>
      </c>
      <c r="D185" t="s">
        <v>56</v>
      </c>
      <c r="E185">
        <v>15.8422</v>
      </c>
      <c r="F185">
        <f t="shared" si="7"/>
        <v>15.728999999999999</v>
      </c>
      <c r="G185">
        <f t="shared" si="8"/>
        <v>14.026807924929987</v>
      </c>
    </row>
    <row r="186" spans="1:7" x14ac:dyDescent="0.2">
      <c r="A186">
        <v>82</v>
      </c>
      <c r="B186">
        <v>60</v>
      </c>
      <c r="D186" t="s">
        <v>56</v>
      </c>
      <c r="E186">
        <v>15.6158</v>
      </c>
    </row>
    <row r="187" spans="1:7" x14ac:dyDescent="0.2">
      <c r="A187">
        <v>83</v>
      </c>
      <c r="B187">
        <v>73</v>
      </c>
      <c r="D187" t="s">
        <v>57</v>
      </c>
      <c r="E187">
        <v>18.370899999999999</v>
      </c>
      <c r="F187">
        <f t="shared" si="7"/>
        <v>18.320149999999998</v>
      </c>
      <c r="G187">
        <f t="shared" si="8"/>
        <v>3.469893803175752</v>
      </c>
    </row>
    <row r="188" spans="1:7" x14ac:dyDescent="0.2">
      <c r="A188">
        <v>84</v>
      </c>
      <c r="B188">
        <v>73</v>
      </c>
      <c r="D188" t="s">
        <v>57</v>
      </c>
      <c r="E188">
        <v>18.269400000000001</v>
      </c>
    </row>
    <row r="189" spans="1:7" x14ac:dyDescent="0.2">
      <c r="A189">
        <v>85</v>
      </c>
      <c r="B189">
        <v>74</v>
      </c>
      <c r="D189" t="s">
        <v>58</v>
      </c>
      <c r="E189">
        <v>25.292000000000002</v>
      </c>
      <c r="F189">
        <f t="shared" si="7"/>
        <v>25.218450000000001</v>
      </c>
      <c r="G189">
        <f t="shared" si="8"/>
        <v>8.4193621176842467E-2</v>
      </c>
    </row>
    <row r="190" spans="1:7" x14ac:dyDescent="0.2">
      <c r="A190">
        <v>86</v>
      </c>
      <c r="B190">
        <v>74</v>
      </c>
      <c r="D190" t="s">
        <v>58</v>
      </c>
      <c r="E190">
        <v>25.1449</v>
      </c>
    </row>
    <row r="191" spans="1:7" x14ac:dyDescent="0.2">
      <c r="A191">
        <v>87</v>
      </c>
      <c r="B191">
        <v>75</v>
      </c>
      <c r="D191" t="s">
        <v>59</v>
      </c>
      <c r="E191">
        <v>14.9467</v>
      </c>
      <c r="F191">
        <f t="shared" si="7"/>
        <v>15.0063</v>
      </c>
      <c r="G191">
        <f t="shared" si="8"/>
        <v>20.708951320371838</v>
      </c>
    </row>
    <row r="192" spans="1:7" x14ac:dyDescent="0.2">
      <c r="A192">
        <v>88</v>
      </c>
      <c r="B192">
        <v>75</v>
      </c>
      <c r="D192" t="s">
        <v>59</v>
      </c>
      <c r="E192">
        <v>15.065899999999999</v>
      </c>
    </row>
    <row r="193" spans="1:16" x14ac:dyDescent="0.2">
      <c r="A193">
        <v>89</v>
      </c>
      <c r="B193">
        <v>76</v>
      </c>
      <c r="D193" t="s">
        <v>60</v>
      </c>
      <c r="E193">
        <v>16.1144</v>
      </c>
      <c r="F193">
        <f t="shared" si="7"/>
        <v>16.17165</v>
      </c>
      <c r="G193">
        <f t="shared" si="8"/>
        <v>11.0490562102295</v>
      </c>
    </row>
    <row r="194" spans="1:16" x14ac:dyDescent="0.2">
      <c r="A194">
        <v>90</v>
      </c>
      <c r="B194">
        <v>76</v>
      </c>
      <c r="D194" t="s">
        <v>60</v>
      </c>
      <c r="E194">
        <v>16.228899999999999</v>
      </c>
    </row>
    <row r="195" spans="1:16" x14ac:dyDescent="0.2">
      <c r="A195">
        <v>91</v>
      </c>
      <c r="B195">
        <v>77</v>
      </c>
      <c r="D195" t="s">
        <v>61</v>
      </c>
      <c r="E195">
        <v>19.518000000000001</v>
      </c>
      <c r="F195">
        <f t="shared" si="7"/>
        <v>19.549250000000001</v>
      </c>
      <c r="G195">
        <f t="shared" si="8"/>
        <v>1.7887845880545177</v>
      </c>
    </row>
    <row r="196" spans="1:16" x14ac:dyDescent="0.2">
      <c r="A196">
        <v>92</v>
      </c>
      <c r="B196">
        <v>77</v>
      </c>
      <c r="D196" t="s">
        <v>61</v>
      </c>
      <c r="E196">
        <v>19.580500000000001</v>
      </c>
    </row>
    <row r="197" spans="1:16" x14ac:dyDescent="0.2">
      <c r="A197">
        <v>93</v>
      </c>
      <c r="B197">
        <v>78</v>
      </c>
      <c r="D197" t="s">
        <v>62</v>
      </c>
      <c r="E197">
        <v>14.724600000000001</v>
      </c>
      <c r="F197">
        <f t="shared" si="7"/>
        <v>14.717600000000001</v>
      </c>
      <c r="G197">
        <f t="shared" si="8"/>
        <v>24.196293515514508</v>
      </c>
    </row>
    <row r="198" spans="1:16" x14ac:dyDescent="0.2">
      <c r="A198">
        <v>94</v>
      </c>
      <c r="B198">
        <v>78</v>
      </c>
      <c r="D198" t="s">
        <v>62</v>
      </c>
      <c r="E198">
        <v>14.710599999999999</v>
      </c>
    </row>
    <row r="199" spans="1:16" x14ac:dyDescent="0.2">
      <c r="A199">
        <v>95</v>
      </c>
      <c r="B199">
        <v>79</v>
      </c>
      <c r="D199" t="s">
        <v>63</v>
      </c>
      <c r="E199">
        <v>15.0837</v>
      </c>
      <c r="F199">
        <f t="shared" ref="F199:F261" si="9">AVERAGE(E199,E200)</f>
        <v>15.058</v>
      </c>
      <c r="G199">
        <f t="shared" si="8"/>
        <v>20.139748865822497</v>
      </c>
    </row>
    <row r="200" spans="1:16" x14ac:dyDescent="0.2">
      <c r="A200">
        <v>96</v>
      </c>
      <c r="B200">
        <v>79</v>
      </c>
      <c r="D200" t="s">
        <v>63</v>
      </c>
      <c r="E200">
        <v>15.032299999999999</v>
      </c>
    </row>
    <row r="201" spans="1:16" x14ac:dyDescent="0.2">
      <c r="A201" t="s">
        <v>18</v>
      </c>
    </row>
    <row r="202" spans="1:16" x14ac:dyDescent="0.2">
      <c r="A202" t="s">
        <v>1</v>
      </c>
      <c r="B202" t="s">
        <v>2</v>
      </c>
      <c r="E202" t="s">
        <v>3</v>
      </c>
      <c r="G202" t="s">
        <v>5</v>
      </c>
    </row>
    <row r="203" spans="1:16" x14ac:dyDescent="0.2">
      <c r="A203" t="s">
        <v>6</v>
      </c>
      <c r="B203" t="s">
        <v>7</v>
      </c>
      <c r="E203">
        <v>3</v>
      </c>
      <c r="G203">
        <v>0.2</v>
      </c>
    </row>
    <row r="204" spans="1:16" x14ac:dyDescent="0.2">
      <c r="A204" t="s">
        <v>8</v>
      </c>
      <c r="B204" t="s">
        <v>9</v>
      </c>
      <c r="E204" t="s">
        <v>10</v>
      </c>
      <c r="F204" t="s">
        <v>128</v>
      </c>
      <c r="G204" t="s">
        <v>137</v>
      </c>
      <c r="H204" t="s">
        <v>139</v>
      </c>
      <c r="J204" s="1" t="s">
        <v>140</v>
      </c>
      <c r="N204" t="s">
        <v>141</v>
      </c>
    </row>
    <row r="205" spans="1:16" x14ac:dyDescent="0.2">
      <c r="A205">
        <v>1</v>
      </c>
      <c r="B205" t="s">
        <v>11</v>
      </c>
      <c r="E205">
        <v>27.5107</v>
      </c>
      <c r="F205">
        <f t="shared" si="9"/>
        <v>27.152650000000001</v>
      </c>
      <c r="G205">
        <f>EXP((F205-29.561)/-1.421)</f>
        <v>5.4457069692724902</v>
      </c>
      <c r="H205">
        <v>4.1911601793259026</v>
      </c>
      <c r="J205" s="1">
        <f>(G205/H205)</f>
        <v>1.2993316256761072</v>
      </c>
      <c r="N205" t="s">
        <v>131</v>
      </c>
      <c r="O205">
        <v>5</v>
      </c>
      <c r="P205">
        <v>27.152650000000001</v>
      </c>
    </row>
    <row r="206" spans="1:16" x14ac:dyDescent="0.2">
      <c r="A206">
        <v>2</v>
      </c>
      <c r="B206" t="s">
        <v>11</v>
      </c>
      <c r="E206">
        <v>26.794599999999999</v>
      </c>
      <c r="N206" t="s">
        <v>132</v>
      </c>
      <c r="O206">
        <v>0.5</v>
      </c>
      <c r="P206">
        <v>30.711100000000002</v>
      </c>
    </row>
    <row r="207" spans="1:16" x14ac:dyDescent="0.2">
      <c r="A207">
        <v>3</v>
      </c>
      <c r="B207">
        <v>13</v>
      </c>
      <c r="D207" t="s">
        <v>64</v>
      </c>
      <c r="E207">
        <v>35.304900000000004</v>
      </c>
      <c r="F207">
        <f t="shared" si="9"/>
        <v>33.007249999999999</v>
      </c>
      <c r="G207">
        <f t="shared" ref="G207:G269" si="10">EXP((F207-29.561)/-1.421)</f>
        <v>8.8457885333019362E-2</v>
      </c>
      <c r="H207">
        <v>2.1488109037789851</v>
      </c>
      <c r="J207" s="1">
        <f t="shared" ref="J207:J269" si="11">(G207/H207)</f>
        <v>4.1165970061606529E-2</v>
      </c>
      <c r="N207" t="s">
        <v>133</v>
      </c>
      <c r="O207">
        <v>0.05</v>
      </c>
      <c r="P207">
        <v>33.8523</v>
      </c>
    </row>
    <row r="208" spans="1:16" x14ac:dyDescent="0.2">
      <c r="A208">
        <v>4</v>
      </c>
      <c r="B208">
        <v>13</v>
      </c>
      <c r="D208" t="s">
        <v>65</v>
      </c>
      <c r="E208">
        <v>30.709599999999998</v>
      </c>
      <c r="N208" t="s">
        <v>134</v>
      </c>
      <c r="O208">
        <v>5.0000000000000001E-3</v>
      </c>
      <c r="P208">
        <v>37.008850000000002</v>
      </c>
    </row>
    <row r="209" spans="1:15" x14ac:dyDescent="0.2">
      <c r="A209">
        <v>5</v>
      </c>
      <c r="B209">
        <v>14</v>
      </c>
      <c r="D209" t="s">
        <v>66</v>
      </c>
      <c r="E209">
        <v>31.4282</v>
      </c>
      <c r="F209">
        <f t="shared" si="9"/>
        <v>31.231250000000003</v>
      </c>
      <c r="G209">
        <f t="shared" si="10"/>
        <v>0.3086940430296034</v>
      </c>
      <c r="H209">
        <v>0.7084584825121597</v>
      </c>
      <c r="J209" s="1">
        <f t="shared" si="11"/>
        <v>0.43572637021013449</v>
      </c>
      <c r="N209" t="s">
        <v>135</v>
      </c>
      <c r="O209">
        <v>5.0000000000000001E-4</v>
      </c>
    </row>
    <row r="210" spans="1:15" x14ac:dyDescent="0.2">
      <c r="A210">
        <v>6</v>
      </c>
      <c r="B210">
        <v>14</v>
      </c>
      <c r="D210" t="s">
        <v>66</v>
      </c>
      <c r="E210">
        <v>31.034300000000002</v>
      </c>
    </row>
    <row r="211" spans="1:15" x14ac:dyDescent="0.2">
      <c r="A211">
        <v>7</v>
      </c>
      <c r="B211">
        <v>15</v>
      </c>
      <c r="D211" t="s">
        <v>67</v>
      </c>
      <c r="E211">
        <v>32.373399999999997</v>
      </c>
      <c r="F211">
        <f t="shared" si="9"/>
        <v>31.538499999999999</v>
      </c>
      <c r="G211">
        <f t="shared" si="10"/>
        <v>0.24867073281840177</v>
      </c>
      <c r="H211">
        <v>0.1167237121981491</v>
      </c>
      <c r="J211" s="1">
        <f t="shared" si="11"/>
        <v>2.1304217295305055</v>
      </c>
    </row>
    <row r="212" spans="1:15" x14ac:dyDescent="0.2">
      <c r="A212">
        <v>8</v>
      </c>
      <c r="B212">
        <v>15</v>
      </c>
      <c r="D212" t="s">
        <v>67</v>
      </c>
      <c r="E212">
        <v>30.703600000000002</v>
      </c>
    </row>
    <row r="213" spans="1:15" x14ac:dyDescent="0.2">
      <c r="A213">
        <v>9</v>
      </c>
      <c r="B213">
        <v>16</v>
      </c>
      <c r="D213" t="s">
        <v>68</v>
      </c>
      <c r="E213">
        <v>29.9785</v>
      </c>
      <c r="F213">
        <f t="shared" si="9"/>
        <v>28.661300000000001</v>
      </c>
      <c r="G213">
        <f t="shared" si="10"/>
        <v>1.8835262258707766</v>
      </c>
      <c r="H213">
        <v>1.6003955227687534</v>
      </c>
      <c r="J213" s="1">
        <f t="shared" si="11"/>
        <v>1.1769129562498368</v>
      </c>
    </row>
    <row r="214" spans="1:15" x14ac:dyDescent="0.2">
      <c r="A214">
        <v>10</v>
      </c>
      <c r="B214">
        <v>16</v>
      </c>
      <c r="D214" t="s">
        <v>68</v>
      </c>
      <c r="E214">
        <v>27.344100000000001</v>
      </c>
    </row>
    <row r="215" spans="1:15" x14ac:dyDescent="0.2">
      <c r="A215">
        <v>11</v>
      </c>
      <c r="B215">
        <v>17</v>
      </c>
      <c r="D215" t="s">
        <v>69</v>
      </c>
      <c r="E215">
        <v>29.394400000000001</v>
      </c>
      <c r="F215">
        <f t="shared" si="9"/>
        <v>29.468450000000001</v>
      </c>
      <c r="G215">
        <f t="shared" si="10"/>
        <v>1.0672979668693519</v>
      </c>
      <c r="H215">
        <v>3.5859654775627066</v>
      </c>
      <c r="J215" s="1">
        <f t="shared" si="11"/>
        <v>0.29763196928342106</v>
      </c>
    </row>
    <row r="216" spans="1:15" x14ac:dyDescent="0.2">
      <c r="A216">
        <v>12</v>
      </c>
      <c r="B216">
        <v>17</v>
      </c>
      <c r="D216" t="s">
        <v>69</v>
      </c>
      <c r="E216">
        <v>29.5425</v>
      </c>
    </row>
    <row r="217" spans="1:15" x14ac:dyDescent="0.2">
      <c r="A217">
        <v>13</v>
      </c>
      <c r="B217" t="s">
        <v>12</v>
      </c>
      <c r="E217">
        <v>31.331399999999999</v>
      </c>
      <c r="F217">
        <f t="shared" si="9"/>
        <v>30.711100000000002</v>
      </c>
      <c r="G217">
        <f t="shared" si="10"/>
        <v>0.44514304193748921</v>
      </c>
      <c r="H217">
        <v>0.4234986683508431</v>
      </c>
      <c r="J217" s="1">
        <f t="shared" si="11"/>
        <v>1.051108480862365</v>
      </c>
    </row>
    <row r="218" spans="1:15" x14ac:dyDescent="0.2">
      <c r="A218">
        <v>14</v>
      </c>
      <c r="B218" t="s">
        <v>12</v>
      </c>
      <c r="E218">
        <v>30.090800000000002</v>
      </c>
    </row>
    <row r="219" spans="1:15" x14ac:dyDescent="0.2">
      <c r="A219">
        <v>15</v>
      </c>
      <c r="B219">
        <v>18</v>
      </c>
      <c r="D219" t="s">
        <v>70</v>
      </c>
      <c r="E219">
        <v>28.476700000000001</v>
      </c>
      <c r="F219">
        <f t="shared" si="9"/>
        <v>28.375399999999999</v>
      </c>
      <c r="G219">
        <f t="shared" si="10"/>
        <v>2.3032980086607657</v>
      </c>
      <c r="H219">
        <v>17.873117329417536</v>
      </c>
      <c r="J219" s="1">
        <f t="shared" si="11"/>
        <v>0.12886940572307135</v>
      </c>
    </row>
    <row r="220" spans="1:15" x14ac:dyDescent="0.2">
      <c r="A220">
        <v>16</v>
      </c>
      <c r="B220">
        <v>18</v>
      </c>
      <c r="D220" t="s">
        <v>70</v>
      </c>
      <c r="E220">
        <v>28.274100000000001</v>
      </c>
    </row>
    <row r="221" spans="1:15" x14ac:dyDescent="0.2">
      <c r="A221">
        <v>17</v>
      </c>
      <c r="B221">
        <v>19</v>
      </c>
      <c r="D221" t="s">
        <v>71</v>
      </c>
      <c r="E221">
        <v>28.598099999999999</v>
      </c>
      <c r="F221">
        <f t="shared" si="9"/>
        <v>30.019549999999999</v>
      </c>
      <c r="G221">
        <f t="shared" si="10"/>
        <v>0.7241944936676511</v>
      </c>
      <c r="H221">
        <v>10.431435653443261</v>
      </c>
      <c r="J221" s="1">
        <f t="shared" si="11"/>
        <v>6.9424240126391937E-2</v>
      </c>
    </row>
    <row r="222" spans="1:15" x14ac:dyDescent="0.2">
      <c r="A222">
        <v>18</v>
      </c>
      <c r="B222">
        <v>19</v>
      </c>
      <c r="D222" t="s">
        <v>72</v>
      </c>
      <c r="E222">
        <v>31.440999999999999</v>
      </c>
    </row>
    <row r="223" spans="1:15" x14ac:dyDescent="0.2">
      <c r="A223">
        <v>19</v>
      </c>
      <c r="B223">
        <v>20</v>
      </c>
      <c r="D223" t="s">
        <v>73</v>
      </c>
      <c r="E223">
        <v>27.389199999999999</v>
      </c>
      <c r="F223">
        <f t="shared" si="9"/>
        <v>26.721499999999999</v>
      </c>
      <c r="G223">
        <f t="shared" si="10"/>
        <v>7.3760677807821073</v>
      </c>
      <c r="H223">
        <v>18.362774804893863</v>
      </c>
      <c r="J223" s="1">
        <f t="shared" si="11"/>
        <v>0.40168590309217928</v>
      </c>
    </row>
    <row r="224" spans="1:15" x14ac:dyDescent="0.2">
      <c r="A224">
        <v>20</v>
      </c>
      <c r="B224">
        <v>20</v>
      </c>
      <c r="D224" t="s">
        <v>73</v>
      </c>
      <c r="E224">
        <v>26.053799999999999</v>
      </c>
    </row>
    <row r="225" spans="1:10" x14ac:dyDescent="0.2">
      <c r="A225">
        <v>21</v>
      </c>
      <c r="B225">
        <v>21</v>
      </c>
      <c r="D225" t="s">
        <v>74</v>
      </c>
      <c r="E225">
        <v>30.8935</v>
      </c>
      <c r="F225">
        <f t="shared" si="9"/>
        <v>30.666699999999999</v>
      </c>
      <c r="G225">
        <f t="shared" si="10"/>
        <v>0.45927137889027969</v>
      </c>
      <c r="H225">
        <v>6.7552873335813883</v>
      </c>
      <c r="J225" s="1">
        <f t="shared" si="11"/>
        <v>6.7986949512448352E-2</v>
      </c>
    </row>
    <row r="226" spans="1:10" x14ac:dyDescent="0.2">
      <c r="A226">
        <v>22</v>
      </c>
      <c r="B226">
        <v>21</v>
      </c>
      <c r="D226" t="s">
        <v>74</v>
      </c>
      <c r="E226">
        <v>30.439900000000002</v>
      </c>
    </row>
    <row r="227" spans="1:10" x14ac:dyDescent="0.2">
      <c r="A227">
        <v>23</v>
      </c>
      <c r="B227">
        <v>22</v>
      </c>
      <c r="D227" t="s">
        <v>75</v>
      </c>
      <c r="E227">
        <v>29.967300000000002</v>
      </c>
      <c r="F227">
        <f t="shared" si="9"/>
        <v>30.799900000000001</v>
      </c>
      <c r="G227">
        <f t="shared" si="10"/>
        <v>0.41817686694429346</v>
      </c>
      <c r="H227">
        <v>20.916848084040357</v>
      </c>
      <c r="J227" s="1">
        <f t="shared" si="11"/>
        <v>1.9992346134758428E-2</v>
      </c>
    </row>
    <row r="228" spans="1:10" x14ac:dyDescent="0.2">
      <c r="A228">
        <v>24</v>
      </c>
      <c r="B228">
        <v>22</v>
      </c>
      <c r="D228" t="s">
        <v>75</v>
      </c>
      <c r="E228">
        <v>31.6325</v>
      </c>
    </row>
    <row r="229" spans="1:10" x14ac:dyDescent="0.2">
      <c r="A229">
        <v>25</v>
      </c>
      <c r="B229" t="s">
        <v>13</v>
      </c>
      <c r="E229">
        <v>34.426499999999997</v>
      </c>
      <c r="F229">
        <f t="shared" si="9"/>
        <v>33.8523</v>
      </c>
      <c r="G229">
        <f t="shared" si="10"/>
        <v>4.8805339680435954E-2</v>
      </c>
      <c r="H229">
        <v>7.2213976976414448E-2</v>
      </c>
      <c r="J229" s="1">
        <f t="shared" si="11"/>
        <v>0.67584339935157001</v>
      </c>
    </row>
    <row r="230" spans="1:10" x14ac:dyDescent="0.2">
      <c r="A230">
        <v>26</v>
      </c>
      <c r="B230" t="s">
        <v>13</v>
      </c>
      <c r="E230">
        <v>33.278100000000002</v>
      </c>
    </row>
    <row r="231" spans="1:10" x14ac:dyDescent="0.2">
      <c r="A231">
        <v>27</v>
      </c>
      <c r="B231">
        <v>23</v>
      </c>
      <c r="D231" t="s">
        <v>76</v>
      </c>
      <c r="E231">
        <v>26.8477</v>
      </c>
      <c r="F231">
        <f t="shared" si="9"/>
        <v>26.486699999999999</v>
      </c>
      <c r="G231">
        <f t="shared" si="10"/>
        <v>8.7013346770792168</v>
      </c>
      <c r="H231">
        <v>14.984511122426559</v>
      </c>
      <c r="J231" s="1">
        <f t="shared" si="11"/>
        <v>0.58068859277339846</v>
      </c>
    </row>
    <row r="232" spans="1:10" x14ac:dyDescent="0.2">
      <c r="A232">
        <v>28</v>
      </c>
      <c r="B232">
        <v>23</v>
      </c>
      <c r="D232" t="s">
        <v>77</v>
      </c>
      <c r="E232">
        <v>26.125699999999998</v>
      </c>
    </row>
    <row r="233" spans="1:10" x14ac:dyDescent="0.2">
      <c r="A233">
        <v>29</v>
      </c>
      <c r="B233">
        <v>24</v>
      </c>
      <c r="D233" t="s">
        <v>78</v>
      </c>
      <c r="E233">
        <v>30.307400000000001</v>
      </c>
      <c r="F233">
        <f t="shared" si="9"/>
        <v>29.732500000000002</v>
      </c>
      <c r="G233">
        <f t="shared" si="10"/>
        <v>0.88630897832241262</v>
      </c>
      <c r="H233">
        <v>26.419953271569689</v>
      </c>
      <c r="J233" s="1">
        <f t="shared" si="11"/>
        <v>3.3546954803896759E-2</v>
      </c>
    </row>
    <row r="234" spans="1:10" x14ac:dyDescent="0.2">
      <c r="A234">
        <v>30</v>
      </c>
      <c r="B234">
        <v>24</v>
      </c>
      <c r="D234" t="s">
        <v>78</v>
      </c>
      <c r="E234">
        <v>29.157599999999999</v>
      </c>
    </row>
    <row r="235" spans="1:10" x14ac:dyDescent="0.2">
      <c r="A235">
        <v>31</v>
      </c>
      <c r="B235">
        <v>37</v>
      </c>
      <c r="D235" t="s">
        <v>79</v>
      </c>
      <c r="E235">
        <v>30.309699999999999</v>
      </c>
      <c r="F235">
        <f t="shared" si="9"/>
        <v>31.329249999999998</v>
      </c>
      <c r="G235">
        <f t="shared" si="10"/>
        <v>0.28812232142190564</v>
      </c>
      <c r="H235">
        <v>25.238950950977234</v>
      </c>
      <c r="J235" s="1">
        <f t="shared" si="11"/>
        <v>1.1415780393628039E-2</v>
      </c>
    </row>
    <row r="236" spans="1:10" x14ac:dyDescent="0.2">
      <c r="A236">
        <v>32</v>
      </c>
      <c r="B236">
        <v>37</v>
      </c>
      <c r="D236" t="s">
        <v>79</v>
      </c>
      <c r="E236">
        <v>32.348799999999997</v>
      </c>
    </row>
    <row r="237" spans="1:10" x14ac:dyDescent="0.2">
      <c r="A237">
        <v>33</v>
      </c>
      <c r="B237">
        <v>38</v>
      </c>
      <c r="D237" t="s">
        <v>80</v>
      </c>
      <c r="E237">
        <v>29.542400000000001</v>
      </c>
      <c r="F237">
        <f t="shared" si="9"/>
        <v>29.2806</v>
      </c>
      <c r="G237">
        <f t="shared" si="10"/>
        <v>1.218140879097144</v>
      </c>
      <c r="H237">
        <v>6.6269319361765753</v>
      </c>
      <c r="J237" s="1">
        <f t="shared" si="11"/>
        <v>0.18381671802712876</v>
      </c>
    </row>
    <row r="238" spans="1:10" x14ac:dyDescent="0.2">
      <c r="A238">
        <v>34</v>
      </c>
      <c r="B238">
        <v>38</v>
      </c>
      <c r="D238" t="s">
        <v>80</v>
      </c>
      <c r="E238">
        <v>29.018799999999999</v>
      </c>
    </row>
    <row r="239" spans="1:10" x14ac:dyDescent="0.2">
      <c r="A239">
        <v>35</v>
      </c>
      <c r="B239">
        <v>39</v>
      </c>
      <c r="D239" t="s">
        <v>81</v>
      </c>
      <c r="E239">
        <v>28.502300000000002</v>
      </c>
      <c r="F239">
        <f t="shared" si="9"/>
        <v>28.745150000000002</v>
      </c>
      <c r="G239">
        <f t="shared" si="10"/>
        <v>1.7755991779981339</v>
      </c>
      <c r="H239">
        <v>14.784755037360199</v>
      </c>
      <c r="J239" s="1">
        <f t="shared" si="11"/>
        <v>0.12009662476728902</v>
      </c>
    </row>
    <row r="240" spans="1:10" x14ac:dyDescent="0.2">
      <c r="A240">
        <v>36</v>
      </c>
      <c r="B240">
        <v>39</v>
      </c>
      <c r="D240" t="s">
        <v>81</v>
      </c>
      <c r="E240">
        <v>28.988</v>
      </c>
    </row>
    <row r="241" spans="1:10" x14ac:dyDescent="0.2">
      <c r="A241">
        <v>37</v>
      </c>
      <c r="B241" t="s">
        <v>14</v>
      </c>
      <c r="E241">
        <v>37.445300000000003</v>
      </c>
      <c r="F241">
        <f t="shared" si="9"/>
        <v>37.008850000000002</v>
      </c>
      <c r="G241">
        <f t="shared" si="10"/>
        <v>5.2935099269160821E-3</v>
      </c>
      <c r="H241">
        <v>7.9655384460451603E-3</v>
      </c>
      <c r="J241" s="1">
        <f t="shared" si="11"/>
        <v>0.66455142521398247</v>
      </c>
    </row>
    <row r="242" spans="1:10" x14ac:dyDescent="0.2">
      <c r="A242">
        <v>38</v>
      </c>
      <c r="B242" t="s">
        <v>14</v>
      </c>
      <c r="E242">
        <v>36.572400000000002</v>
      </c>
    </row>
    <row r="243" spans="1:10" x14ac:dyDescent="0.2">
      <c r="A243">
        <v>39</v>
      </c>
      <c r="B243">
        <v>40</v>
      </c>
      <c r="D243" t="s">
        <v>82</v>
      </c>
      <c r="E243">
        <v>36.075699999999998</v>
      </c>
      <c r="F243">
        <f t="shared" si="9"/>
        <v>36.049949999999995</v>
      </c>
      <c r="G243">
        <f t="shared" si="10"/>
        <v>1.0394616235184798E-2</v>
      </c>
      <c r="H243">
        <v>3.4554106332123671</v>
      </c>
      <c r="J243" s="1">
        <f t="shared" si="11"/>
        <v>3.0082144609022369E-3</v>
      </c>
    </row>
    <row r="244" spans="1:10" x14ac:dyDescent="0.2">
      <c r="A244">
        <v>40</v>
      </c>
      <c r="B244">
        <v>40</v>
      </c>
      <c r="D244" t="s">
        <v>83</v>
      </c>
      <c r="E244">
        <v>36.0242</v>
      </c>
    </row>
    <row r="245" spans="1:10" x14ac:dyDescent="0.2">
      <c r="A245">
        <v>41</v>
      </c>
      <c r="B245">
        <v>41</v>
      </c>
      <c r="D245" t="s">
        <v>84</v>
      </c>
      <c r="H245">
        <v>2.2874075445931154E-3</v>
      </c>
      <c r="J245" s="1">
        <f t="shared" si="11"/>
        <v>0</v>
      </c>
    </row>
    <row r="246" spans="1:10" x14ac:dyDescent="0.2">
      <c r="A246">
        <v>42</v>
      </c>
      <c r="B246">
        <v>41</v>
      </c>
      <c r="D246" t="s">
        <v>84</v>
      </c>
    </row>
    <row r="247" spans="1:10" x14ac:dyDescent="0.2">
      <c r="A247">
        <v>43</v>
      </c>
      <c r="B247">
        <v>42</v>
      </c>
      <c r="D247" t="s">
        <v>85</v>
      </c>
      <c r="E247">
        <v>30.555900000000001</v>
      </c>
      <c r="F247">
        <f t="shared" si="9"/>
        <v>30.37</v>
      </c>
      <c r="G247">
        <f t="shared" si="10"/>
        <v>0.56591160826073839</v>
      </c>
      <c r="H247">
        <v>3.6669478167439955</v>
      </c>
      <c r="J247" s="1">
        <f t="shared" si="11"/>
        <v>0.1543276960955583</v>
      </c>
    </row>
    <row r="248" spans="1:10" x14ac:dyDescent="0.2">
      <c r="A248">
        <v>44</v>
      </c>
      <c r="B248">
        <v>42</v>
      </c>
      <c r="D248" t="s">
        <v>85</v>
      </c>
      <c r="E248">
        <v>30.184100000000001</v>
      </c>
    </row>
    <row r="249" spans="1:10" x14ac:dyDescent="0.2">
      <c r="A249">
        <v>45</v>
      </c>
      <c r="B249">
        <v>43</v>
      </c>
      <c r="D249" t="s">
        <v>86</v>
      </c>
      <c r="E249">
        <v>33.264400000000002</v>
      </c>
      <c r="F249">
        <f t="shared" si="9"/>
        <v>33.41075</v>
      </c>
      <c r="G249">
        <f t="shared" si="10"/>
        <v>6.6591144651332534E-2</v>
      </c>
      <c r="H249">
        <v>21.357851497130884</v>
      </c>
      <c r="J249" s="1">
        <f t="shared" si="11"/>
        <v>3.117876564516711E-3</v>
      </c>
    </row>
    <row r="250" spans="1:10" x14ac:dyDescent="0.2">
      <c r="A250">
        <v>46</v>
      </c>
      <c r="B250">
        <v>43</v>
      </c>
      <c r="D250" t="s">
        <v>86</v>
      </c>
      <c r="E250">
        <v>33.557099999999998</v>
      </c>
    </row>
    <row r="251" spans="1:10" x14ac:dyDescent="0.2">
      <c r="A251">
        <v>47</v>
      </c>
      <c r="B251">
        <v>44</v>
      </c>
      <c r="D251" t="s">
        <v>87</v>
      </c>
      <c r="E251">
        <v>29.075399999999998</v>
      </c>
      <c r="F251">
        <f t="shared" si="9"/>
        <v>29.3203</v>
      </c>
      <c r="G251">
        <f t="shared" si="10"/>
        <v>1.1845793765793846</v>
      </c>
      <c r="H251">
        <v>9.7110629091950944</v>
      </c>
      <c r="J251" s="1">
        <f t="shared" si="11"/>
        <v>0.12198246347037299</v>
      </c>
    </row>
    <row r="252" spans="1:10" x14ac:dyDescent="0.2">
      <c r="A252">
        <v>48</v>
      </c>
      <c r="B252">
        <v>44</v>
      </c>
      <c r="D252" t="s">
        <v>88</v>
      </c>
      <c r="E252">
        <v>29.565200000000001</v>
      </c>
    </row>
    <row r="253" spans="1:10" x14ac:dyDescent="0.2">
      <c r="A253">
        <v>49</v>
      </c>
      <c r="B253" t="s">
        <v>15</v>
      </c>
      <c r="H253">
        <v>3.0470759354326449E-4</v>
      </c>
    </row>
    <row r="254" spans="1:10" x14ac:dyDescent="0.2">
      <c r="A254">
        <v>50</v>
      </c>
      <c r="B254" t="s">
        <v>15</v>
      </c>
    </row>
    <row r="255" spans="1:10" x14ac:dyDescent="0.2">
      <c r="A255">
        <v>51</v>
      </c>
      <c r="B255">
        <v>45</v>
      </c>
      <c r="D255" t="s">
        <v>89</v>
      </c>
      <c r="E255">
        <v>28.3565</v>
      </c>
      <c r="F255">
        <f t="shared" si="9"/>
        <v>27.829750000000001</v>
      </c>
      <c r="G255">
        <f t="shared" si="10"/>
        <v>3.3815431563902636</v>
      </c>
      <c r="H255">
        <v>20.265327471740278</v>
      </c>
      <c r="J255" s="1">
        <f t="shared" si="11"/>
        <v>0.16686348449615626</v>
      </c>
    </row>
    <row r="256" spans="1:10" x14ac:dyDescent="0.2">
      <c r="A256">
        <v>52</v>
      </c>
      <c r="B256">
        <v>45</v>
      </c>
      <c r="D256" t="s">
        <v>89</v>
      </c>
      <c r="E256">
        <v>27.303000000000001</v>
      </c>
    </row>
    <row r="257" spans="1:10" x14ac:dyDescent="0.2">
      <c r="A257">
        <v>53</v>
      </c>
      <c r="B257">
        <v>46</v>
      </c>
      <c r="D257" t="s">
        <v>90</v>
      </c>
      <c r="E257">
        <v>31.148599999999998</v>
      </c>
      <c r="F257">
        <f t="shared" si="9"/>
        <v>31.76155</v>
      </c>
      <c r="G257">
        <f t="shared" si="10"/>
        <v>0.21254691458556635</v>
      </c>
      <c r="H257">
        <v>19.126355171812854</v>
      </c>
      <c r="J257" s="1">
        <f t="shared" si="11"/>
        <v>1.1112776724903855E-2</v>
      </c>
    </row>
    <row r="258" spans="1:10" x14ac:dyDescent="0.2">
      <c r="A258">
        <v>54</v>
      </c>
      <c r="B258">
        <v>46</v>
      </c>
      <c r="D258" t="s">
        <v>90</v>
      </c>
      <c r="E258">
        <v>32.374499999999998</v>
      </c>
    </row>
    <row r="259" spans="1:10" x14ac:dyDescent="0.2">
      <c r="A259">
        <v>55</v>
      </c>
      <c r="B259">
        <v>47</v>
      </c>
      <c r="D259" t="s">
        <v>91</v>
      </c>
      <c r="F259">
        <f t="shared" si="9"/>
        <v>36.692399999999999</v>
      </c>
      <c r="G259">
        <f t="shared" si="10"/>
        <v>6.6139219456929658E-3</v>
      </c>
      <c r="H259">
        <v>2.7061087068426613E-2</v>
      </c>
      <c r="J259" s="1">
        <f>(G259/H259)</f>
        <v>0.24440710489453049</v>
      </c>
    </row>
    <row r="260" spans="1:10" x14ac:dyDescent="0.2">
      <c r="A260">
        <v>56</v>
      </c>
      <c r="B260">
        <v>47</v>
      </c>
      <c r="D260" t="s">
        <v>91</v>
      </c>
      <c r="E260">
        <v>36.692399999999999</v>
      </c>
    </row>
    <row r="261" spans="1:10" x14ac:dyDescent="0.2">
      <c r="A261">
        <v>57</v>
      </c>
      <c r="B261">
        <v>48</v>
      </c>
      <c r="D261" t="s">
        <v>92</v>
      </c>
      <c r="E261">
        <v>28.997499999999999</v>
      </c>
      <c r="F261">
        <f t="shared" si="9"/>
        <v>29.13495</v>
      </c>
      <c r="G261">
        <f t="shared" si="10"/>
        <v>1.3496213445090501</v>
      </c>
      <c r="H261">
        <v>22.046260807133596</v>
      </c>
      <c r="J261" s="1">
        <f t="shared" si="11"/>
        <v>6.1217698380504865E-2</v>
      </c>
    </row>
    <row r="262" spans="1:10" x14ac:dyDescent="0.2">
      <c r="A262">
        <v>58</v>
      </c>
      <c r="B262">
        <v>48</v>
      </c>
      <c r="D262" t="s">
        <v>93</v>
      </c>
      <c r="E262">
        <v>29.272400000000001</v>
      </c>
    </row>
    <row r="263" spans="1:10" x14ac:dyDescent="0.2">
      <c r="A263">
        <v>59</v>
      </c>
      <c r="B263">
        <v>61</v>
      </c>
      <c r="D263" t="s">
        <v>94</v>
      </c>
      <c r="H263">
        <v>6.563545383130763E-2</v>
      </c>
    </row>
    <row r="264" spans="1:10" x14ac:dyDescent="0.2">
      <c r="A264">
        <v>60</v>
      </c>
      <c r="B264">
        <v>61</v>
      </c>
      <c r="D264" t="s">
        <v>94</v>
      </c>
    </row>
    <row r="265" spans="1:10" x14ac:dyDescent="0.2">
      <c r="A265">
        <v>61</v>
      </c>
      <c r="B265">
        <v>62</v>
      </c>
      <c r="D265" t="s">
        <v>95</v>
      </c>
      <c r="E265">
        <v>32.619900000000001</v>
      </c>
      <c r="F265">
        <f t="shared" ref="F265:F325" si="12">AVERAGE(E265,E266)</f>
        <v>32.735550000000003</v>
      </c>
      <c r="G265">
        <f t="shared" si="10"/>
        <v>0.10709646225163348</v>
      </c>
      <c r="H265">
        <v>0.39948354213620119</v>
      </c>
      <c r="J265" s="1">
        <f t="shared" si="11"/>
        <v>0.26808729510844198</v>
      </c>
    </row>
    <row r="266" spans="1:10" x14ac:dyDescent="0.2">
      <c r="A266">
        <v>62</v>
      </c>
      <c r="B266">
        <v>62</v>
      </c>
      <c r="D266" t="s">
        <v>95</v>
      </c>
      <c r="E266">
        <v>32.851199999999999</v>
      </c>
    </row>
    <row r="267" spans="1:10" x14ac:dyDescent="0.2">
      <c r="A267">
        <v>63</v>
      </c>
      <c r="B267">
        <v>63</v>
      </c>
      <c r="D267" t="s">
        <v>96</v>
      </c>
      <c r="E267">
        <v>30.876999999999999</v>
      </c>
      <c r="F267">
        <f t="shared" si="12"/>
        <v>31.266849999999998</v>
      </c>
      <c r="G267">
        <f t="shared" si="10"/>
        <v>0.30105646985156886</v>
      </c>
      <c r="H267">
        <v>1.0433631630903772</v>
      </c>
      <c r="J267" s="1">
        <f t="shared" si="11"/>
        <v>0.28854427729637128</v>
      </c>
    </row>
    <row r="268" spans="1:10" x14ac:dyDescent="0.2">
      <c r="A268">
        <v>64</v>
      </c>
      <c r="B268">
        <v>63</v>
      </c>
      <c r="D268" t="s">
        <v>96</v>
      </c>
      <c r="E268">
        <v>31.656700000000001</v>
      </c>
    </row>
    <row r="269" spans="1:10" x14ac:dyDescent="0.2">
      <c r="A269">
        <v>65</v>
      </c>
      <c r="B269">
        <v>64</v>
      </c>
      <c r="D269" t="s">
        <v>97</v>
      </c>
      <c r="E269">
        <v>34.746600000000001</v>
      </c>
      <c r="F269">
        <f t="shared" si="12"/>
        <v>34.847949999999997</v>
      </c>
      <c r="G269">
        <f t="shared" si="10"/>
        <v>2.4219817022222843E-2</v>
      </c>
      <c r="H269">
        <v>12.057672435521878</v>
      </c>
      <c r="J269" s="1">
        <f t="shared" si="11"/>
        <v>2.0086643713152557E-3</v>
      </c>
    </row>
    <row r="270" spans="1:10" x14ac:dyDescent="0.2">
      <c r="A270">
        <v>66</v>
      </c>
      <c r="B270">
        <v>64</v>
      </c>
      <c r="D270" t="s">
        <v>97</v>
      </c>
      <c r="E270">
        <v>34.949300000000001</v>
      </c>
    </row>
    <row r="271" spans="1:10" x14ac:dyDescent="0.2">
      <c r="A271">
        <v>67</v>
      </c>
      <c r="B271">
        <v>65</v>
      </c>
      <c r="D271" t="s">
        <v>98</v>
      </c>
      <c r="E271">
        <v>31.7502</v>
      </c>
      <c r="F271">
        <f t="shared" si="12"/>
        <v>31.6218</v>
      </c>
      <c r="G271">
        <f t="shared" ref="G271:G295" si="13">EXP((F271-29.561)/-1.421)</f>
        <v>0.23451251927544814</v>
      </c>
      <c r="H271">
        <v>3.5122024866955974</v>
      </c>
      <c r="J271" s="1">
        <f t="shared" ref="J271:J295" si="14">(G271/H271)</f>
        <v>6.6770785614950603E-2</v>
      </c>
    </row>
    <row r="272" spans="1:10" x14ac:dyDescent="0.2">
      <c r="A272">
        <v>68</v>
      </c>
      <c r="B272">
        <v>65</v>
      </c>
      <c r="D272" t="s">
        <v>98</v>
      </c>
      <c r="E272">
        <v>31.493400000000001</v>
      </c>
    </row>
    <row r="273" spans="1:10" x14ac:dyDescent="0.2">
      <c r="A273">
        <v>69</v>
      </c>
      <c r="B273">
        <v>66</v>
      </c>
      <c r="D273" t="s">
        <v>99</v>
      </c>
      <c r="E273">
        <v>33.338999999999999</v>
      </c>
      <c r="F273">
        <f t="shared" si="12"/>
        <v>33.309799999999996</v>
      </c>
      <c r="G273">
        <f t="shared" si="13"/>
        <v>7.1493971078835178E-2</v>
      </c>
      <c r="H273">
        <v>6.6957128556906174</v>
      </c>
      <c r="J273" s="1">
        <f t="shared" si="14"/>
        <v>1.067757423588934E-2</v>
      </c>
    </row>
    <row r="274" spans="1:10" x14ac:dyDescent="0.2">
      <c r="A274">
        <v>70</v>
      </c>
      <c r="B274">
        <v>66</v>
      </c>
      <c r="D274" t="s">
        <v>99</v>
      </c>
      <c r="E274">
        <v>33.2806</v>
      </c>
    </row>
    <row r="275" spans="1:10" x14ac:dyDescent="0.2">
      <c r="A275">
        <v>71</v>
      </c>
      <c r="B275">
        <v>67</v>
      </c>
      <c r="D275" t="s">
        <v>100</v>
      </c>
      <c r="E275">
        <v>34.235199999999999</v>
      </c>
      <c r="F275">
        <f t="shared" si="12"/>
        <v>34.6952</v>
      </c>
      <c r="G275">
        <f t="shared" si="13"/>
        <v>2.6968402564315284E-2</v>
      </c>
      <c r="H275">
        <v>21.837847983307437</v>
      </c>
      <c r="J275" s="1">
        <f t="shared" si="14"/>
        <v>1.2349386526057683E-3</v>
      </c>
    </row>
    <row r="276" spans="1:10" x14ac:dyDescent="0.2">
      <c r="A276">
        <v>72</v>
      </c>
      <c r="B276">
        <v>67</v>
      </c>
      <c r="D276" t="s">
        <v>100</v>
      </c>
      <c r="E276">
        <v>35.155200000000001</v>
      </c>
    </row>
    <row r="277" spans="1:10" x14ac:dyDescent="0.2">
      <c r="A277">
        <v>73</v>
      </c>
      <c r="B277">
        <v>68</v>
      </c>
      <c r="D277" t="s">
        <v>101</v>
      </c>
      <c r="E277">
        <v>34.6402</v>
      </c>
      <c r="F277">
        <f t="shared" si="12"/>
        <v>34.334600000000002</v>
      </c>
      <c r="G277">
        <f t="shared" si="13"/>
        <v>3.4758733339550457E-2</v>
      </c>
      <c r="H277">
        <v>0.68308456966551523</v>
      </c>
      <c r="J277" s="1">
        <f t="shared" si="14"/>
        <v>5.0884963419054692E-2</v>
      </c>
    </row>
    <row r="278" spans="1:10" x14ac:dyDescent="0.2">
      <c r="A278">
        <v>74</v>
      </c>
      <c r="B278">
        <v>68</v>
      </c>
      <c r="D278" t="s">
        <v>101</v>
      </c>
      <c r="E278">
        <v>34.029000000000003</v>
      </c>
    </row>
    <row r="279" spans="1:10" x14ac:dyDescent="0.2">
      <c r="A279">
        <v>75</v>
      </c>
      <c r="B279">
        <v>69</v>
      </c>
      <c r="D279" t="s">
        <v>102</v>
      </c>
      <c r="E279">
        <v>33.345799999999997</v>
      </c>
      <c r="F279">
        <f t="shared" si="12"/>
        <v>33.216999999999999</v>
      </c>
      <c r="G279">
        <f t="shared" si="13"/>
        <v>7.6318795746909807E-2</v>
      </c>
      <c r="H279">
        <v>0.46667923185721211</v>
      </c>
      <c r="J279" s="1">
        <f t="shared" si="14"/>
        <v>0.16353587333035799</v>
      </c>
    </row>
    <row r="280" spans="1:10" x14ac:dyDescent="0.2">
      <c r="A280">
        <v>76</v>
      </c>
      <c r="B280">
        <v>69</v>
      </c>
      <c r="D280" t="s">
        <v>102</v>
      </c>
      <c r="E280">
        <v>33.088200000000001</v>
      </c>
    </row>
    <row r="281" spans="1:10" x14ac:dyDescent="0.2">
      <c r="A281">
        <v>77</v>
      </c>
      <c r="B281">
        <v>70</v>
      </c>
      <c r="D281" t="s">
        <v>103</v>
      </c>
      <c r="H281">
        <v>1.7874389597423882E-2</v>
      </c>
    </row>
    <row r="282" spans="1:10" x14ac:dyDescent="0.2">
      <c r="A282">
        <v>78</v>
      </c>
      <c r="B282">
        <v>70</v>
      </c>
      <c r="D282" t="s">
        <v>103</v>
      </c>
    </row>
    <row r="283" spans="1:10" x14ac:dyDescent="0.2">
      <c r="A283">
        <v>79</v>
      </c>
      <c r="B283">
        <v>71</v>
      </c>
      <c r="D283" t="s">
        <v>104</v>
      </c>
      <c r="E283">
        <v>31.372</v>
      </c>
      <c r="F283">
        <f t="shared" si="12"/>
        <v>31.17135</v>
      </c>
      <c r="G283">
        <f t="shared" si="13"/>
        <v>0.3219847059784457</v>
      </c>
      <c r="H283">
        <v>4.418052726890572</v>
      </c>
      <c r="J283" s="1">
        <f t="shared" si="14"/>
        <v>7.287932622865248E-2</v>
      </c>
    </row>
    <row r="284" spans="1:10" x14ac:dyDescent="0.2">
      <c r="A284">
        <v>80</v>
      </c>
      <c r="B284">
        <v>71</v>
      </c>
      <c r="D284" t="s">
        <v>105</v>
      </c>
      <c r="E284">
        <v>30.970700000000001</v>
      </c>
    </row>
    <row r="285" spans="1:10" x14ac:dyDescent="0.2">
      <c r="A285">
        <v>81</v>
      </c>
      <c r="B285">
        <v>72</v>
      </c>
      <c r="D285" t="s">
        <v>106</v>
      </c>
      <c r="E285">
        <v>33.529600000000002</v>
      </c>
      <c r="F285">
        <f t="shared" si="12"/>
        <v>33.354200000000006</v>
      </c>
      <c r="G285">
        <f t="shared" si="13"/>
        <v>6.9294637612997104E-2</v>
      </c>
      <c r="H285">
        <v>9.4281264815093607E-2</v>
      </c>
      <c r="J285" s="1">
        <f t="shared" si="14"/>
        <v>0.73497781079729041</v>
      </c>
    </row>
    <row r="286" spans="1:10" x14ac:dyDescent="0.2">
      <c r="A286">
        <v>82</v>
      </c>
      <c r="B286">
        <v>72</v>
      </c>
      <c r="D286" t="s">
        <v>106</v>
      </c>
      <c r="E286">
        <v>33.178800000000003</v>
      </c>
    </row>
    <row r="287" spans="1:10" x14ac:dyDescent="0.2">
      <c r="A287">
        <v>83</v>
      </c>
      <c r="B287">
        <v>80</v>
      </c>
      <c r="D287" t="s">
        <v>107</v>
      </c>
      <c r="E287">
        <v>36.475299999999997</v>
      </c>
      <c r="F287">
        <f t="shared" si="12"/>
        <v>36.048450000000003</v>
      </c>
      <c r="G287">
        <f t="shared" si="13"/>
        <v>1.0405594529783724E-2</v>
      </c>
      <c r="H287">
        <v>1.0637704627411129</v>
      </c>
      <c r="J287" s="1">
        <f t="shared" si="14"/>
        <v>9.7818043405441951E-3</v>
      </c>
    </row>
    <row r="288" spans="1:10" x14ac:dyDescent="0.2">
      <c r="A288">
        <v>84</v>
      </c>
      <c r="B288">
        <v>80</v>
      </c>
      <c r="D288" t="s">
        <v>107</v>
      </c>
      <c r="E288">
        <v>35.621600000000001</v>
      </c>
    </row>
    <row r="289" spans="1:16" x14ac:dyDescent="0.2">
      <c r="A289">
        <v>85</v>
      </c>
      <c r="B289">
        <v>81</v>
      </c>
      <c r="D289" t="s">
        <v>108</v>
      </c>
      <c r="E289">
        <v>31.7926</v>
      </c>
      <c r="F289">
        <f t="shared" si="12"/>
        <v>31.725850000000001</v>
      </c>
      <c r="G289">
        <f t="shared" si="13"/>
        <v>0.21795440536818847</v>
      </c>
      <c r="H289">
        <v>21.113654361224107</v>
      </c>
      <c r="J289" s="1">
        <f t="shared" si="14"/>
        <v>1.0322912445155331E-2</v>
      </c>
    </row>
    <row r="290" spans="1:16" x14ac:dyDescent="0.2">
      <c r="A290">
        <v>86</v>
      </c>
      <c r="B290">
        <v>81</v>
      </c>
      <c r="D290" t="s">
        <v>108</v>
      </c>
      <c r="E290">
        <v>31.659099999999999</v>
      </c>
    </row>
    <row r="291" spans="1:16" x14ac:dyDescent="0.2">
      <c r="A291">
        <v>87</v>
      </c>
      <c r="B291">
        <v>82</v>
      </c>
      <c r="D291" t="s">
        <v>109</v>
      </c>
      <c r="F291">
        <f t="shared" si="12"/>
        <v>37.851599999999998</v>
      </c>
      <c r="G291">
        <f t="shared" si="13"/>
        <v>2.9253474686079402E-3</v>
      </c>
      <c r="H291">
        <v>9.3780057062159816</v>
      </c>
      <c r="J291" s="1">
        <f t="shared" si="14"/>
        <v>3.1193705359647468E-4</v>
      </c>
    </row>
    <row r="292" spans="1:16" x14ac:dyDescent="0.2">
      <c r="A292">
        <v>88</v>
      </c>
      <c r="B292">
        <v>82</v>
      </c>
      <c r="D292" t="s">
        <v>109</v>
      </c>
      <c r="E292">
        <v>37.851599999999998</v>
      </c>
    </row>
    <row r="293" spans="1:16" x14ac:dyDescent="0.2">
      <c r="A293">
        <v>89</v>
      </c>
      <c r="B293">
        <v>83</v>
      </c>
      <c r="D293" t="s">
        <v>110</v>
      </c>
      <c r="E293">
        <v>30.546299999999999</v>
      </c>
      <c r="F293">
        <f t="shared" si="12"/>
        <v>30.008150000000001</v>
      </c>
      <c r="G293">
        <f t="shared" si="13"/>
        <v>0.7300277253291394</v>
      </c>
      <c r="H293">
        <v>18.770451126231038</v>
      </c>
      <c r="J293" s="1">
        <f t="shared" si="14"/>
        <v>3.8892391046955264E-2</v>
      </c>
    </row>
    <row r="294" spans="1:16" x14ac:dyDescent="0.2">
      <c r="A294">
        <v>90</v>
      </c>
      <c r="B294">
        <v>83</v>
      </c>
      <c r="D294" t="s">
        <v>110</v>
      </c>
      <c r="E294">
        <v>29.47</v>
      </c>
    </row>
    <row r="295" spans="1:16" x14ac:dyDescent="0.2">
      <c r="A295">
        <v>91</v>
      </c>
      <c r="B295">
        <v>84</v>
      </c>
      <c r="D295" t="s">
        <v>111</v>
      </c>
      <c r="E295">
        <v>31.5501</v>
      </c>
      <c r="F295">
        <f t="shared" si="12"/>
        <v>31.416800000000002</v>
      </c>
      <c r="G295">
        <f t="shared" si="13"/>
        <v>0.27090645477463976</v>
      </c>
      <c r="H295">
        <v>18.813570449034358</v>
      </c>
      <c r="J295" s="1">
        <f t="shared" si="14"/>
        <v>1.439952376442955E-2</v>
      </c>
    </row>
    <row r="296" spans="1:16" x14ac:dyDescent="0.2">
      <c r="A296">
        <v>92</v>
      </c>
      <c r="B296">
        <v>84</v>
      </c>
      <c r="D296" t="s">
        <v>111</v>
      </c>
      <c r="E296">
        <v>31.2835</v>
      </c>
    </row>
    <row r="297" spans="1:16" x14ac:dyDescent="0.2">
      <c r="A297" t="s">
        <v>18</v>
      </c>
    </row>
    <row r="298" spans="1:16" x14ac:dyDescent="0.2">
      <c r="A298" t="s">
        <v>1</v>
      </c>
      <c r="B298" t="s">
        <v>2</v>
      </c>
      <c r="E298" t="s">
        <v>3</v>
      </c>
      <c r="G298" t="s">
        <v>5</v>
      </c>
    </row>
    <row r="299" spans="1:16" x14ac:dyDescent="0.2">
      <c r="A299" t="s">
        <v>16</v>
      </c>
      <c r="B299" t="s">
        <v>17</v>
      </c>
      <c r="E299">
        <v>3</v>
      </c>
      <c r="G299">
        <v>0.2</v>
      </c>
    </row>
    <row r="300" spans="1:16" x14ac:dyDescent="0.2">
      <c r="A300" t="s">
        <v>8</v>
      </c>
      <c r="B300" t="s">
        <v>9</v>
      </c>
      <c r="E300" t="s">
        <v>10</v>
      </c>
      <c r="F300" t="s">
        <v>128</v>
      </c>
      <c r="G300" t="s">
        <v>139</v>
      </c>
      <c r="N300" t="s">
        <v>142</v>
      </c>
    </row>
    <row r="301" spans="1:16" x14ac:dyDescent="0.2">
      <c r="A301">
        <v>1</v>
      </c>
      <c r="B301" t="s">
        <v>11</v>
      </c>
      <c r="E301">
        <v>18.990500000000001</v>
      </c>
      <c r="F301">
        <f t="shared" si="12"/>
        <v>18.540599999999998</v>
      </c>
      <c r="G301">
        <f>EXP((F301-21.226)/-1.874)</f>
        <v>4.1911601793259026</v>
      </c>
      <c r="N301" t="s">
        <v>131</v>
      </c>
      <c r="O301">
        <v>5</v>
      </c>
      <c r="P301">
        <v>18.540599999999998</v>
      </c>
    </row>
    <row r="302" spans="1:16" x14ac:dyDescent="0.2">
      <c r="A302">
        <v>2</v>
      </c>
      <c r="B302" t="s">
        <v>11</v>
      </c>
      <c r="E302">
        <v>18.090699999999998</v>
      </c>
      <c r="N302" t="s">
        <v>132</v>
      </c>
      <c r="O302">
        <v>0.5</v>
      </c>
      <c r="P302">
        <v>22.83615</v>
      </c>
    </row>
    <row r="303" spans="1:16" x14ac:dyDescent="0.2">
      <c r="A303">
        <v>3</v>
      </c>
      <c r="B303">
        <v>13</v>
      </c>
      <c r="D303" t="s">
        <v>64</v>
      </c>
      <c r="E303">
        <v>20.780899999999999</v>
      </c>
      <c r="F303">
        <f t="shared" si="12"/>
        <v>19.792549999999999</v>
      </c>
      <c r="G303">
        <f t="shared" ref="G303:G365" si="15">EXP((F303-21.226)/-1.874)</f>
        <v>2.1488109037789851</v>
      </c>
      <c r="N303" t="s">
        <v>133</v>
      </c>
      <c r="O303">
        <v>0.05</v>
      </c>
      <c r="P303">
        <v>26.1511</v>
      </c>
    </row>
    <row r="304" spans="1:16" x14ac:dyDescent="0.2">
      <c r="A304">
        <v>4</v>
      </c>
      <c r="B304">
        <v>13</v>
      </c>
      <c r="D304" t="s">
        <v>65</v>
      </c>
      <c r="E304">
        <v>18.804200000000002</v>
      </c>
      <c r="N304" t="s">
        <v>134</v>
      </c>
      <c r="O304">
        <v>5.0000000000000001E-3</v>
      </c>
      <c r="P304">
        <v>30.282350000000001</v>
      </c>
    </row>
    <row r="305" spans="1:16" x14ac:dyDescent="0.2">
      <c r="A305">
        <v>5</v>
      </c>
      <c r="B305">
        <v>14</v>
      </c>
      <c r="D305" t="s">
        <v>66</v>
      </c>
      <c r="E305">
        <v>22.753</v>
      </c>
      <c r="F305">
        <f t="shared" si="12"/>
        <v>21.8719</v>
      </c>
      <c r="G305">
        <f t="shared" si="15"/>
        <v>0.7084584825121597</v>
      </c>
      <c r="N305" t="s">
        <v>135</v>
      </c>
      <c r="O305">
        <v>5.0000000000000001E-4</v>
      </c>
      <c r="P305">
        <v>36.398200000000003</v>
      </c>
    </row>
    <row r="306" spans="1:16" x14ac:dyDescent="0.2">
      <c r="A306">
        <v>6</v>
      </c>
      <c r="B306">
        <v>14</v>
      </c>
      <c r="D306" t="s">
        <v>66</v>
      </c>
      <c r="E306">
        <v>20.9908</v>
      </c>
    </row>
    <row r="307" spans="1:16" x14ac:dyDescent="0.2">
      <c r="A307">
        <v>7</v>
      </c>
      <c r="B307">
        <v>15</v>
      </c>
      <c r="D307" t="s">
        <v>67</v>
      </c>
      <c r="E307">
        <v>25.765799999999999</v>
      </c>
      <c r="F307">
        <f t="shared" si="12"/>
        <v>25.251249999999999</v>
      </c>
      <c r="G307">
        <f t="shared" si="15"/>
        <v>0.1167237121981491</v>
      </c>
    </row>
    <row r="308" spans="1:16" x14ac:dyDescent="0.2">
      <c r="A308">
        <v>8</v>
      </c>
      <c r="B308">
        <v>15</v>
      </c>
      <c r="D308" t="s">
        <v>67</v>
      </c>
      <c r="E308">
        <v>24.736699999999999</v>
      </c>
    </row>
    <row r="309" spans="1:16" x14ac:dyDescent="0.2">
      <c r="A309">
        <v>9</v>
      </c>
      <c r="B309">
        <v>16</v>
      </c>
      <c r="D309" t="s">
        <v>68</v>
      </c>
      <c r="E309">
        <v>20.792300000000001</v>
      </c>
      <c r="F309">
        <f t="shared" si="12"/>
        <v>20.344750000000001</v>
      </c>
      <c r="G309">
        <f t="shared" si="15"/>
        <v>1.6003955227687534</v>
      </c>
    </row>
    <row r="310" spans="1:16" x14ac:dyDescent="0.2">
      <c r="A310">
        <v>10</v>
      </c>
      <c r="B310">
        <v>16</v>
      </c>
      <c r="D310" t="s">
        <v>68</v>
      </c>
      <c r="E310">
        <v>19.897200000000002</v>
      </c>
    </row>
    <row r="311" spans="1:16" x14ac:dyDescent="0.2">
      <c r="A311">
        <v>11</v>
      </c>
      <c r="B311">
        <v>17</v>
      </c>
      <c r="D311" t="s">
        <v>69</v>
      </c>
      <c r="E311">
        <v>19.204599999999999</v>
      </c>
      <c r="F311">
        <f t="shared" si="12"/>
        <v>18.832850000000001</v>
      </c>
      <c r="G311">
        <f t="shared" si="15"/>
        <v>3.5859654775627066</v>
      </c>
    </row>
    <row r="312" spans="1:16" x14ac:dyDescent="0.2">
      <c r="A312">
        <v>12</v>
      </c>
      <c r="B312">
        <v>17</v>
      </c>
      <c r="D312" t="s">
        <v>69</v>
      </c>
      <c r="E312">
        <v>18.461099999999998</v>
      </c>
    </row>
    <row r="313" spans="1:16" x14ac:dyDescent="0.2">
      <c r="A313">
        <v>13</v>
      </c>
      <c r="B313" t="s">
        <v>12</v>
      </c>
      <c r="E313">
        <v>23.661000000000001</v>
      </c>
      <c r="F313">
        <f t="shared" si="12"/>
        <v>22.83615</v>
      </c>
      <c r="G313">
        <f t="shared" si="15"/>
        <v>0.4234986683508431</v>
      </c>
    </row>
    <row r="314" spans="1:16" x14ac:dyDescent="0.2">
      <c r="A314">
        <v>14</v>
      </c>
      <c r="B314" t="s">
        <v>12</v>
      </c>
      <c r="E314">
        <v>22.011299999999999</v>
      </c>
    </row>
    <row r="315" spans="1:16" x14ac:dyDescent="0.2">
      <c r="A315">
        <v>15</v>
      </c>
      <c r="B315">
        <v>18</v>
      </c>
      <c r="D315" t="s">
        <v>70</v>
      </c>
      <c r="E315">
        <v>15.882999999999999</v>
      </c>
      <c r="F315">
        <f t="shared" si="12"/>
        <v>15.822699999999999</v>
      </c>
      <c r="G315">
        <f t="shared" si="15"/>
        <v>17.873117329417536</v>
      </c>
    </row>
    <row r="316" spans="1:16" x14ac:dyDescent="0.2">
      <c r="A316">
        <v>16</v>
      </c>
      <c r="B316">
        <v>18</v>
      </c>
      <c r="D316" t="s">
        <v>70</v>
      </c>
      <c r="E316">
        <v>15.7624</v>
      </c>
    </row>
    <row r="317" spans="1:16" x14ac:dyDescent="0.2">
      <c r="A317">
        <v>17</v>
      </c>
      <c r="B317">
        <v>19</v>
      </c>
      <c r="D317" t="s">
        <v>71</v>
      </c>
      <c r="E317">
        <v>16.987400000000001</v>
      </c>
      <c r="F317">
        <f t="shared" si="12"/>
        <v>16.831800000000001</v>
      </c>
      <c r="G317">
        <f t="shared" si="15"/>
        <v>10.431435653443261</v>
      </c>
    </row>
    <row r="318" spans="1:16" x14ac:dyDescent="0.2">
      <c r="A318">
        <v>18</v>
      </c>
      <c r="B318">
        <v>19</v>
      </c>
      <c r="D318" t="s">
        <v>72</v>
      </c>
      <c r="E318">
        <v>16.676200000000001</v>
      </c>
    </row>
    <row r="319" spans="1:16" x14ac:dyDescent="0.2">
      <c r="A319">
        <v>19</v>
      </c>
      <c r="B319">
        <v>20</v>
      </c>
      <c r="D319" t="s">
        <v>73</v>
      </c>
      <c r="E319">
        <v>15.882099999999999</v>
      </c>
      <c r="F319">
        <f t="shared" si="12"/>
        <v>15.77205</v>
      </c>
      <c r="G319">
        <f t="shared" si="15"/>
        <v>18.362774804893863</v>
      </c>
    </row>
    <row r="320" spans="1:16" x14ac:dyDescent="0.2">
      <c r="A320">
        <v>20</v>
      </c>
      <c r="B320">
        <v>20</v>
      </c>
      <c r="D320" t="s">
        <v>73</v>
      </c>
      <c r="E320">
        <v>15.662000000000001</v>
      </c>
    </row>
    <row r="321" spans="1:7" x14ac:dyDescent="0.2">
      <c r="A321">
        <v>21</v>
      </c>
      <c r="B321">
        <v>21</v>
      </c>
      <c r="D321" t="s">
        <v>74</v>
      </c>
      <c r="E321">
        <v>17.270900000000001</v>
      </c>
      <c r="F321">
        <f t="shared" si="12"/>
        <v>17.646050000000002</v>
      </c>
      <c r="G321">
        <f t="shared" si="15"/>
        <v>6.7552873335813883</v>
      </c>
    </row>
    <row r="322" spans="1:7" x14ac:dyDescent="0.2">
      <c r="A322">
        <v>22</v>
      </c>
      <c r="B322">
        <v>21</v>
      </c>
      <c r="D322" t="s">
        <v>74</v>
      </c>
      <c r="E322">
        <v>18.0212</v>
      </c>
    </row>
    <row r="323" spans="1:7" x14ac:dyDescent="0.2">
      <c r="A323">
        <v>23</v>
      </c>
      <c r="B323">
        <v>22</v>
      </c>
      <c r="D323" t="s">
        <v>75</v>
      </c>
      <c r="E323">
        <v>15.478899999999999</v>
      </c>
      <c r="F323">
        <f t="shared" si="12"/>
        <v>15.527999999999999</v>
      </c>
      <c r="G323">
        <f t="shared" si="15"/>
        <v>20.916848084040357</v>
      </c>
    </row>
    <row r="324" spans="1:7" x14ac:dyDescent="0.2">
      <c r="A324">
        <v>24</v>
      </c>
      <c r="B324">
        <v>22</v>
      </c>
      <c r="D324" t="s">
        <v>75</v>
      </c>
      <c r="E324">
        <v>15.5771</v>
      </c>
    </row>
    <row r="325" spans="1:7" x14ac:dyDescent="0.2">
      <c r="A325">
        <v>25</v>
      </c>
      <c r="B325" t="s">
        <v>13</v>
      </c>
      <c r="E325">
        <v>27.030799999999999</v>
      </c>
      <c r="F325">
        <f t="shared" si="12"/>
        <v>26.1511</v>
      </c>
      <c r="G325">
        <f t="shared" si="15"/>
        <v>7.2213976976414448E-2</v>
      </c>
    </row>
    <row r="326" spans="1:7" x14ac:dyDescent="0.2">
      <c r="A326">
        <v>26</v>
      </c>
      <c r="B326" t="s">
        <v>13</v>
      </c>
      <c r="E326">
        <v>25.2714</v>
      </c>
    </row>
    <row r="327" spans="1:7" x14ac:dyDescent="0.2">
      <c r="A327">
        <v>27</v>
      </c>
      <c r="B327">
        <v>23</v>
      </c>
      <c r="D327" t="s">
        <v>76</v>
      </c>
      <c r="E327">
        <v>16.446000000000002</v>
      </c>
      <c r="F327">
        <f t="shared" ref="F327:F389" si="16">AVERAGE(E327,E328)</f>
        <v>16.15305</v>
      </c>
      <c r="G327">
        <f t="shared" si="15"/>
        <v>14.984511122426559</v>
      </c>
    </row>
    <row r="328" spans="1:7" x14ac:dyDescent="0.2">
      <c r="A328">
        <v>28</v>
      </c>
      <c r="B328">
        <v>23</v>
      </c>
      <c r="D328" t="s">
        <v>77</v>
      </c>
      <c r="E328">
        <v>15.860099999999999</v>
      </c>
    </row>
    <row r="329" spans="1:7" x14ac:dyDescent="0.2">
      <c r="A329">
        <v>29</v>
      </c>
      <c r="B329">
        <v>24</v>
      </c>
      <c r="D329" t="s">
        <v>78</v>
      </c>
      <c r="E329">
        <v>15.144399999999999</v>
      </c>
      <c r="F329">
        <f t="shared" si="16"/>
        <v>15.090299999999999</v>
      </c>
      <c r="G329">
        <f t="shared" si="15"/>
        <v>26.419953271569689</v>
      </c>
    </row>
    <row r="330" spans="1:7" x14ac:dyDescent="0.2">
      <c r="A330">
        <v>30</v>
      </c>
      <c r="B330">
        <v>24</v>
      </c>
      <c r="D330" t="s">
        <v>78</v>
      </c>
      <c r="E330">
        <v>15.036199999999999</v>
      </c>
    </row>
    <row r="331" spans="1:7" x14ac:dyDescent="0.2">
      <c r="A331">
        <v>31</v>
      </c>
      <c r="B331">
        <v>37</v>
      </c>
      <c r="D331" t="s">
        <v>79</v>
      </c>
      <c r="E331">
        <v>15.238200000000001</v>
      </c>
      <c r="F331">
        <f t="shared" si="16"/>
        <v>15.176</v>
      </c>
      <c r="G331">
        <f t="shared" si="15"/>
        <v>25.238950950977234</v>
      </c>
    </row>
    <row r="332" spans="1:7" x14ac:dyDescent="0.2">
      <c r="A332">
        <v>32</v>
      </c>
      <c r="B332">
        <v>37</v>
      </c>
      <c r="D332" t="s">
        <v>79</v>
      </c>
      <c r="E332">
        <v>15.113799999999999</v>
      </c>
    </row>
    <row r="333" spans="1:7" x14ac:dyDescent="0.2">
      <c r="A333">
        <v>33</v>
      </c>
      <c r="B333">
        <v>38</v>
      </c>
      <c r="D333" t="s">
        <v>80</v>
      </c>
      <c r="E333">
        <v>17.9543</v>
      </c>
      <c r="F333">
        <f t="shared" si="16"/>
        <v>17.682000000000002</v>
      </c>
      <c r="G333">
        <f t="shared" si="15"/>
        <v>6.6269319361765753</v>
      </c>
    </row>
    <row r="334" spans="1:7" x14ac:dyDescent="0.2">
      <c r="A334">
        <v>34</v>
      </c>
      <c r="B334">
        <v>38</v>
      </c>
      <c r="D334" t="s">
        <v>80</v>
      </c>
      <c r="E334">
        <v>17.409700000000001</v>
      </c>
    </row>
    <row r="335" spans="1:7" x14ac:dyDescent="0.2">
      <c r="A335">
        <v>35</v>
      </c>
      <c r="B335">
        <v>39</v>
      </c>
      <c r="D335" t="s">
        <v>81</v>
      </c>
      <c r="E335">
        <v>16.055199999999999</v>
      </c>
      <c r="F335">
        <f t="shared" si="16"/>
        <v>16.1782</v>
      </c>
      <c r="G335">
        <f t="shared" si="15"/>
        <v>14.784755037360199</v>
      </c>
    </row>
    <row r="336" spans="1:7" x14ac:dyDescent="0.2">
      <c r="A336">
        <v>36</v>
      </c>
      <c r="B336">
        <v>39</v>
      </c>
      <c r="D336" t="s">
        <v>81</v>
      </c>
      <c r="E336">
        <v>16.301200000000001</v>
      </c>
    </row>
    <row r="337" spans="1:7" x14ac:dyDescent="0.2">
      <c r="A337">
        <v>37</v>
      </c>
      <c r="B337" t="s">
        <v>14</v>
      </c>
      <c r="E337">
        <v>31.382899999999999</v>
      </c>
      <c r="F337">
        <f t="shared" si="16"/>
        <v>30.282350000000001</v>
      </c>
      <c r="G337">
        <f t="shared" si="15"/>
        <v>7.9655384460451603E-3</v>
      </c>
    </row>
    <row r="338" spans="1:7" x14ac:dyDescent="0.2">
      <c r="A338">
        <v>38</v>
      </c>
      <c r="B338" t="s">
        <v>14</v>
      </c>
      <c r="E338">
        <v>29.181799999999999</v>
      </c>
    </row>
    <row r="339" spans="1:7" x14ac:dyDescent="0.2">
      <c r="A339">
        <v>39</v>
      </c>
      <c r="B339">
        <v>40</v>
      </c>
      <c r="D339" t="s">
        <v>82</v>
      </c>
      <c r="E339">
        <v>19.1889</v>
      </c>
      <c r="F339">
        <f t="shared" si="16"/>
        <v>18.902349999999998</v>
      </c>
      <c r="G339">
        <f t="shared" si="15"/>
        <v>3.4554106332123671</v>
      </c>
    </row>
    <row r="340" spans="1:7" x14ac:dyDescent="0.2">
      <c r="A340">
        <v>40</v>
      </c>
      <c r="B340">
        <v>40</v>
      </c>
      <c r="D340" t="s">
        <v>83</v>
      </c>
      <c r="E340">
        <v>18.6158</v>
      </c>
    </row>
    <row r="341" spans="1:7" x14ac:dyDescent="0.2">
      <c r="A341">
        <v>41</v>
      </c>
      <c r="B341">
        <v>41</v>
      </c>
      <c r="D341" t="s">
        <v>84</v>
      </c>
      <c r="E341">
        <v>32.414400000000001</v>
      </c>
      <c r="F341">
        <f t="shared" si="16"/>
        <v>32.620550000000001</v>
      </c>
      <c r="G341">
        <f t="shared" si="15"/>
        <v>2.2874075445931154E-3</v>
      </c>
    </row>
    <row r="342" spans="1:7" x14ac:dyDescent="0.2">
      <c r="A342">
        <v>42</v>
      </c>
      <c r="B342">
        <v>41</v>
      </c>
      <c r="D342" t="s">
        <v>84</v>
      </c>
      <c r="E342">
        <v>32.826700000000002</v>
      </c>
    </row>
    <row r="343" spans="1:7" x14ac:dyDescent="0.2">
      <c r="A343">
        <v>43</v>
      </c>
      <c r="B343">
        <v>42</v>
      </c>
      <c r="D343" t="s">
        <v>85</v>
      </c>
      <c r="E343">
        <v>18.9377</v>
      </c>
      <c r="F343">
        <f t="shared" si="16"/>
        <v>18.791</v>
      </c>
      <c r="G343">
        <f t="shared" si="15"/>
        <v>3.6669478167439955</v>
      </c>
    </row>
    <row r="344" spans="1:7" x14ac:dyDescent="0.2">
      <c r="A344">
        <v>44</v>
      </c>
      <c r="B344">
        <v>42</v>
      </c>
      <c r="D344" t="s">
        <v>85</v>
      </c>
      <c r="E344">
        <v>18.644300000000001</v>
      </c>
    </row>
    <row r="345" spans="1:7" x14ac:dyDescent="0.2">
      <c r="A345">
        <v>45</v>
      </c>
      <c r="B345">
        <v>43</v>
      </c>
      <c r="D345" t="s">
        <v>86</v>
      </c>
      <c r="E345">
        <v>15.485300000000001</v>
      </c>
      <c r="F345">
        <f t="shared" si="16"/>
        <v>15.488900000000001</v>
      </c>
      <c r="G345">
        <f t="shared" si="15"/>
        <v>21.357851497130884</v>
      </c>
    </row>
    <row r="346" spans="1:7" x14ac:dyDescent="0.2">
      <c r="A346">
        <v>46</v>
      </c>
      <c r="B346">
        <v>43</v>
      </c>
      <c r="D346" t="s">
        <v>86</v>
      </c>
      <c r="E346">
        <v>15.4925</v>
      </c>
    </row>
    <row r="347" spans="1:7" x14ac:dyDescent="0.2">
      <c r="A347">
        <v>47</v>
      </c>
      <c r="B347">
        <v>44</v>
      </c>
      <c r="D347" t="s">
        <v>87</v>
      </c>
      <c r="E347">
        <v>17.058299999999999</v>
      </c>
      <c r="F347">
        <f t="shared" si="16"/>
        <v>16.965899999999998</v>
      </c>
      <c r="G347">
        <f t="shared" si="15"/>
        <v>9.7110629091950944</v>
      </c>
    </row>
    <row r="348" spans="1:7" x14ac:dyDescent="0.2">
      <c r="A348">
        <v>48</v>
      </c>
      <c r="B348">
        <v>44</v>
      </c>
      <c r="D348" t="s">
        <v>88</v>
      </c>
      <c r="E348">
        <v>16.8735</v>
      </c>
    </row>
    <row r="349" spans="1:7" x14ac:dyDescent="0.2">
      <c r="A349">
        <v>49</v>
      </c>
      <c r="B349" t="s">
        <v>15</v>
      </c>
      <c r="E349">
        <v>36.655799999999999</v>
      </c>
      <c r="F349">
        <f t="shared" si="16"/>
        <v>36.398200000000003</v>
      </c>
      <c r="G349">
        <f t="shared" si="15"/>
        <v>3.0470759354326449E-4</v>
      </c>
    </row>
    <row r="350" spans="1:7" x14ac:dyDescent="0.2">
      <c r="A350">
        <v>50</v>
      </c>
      <c r="B350" t="s">
        <v>15</v>
      </c>
      <c r="E350">
        <v>36.140599999999999</v>
      </c>
    </row>
    <row r="351" spans="1:7" x14ac:dyDescent="0.2">
      <c r="A351">
        <v>51</v>
      </c>
      <c r="B351">
        <v>45</v>
      </c>
      <c r="D351" t="s">
        <v>89</v>
      </c>
      <c r="E351">
        <v>15.7049</v>
      </c>
      <c r="F351">
        <f t="shared" si="16"/>
        <v>15.587299999999999</v>
      </c>
      <c r="G351">
        <f t="shared" si="15"/>
        <v>20.265327471740278</v>
      </c>
    </row>
    <row r="352" spans="1:7" x14ac:dyDescent="0.2">
      <c r="A352">
        <v>52</v>
      </c>
      <c r="B352">
        <v>45</v>
      </c>
      <c r="D352" t="s">
        <v>89</v>
      </c>
      <c r="E352">
        <v>15.4697</v>
      </c>
    </row>
    <row r="353" spans="1:7" x14ac:dyDescent="0.2">
      <c r="A353">
        <v>53</v>
      </c>
      <c r="B353">
        <v>46</v>
      </c>
      <c r="D353" t="s">
        <v>90</v>
      </c>
      <c r="E353">
        <v>15.6929</v>
      </c>
      <c r="F353">
        <f t="shared" si="16"/>
        <v>15.695699999999999</v>
      </c>
      <c r="G353">
        <f t="shared" si="15"/>
        <v>19.126355171812854</v>
      </c>
    </row>
    <row r="354" spans="1:7" x14ac:dyDescent="0.2">
      <c r="A354">
        <v>54</v>
      </c>
      <c r="B354">
        <v>46</v>
      </c>
      <c r="D354" t="s">
        <v>90</v>
      </c>
      <c r="E354">
        <v>15.698499999999999</v>
      </c>
    </row>
    <row r="355" spans="1:7" x14ac:dyDescent="0.2">
      <c r="A355">
        <v>55</v>
      </c>
      <c r="B355">
        <v>47</v>
      </c>
      <c r="D355" t="s">
        <v>91</v>
      </c>
      <c r="E355">
        <v>28.196400000000001</v>
      </c>
      <c r="F355">
        <f t="shared" si="16"/>
        <v>27.990500000000001</v>
      </c>
      <c r="G355">
        <f t="shared" si="15"/>
        <v>2.7061087068426613E-2</v>
      </c>
    </row>
    <row r="356" spans="1:7" x14ac:dyDescent="0.2">
      <c r="A356">
        <v>56</v>
      </c>
      <c r="B356">
        <v>47</v>
      </c>
      <c r="D356" t="s">
        <v>91</v>
      </c>
      <c r="E356">
        <v>27.784600000000001</v>
      </c>
    </row>
    <row r="357" spans="1:7" x14ac:dyDescent="0.2">
      <c r="A357">
        <v>57</v>
      </c>
      <c r="B357">
        <v>48</v>
      </c>
      <c r="D357" t="s">
        <v>92</v>
      </c>
      <c r="E357">
        <v>15.3993</v>
      </c>
      <c r="F357">
        <f t="shared" si="16"/>
        <v>15.429449999999999</v>
      </c>
      <c r="G357">
        <f t="shared" si="15"/>
        <v>22.046260807133596</v>
      </c>
    </row>
    <row r="358" spans="1:7" x14ac:dyDescent="0.2">
      <c r="A358">
        <v>58</v>
      </c>
      <c r="B358">
        <v>48</v>
      </c>
      <c r="D358" t="s">
        <v>93</v>
      </c>
      <c r="E358">
        <v>15.4596</v>
      </c>
    </row>
    <row r="359" spans="1:7" x14ac:dyDescent="0.2">
      <c r="A359">
        <v>59</v>
      </c>
      <c r="B359">
        <v>61</v>
      </c>
      <c r="D359" t="s">
        <v>94</v>
      </c>
      <c r="E359">
        <v>26.7974</v>
      </c>
      <c r="F359">
        <f t="shared" si="16"/>
        <v>26.330100000000002</v>
      </c>
      <c r="G359">
        <f t="shared" si="15"/>
        <v>6.563545383130763E-2</v>
      </c>
    </row>
    <row r="360" spans="1:7" x14ac:dyDescent="0.2">
      <c r="A360">
        <v>60</v>
      </c>
      <c r="B360">
        <v>61</v>
      </c>
      <c r="D360" t="s">
        <v>94</v>
      </c>
      <c r="E360">
        <v>25.8628</v>
      </c>
    </row>
    <row r="361" spans="1:7" x14ac:dyDescent="0.2">
      <c r="A361">
        <v>61</v>
      </c>
      <c r="B361">
        <v>62</v>
      </c>
      <c r="D361" t="s">
        <v>95</v>
      </c>
      <c r="E361">
        <v>23.226500000000001</v>
      </c>
      <c r="F361">
        <f t="shared" si="16"/>
        <v>22.945550000000001</v>
      </c>
      <c r="G361">
        <f t="shared" si="15"/>
        <v>0.39948354213620119</v>
      </c>
    </row>
    <row r="362" spans="1:7" x14ac:dyDescent="0.2">
      <c r="A362">
        <v>62</v>
      </c>
      <c r="B362">
        <v>62</v>
      </c>
      <c r="D362" t="s">
        <v>95</v>
      </c>
      <c r="E362">
        <v>22.6646</v>
      </c>
    </row>
    <row r="363" spans="1:7" x14ac:dyDescent="0.2">
      <c r="A363">
        <v>63</v>
      </c>
      <c r="B363">
        <v>63</v>
      </c>
      <c r="D363" t="s">
        <v>96</v>
      </c>
      <c r="E363">
        <v>21.273</v>
      </c>
      <c r="F363">
        <f t="shared" si="16"/>
        <v>21.146450000000002</v>
      </c>
      <c r="G363">
        <f t="shared" si="15"/>
        <v>1.0433631630903772</v>
      </c>
    </row>
    <row r="364" spans="1:7" x14ac:dyDescent="0.2">
      <c r="A364">
        <v>64</v>
      </c>
      <c r="B364">
        <v>63</v>
      </c>
      <c r="D364" t="s">
        <v>96</v>
      </c>
      <c r="E364">
        <v>21.0199</v>
      </c>
    </row>
    <row r="365" spans="1:7" x14ac:dyDescent="0.2">
      <c r="A365">
        <v>65</v>
      </c>
      <c r="B365">
        <v>64</v>
      </c>
      <c r="D365" t="s">
        <v>97</v>
      </c>
      <c r="E365">
        <v>16.660499999999999</v>
      </c>
      <c r="F365">
        <f t="shared" si="16"/>
        <v>16.560299999999998</v>
      </c>
      <c r="G365">
        <f t="shared" si="15"/>
        <v>12.057672435521878</v>
      </c>
    </row>
    <row r="366" spans="1:7" x14ac:dyDescent="0.2">
      <c r="A366">
        <v>66</v>
      </c>
      <c r="B366">
        <v>64</v>
      </c>
      <c r="D366" t="s">
        <v>97</v>
      </c>
      <c r="E366">
        <v>16.460100000000001</v>
      </c>
    </row>
    <row r="367" spans="1:7" x14ac:dyDescent="0.2">
      <c r="A367">
        <v>67</v>
      </c>
      <c r="B367">
        <v>65</v>
      </c>
      <c r="D367" t="s">
        <v>98</v>
      </c>
      <c r="E367">
        <v>18.951699999999999</v>
      </c>
      <c r="F367">
        <f t="shared" si="16"/>
        <v>18.8718</v>
      </c>
      <c r="G367">
        <f t="shared" ref="G367:G391" si="17">EXP((F367-21.226)/-1.874)</f>
        <v>3.5122024866955974</v>
      </c>
    </row>
    <row r="368" spans="1:7" x14ac:dyDescent="0.2">
      <c r="A368">
        <v>68</v>
      </c>
      <c r="B368">
        <v>65</v>
      </c>
      <c r="D368" t="s">
        <v>98</v>
      </c>
      <c r="E368">
        <v>18.791899999999998</v>
      </c>
    </row>
    <row r="369" spans="1:7" x14ac:dyDescent="0.2">
      <c r="A369">
        <v>69</v>
      </c>
      <c r="B369">
        <v>66</v>
      </c>
      <c r="D369" t="s">
        <v>99</v>
      </c>
      <c r="E369">
        <v>17.788399999999999</v>
      </c>
      <c r="F369">
        <f t="shared" si="16"/>
        <v>17.662649999999999</v>
      </c>
      <c r="G369">
        <f t="shared" si="17"/>
        <v>6.6957128556906174</v>
      </c>
    </row>
    <row r="370" spans="1:7" x14ac:dyDescent="0.2">
      <c r="A370">
        <v>70</v>
      </c>
      <c r="B370">
        <v>66</v>
      </c>
      <c r="D370" t="s">
        <v>99</v>
      </c>
      <c r="E370">
        <v>17.536899999999999</v>
      </c>
    </row>
    <row r="371" spans="1:7" x14ac:dyDescent="0.2">
      <c r="A371">
        <v>71</v>
      </c>
      <c r="B371">
        <v>67</v>
      </c>
      <c r="D371" t="s">
        <v>100</v>
      </c>
      <c r="E371">
        <v>15.501799999999999</v>
      </c>
      <c r="F371">
        <f t="shared" si="16"/>
        <v>15.44725</v>
      </c>
      <c r="G371">
        <f t="shared" si="17"/>
        <v>21.837847983307437</v>
      </c>
    </row>
    <row r="372" spans="1:7" x14ac:dyDescent="0.2">
      <c r="A372">
        <v>72</v>
      </c>
      <c r="B372">
        <v>67</v>
      </c>
      <c r="D372" t="s">
        <v>100</v>
      </c>
      <c r="E372">
        <v>15.3927</v>
      </c>
    </row>
    <row r="373" spans="1:7" x14ac:dyDescent="0.2">
      <c r="A373">
        <v>73</v>
      </c>
      <c r="B373">
        <v>68</v>
      </c>
      <c r="D373" t="s">
        <v>101</v>
      </c>
      <c r="E373">
        <v>22.052499999999998</v>
      </c>
      <c r="F373">
        <f t="shared" si="16"/>
        <v>21.940249999999999</v>
      </c>
      <c r="G373">
        <f t="shared" si="17"/>
        <v>0.68308456966551523</v>
      </c>
    </row>
    <row r="374" spans="1:7" x14ac:dyDescent="0.2">
      <c r="A374">
        <v>74</v>
      </c>
      <c r="B374">
        <v>68</v>
      </c>
      <c r="D374" t="s">
        <v>101</v>
      </c>
      <c r="E374">
        <v>21.827999999999999</v>
      </c>
    </row>
    <row r="375" spans="1:7" x14ac:dyDescent="0.2">
      <c r="A375">
        <v>75</v>
      </c>
      <c r="B375">
        <v>69</v>
      </c>
      <c r="D375" t="s">
        <v>102</v>
      </c>
      <c r="E375">
        <v>22.664999999999999</v>
      </c>
      <c r="F375">
        <f t="shared" si="16"/>
        <v>22.654199999999999</v>
      </c>
      <c r="G375">
        <f t="shared" si="17"/>
        <v>0.46667923185721211</v>
      </c>
    </row>
    <row r="376" spans="1:7" x14ac:dyDescent="0.2">
      <c r="A376">
        <v>76</v>
      </c>
      <c r="B376">
        <v>69</v>
      </c>
      <c r="D376" t="s">
        <v>102</v>
      </c>
      <c r="E376">
        <v>22.6434</v>
      </c>
    </row>
    <row r="377" spans="1:7" x14ac:dyDescent="0.2">
      <c r="A377">
        <v>77</v>
      </c>
      <c r="B377">
        <v>70</v>
      </c>
      <c r="D377" t="s">
        <v>103</v>
      </c>
      <c r="E377">
        <v>29.4572</v>
      </c>
      <c r="F377">
        <f t="shared" si="16"/>
        <v>28.767699999999998</v>
      </c>
      <c r="G377">
        <f t="shared" si="17"/>
        <v>1.7874389597423882E-2</v>
      </c>
    </row>
    <row r="378" spans="1:7" x14ac:dyDescent="0.2">
      <c r="A378">
        <v>78</v>
      </c>
      <c r="B378">
        <v>70</v>
      </c>
      <c r="D378" t="s">
        <v>103</v>
      </c>
      <c r="E378">
        <v>28.078199999999999</v>
      </c>
    </row>
    <row r="379" spans="1:7" x14ac:dyDescent="0.2">
      <c r="A379">
        <v>79</v>
      </c>
      <c r="B379">
        <v>71</v>
      </c>
      <c r="D379" t="s">
        <v>104</v>
      </c>
      <c r="E379">
        <v>18.809100000000001</v>
      </c>
      <c r="F379">
        <f t="shared" si="16"/>
        <v>18.441800000000001</v>
      </c>
      <c r="G379">
        <f t="shared" si="17"/>
        <v>4.418052726890572</v>
      </c>
    </row>
    <row r="380" spans="1:7" x14ac:dyDescent="0.2">
      <c r="A380">
        <v>80</v>
      </c>
      <c r="B380">
        <v>71</v>
      </c>
      <c r="D380" t="s">
        <v>105</v>
      </c>
      <c r="E380">
        <v>18.0745</v>
      </c>
    </row>
    <row r="381" spans="1:7" x14ac:dyDescent="0.2">
      <c r="A381">
        <v>81</v>
      </c>
      <c r="B381">
        <v>72</v>
      </c>
      <c r="D381" t="s">
        <v>106</v>
      </c>
      <c r="E381">
        <v>26.217300000000002</v>
      </c>
      <c r="F381">
        <f t="shared" si="16"/>
        <v>25.651400000000002</v>
      </c>
      <c r="G381">
        <f t="shared" si="17"/>
        <v>9.4281264815093607E-2</v>
      </c>
    </row>
    <row r="382" spans="1:7" x14ac:dyDescent="0.2">
      <c r="A382">
        <v>82</v>
      </c>
      <c r="B382">
        <v>72</v>
      </c>
      <c r="D382" t="s">
        <v>106</v>
      </c>
      <c r="E382">
        <v>25.0855</v>
      </c>
    </row>
    <row r="383" spans="1:7" x14ac:dyDescent="0.2">
      <c r="A383">
        <v>83</v>
      </c>
      <c r="B383">
        <v>80</v>
      </c>
      <c r="D383" t="s">
        <v>107</v>
      </c>
      <c r="E383">
        <v>21.706600000000002</v>
      </c>
      <c r="F383">
        <f t="shared" si="16"/>
        <v>21.110150000000001</v>
      </c>
      <c r="G383">
        <f t="shared" si="17"/>
        <v>1.0637704627411129</v>
      </c>
    </row>
    <row r="384" spans="1:7" x14ac:dyDescent="0.2">
      <c r="A384">
        <v>84</v>
      </c>
      <c r="B384">
        <v>80</v>
      </c>
      <c r="D384" t="s">
        <v>107</v>
      </c>
      <c r="E384">
        <v>20.5137</v>
      </c>
    </row>
    <row r="385" spans="1:16" x14ac:dyDescent="0.2">
      <c r="A385">
        <v>85</v>
      </c>
      <c r="B385">
        <v>81</v>
      </c>
      <c r="D385" t="s">
        <v>108</v>
      </c>
      <c r="E385">
        <v>15.6149</v>
      </c>
      <c r="F385">
        <f t="shared" si="16"/>
        <v>15.510450000000001</v>
      </c>
      <c r="G385">
        <f t="shared" si="17"/>
        <v>21.113654361224107</v>
      </c>
    </row>
    <row r="386" spans="1:16" x14ac:dyDescent="0.2">
      <c r="A386">
        <v>86</v>
      </c>
      <c r="B386">
        <v>81</v>
      </c>
      <c r="D386" t="s">
        <v>108</v>
      </c>
      <c r="E386">
        <v>15.406000000000001</v>
      </c>
    </row>
    <row r="387" spans="1:16" x14ac:dyDescent="0.2">
      <c r="A387">
        <v>87</v>
      </c>
      <c r="B387">
        <v>82</v>
      </c>
      <c r="D387" t="s">
        <v>109</v>
      </c>
      <c r="E387">
        <v>17.2364</v>
      </c>
      <c r="F387">
        <f t="shared" si="16"/>
        <v>17.031300000000002</v>
      </c>
      <c r="G387">
        <f t="shared" si="17"/>
        <v>9.3780057062159816</v>
      </c>
    </row>
    <row r="388" spans="1:16" x14ac:dyDescent="0.2">
      <c r="A388">
        <v>88</v>
      </c>
      <c r="B388">
        <v>82</v>
      </c>
      <c r="D388" t="s">
        <v>109</v>
      </c>
      <c r="E388">
        <v>16.8262</v>
      </c>
    </row>
    <row r="389" spans="1:16" x14ac:dyDescent="0.2">
      <c r="A389">
        <v>89</v>
      </c>
      <c r="B389">
        <v>83</v>
      </c>
      <c r="D389" t="s">
        <v>110</v>
      </c>
      <c r="E389">
        <v>16.021100000000001</v>
      </c>
      <c r="F389">
        <f t="shared" si="16"/>
        <v>15.7309</v>
      </c>
      <c r="G389">
        <f t="shared" si="17"/>
        <v>18.770451126231038</v>
      </c>
    </row>
    <row r="390" spans="1:16" x14ac:dyDescent="0.2">
      <c r="A390">
        <v>90</v>
      </c>
      <c r="B390">
        <v>83</v>
      </c>
      <c r="D390" t="s">
        <v>110</v>
      </c>
      <c r="E390">
        <v>15.4407</v>
      </c>
    </row>
    <row r="391" spans="1:16" x14ac:dyDescent="0.2">
      <c r="A391">
        <v>91</v>
      </c>
      <c r="B391">
        <v>84</v>
      </c>
      <c r="D391" t="s">
        <v>111</v>
      </c>
      <c r="E391">
        <v>15.8065</v>
      </c>
      <c r="F391">
        <f t="shared" ref="F391:F433" si="18">AVERAGE(E391,E392)</f>
        <v>15.726599999999999</v>
      </c>
      <c r="G391">
        <f t="shared" si="17"/>
        <v>18.813570449034358</v>
      </c>
    </row>
    <row r="392" spans="1:16" x14ac:dyDescent="0.2">
      <c r="A392">
        <v>92</v>
      </c>
      <c r="B392">
        <v>84</v>
      </c>
      <c r="D392" t="s">
        <v>111</v>
      </c>
      <c r="E392">
        <v>15.646699999999999</v>
      </c>
    </row>
    <row r="393" spans="1:16" x14ac:dyDescent="0.2">
      <c r="A393" s="7" t="s">
        <v>19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1:16" x14ac:dyDescent="0.2">
      <c r="A394" s="7" t="s">
        <v>1</v>
      </c>
      <c r="B394" s="7" t="s">
        <v>2</v>
      </c>
      <c r="C394" s="7"/>
      <c r="D394" s="7"/>
      <c r="E394" s="7" t="s">
        <v>3</v>
      </c>
      <c r="F394" s="7"/>
      <c r="G394" s="7" t="s">
        <v>5</v>
      </c>
      <c r="H394" s="7"/>
      <c r="I394" s="7"/>
      <c r="J394" s="7"/>
      <c r="K394" s="7"/>
    </row>
    <row r="395" spans="1:16" x14ac:dyDescent="0.2">
      <c r="A395" s="7" t="s">
        <v>6</v>
      </c>
      <c r="B395" s="7" t="s">
        <v>7</v>
      </c>
      <c r="C395" s="7"/>
      <c r="D395" s="7"/>
      <c r="E395" s="7">
        <v>3</v>
      </c>
      <c r="F395" s="7"/>
      <c r="G395" s="7">
        <v>0.2</v>
      </c>
      <c r="H395" s="7"/>
      <c r="I395" s="7"/>
      <c r="J395" s="7"/>
      <c r="K395" s="7"/>
    </row>
    <row r="396" spans="1:16" x14ac:dyDescent="0.2">
      <c r="A396" s="7" t="s">
        <v>8</v>
      </c>
      <c r="B396" s="7" t="s">
        <v>9</v>
      </c>
      <c r="C396" s="7"/>
      <c r="D396" s="7"/>
      <c r="E396" s="7" t="s">
        <v>10</v>
      </c>
      <c r="F396" s="7" t="s">
        <v>128</v>
      </c>
      <c r="G396" s="7" t="s">
        <v>137</v>
      </c>
      <c r="H396" s="7" t="s">
        <v>139</v>
      </c>
      <c r="I396" s="7"/>
      <c r="J396" s="7" t="s">
        <v>140</v>
      </c>
      <c r="K396" s="7"/>
      <c r="N396" t="s">
        <v>141</v>
      </c>
    </row>
    <row r="397" spans="1:16" x14ac:dyDescent="0.2">
      <c r="A397" s="7">
        <v>1</v>
      </c>
      <c r="B397" s="7" t="s">
        <v>11</v>
      </c>
      <c r="C397" s="7"/>
      <c r="D397" s="7"/>
      <c r="E397" s="7">
        <v>28.5244</v>
      </c>
      <c r="F397" s="7">
        <f t="shared" si="18"/>
        <v>28.311199999999999</v>
      </c>
      <c r="G397" s="7">
        <f>EXP((F397-31.166)/-1.448)</f>
        <v>7.1817778320158956</v>
      </c>
      <c r="H397" s="7">
        <v>5.6340688578704441</v>
      </c>
      <c r="I397" s="7"/>
      <c r="J397" s="7">
        <f>(G397/H397)</f>
        <v>1.2747053706990816</v>
      </c>
      <c r="K397" s="7"/>
      <c r="N397" t="s">
        <v>131</v>
      </c>
      <c r="O397">
        <v>5</v>
      </c>
      <c r="P397">
        <v>28.311199999999999</v>
      </c>
    </row>
    <row r="398" spans="1:16" x14ac:dyDescent="0.2">
      <c r="A398" s="7">
        <v>2</v>
      </c>
      <c r="B398" s="7" t="s">
        <v>11</v>
      </c>
      <c r="C398" s="7"/>
      <c r="D398" s="7"/>
      <c r="E398" s="7">
        <v>28.097999999999999</v>
      </c>
      <c r="F398" s="7"/>
      <c r="G398" s="7"/>
      <c r="H398" s="7"/>
      <c r="I398" s="7"/>
      <c r="J398" s="7"/>
      <c r="K398" s="7"/>
      <c r="N398" t="s">
        <v>132</v>
      </c>
      <c r="O398">
        <v>0.5</v>
      </c>
      <c r="P398">
        <v>32.386849999999995</v>
      </c>
    </row>
    <row r="399" spans="1:16" x14ac:dyDescent="0.2">
      <c r="A399" s="7">
        <v>3</v>
      </c>
      <c r="B399" s="7">
        <v>85</v>
      </c>
      <c r="C399" s="7"/>
      <c r="D399" s="7" t="s">
        <v>112</v>
      </c>
      <c r="E399" s="7">
        <v>36.565600000000003</v>
      </c>
      <c r="F399" s="7">
        <f t="shared" si="18"/>
        <v>36.624400000000001</v>
      </c>
      <c r="G399" s="7">
        <f t="shared" ref="G399:G433" si="19">EXP((F399-31.166)/-1.448)</f>
        <v>2.3060980173971551E-2</v>
      </c>
      <c r="H399" s="7">
        <v>1.9905086532233877E-2</v>
      </c>
      <c r="I399" s="7"/>
      <c r="J399" s="7">
        <f t="shared" ref="J399:J433" si="20">(G399/H399)</f>
        <v>1.158547094815543</v>
      </c>
      <c r="K399" s="7"/>
      <c r="N399" t="s">
        <v>133</v>
      </c>
      <c r="O399">
        <v>0.05</v>
      </c>
      <c r="P399">
        <v>36.642650000000003</v>
      </c>
    </row>
    <row r="400" spans="1:16" x14ac:dyDescent="0.2">
      <c r="A400" s="7">
        <v>4</v>
      </c>
      <c r="B400" s="7">
        <v>85</v>
      </c>
      <c r="C400" s="7"/>
      <c r="D400" s="7" t="s">
        <v>112</v>
      </c>
      <c r="E400" s="7">
        <v>36.683199999999999</v>
      </c>
      <c r="F400" s="7"/>
      <c r="G400" s="7"/>
      <c r="H400" s="7"/>
      <c r="I400" s="7"/>
      <c r="J400" s="7"/>
      <c r="K400" s="7"/>
      <c r="N400" t="s">
        <v>134</v>
      </c>
      <c r="O400">
        <v>5.0000000000000001E-3</v>
      </c>
      <c r="P400">
        <v>38.004600000000003</v>
      </c>
    </row>
    <row r="401" spans="1:15" x14ac:dyDescent="0.2">
      <c r="A401" s="7">
        <v>5</v>
      </c>
      <c r="B401" s="7">
        <v>86</v>
      </c>
      <c r="C401" s="7"/>
      <c r="D401" s="7" t="s">
        <v>113</v>
      </c>
      <c r="E401" s="7">
        <v>31.127400000000002</v>
      </c>
      <c r="F401" s="7">
        <f t="shared" si="18"/>
        <v>31.147350000000003</v>
      </c>
      <c r="G401" s="7">
        <f t="shared" si="19"/>
        <v>1.012963136575187</v>
      </c>
      <c r="H401" s="7">
        <v>0.18118241689762823</v>
      </c>
      <c r="I401" s="7"/>
      <c r="J401" s="7">
        <f t="shared" si="20"/>
        <v>5.5908468046738324</v>
      </c>
      <c r="K401" s="7"/>
      <c r="N401" t="s">
        <v>135</v>
      </c>
      <c r="O401">
        <v>5.0000000000000001E-4</v>
      </c>
    </row>
    <row r="402" spans="1:15" x14ac:dyDescent="0.2">
      <c r="A402" s="7">
        <v>6</v>
      </c>
      <c r="B402" s="7">
        <v>86</v>
      </c>
      <c r="C402" s="7"/>
      <c r="D402" s="7" t="s">
        <v>113</v>
      </c>
      <c r="E402" s="7">
        <v>31.167300000000001</v>
      </c>
      <c r="F402" s="7"/>
      <c r="G402" s="7"/>
      <c r="H402" s="7"/>
      <c r="I402" s="7"/>
      <c r="J402" s="7"/>
      <c r="K402" s="7"/>
    </row>
    <row r="403" spans="1:15" x14ac:dyDescent="0.2">
      <c r="A403" s="7">
        <v>7</v>
      </c>
      <c r="B403" s="7">
        <v>87</v>
      </c>
      <c r="C403" s="7"/>
      <c r="D403" s="7" t="s">
        <v>114</v>
      </c>
      <c r="E403" s="7">
        <v>31.601900000000001</v>
      </c>
      <c r="F403" s="7">
        <f t="shared" si="18"/>
        <v>31.496299999999998</v>
      </c>
      <c r="G403" s="7">
        <f t="shared" si="19"/>
        <v>0.79603849416232542</v>
      </c>
      <c r="H403" s="7">
        <v>4.1394360368717027E-2</v>
      </c>
      <c r="I403" s="7"/>
      <c r="J403" s="7">
        <f t="shared" si="20"/>
        <v>19.230602600732922</v>
      </c>
      <c r="K403" s="7"/>
    </row>
    <row r="404" spans="1:15" x14ac:dyDescent="0.2">
      <c r="A404" s="7">
        <v>8</v>
      </c>
      <c r="B404" s="7">
        <v>87</v>
      </c>
      <c r="C404" s="7"/>
      <c r="D404" s="7" t="s">
        <v>115</v>
      </c>
      <c r="E404" s="7">
        <v>31.390699999999999</v>
      </c>
      <c r="F404" s="7"/>
      <c r="G404" s="7"/>
      <c r="H404" s="7"/>
      <c r="I404" s="7"/>
      <c r="J404" s="7"/>
      <c r="K404" s="7"/>
    </row>
    <row r="405" spans="1:15" x14ac:dyDescent="0.2">
      <c r="A405" s="7">
        <v>9</v>
      </c>
      <c r="B405" s="7">
        <v>88</v>
      </c>
      <c r="C405" s="7"/>
      <c r="D405" s="7" t="s">
        <v>116</v>
      </c>
      <c r="E405" s="7">
        <v>35.371400000000001</v>
      </c>
      <c r="F405" s="7">
        <f t="shared" si="18"/>
        <v>35.257599999999996</v>
      </c>
      <c r="G405" s="7">
        <f t="shared" si="19"/>
        <v>5.9267711952343247E-2</v>
      </c>
      <c r="H405" s="7">
        <v>2.5925350826813413E-2</v>
      </c>
      <c r="I405" s="7"/>
      <c r="J405" s="7">
        <f t="shared" si="20"/>
        <v>2.286091029134516</v>
      </c>
      <c r="K405" s="7"/>
    </row>
    <row r="406" spans="1:15" x14ac:dyDescent="0.2">
      <c r="A406" s="7">
        <v>10</v>
      </c>
      <c r="B406" s="7">
        <v>88</v>
      </c>
      <c r="C406" s="7"/>
      <c r="D406" s="7" t="s">
        <v>116</v>
      </c>
      <c r="E406" s="7">
        <v>35.143799999999999</v>
      </c>
      <c r="F406" s="7"/>
      <c r="G406" s="7"/>
      <c r="H406" s="7"/>
      <c r="I406" s="7"/>
      <c r="J406" s="7"/>
      <c r="K406" s="7"/>
    </row>
    <row r="407" spans="1:15" x14ac:dyDescent="0.2">
      <c r="A407" s="7">
        <v>11</v>
      </c>
      <c r="B407" s="7">
        <v>89</v>
      </c>
      <c r="C407" s="7"/>
      <c r="D407" s="7" t="s">
        <v>117</v>
      </c>
      <c r="E407" s="7">
        <v>30.7195</v>
      </c>
      <c r="F407" s="7">
        <f t="shared" si="18"/>
        <v>30.924900000000001</v>
      </c>
      <c r="G407" s="7">
        <f t="shared" si="19"/>
        <v>1.1811700616537919</v>
      </c>
      <c r="H407" s="7">
        <v>0.13882564790932928</v>
      </c>
      <c r="I407" s="7"/>
      <c r="J407" s="7">
        <f t="shared" si="20"/>
        <v>8.5082985704863816</v>
      </c>
      <c r="K407" s="7"/>
    </row>
    <row r="408" spans="1:15" x14ac:dyDescent="0.2">
      <c r="A408" s="7">
        <v>12</v>
      </c>
      <c r="B408" s="7">
        <v>89</v>
      </c>
      <c r="C408" s="7"/>
      <c r="D408" s="7" t="s">
        <v>117</v>
      </c>
      <c r="E408" s="7">
        <v>31.130299999999998</v>
      </c>
      <c r="F408" s="7"/>
      <c r="G408" s="7"/>
      <c r="H408" s="7"/>
      <c r="I408" s="7"/>
      <c r="J408" s="7"/>
      <c r="K408" s="7"/>
    </row>
    <row r="409" spans="1:15" x14ac:dyDescent="0.2">
      <c r="A409" s="7">
        <v>13</v>
      </c>
      <c r="B409" s="7" t="s">
        <v>12</v>
      </c>
      <c r="C409" s="7"/>
      <c r="D409" s="7"/>
      <c r="E409" s="7">
        <v>32.661099999999998</v>
      </c>
      <c r="F409" s="7">
        <f t="shared" si="18"/>
        <v>32.386849999999995</v>
      </c>
      <c r="G409" s="7">
        <f t="shared" si="19"/>
        <v>0.43036204775146614</v>
      </c>
      <c r="H409" s="7">
        <v>0.56303535495709511</v>
      </c>
      <c r="I409" s="7"/>
      <c r="J409" s="7">
        <f t="shared" si="20"/>
        <v>0.76436061068360606</v>
      </c>
      <c r="K409" s="7"/>
    </row>
    <row r="410" spans="1:15" x14ac:dyDescent="0.2">
      <c r="A410" s="7">
        <v>14</v>
      </c>
      <c r="B410" s="7" t="s">
        <v>12</v>
      </c>
      <c r="C410" s="7"/>
      <c r="D410" s="7"/>
      <c r="E410" s="7">
        <v>32.1126</v>
      </c>
      <c r="F410" s="7"/>
      <c r="G410" s="7"/>
      <c r="H410" s="7"/>
      <c r="I410" s="7"/>
      <c r="J410" s="7"/>
      <c r="K410" s="7"/>
    </row>
    <row r="411" spans="1:15" x14ac:dyDescent="0.2">
      <c r="A411" s="7">
        <v>15</v>
      </c>
      <c r="B411" s="7">
        <v>90</v>
      </c>
      <c r="C411" s="7"/>
      <c r="D411" s="7" t="s">
        <v>118</v>
      </c>
      <c r="E411" s="7">
        <v>39.690899999999999</v>
      </c>
      <c r="F411" s="7">
        <f t="shared" si="18"/>
        <v>39.690899999999999</v>
      </c>
      <c r="G411" s="7">
        <f t="shared" si="19"/>
        <v>2.7742859548752045E-3</v>
      </c>
      <c r="H411" s="7">
        <v>0.14842215234962447</v>
      </c>
      <c r="I411" s="7"/>
      <c r="J411" s="7">
        <f t="shared" si="20"/>
        <v>1.869185907195358E-2</v>
      </c>
      <c r="K411" s="7"/>
    </row>
    <row r="412" spans="1:15" x14ac:dyDescent="0.2">
      <c r="A412" s="7">
        <v>16</v>
      </c>
      <c r="B412" s="7">
        <v>90</v>
      </c>
      <c r="C412" s="7"/>
      <c r="D412" s="7" t="s">
        <v>118</v>
      </c>
      <c r="E412" s="7"/>
      <c r="F412" s="7"/>
      <c r="G412" s="7"/>
      <c r="H412" s="7"/>
      <c r="I412" s="7"/>
      <c r="J412" s="7"/>
      <c r="K412" s="7"/>
    </row>
    <row r="413" spans="1:15" x14ac:dyDescent="0.2">
      <c r="A413" s="7">
        <v>17</v>
      </c>
      <c r="B413" s="7">
        <v>91</v>
      </c>
      <c r="C413" s="7"/>
      <c r="D413" s="7" t="s">
        <v>119</v>
      </c>
      <c r="E413" s="7">
        <v>37.173699999999997</v>
      </c>
      <c r="F413" s="7">
        <f t="shared" si="18"/>
        <v>36.746250000000003</v>
      </c>
      <c r="G413" s="7">
        <f t="shared" si="19"/>
        <v>2.1199794046169212E-2</v>
      </c>
      <c r="H413" s="7">
        <v>0.36811825376494056</v>
      </c>
      <c r="I413" s="7"/>
      <c r="J413" s="7">
        <f t="shared" si="20"/>
        <v>5.7589630042378173E-2</v>
      </c>
      <c r="K413" s="7"/>
    </row>
    <row r="414" spans="1:15" x14ac:dyDescent="0.2">
      <c r="A414" s="7">
        <v>18</v>
      </c>
      <c r="B414" s="7">
        <v>91</v>
      </c>
      <c r="C414" s="7"/>
      <c r="D414" s="7" t="s">
        <v>119</v>
      </c>
      <c r="E414" s="7">
        <v>36.318800000000003</v>
      </c>
      <c r="F414" s="7"/>
      <c r="G414" s="7"/>
      <c r="H414" s="7"/>
      <c r="I414" s="7"/>
      <c r="J414" s="7"/>
      <c r="K414" s="7"/>
    </row>
    <row r="415" spans="1:15" x14ac:dyDescent="0.2">
      <c r="A415" s="7">
        <v>19</v>
      </c>
      <c r="B415" s="7">
        <v>92</v>
      </c>
      <c r="C415" s="7"/>
      <c r="D415" s="7" t="s">
        <v>120</v>
      </c>
      <c r="E415" s="7">
        <v>32.447099999999999</v>
      </c>
      <c r="F415" s="7">
        <f t="shared" si="18"/>
        <v>32.266199999999998</v>
      </c>
      <c r="G415" s="7">
        <f t="shared" si="19"/>
        <v>0.46775686848847475</v>
      </c>
      <c r="H415" s="7">
        <v>2.8299084225955149E-2</v>
      </c>
      <c r="I415" s="7"/>
      <c r="J415" s="7">
        <f t="shared" si="20"/>
        <v>16.529046125791623</v>
      </c>
      <c r="K415" s="7"/>
    </row>
    <row r="416" spans="1:15" x14ac:dyDescent="0.2">
      <c r="A416" s="7">
        <v>20</v>
      </c>
      <c r="B416" s="7">
        <v>92</v>
      </c>
      <c r="C416" s="7"/>
      <c r="D416" s="7" t="s">
        <v>120</v>
      </c>
      <c r="E416" s="7">
        <v>32.085299999999997</v>
      </c>
      <c r="F416" s="7"/>
      <c r="G416" s="7"/>
      <c r="H416" s="7"/>
      <c r="I416" s="7"/>
      <c r="J416" s="7"/>
      <c r="K416" s="7"/>
    </row>
    <row r="417" spans="1:11" x14ac:dyDescent="0.2">
      <c r="A417" s="7">
        <v>21</v>
      </c>
      <c r="B417" s="7">
        <v>93</v>
      </c>
      <c r="C417" s="7"/>
      <c r="D417" s="7" t="s">
        <v>121</v>
      </c>
      <c r="E417" s="7">
        <v>37.293100000000003</v>
      </c>
      <c r="F417" s="7">
        <f t="shared" si="18"/>
        <v>36.951450000000001</v>
      </c>
      <c r="G417" s="7">
        <f t="shared" si="19"/>
        <v>1.8398676996121154E-2</v>
      </c>
      <c r="H417" s="7">
        <v>3.2912391300045654E-2</v>
      </c>
      <c r="I417" s="7"/>
      <c r="J417" s="7">
        <f t="shared" si="20"/>
        <v>0.5590197572819825</v>
      </c>
      <c r="K417" s="7"/>
    </row>
    <row r="418" spans="1:11" x14ac:dyDescent="0.2">
      <c r="A418" s="7">
        <v>22</v>
      </c>
      <c r="B418" s="7">
        <v>93</v>
      </c>
      <c r="C418" s="7"/>
      <c r="D418" s="7" t="s">
        <v>121</v>
      </c>
      <c r="E418" s="7">
        <v>36.6098</v>
      </c>
      <c r="F418" s="7"/>
      <c r="G418" s="7"/>
      <c r="H418" s="7"/>
      <c r="I418" s="7"/>
      <c r="J418" s="7"/>
      <c r="K418" s="7"/>
    </row>
    <row r="419" spans="1:11" x14ac:dyDescent="0.2">
      <c r="A419" s="7">
        <v>23</v>
      </c>
      <c r="B419" s="7">
        <v>94</v>
      </c>
      <c r="C419" s="7"/>
      <c r="D419" s="7" t="s">
        <v>122</v>
      </c>
      <c r="E419" s="7">
        <v>32.782899999999998</v>
      </c>
      <c r="F419" s="7">
        <f t="shared" si="18"/>
        <v>32.642699999999998</v>
      </c>
      <c r="G419" s="7">
        <f t="shared" si="19"/>
        <v>0.36065969369666401</v>
      </c>
      <c r="H419" s="7">
        <v>0.25229325331941455</v>
      </c>
      <c r="I419" s="7"/>
      <c r="J419" s="7">
        <f t="shared" si="20"/>
        <v>1.4295257164092798</v>
      </c>
      <c r="K419" s="7"/>
    </row>
    <row r="420" spans="1:11" x14ac:dyDescent="0.2">
      <c r="A420" s="7">
        <v>24</v>
      </c>
      <c r="B420" s="7">
        <v>94</v>
      </c>
      <c r="C420" s="7"/>
      <c r="D420" s="7" t="s">
        <v>122</v>
      </c>
      <c r="E420" s="7">
        <v>32.502499999999998</v>
      </c>
      <c r="F420" s="7"/>
      <c r="G420" s="7"/>
      <c r="H420" s="7"/>
      <c r="I420" s="7"/>
      <c r="J420" s="7"/>
      <c r="K420" s="7"/>
    </row>
    <row r="421" spans="1:11" x14ac:dyDescent="0.2">
      <c r="A421" s="7">
        <v>25</v>
      </c>
      <c r="B421" s="7" t="s">
        <v>13</v>
      </c>
      <c r="C421" s="7"/>
      <c r="D421" s="7"/>
      <c r="E421" s="7">
        <v>37.873100000000001</v>
      </c>
      <c r="F421" s="7">
        <f t="shared" si="18"/>
        <v>36.642650000000003</v>
      </c>
      <c r="G421" s="7">
        <f t="shared" si="19"/>
        <v>2.2772152961508117E-2</v>
      </c>
      <c r="H421" s="7">
        <v>3.1883275961398221E-2</v>
      </c>
      <c r="I421" s="7"/>
      <c r="J421" s="7">
        <f t="shared" si="20"/>
        <v>0.71423504250563397</v>
      </c>
      <c r="K421" s="7"/>
    </row>
    <row r="422" spans="1:11" x14ac:dyDescent="0.2">
      <c r="A422" s="7">
        <v>26</v>
      </c>
      <c r="B422" s="7" t="s">
        <v>13</v>
      </c>
      <c r="C422" s="7"/>
      <c r="D422" s="7"/>
      <c r="E422" s="7">
        <v>35.412199999999999</v>
      </c>
      <c r="F422" s="7"/>
      <c r="G422" s="7"/>
      <c r="H422" s="7"/>
      <c r="I422" s="7"/>
      <c r="J422" s="7"/>
      <c r="K422" s="7"/>
    </row>
    <row r="423" spans="1:11" x14ac:dyDescent="0.2">
      <c r="A423" s="7">
        <v>27</v>
      </c>
      <c r="B423" s="7">
        <v>95</v>
      </c>
      <c r="C423" s="7"/>
      <c r="D423" s="7" t="s">
        <v>123</v>
      </c>
      <c r="E423" s="7">
        <v>31.360700000000001</v>
      </c>
      <c r="F423" s="7">
        <f t="shared" si="18"/>
        <v>31.304549999999999</v>
      </c>
      <c r="G423" s="7">
        <f t="shared" si="19"/>
        <v>0.90875140717951808</v>
      </c>
      <c r="H423" s="7">
        <v>3.4885429417893202E-2</v>
      </c>
      <c r="I423" s="7"/>
      <c r="J423" s="7">
        <f t="shared" si="20"/>
        <v>26.049597850540071</v>
      </c>
      <c r="K423" s="7"/>
    </row>
    <row r="424" spans="1:11" x14ac:dyDescent="0.2">
      <c r="A424" s="7">
        <v>28</v>
      </c>
      <c r="B424" s="7">
        <v>95</v>
      </c>
      <c r="C424" s="7"/>
      <c r="D424" s="7" t="s">
        <v>123</v>
      </c>
      <c r="E424" s="7">
        <v>31.2484</v>
      </c>
      <c r="F424" s="7"/>
      <c r="G424" s="7"/>
      <c r="H424" s="7"/>
      <c r="I424" s="7"/>
      <c r="J424" s="7"/>
      <c r="K424" s="7"/>
    </row>
    <row r="425" spans="1:11" x14ac:dyDescent="0.2">
      <c r="A425" s="7">
        <v>29</v>
      </c>
      <c r="B425" s="7">
        <v>96</v>
      </c>
      <c r="C425" s="7"/>
      <c r="D425" s="7" t="s">
        <v>124</v>
      </c>
      <c r="E425" s="7"/>
      <c r="F425" s="7"/>
      <c r="G425" s="7"/>
      <c r="H425" s="7">
        <v>1.5514077885902281E-2</v>
      </c>
      <c r="I425" s="7"/>
      <c r="J425" s="7"/>
      <c r="K425" s="7"/>
    </row>
    <row r="426" spans="1:11" x14ac:dyDescent="0.2">
      <c r="A426" s="7">
        <v>30</v>
      </c>
      <c r="B426" s="7">
        <v>96</v>
      </c>
      <c r="C426" s="7"/>
      <c r="D426" s="7" t="s">
        <v>124</v>
      </c>
      <c r="E426" s="7"/>
      <c r="F426" s="7"/>
      <c r="G426" s="7"/>
      <c r="H426" s="7"/>
      <c r="I426" s="7"/>
      <c r="J426" s="7"/>
      <c r="K426" s="7"/>
    </row>
    <row r="427" spans="1:11" x14ac:dyDescent="0.2">
      <c r="A427" s="7">
        <v>31</v>
      </c>
      <c r="B427" s="7">
        <v>97</v>
      </c>
      <c r="C427" s="7"/>
      <c r="D427" s="7" t="s">
        <v>125</v>
      </c>
      <c r="E427" s="7">
        <v>33.032400000000003</v>
      </c>
      <c r="F427" s="7">
        <f t="shared" si="18"/>
        <v>33.203850000000003</v>
      </c>
      <c r="G427" s="7">
        <f t="shared" si="19"/>
        <v>0.2447899036692415</v>
      </c>
      <c r="H427" s="7">
        <v>0.27772644375600158</v>
      </c>
      <c r="I427" s="7"/>
      <c r="J427" s="7">
        <f t="shared" si="20"/>
        <v>0.88140653932220903</v>
      </c>
      <c r="K427" s="7"/>
    </row>
    <row r="428" spans="1:11" x14ac:dyDescent="0.2">
      <c r="A428" s="7">
        <v>32</v>
      </c>
      <c r="B428" s="7">
        <v>97</v>
      </c>
      <c r="C428" s="7"/>
      <c r="D428" s="7" t="s">
        <v>125</v>
      </c>
      <c r="E428" s="7">
        <v>33.375300000000003</v>
      </c>
      <c r="F428" s="7"/>
      <c r="G428" s="7"/>
      <c r="H428" s="7"/>
      <c r="I428" s="7"/>
      <c r="J428" s="7"/>
      <c r="K428" s="7"/>
    </row>
    <row r="429" spans="1:11" x14ac:dyDescent="0.2">
      <c r="A429" s="7">
        <v>33</v>
      </c>
      <c r="B429" s="7">
        <v>98</v>
      </c>
      <c r="C429" s="7"/>
      <c r="D429" s="7" t="s">
        <v>126</v>
      </c>
      <c r="E429" s="7">
        <v>31.940899999999999</v>
      </c>
      <c r="F429" s="7">
        <f t="shared" si="18"/>
        <v>31.866199999999999</v>
      </c>
      <c r="G429" s="7">
        <f t="shared" si="19"/>
        <v>0.61658225920478194</v>
      </c>
      <c r="H429" s="7">
        <v>2.6831718075970214E-2</v>
      </c>
      <c r="I429" s="7"/>
      <c r="J429" s="7">
        <f t="shared" si="20"/>
        <v>22.97960411849202</v>
      </c>
      <c r="K429" s="7"/>
    </row>
    <row r="430" spans="1:11" x14ac:dyDescent="0.2">
      <c r="A430" s="7">
        <v>34</v>
      </c>
      <c r="B430" s="7">
        <v>98</v>
      </c>
      <c r="C430" s="7"/>
      <c r="D430" s="7" t="s">
        <v>126</v>
      </c>
      <c r="E430" s="7">
        <v>31.791499999999999</v>
      </c>
      <c r="F430" s="7"/>
      <c r="G430" s="7"/>
      <c r="H430" s="7"/>
      <c r="I430" s="7"/>
      <c r="J430" s="7"/>
      <c r="K430" s="7"/>
    </row>
    <row r="431" spans="1:11" x14ac:dyDescent="0.2">
      <c r="A431" s="7">
        <v>35</v>
      </c>
      <c r="B431" s="7">
        <v>99</v>
      </c>
      <c r="C431" s="7"/>
      <c r="D431" s="7" t="s">
        <v>127</v>
      </c>
      <c r="E431" s="7">
        <v>31.195699999999999</v>
      </c>
      <c r="F431" s="7">
        <f t="shared" si="18"/>
        <v>31.223300000000002</v>
      </c>
      <c r="G431" s="7">
        <f t="shared" si="19"/>
        <v>0.96120091498152016</v>
      </c>
      <c r="H431" s="7">
        <v>41.171157399751756</v>
      </c>
      <c r="I431" s="7"/>
      <c r="J431" s="7">
        <f t="shared" si="20"/>
        <v>2.3346463293434538E-2</v>
      </c>
      <c r="K431" s="7"/>
    </row>
    <row r="432" spans="1:11" x14ac:dyDescent="0.2">
      <c r="A432" s="7">
        <v>36</v>
      </c>
      <c r="B432" s="7">
        <v>99</v>
      </c>
      <c r="C432" s="7"/>
      <c r="D432" s="7" t="s">
        <v>127</v>
      </c>
      <c r="E432" s="7">
        <v>31.250900000000001</v>
      </c>
      <c r="F432" s="7"/>
      <c r="G432" s="7"/>
      <c r="H432" s="7"/>
      <c r="I432" s="7"/>
      <c r="J432" s="7"/>
      <c r="K432" s="7"/>
    </row>
    <row r="433" spans="1:11" x14ac:dyDescent="0.2">
      <c r="A433" s="7">
        <v>37</v>
      </c>
      <c r="B433" s="7" t="s">
        <v>14</v>
      </c>
      <c r="C433" s="7"/>
      <c r="D433" s="7"/>
      <c r="E433" s="7"/>
      <c r="F433" s="7">
        <f t="shared" si="18"/>
        <v>38.004600000000003</v>
      </c>
      <c r="G433" s="7">
        <f t="shared" si="19"/>
        <v>8.8903393751841222E-3</v>
      </c>
      <c r="H433" s="7">
        <v>5.3326878738336816E-3</v>
      </c>
      <c r="I433" s="7"/>
      <c r="J433" s="7">
        <f t="shared" si="20"/>
        <v>1.667140396273153</v>
      </c>
      <c r="K433" s="7"/>
    </row>
    <row r="434" spans="1:11" x14ac:dyDescent="0.2">
      <c r="A434" s="7">
        <v>38</v>
      </c>
      <c r="B434" s="7" t="s">
        <v>14</v>
      </c>
      <c r="C434" s="7"/>
      <c r="D434" s="7"/>
      <c r="E434" s="7">
        <v>38.004600000000003</v>
      </c>
      <c r="F434" s="7"/>
      <c r="G434" s="7"/>
      <c r="H434" s="7"/>
      <c r="I434" s="7"/>
      <c r="J434" s="7"/>
      <c r="K434" s="7"/>
    </row>
    <row r="435" spans="1:11" x14ac:dyDescent="0.2">
      <c r="A435" s="7">
        <v>49</v>
      </c>
      <c r="B435" s="7" t="s">
        <v>15</v>
      </c>
      <c r="C435" s="7"/>
      <c r="D435" s="7"/>
      <c r="E435" s="7"/>
      <c r="F435" s="7"/>
      <c r="G435" s="7"/>
      <c r="H435" s="7">
        <v>5.7716310064168748E-4</v>
      </c>
      <c r="I435" s="7"/>
      <c r="J435" s="7"/>
      <c r="K435" s="7"/>
    </row>
    <row r="436" spans="1:11" x14ac:dyDescent="0.2">
      <c r="A436" s="7">
        <v>50</v>
      </c>
      <c r="B436" s="7" t="s">
        <v>15</v>
      </c>
      <c r="C436" s="7"/>
      <c r="D436" s="7"/>
      <c r="E436" s="7"/>
      <c r="F436" s="7"/>
      <c r="G436" s="7"/>
      <c r="H436" s="7"/>
      <c r="I436" s="7"/>
      <c r="J436" s="7"/>
      <c r="K436" s="7"/>
    </row>
    <row r="437" spans="1:1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1:1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1:1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1:1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1:1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1:1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1:1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1:1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1:1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1:1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1:1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1:1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1:1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1:1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1:1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1:1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1:1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1:1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1:1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1:1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1:1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1:1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1:1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1:1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1:1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1:1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1:1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1:1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1:18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1:18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1:18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1:18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1:18" x14ac:dyDescent="0.2">
      <c r="A469" s="7" t="s">
        <v>19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N469" t="s">
        <v>142</v>
      </c>
    </row>
    <row r="470" spans="1:18" x14ac:dyDescent="0.2">
      <c r="A470" s="7" t="s">
        <v>1</v>
      </c>
      <c r="B470" s="7" t="s">
        <v>2</v>
      </c>
      <c r="C470" s="7"/>
      <c r="D470" s="7"/>
      <c r="E470" s="7" t="s">
        <v>3</v>
      </c>
      <c r="F470" s="7" t="s">
        <v>4</v>
      </c>
      <c r="G470" s="7" t="s">
        <v>5</v>
      </c>
      <c r="H470" s="7"/>
      <c r="I470" s="7"/>
      <c r="J470" s="7"/>
      <c r="K470" s="7"/>
      <c r="N470" t="s">
        <v>131</v>
      </c>
      <c r="O470">
        <v>5</v>
      </c>
      <c r="P470">
        <v>18.470749999999999</v>
      </c>
    </row>
    <row r="471" spans="1:18" x14ac:dyDescent="0.2">
      <c r="A471" s="7" t="s">
        <v>16</v>
      </c>
      <c r="B471" s="7" t="s">
        <v>17</v>
      </c>
      <c r="C471" s="7"/>
      <c r="D471" s="7"/>
      <c r="E471" s="7">
        <v>3</v>
      </c>
      <c r="F471" s="7">
        <v>15</v>
      </c>
      <c r="G471" s="7">
        <v>0.2</v>
      </c>
      <c r="H471" s="7"/>
      <c r="I471" s="7"/>
      <c r="J471" s="7"/>
      <c r="K471" s="7"/>
      <c r="N471" t="s">
        <v>132</v>
      </c>
      <c r="O471">
        <v>0.5</v>
      </c>
      <c r="P471">
        <v>22.197400000000002</v>
      </c>
    </row>
    <row r="472" spans="1:18" x14ac:dyDescent="0.2">
      <c r="A472" s="7" t="s">
        <v>8</v>
      </c>
      <c r="B472" s="7" t="s">
        <v>9</v>
      </c>
      <c r="C472" s="7"/>
      <c r="D472" s="7"/>
      <c r="E472" s="7" t="s">
        <v>10</v>
      </c>
      <c r="F472" s="7" t="s">
        <v>129</v>
      </c>
      <c r="G472" s="7" t="s">
        <v>139</v>
      </c>
      <c r="H472" s="7"/>
      <c r="I472" s="7"/>
      <c r="J472" s="7"/>
      <c r="K472" s="7"/>
      <c r="N472" t="s">
        <v>133</v>
      </c>
      <c r="O472">
        <v>0.05</v>
      </c>
      <c r="P472">
        <v>26.8431</v>
      </c>
      <c r="R472" t="s">
        <v>130</v>
      </c>
    </row>
    <row r="473" spans="1:18" x14ac:dyDescent="0.2">
      <c r="A473" s="7">
        <v>1</v>
      </c>
      <c r="B473" s="7" t="s">
        <v>11</v>
      </c>
      <c r="C473" s="7"/>
      <c r="D473" s="7"/>
      <c r="E473" s="7">
        <v>18.128799999999998</v>
      </c>
      <c r="F473" s="7">
        <f>AVERAGE(E473,E474)</f>
        <v>18.470749999999999</v>
      </c>
      <c r="G473" s="7">
        <f>EXP((F473-21.268)/-1.618)</f>
        <v>5.6340688578704441</v>
      </c>
      <c r="H473" s="7"/>
      <c r="I473" s="7"/>
      <c r="J473" s="7"/>
      <c r="K473" s="7"/>
      <c r="N473" t="s">
        <v>134</v>
      </c>
      <c r="O473">
        <v>5.0000000000000001E-3</v>
      </c>
      <c r="P473">
        <v>29.736449999999998</v>
      </c>
      <c r="R473">
        <v>17.87115</v>
      </c>
    </row>
    <row r="474" spans="1:18" x14ac:dyDescent="0.2">
      <c r="A474" s="7">
        <v>2</v>
      </c>
      <c r="B474" s="7" t="s">
        <v>11</v>
      </c>
      <c r="C474" s="7"/>
      <c r="D474" s="7"/>
      <c r="E474" s="7">
        <v>18.8127</v>
      </c>
      <c r="F474" s="7"/>
      <c r="G474" s="7"/>
      <c r="H474" s="7"/>
      <c r="I474" s="7"/>
      <c r="J474" s="7"/>
      <c r="K474" s="7"/>
      <c r="N474" t="s">
        <v>135</v>
      </c>
      <c r="O474">
        <v>5.0000000000000001E-4</v>
      </c>
      <c r="P474">
        <v>33.334049999999998</v>
      </c>
    </row>
    <row r="475" spans="1:18" x14ac:dyDescent="0.2">
      <c r="A475" s="7">
        <v>3</v>
      </c>
      <c r="B475" s="7">
        <v>85</v>
      </c>
      <c r="C475" s="7"/>
      <c r="D475" s="7"/>
      <c r="E475" s="7">
        <v>27.534800000000001</v>
      </c>
      <c r="F475" s="7">
        <f t="shared" ref="F475:F511" si="21">AVERAGE(E475,E476)</f>
        <v>27.605350000000001</v>
      </c>
      <c r="G475" s="7">
        <f t="shared" ref="G475:G511" si="22">EXP((F475-21.268)/-1.618)</f>
        <v>1.9905086532233877E-2</v>
      </c>
      <c r="H475" s="7"/>
      <c r="I475" s="7"/>
      <c r="J475" s="7"/>
      <c r="K475" s="7"/>
      <c r="R475">
        <v>26.527249999999999</v>
      </c>
    </row>
    <row r="476" spans="1:18" x14ac:dyDescent="0.2">
      <c r="A476" s="7">
        <v>4</v>
      </c>
      <c r="B476" s="7">
        <v>85</v>
      </c>
      <c r="C476" s="7"/>
      <c r="D476" s="7"/>
      <c r="E476" s="7">
        <v>27.675899999999999</v>
      </c>
      <c r="F476" s="7"/>
      <c r="G476" s="7"/>
      <c r="H476" s="7"/>
      <c r="I476" s="7"/>
      <c r="J476" s="7"/>
      <c r="K476" s="7"/>
    </row>
    <row r="477" spans="1:18" x14ac:dyDescent="0.2">
      <c r="A477" s="7">
        <v>5</v>
      </c>
      <c r="B477" s="7">
        <v>86</v>
      </c>
      <c r="C477" s="7"/>
      <c r="D477" s="7"/>
      <c r="E477" s="7">
        <v>24.084199999999999</v>
      </c>
      <c r="F477" s="7">
        <f t="shared" si="21"/>
        <v>24.031950000000002</v>
      </c>
      <c r="G477" s="7">
        <f t="shared" si="22"/>
        <v>0.18118241689762823</v>
      </c>
      <c r="H477" s="7"/>
      <c r="I477" s="7"/>
      <c r="J477" s="7"/>
      <c r="K477" s="7"/>
      <c r="R477">
        <v>23.640049999999999</v>
      </c>
    </row>
    <row r="478" spans="1:18" x14ac:dyDescent="0.2">
      <c r="A478" s="7">
        <v>6</v>
      </c>
      <c r="B478" s="7">
        <v>86</v>
      </c>
      <c r="C478" s="7"/>
      <c r="D478" s="7"/>
      <c r="E478" s="7">
        <v>23.979700000000001</v>
      </c>
      <c r="F478" s="7"/>
      <c r="G478" s="7"/>
      <c r="H478" s="7"/>
      <c r="I478" s="7"/>
      <c r="J478" s="7"/>
      <c r="K478" s="7"/>
    </row>
    <row r="479" spans="1:18" x14ac:dyDescent="0.2">
      <c r="A479" s="7">
        <v>7</v>
      </c>
      <c r="B479" s="7">
        <v>87</v>
      </c>
      <c r="C479" s="7"/>
      <c r="D479" s="7"/>
      <c r="E479" s="7">
        <v>26.453900000000001</v>
      </c>
      <c r="F479" s="7">
        <f t="shared" si="21"/>
        <v>26.4207</v>
      </c>
      <c r="G479" s="7">
        <f t="shared" si="22"/>
        <v>4.1394360368717027E-2</v>
      </c>
      <c r="H479" s="7"/>
      <c r="I479" s="7"/>
      <c r="J479" s="7"/>
      <c r="K479" s="7"/>
      <c r="R479">
        <v>25.901499999999999</v>
      </c>
    </row>
    <row r="480" spans="1:18" x14ac:dyDescent="0.2">
      <c r="A480" s="7">
        <v>8</v>
      </c>
      <c r="B480" s="7">
        <v>87</v>
      </c>
      <c r="C480" s="7"/>
      <c r="D480" s="7"/>
      <c r="E480" s="7">
        <v>26.387499999999999</v>
      </c>
      <c r="F480" s="7"/>
      <c r="G480" s="7"/>
      <c r="H480" s="7"/>
      <c r="I480" s="7"/>
      <c r="J480" s="7"/>
      <c r="K480" s="7"/>
    </row>
    <row r="481" spans="1:18" x14ac:dyDescent="0.2">
      <c r="A481" s="7">
        <v>9</v>
      </c>
      <c r="B481" s="7">
        <v>88</v>
      </c>
      <c r="C481" s="7"/>
      <c r="D481" s="7"/>
      <c r="E481" s="7">
        <v>27.2471</v>
      </c>
      <c r="F481" s="7">
        <f t="shared" si="21"/>
        <v>27.177799999999998</v>
      </c>
      <c r="G481" s="7">
        <f t="shared" si="22"/>
        <v>2.5925350826813413E-2</v>
      </c>
      <c r="H481" s="7"/>
      <c r="I481" s="7"/>
      <c r="J481" s="7"/>
      <c r="K481" s="7"/>
      <c r="R481">
        <v>26.60155</v>
      </c>
    </row>
    <row r="482" spans="1:18" x14ac:dyDescent="0.2">
      <c r="A482" s="7">
        <v>10</v>
      </c>
      <c r="B482" s="7">
        <v>88</v>
      </c>
      <c r="C482" s="7"/>
      <c r="D482" s="7"/>
      <c r="E482" s="7">
        <v>27.108499999999999</v>
      </c>
      <c r="F482" s="7"/>
      <c r="G482" s="7"/>
      <c r="H482" s="7"/>
      <c r="I482" s="7"/>
      <c r="J482" s="7"/>
      <c r="K482" s="7"/>
    </row>
    <row r="483" spans="1:18" x14ac:dyDescent="0.2">
      <c r="A483" s="7">
        <v>11</v>
      </c>
      <c r="B483" s="7">
        <v>89</v>
      </c>
      <c r="C483" s="7"/>
      <c r="D483" s="7"/>
      <c r="E483" s="7">
        <v>24.418600000000001</v>
      </c>
      <c r="F483" s="7">
        <f t="shared" si="21"/>
        <v>24.462800000000001</v>
      </c>
      <c r="G483" s="7">
        <f t="shared" si="22"/>
        <v>0.13882564790932928</v>
      </c>
      <c r="H483" s="7"/>
      <c r="I483" s="7"/>
      <c r="J483" s="7"/>
      <c r="K483" s="7"/>
      <c r="R483">
        <v>24.182600000000001</v>
      </c>
    </row>
    <row r="484" spans="1:18" x14ac:dyDescent="0.2">
      <c r="A484" s="7">
        <v>12</v>
      </c>
      <c r="B484" s="7">
        <v>89</v>
      </c>
      <c r="C484" s="7"/>
      <c r="D484" s="7"/>
      <c r="E484" s="7">
        <v>24.507000000000001</v>
      </c>
      <c r="F484" s="7"/>
      <c r="G484" s="7"/>
      <c r="H484" s="7"/>
      <c r="I484" s="7"/>
      <c r="J484" s="7"/>
      <c r="K484" s="7"/>
    </row>
    <row r="485" spans="1:18" x14ac:dyDescent="0.2">
      <c r="A485" s="7">
        <v>13</v>
      </c>
      <c r="B485" s="7" t="s">
        <v>12</v>
      </c>
      <c r="C485" s="7"/>
      <c r="D485" s="7"/>
      <c r="E485" s="7">
        <v>22.5792</v>
      </c>
      <c r="F485" s="7">
        <f t="shared" si="21"/>
        <v>22.197400000000002</v>
      </c>
      <c r="G485" s="7">
        <f t="shared" si="22"/>
        <v>0.56303535495709511</v>
      </c>
      <c r="H485" s="7"/>
      <c r="I485" s="7"/>
      <c r="J485" s="7"/>
      <c r="K485" s="7"/>
      <c r="R485">
        <v>21.788550000000001</v>
      </c>
    </row>
    <row r="486" spans="1:18" x14ac:dyDescent="0.2">
      <c r="A486" s="7">
        <v>14</v>
      </c>
      <c r="B486" s="7" t="s">
        <v>12</v>
      </c>
      <c r="C486" s="7"/>
      <c r="D486" s="7"/>
      <c r="E486" s="7">
        <v>21.8156</v>
      </c>
      <c r="F486" s="7"/>
      <c r="G486" s="7"/>
      <c r="H486" s="7"/>
      <c r="I486" s="7"/>
      <c r="J486" s="7"/>
      <c r="K486" s="7"/>
    </row>
    <row r="487" spans="1:18" x14ac:dyDescent="0.2">
      <c r="A487" s="7">
        <v>15</v>
      </c>
      <c r="B487" s="7">
        <v>90</v>
      </c>
      <c r="C487" s="7"/>
      <c r="D487" s="7"/>
      <c r="E487" s="7">
        <v>24.4373</v>
      </c>
      <c r="F487" s="7">
        <f t="shared" si="21"/>
        <v>24.354649999999999</v>
      </c>
      <c r="G487" s="7">
        <f t="shared" si="22"/>
        <v>0.14842215234962447</v>
      </c>
      <c r="H487" s="7"/>
      <c r="I487" s="7"/>
      <c r="J487" s="7"/>
      <c r="K487" s="7"/>
      <c r="R487">
        <v>23.914899999999999</v>
      </c>
    </row>
    <row r="488" spans="1:18" x14ac:dyDescent="0.2">
      <c r="A488" s="7">
        <v>16</v>
      </c>
      <c r="B488" s="7">
        <v>90</v>
      </c>
      <c r="C488" s="7"/>
      <c r="D488" s="7"/>
      <c r="E488" s="7">
        <v>24.271999999999998</v>
      </c>
      <c r="F488" s="7"/>
      <c r="G488" s="7"/>
      <c r="H488" s="7"/>
      <c r="I488" s="7"/>
      <c r="J488" s="7"/>
      <c r="K488" s="7"/>
    </row>
    <row r="489" spans="1:18" x14ac:dyDescent="0.2">
      <c r="A489" s="7">
        <v>17</v>
      </c>
      <c r="B489" s="7">
        <v>91</v>
      </c>
      <c r="C489" s="7"/>
      <c r="D489" s="7"/>
      <c r="E489" s="7">
        <v>22.889500000000002</v>
      </c>
      <c r="F489" s="7">
        <f t="shared" si="21"/>
        <v>22.884950000000003</v>
      </c>
      <c r="G489" s="7">
        <f t="shared" si="22"/>
        <v>0.36811825376494056</v>
      </c>
      <c r="H489" s="7"/>
      <c r="I489" s="7"/>
      <c r="J489" s="7"/>
      <c r="K489" s="7"/>
      <c r="R489">
        <v>22.19605</v>
      </c>
    </row>
    <row r="490" spans="1:18" x14ac:dyDescent="0.2">
      <c r="A490" s="7">
        <v>18</v>
      </c>
      <c r="B490" s="7">
        <v>91</v>
      </c>
      <c r="C490" s="7"/>
      <c r="D490" s="7"/>
      <c r="E490" s="7">
        <v>22.880400000000002</v>
      </c>
      <c r="F490" s="7"/>
      <c r="G490" s="7"/>
      <c r="H490" s="7"/>
      <c r="I490" s="7"/>
      <c r="J490" s="7"/>
      <c r="K490" s="7"/>
    </row>
    <row r="491" spans="1:18" x14ac:dyDescent="0.2">
      <c r="A491" s="7">
        <v>19</v>
      </c>
      <c r="B491" s="7">
        <v>92</v>
      </c>
      <c r="C491" s="7"/>
      <c r="D491" s="7"/>
      <c r="E491" s="7">
        <v>27.045500000000001</v>
      </c>
      <c r="F491" s="7">
        <f t="shared" si="21"/>
        <v>27.036049999999999</v>
      </c>
      <c r="G491" s="7">
        <f t="shared" si="22"/>
        <v>2.8299084225955149E-2</v>
      </c>
      <c r="H491" s="7"/>
      <c r="I491" s="7"/>
      <c r="J491" s="7"/>
      <c r="K491" s="7"/>
      <c r="R491">
        <v>26.440850000000001</v>
      </c>
    </row>
    <row r="492" spans="1:18" x14ac:dyDescent="0.2">
      <c r="A492" s="7">
        <v>20</v>
      </c>
      <c r="B492" s="7">
        <v>92</v>
      </c>
      <c r="C492" s="7"/>
      <c r="D492" s="7"/>
      <c r="E492" s="7">
        <v>27.026599999999998</v>
      </c>
      <c r="F492" s="7"/>
      <c r="G492" s="7"/>
      <c r="H492" s="7"/>
      <c r="I492" s="7"/>
      <c r="J492" s="7"/>
      <c r="K492" s="7"/>
    </row>
    <row r="493" spans="1:18" x14ac:dyDescent="0.2">
      <c r="A493" s="7">
        <v>21</v>
      </c>
      <c r="B493" s="7">
        <v>93</v>
      </c>
      <c r="C493" s="7"/>
      <c r="D493" s="7"/>
      <c r="E493" s="7">
        <v>26.846</v>
      </c>
      <c r="F493" s="7">
        <f t="shared" si="21"/>
        <v>26.791699999999999</v>
      </c>
      <c r="G493" s="7">
        <f t="shared" si="22"/>
        <v>3.2912391300045654E-2</v>
      </c>
      <c r="H493" s="7"/>
      <c r="I493" s="7"/>
      <c r="J493" s="7"/>
      <c r="K493" s="7"/>
      <c r="R493">
        <v>26.2057</v>
      </c>
    </row>
    <row r="494" spans="1:18" x14ac:dyDescent="0.2">
      <c r="A494" s="7">
        <v>22</v>
      </c>
      <c r="B494" s="7">
        <v>93</v>
      </c>
      <c r="C494" s="7"/>
      <c r="D494" s="7"/>
      <c r="E494" s="7">
        <v>26.737400000000001</v>
      </c>
      <c r="F494" s="7"/>
      <c r="G494" s="7"/>
      <c r="H494" s="7"/>
      <c r="I494" s="7"/>
      <c r="J494" s="7"/>
      <c r="K494" s="7"/>
    </row>
    <row r="495" spans="1:18" x14ac:dyDescent="0.2">
      <c r="A495" s="7">
        <v>23</v>
      </c>
      <c r="B495" s="7">
        <v>94</v>
      </c>
      <c r="C495" s="7"/>
      <c r="D495" s="7"/>
      <c r="E495" s="7">
        <v>23.394300000000001</v>
      </c>
      <c r="F495" s="7">
        <f t="shared" si="21"/>
        <v>23.49625</v>
      </c>
      <c r="G495" s="7">
        <f t="shared" si="22"/>
        <v>0.25229325331941455</v>
      </c>
      <c r="H495" s="7"/>
      <c r="I495" s="7"/>
      <c r="J495" s="7"/>
      <c r="K495" s="7"/>
      <c r="R495">
        <v>23.144500000000001</v>
      </c>
    </row>
    <row r="496" spans="1:18" x14ac:dyDescent="0.2">
      <c r="A496" s="7">
        <v>24</v>
      </c>
      <c r="B496" s="7">
        <v>94</v>
      </c>
      <c r="C496" s="7"/>
      <c r="D496" s="7"/>
      <c r="E496" s="7">
        <v>23.598199999999999</v>
      </c>
      <c r="F496" s="7"/>
      <c r="G496" s="7"/>
      <c r="H496" s="7"/>
      <c r="I496" s="7"/>
      <c r="J496" s="7"/>
      <c r="K496" s="7"/>
    </row>
    <row r="497" spans="1:18" x14ac:dyDescent="0.2">
      <c r="A497" s="7">
        <v>25</v>
      </c>
      <c r="B497" s="7" t="s">
        <v>13</v>
      </c>
      <c r="C497" s="7"/>
      <c r="D497" s="7"/>
      <c r="E497" s="7">
        <v>27.7288</v>
      </c>
      <c r="F497" s="7">
        <f t="shared" si="21"/>
        <v>26.8431</v>
      </c>
      <c r="G497" s="7">
        <f t="shared" si="22"/>
        <v>3.1883275961398221E-2</v>
      </c>
      <c r="H497" s="7"/>
      <c r="I497" s="7"/>
      <c r="J497" s="7"/>
      <c r="K497" s="7"/>
      <c r="R497">
        <v>26.220950000000002</v>
      </c>
    </row>
    <row r="498" spans="1:18" x14ac:dyDescent="0.2">
      <c r="A498" s="7">
        <v>26</v>
      </c>
      <c r="B498" s="7" t="s">
        <v>13</v>
      </c>
      <c r="C498" s="7"/>
      <c r="D498" s="7"/>
      <c r="E498" s="7">
        <v>25.9574</v>
      </c>
      <c r="F498" s="7"/>
      <c r="G498" s="7"/>
      <c r="H498" s="7"/>
      <c r="I498" s="7"/>
      <c r="J498" s="7"/>
      <c r="K498" s="7"/>
    </row>
    <row r="499" spans="1:18" x14ac:dyDescent="0.2">
      <c r="A499" s="7">
        <v>27</v>
      </c>
      <c r="B499" s="7">
        <v>95</v>
      </c>
      <c r="C499" s="7"/>
      <c r="D499" s="7"/>
      <c r="E499" s="7">
        <v>26.842400000000001</v>
      </c>
      <c r="F499" s="7">
        <f t="shared" si="21"/>
        <v>26.697500000000002</v>
      </c>
      <c r="G499" s="7">
        <f t="shared" si="22"/>
        <v>3.4885429417893202E-2</v>
      </c>
      <c r="H499" s="7"/>
      <c r="I499" s="7"/>
      <c r="J499" s="7"/>
      <c r="K499" s="7"/>
      <c r="R499">
        <v>26.2455</v>
      </c>
    </row>
    <row r="500" spans="1:18" x14ac:dyDescent="0.2">
      <c r="A500" s="7">
        <v>28</v>
      </c>
      <c r="B500" s="7">
        <v>95</v>
      </c>
      <c r="C500" s="7"/>
      <c r="D500" s="7"/>
      <c r="E500" s="7">
        <v>26.552600000000002</v>
      </c>
      <c r="F500" s="7"/>
      <c r="G500" s="7"/>
      <c r="H500" s="7"/>
      <c r="I500" s="7"/>
      <c r="J500" s="7"/>
      <c r="K500" s="7"/>
    </row>
    <row r="501" spans="1:18" x14ac:dyDescent="0.2">
      <c r="A501" s="7">
        <v>29</v>
      </c>
      <c r="B501" s="7">
        <v>96</v>
      </c>
      <c r="C501" s="7"/>
      <c r="D501" s="7"/>
      <c r="E501" s="7">
        <v>28.302099999999999</v>
      </c>
      <c r="F501" s="7">
        <f t="shared" si="21"/>
        <v>28.008600000000001</v>
      </c>
      <c r="G501" s="7">
        <f t="shared" si="22"/>
        <v>1.5514077885902281E-2</v>
      </c>
      <c r="H501" s="7"/>
      <c r="I501" s="7"/>
      <c r="J501" s="7"/>
      <c r="K501" s="7"/>
      <c r="R501">
        <v>27.094850000000001</v>
      </c>
    </row>
    <row r="502" spans="1:18" x14ac:dyDescent="0.2">
      <c r="A502" s="7">
        <v>30</v>
      </c>
      <c r="B502" s="7">
        <v>96</v>
      </c>
      <c r="C502" s="7"/>
      <c r="D502" s="7"/>
      <c r="E502" s="7">
        <v>27.7151</v>
      </c>
      <c r="F502" s="7"/>
      <c r="G502" s="7"/>
      <c r="H502" s="7"/>
      <c r="I502" s="7"/>
      <c r="J502" s="7"/>
      <c r="K502" s="7"/>
    </row>
    <row r="503" spans="1:18" x14ac:dyDescent="0.2">
      <c r="A503" s="7">
        <v>31</v>
      </c>
      <c r="B503" s="7">
        <v>97</v>
      </c>
      <c r="C503" s="7"/>
      <c r="D503" s="7"/>
      <c r="E503" s="7">
        <v>23.3462</v>
      </c>
      <c r="F503" s="7">
        <f t="shared" si="21"/>
        <v>23.34085</v>
      </c>
      <c r="G503" s="7">
        <f t="shared" si="22"/>
        <v>0.27772644375600158</v>
      </c>
      <c r="H503" s="7"/>
      <c r="I503" s="7"/>
      <c r="J503" s="7"/>
      <c r="K503" s="7"/>
      <c r="R503">
        <v>22.927999999999997</v>
      </c>
    </row>
    <row r="504" spans="1:18" x14ac:dyDescent="0.2">
      <c r="A504" s="7">
        <v>32</v>
      </c>
      <c r="B504" s="7">
        <v>97</v>
      </c>
      <c r="C504" s="7"/>
      <c r="D504" s="7"/>
      <c r="E504" s="7">
        <v>23.3355</v>
      </c>
      <c r="F504" s="7"/>
      <c r="G504" s="7"/>
      <c r="H504" s="7"/>
      <c r="I504" s="7"/>
      <c r="J504" s="7"/>
      <c r="K504" s="7"/>
    </row>
    <row r="505" spans="1:18" x14ac:dyDescent="0.2">
      <c r="A505" s="7">
        <v>33</v>
      </c>
      <c r="B505" s="7">
        <v>98</v>
      </c>
      <c r="C505" s="7"/>
      <c r="D505" s="7"/>
      <c r="E505" s="7">
        <v>27.123100000000001</v>
      </c>
      <c r="F505" s="7">
        <f t="shared" si="21"/>
        <v>27.122199999999999</v>
      </c>
      <c r="G505" s="7">
        <f t="shared" si="22"/>
        <v>2.6831718075970214E-2</v>
      </c>
      <c r="H505" s="7"/>
      <c r="I505" s="7"/>
      <c r="J505" s="7"/>
      <c r="K505" s="7"/>
      <c r="R505">
        <v>26.417450000000002</v>
      </c>
    </row>
    <row r="506" spans="1:18" x14ac:dyDescent="0.2">
      <c r="A506" s="7">
        <v>34</v>
      </c>
      <c r="B506" s="7">
        <v>98</v>
      </c>
      <c r="C506" s="7"/>
      <c r="D506" s="7"/>
      <c r="E506" s="7">
        <v>27.121300000000002</v>
      </c>
      <c r="F506" s="7"/>
      <c r="G506" s="7"/>
      <c r="H506" s="7"/>
      <c r="I506" s="7"/>
      <c r="J506" s="7"/>
      <c r="K506" s="7"/>
    </row>
    <row r="507" spans="1:18" x14ac:dyDescent="0.2">
      <c r="A507" s="7">
        <v>35</v>
      </c>
      <c r="B507" s="7">
        <v>99</v>
      </c>
      <c r="C507" s="7"/>
      <c r="D507" s="7"/>
      <c r="E507" s="7">
        <v>15.257</v>
      </c>
      <c r="F507" s="7">
        <f t="shared" si="21"/>
        <v>15.252700000000001</v>
      </c>
      <c r="G507" s="7">
        <f t="shared" si="22"/>
        <v>41.171157399751756</v>
      </c>
      <c r="H507" s="7"/>
      <c r="I507" s="7"/>
      <c r="J507" s="7"/>
      <c r="K507" s="7"/>
      <c r="R507">
        <v>15.143550000000001</v>
      </c>
    </row>
    <row r="508" spans="1:18" x14ac:dyDescent="0.2">
      <c r="A508" s="7">
        <v>36</v>
      </c>
      <c r="B508" s="7">
        <v>99</v>
      </c>
      <c r="C508" s="7"/>
      <c r="D508" s="7"/>
      <c r="E508" s="7">
        <v>15.2484</v>
      </c>
      <c r="F508" s="7"/>
      <c r="G508" s="7"/>
      <c r="H508" s="7"/>
      <c r="I508" s="7"/>
      <c r="J508" s="7"/>
      <c r="K508" s="7"/>
    </row>
    <row r="509" spans="1:18" x14ac:dyDescent="0.2">
      <c r="A509" s="7">
        <v>37</v>
      </c>
      <c r="B509" s="7" t="s">
        <v>14</v>
      </c>
      <c r="C509" s="7"/>
      <c r="D509" s="7"/>
      <c r="E509" s="7">
        <v>30.419699999999999</v>
      </c>
      <c r="F509" s="7">
        <f t="shared" si="21"/>
        <v>29.736449999999998</v>
      </c>
      <c r="G509" s="7">
        <f t="shared" si="22"/>
        <v>5.3326878738336816E-3</v>
      </c>
      <c r="H509" s="7"/>
      <c r="I509" s="7"/>
      <c r="J509" s="7"/>
      <c r="K509" s="7"/>
      <c r="R509">
        <v>29.259699999999999</v>
      </c>
    </row>
    <row r="510" spans="1:18" x14ac:dyDescent="0.2">
      <c r="A510" s="7">
        <v>38</v>
      </c>
      <c r="B510" s="7" t="s">
        <v>14</v>
      </c>
      <c r="C510" s="7"/>
      <c r="D510" s="7"/>
      <c r="E510" s="7">
        <v>29.0532</v>
      </c>
      <c r="F510" s="7"/>
      <c r="G510" s="7"/>
      <c r="H510" s="7"/>
      <c r="I510" s="7"/>
      <c r="J510" s="7"/>
      <c r="K510" s="7"/>
    </row>
    <row r="511" spans="1:18" x14ac:dyDescent="0.2">
      <c r="A511" s="7">
        <v>49</v>
      </c>
      <c r="B511" s="7" t="s">
        <v>15</v>
      </c>
      <c r="C511" s="7"/>
      <c r="D511" s="7"/>
      <c r="E511" s="7">
        <v>33.679299999999998</v>
      </c>
      <c r="F511" s="7">
        <f t="shared" si="21"/>
        <v>33.334049999999998</v>
      </c>
      <c r="G511" s="7">
        <f t="shared" si="22"/>
        <v>5.7716310064168748E-4</v>
      </c>
      <c r="H511" s="7"/>
      <c r="I511" s="7"/>
      <c r="J511" s="7"/>
      <c r="K511" s="7"/>
      <c r="R511">
        <v>32.727400000000003</v>
      </c>
    </row>
    <row r="512" spans="1:18" x14ac:dyDescent="0.2">
      <c r="A512" s="7">
        <v>50</v>
      </c>
      <c r="B512" s="7" t="s">
        <v>15</v>
      </c>
      <c r="C512" s="7"/>
      <c r="D512" s="7"/>
      <c r="E512" s="7">
        <v>32.988799999999998</v>
      </c>
      <c r="F512" s="7"/>
      <c r="G512" s="7"/>
      <c r="H512" s="7"/>
      <c r="I512" s="7"/>
      <c r="J512" s="7"/>
      <c r="K512" s="7"/>
    </row>
    <row r="517" spans="1:15" x14ac:dyDescent="0.2">
      <c r="A517" t="s">
        <v>163</v>
      </c>
    </row>
    <row r="518" spans="1:15" x14ac:dyDescent="0.2">
      <c r="A518" t="s">
        <v>1</v>
      </c>
      <c r="B518" t="s">
        <v>2</v>
      </c>
      <c r="D518" t="s">
        <v>3</v>
      </c>
      <c r="E518" t="s">
        <v>4</v>
      </c>
      <c r="F518" t="s">
        <v>5</v>
      </c>
    </row>
    <row r="519" spans="1:15" x14ac:dyDescent="0.2">
      <c r="A519" t="s">
        <v>6</v>
      </c>
      <c r="B519" t="s">
        <v>7</v>
      </c>
      <c r="D519">
        <v>3</v>
      </c>
      <c r="E519">
        <v>15</v>
      </c>
      <c r="F519">
        <v>0.2</v>
      </c>
    </row>
    <row r="520" spans="1:15" x14ac:dyDescent="0.2">
      <c r="A520" t="s">
        <v>8</v>
      </c>
      <c r="B520" t="s">
        <v>9</v>
      </c>
      <c r="D520" t="s">
        <v>10</v>
      </c>
      <c r="E520" t="s">
        <v>164</v>
      </c>
      <c r="F520" t="s">
        <v>137</v>
      </c>
      <c r="G520" t="s">
        <v>139</v>
      </c>
      <c r="J520" s="1" t="s">
        <v>140</v>
      </c>
      <c r="M520" t="s">
        <v>165</v>
      </c>
    </row>
    <row r="521" spans="1:15" x14ac:dyDescent="0.2">
      <c r="A521">
        <v>7</v>
      </c>
      <c r="B521" t="s">
        <v>11</v>
      </c>
      <c r="D521">
        <v>29.420200000000001</v>
      </c>
      <c r="E521">
        <f>AVERAGE(D521,D522)</f>
        <v>29.024349999999998</v>
      </c>
      <c r="F521">
        <f>EXP((E521-31.423)/-1.602)</f>
        <v>4.4695361970582175</v>
      </c>
      <c r="G521">
        <v>5.4251282381063</v>
      </c>
      <c r="J521" s="1">
        <f>(F521/G521)</f>
        <v>0.82385816535432865</v>
      </c>
      <c r="M521" t="s">
        <v>131</v>
      </c>
      <c r="N521">
        <v>5</v>
      </c>
      <c r="O521">
        <v>29.024349999999998</v>
      </c>
    </row>
    <row r="522" spans="1:15" x14ac:dyDescent="0.2">
      <c r="A522">
        <v>8</v>
      </c>
      <c r="B522" t="s">
        <v>11</v>
      </c>
      <c r="D522">
        <v>28.628499999999999</v>
      </c>
      <c r="M522" t="s">
        <v>132</v>
      </c>
      <c r="N522">
        <v>0.5</v>
      </c>
      <c r="O522">
        <v>32.174350000000004</v>
      </c>
    </row>
    <row r="523" spans="1:15" x14ac:dyDescent="0.2">
      <c r="A523">
        <v>9</v>
      </c>
      <c r="B523">
        <v>88</v>
      </c>
      <c r="C523" s="4" t="s">
        <v>116</v>
      </c>
      <c r="D523">
        <v>34.889899999999997</v>
      </c>
      <c r="E523">
        <f t="shared" ref="E523:E585" si="23">AVERAGE(D523,D524)</f>
        <v>34.595649999999999</v>
      </c>
      <c r="F523">
        <f t="shared" ref="F523:F557" si="24">EXP((E523-31.423)/-1.602)</f>
        <v>0.13800978209227749</v>
      </c>
      <c r="G523">
        <v>47.219394646310221</v>
      </c>
      <c r="J523" s="1">
        <f t="shared" ref="J523:J557" si="25">(F523/G523)</f>
        <v>2.9227350991265139E-3</v>
      </c>
      <c r="M523" t="s">
        <v>133</v>
      </c>
      <c r="N523">
        <v>0.05</v>
      </c>
      <c r="O523">
        <v>36.403500000000001</v>
      </c>
    </row>
    <row r="524" spans="1:15" x14ac:dyDescent="0.2">
      <c r="A524">
        <v>10</v>
      </c>
      <c r="B524">
        <v>88</v>
      </c>
      <c r="C524" s="4" t="s">
        <v>116</v>
      </c>
      <c r="D524">
        <v>34.301400000000001</v>
      </c>
      <c r="M524" t="s">
        <v>134</v>
      </c>
      <c r="N524">
        <v>5.0000000000000001E-3</v>
      </c>
    </row>
    <row r="525" spans="1:15" x14ac:dyDescent="0.2">
      <c r="A525">
        <v>11</v>
      </c>
      <c r="B525">
        <v>96</v>
      </c>
      <c r="C525" s="4" t="s">
        <v>124</v>
      </c>
      <c r="D525">
        <v>36.235500000000002</v>
      </c>
      <c r="E525">
        <f t="shared" si="23"/>
        <v>36.432600000000001</v>
      </c>
      <c r="F525">
        <f t="shared" si="24"/>
        <v>4.3845151514153122E-2</v>
      </c>
      <c r="G525">
        <v>29.15596842120037</v>
      </c>
      <c r="J525" s="1">
        <f t="shared" si="25"/>
        <v>1.5038139320480164E-3</v>
      </c>
      <c r="M525" t="s">
        <v>135</v>
      </c>
      <c r="N525">
        <v>5.0000000000000001E-4</v>
      </c>
    </row>
    <row r="526" spans="1:15" x14ac:dyDescent="0.2">
      <c r="A526">
        <v>12</v>
      </c>
      <c r="B526">
        <v>96</v>
      </c>
      <c r="C526" s="4" t="s">
        <v>124</v>
      </c>
      <c r="D526">
        <v>36.6297</v>
      </c>
    </row>
    <row r="527" spans="1:15" x14ac:dyDescent="0.2">
      <c r="A527">
        <v>19</v>
      </c>
      <c r="B527" t="s">
        <v>12</v>
      </c>
      <c r="D527">
        <v>32.6357</v>
      </c>
      <c r="E527">
        <f t="shared" si="23"/>
        <v>32.174350000000004</v>
      </c>
      <c r="F527">
        <f t="shared" si="24"/>
        <v>0.62562289682492289</v>
      </c>
      <c r="G527">
        <v>0.63037631426016583</v>
      </c>
      <c r="J527" s="1">
        <f t="shared" si="25"/>
        <v>0.99245939714466946</v>
      </c>
    </row>
    <row r="528" spans="1:15" x14ac:dyDescent="0.2">
      <c r="A528">
        <v>20</v>
      </c>
      <c r="B528" t="s">
        <v>12</v>
      </c>
      <c r="D528">
        <v>31.713000000000001</v>
      </c>
    </row>
    <row r="529" spans="1:10" x14ac:dyDescent="0.2">
      <c r="A529">
        <v>21</v>
      </c>
      <c r="B529">
        <v>89</v>
      </c>
      <c r="C529" s="4" t="s">
        <v>117</v>
      </c>
      <c r="D529">
        <v>30.121500000000001</v>
      </c>
      <c r="E529">
        <f t="shared" si="23"/>
        <v>29.767600000000002</v>
      </c>
      <c r="F529">
        <f t="shared" si="24"/>
        <v>2.8104182995965443</v>
      </c>
      <c r="G529">
        <v>49.022602296371183</v>
      </c>
      <c r="J529" s="1">
        <f t="shared" si="25"/>
        <v>5.7329031262067065E-2</v>
      </c>
    </row>
    <row r="530" spans="1:10" x14ac:dyDescent="0.2">
      <c r="A530">
        <v>22</v>
      </c>
      <c r="B530">
        <v>89</v>
      </c>
      <c r="C530" s="4" t="s">
        <v>117</v>
      </c>
      <c r="D530">
        <v>29.413699999999999</v>
      </c>
    </row>
    <row r="531" spans="1:10" x14ac:dyDescent="0.2">
      <c r="A531">
        <v>23</v>
      </c>
      <c r="B531">
        <v>97</v>
      </c>
      <c r="C531" s="4" t="s">
        <v>125</v>
      </c>
      <c r="D531">
        <v>32.1447</v>
      </c>
      <c r="E531">
        <f t="shared" si="23"/>
        <v>31.764699999999998</v>
      </c>
      <c r="F531">
        <f t="shared" si="24"/>
        <v>0.8079170552290883</v>
      </c>
      <c r="G531">
        <v>8.5384144201987571</v>
      </c>
      <c r="J531" s="1">
        <f t="shared" si="25"/>
        <v>9.4621438532879465E-2</v>
      </c>
    </row>
    <row r="532" spans="1:10" x14ac:dyDescent="0.2">
      <c r="A532">
        <v>24</v>
      </c>
      <c r="B532">
        <v>97</v>
      </c>
      <c r="C532" s="4" t="s">
        <v>125</v>
      </c>
      <c r="D532">
        <v>31.384699999999999</v>
      </c>
    </row>
    <row r="533" spans="1:10" x14ac:dyDescent="0.2">
      <c r="A533">
        <v>31</v>
      </c>
      <c r="B533" t="s">
        <v>13</v>
      </c>
      <c r="D533">
        <v>37.124600000000001</v>
      </c>
      <c r="E533">
        <f t="shared" si="23"/>
        <v>36.403500000000001</v>
      </c>
      <c r="F533">
        <f t="shared" si="24"/>
        <v>4.4648867225438815E-2</v>
      </c>
      <c r="G533">
        <v>3.1635613240636871E-2</v>
      </c>
      <c r="J533" s="1">
        <f t="shared" si="25"/>
        <v>1.4113482449610313</v>
      </c>
    </row>
    <row r="534" spans="1:10" x14ac:dyDescent="0.2">
      <c r="A534">
        <v>32</v>
      </c>
      <c r="B534" t="s">
        <v>13</v>
      </c>
      <c r="D534">
        <v>35.682400000000001</v>
      </c>
    </row>
    <row r="535" spans="1:10" x14ac:dyDescent="0.2">
      <c r="A535">
        <v>33</v>
      </c>
      <c r="B535">
        <v>90</v>
      </c>
      <c r="C535" s="4" t="s">
        <v>118</v>
      </c>
      <c r="F535">
        <f t="shared" si="24"/>
        <v>330083572.20316857</v>
      </c>
      <c r="G535">
        <v>9.3972309988975183E-2</v>
      </c>
    </row>
    <row r="536" spans="1:10" x14ac:dyDescent="0.2">
      <c r="A536">
        <v>34</v>
      </c>
      <c r="B536">
        <v>90</v>
      </c>
      <c r="C536" s="4" t="s">
        <v>118</v>
      </c>
    </row>
    <row r="537" spans="1:10" x14ac:dyDescent="0.2">
      <c r="A537">
        <v>35</v>
      </c>
      <c r="B537">
        <v>98</v>
      </c>
      <c r="C537" s="4" t="s">
        <v>126</v>
      </c>
      <c r="D537">
        <v>31.217600000000001</v>
      </c>
      <c r="E537">
        <f t="shared" si="23"/>
        <v>30.863500000000002</v>
      </c>
      <c r="F537">
        <f t="shared" si="24"/>
        <v>1.4180049746641896</v>
      </c>
      <c r="G537">
        <v>51.740933826879839</v>
      </c>
      <c r="J537" s="1">
        <f t="shared" si="25"/>
        <v>2.7405863593585249E-2</v>
      </c>
    </row>
    <row r="538" spans="1:10" x14ac:dyDescent="0.2">
      <c r="A538">
        <v>36</v>
      </c>
      <c r="B538">
        <v>98</v>
      </c>
      <c r="C538" s="4" t="s">
        <v>126</v>
      </c>
      <c r="D538">
        <v>30.509399999999999</v>
      </c>
    </row>
    <row r="539" spans="1:10" x14ac:dyDescent="0.2">
      <c r="A539">
        <v>43</v>
      </c>
      <c r="B539" t="s">
        <v>14</v>
      </c>
      <c r="E539" t="e">
        <f t="shared" si="23"/>
        <v>#DIV/0!</v>
      </c>
      <c r="F539" t="e">
        <f t="shared" si="24"/>
        <v>#DIV/0!</v>
      </c>
      <c r="G539">
        <v>4.5021833614875438E-3</v>
      </c>
      <c r="J539" s="1" t="e">
        <f t="shared" si="25"/>
        <v>#DIV/0!</v>
      </c>
    </row>
    <row r="540" spans="1:10" x14ac:dyDescent="0.2">
      <c r="A540">
        <v>44</v>
      </c>
      <c r="B540" t="s">
        <v>14</v>
      </c>
    </row>
    <row r="541" spans="1:10" x14ac:dyDescent="0.2">
      <c r="A541">
        <v>45</v>
      </c>
      <c r="B541">
        <v>91</v>
      </c>
      <c r="C541" s="4" t="s">
        <v>119</v>
      </c>
      <c r="D541">
        <v>35.579700000000003</v>
      </c>
      <c r="E541">
        <f t="shared" si="23"/>
        <v>35.209299999999999</v>
      </c>
      <c r="F541">
        <f t="shared" si="24"/>
        <v>9.4091915870304355E-2</v>
      </c>
      <c r="G541">
        <v>2.8524295640281587</v>
      </c>
      <c r="J541" s="1">
        <f t="shared" si="25"/>
        <v>3.2986586963230445E-2</v>
      </c>
    </row>
    <row r="542" spans="1:10" x14ac:dyDescent="0.2">
      <c r="A542">
        <v>46</v>
      </c>
      <c r="B542">
        <v>91</v>
      </c>
      <c r="C542" s="4" t="s">
        <v>119</v>
      </c>
      <c r="D542">
        <v>34.838900000000002</v>
      </c>
    </row>
    <row r="543" spans="1:10" x14ac:dyDescent="0.2">
      <c r="A543">
        <v>55</v>
      </c>
      <c r="B543" t="s">
        <v>15</v>
      </c>
      <c r="E543" t="e">
        <f t="shared" si="23"/>
        <v>#DIV/0!</v>
      </c>
      <c r="F543" t="e">
        <f t="shared" si="24"/>
        <v>#DIV/0!</v>
      </c>
      <c r="G543">
        <v>6.4106041341422705E-4</v>
      </c>
      <c r="J543" s="1" t="e">
        <f t="shared" si="25"/>
        <v>#DIV/0!</v>
      </c>
    </row>
    <row r="544" spans="1:10" x14ac:dyDescent="0.2">
      <c r="A544">
        <v>56</v>
      </c>
      <c r="B544" t="s">
        <v>15</v>
      </c>
    </row>
    <row r="545" spans="1:10" x14ac:dyDescent="0.2">
      <c r="A545">
        <v>57</v>
      </c>
      <c r="B545">
        <v>92</v>
      </c>
      <c r="C545" s="4" t="s">
        <v>120</v>
      </c>
      <c r="D545">
        <v>31.9255</v>
      </c>
      <c r="E545">
        <f t="shared" si="23"/>
        <v>31.54055</v>
      </c>
      <c r="F545">
        <f t="shared" si="24"/>
        <v>0.92925040988359298</v>
      </c>
      <c r="G545">
        <v>52.656736143854289</v>
      </c>
      <c r="J545" s="1">
        <f t="shared" si="25"/>
        <v>1.7647322601707593E-2</v>
      </c>
    </row>
    <row r="546" spans="1:10" x14ac:dyDescent="0.2">
      <c r="A546">
        <v>58</v>
      </c>
      <c r="B546">
        <v>92</v>
      </c>
      <c r="C546" s="4" t="s">
        <v>120</v>
      </c>
      <c r="D546">
        <v>31.1556</v>
      </c>
    </row>
    <row r="547" spans="1:10" x14ac:dyDescent="0.2">
      <c r="A547">
        <v>67</v>
      </c>
      <c r="B547">
        <v>85</v>
      </c>
      <c r="C547" s="4" t="s">
        <v>112</v>
      </c>
      <c r="D547">
        <v>35.1203</v>
      </c>
      <c r="E547">
        <f t="shared" si="23"/>
        <v>35.308949999999996</v>
      </c>
      <c r="F547">
        <f t="shared" si="24"/>
        <v>8.8417387129121436E-2</v>
      </c>
      <c r="G547">
        <v>41.46930449303543</v>
      </c>
      <c r="J547" s="1">
        <f t="shared" si="25"/>
        <v>2.1321164704841073E-3</v>
      </c>
    </row>
    <row r="548" spans="1:10" x14ac:dyDescent="0.2">
      <c r="A548">
        <v>68</v>
      </c>
      <c r="B548">
        <v>85</v>
      </c>
      <c r="C548" s="4" t="s">
        <v>112</v>
      </c>
      <c r="D548">
        <v>35.497599999999998</v>
      </c>
    </row>
    <row r="549" spans="1:10" x14ac:dyDescent="0.2">
      <c r="A549">
        <v>69</v>
      </c>
      <c r="B549">
        <v>93</v>
      </c>
      <c r="C549" s="4" t="s">
        <v>121</v>
      </c>
      <c r="D549">
        <v>36.179900000000004</v>
      </c>
      <c r="E549">
        <f t="shared" si="23"/>
        <v>35.886600000000001</v>
      </c>
      <c r="F549">
        <f t="shared" si="24"/>
        <v>6.1650917564081691E-2</v>
      </c>
      <c r="G549">
        <v>42.043999497081067</v>
      </c>
      <c r="J549" s="1">
        <f t="shared" si="25"/>
        <v>1.46634283849142E-3</v>
      </c>
    </row>
    <row r="550" spans="1:10" x14ac:dyDescent="0.2">
      <c r="A550">
        <v>70</v>
      </c>
      <c r="B550">
        <v>93</v>
      </c>
      <c r="C550" s="4" t="s">
        <v>121</v>
      </c>
      <c r="D550">
        <v>35.593299999999999</v>
      </c>
    </row>
    <row r="551" spans="1:10" x14ac:dyDescent="0.2">
      <c r="A551">
        <v>79</v>
      </c>
      <c r="B551">
        <v>86</v>
      </c>
      <c r="C551" s="4" t="s">
        <v>113</v>
      </c>
      <c r="D551">
        <v>30.7136</v>
      </c>
      <c r="E551">
        <f t="shared" si="23"/>
        <v>30.482199999999999</v>
      </c>
      <c r="F551">
        <f t="shared" si="24"/>
        <v>1.7990628988791939</v>
      </c>
      <c r="G551">
        <v>41.83599003004322</v>
      </c>
      <c r="J551" s="1">
        <f t="shared" si="25"/>
        <v>4.300275665969068E-2</v>
      </c>
    </row>
    <row r="552" spans="1:10" x14ac:dyDescent="0.2">
      <c r="A552">
        <v>80</v>
      </c>
      <c r="B552">
        <v>86</v>
      </c>
      <c r="C552" s="4" t="s">
        <v>113</v>
      </c>
      <c r="D552">
        <v>30.250800000000002</v>
      </c>
    </row>
    <row r="553" spans="1:10" x14ac:dyDescent="0.2">
      <c r="A553">
        <v>81</v>
      </c>
      <c r="B553">
        <v>94</v>
      </c>
      <c r="C553" t="s">
        <v>122</v>
      </c>
      <c r="D553">
        <v>32.1967</v>
      </c>
      <c r="E553">
        <f t="shared" si="23"/>
        <v>31.60755</v>
      </c>
      <c r="F553">
        <f t="shared" si="24"/>
        <v>0.89118811102303497</v>
      </c>
      <c r="G553">
        <v>20.480369294978008</v>
      </c>
      <c r="J553" s="1">
        <f t="shared" si="25"/>
        <v>4.351425983522491E-2</v>
      </c>
    </row>
    <row r="554" spans="1:10" x14ac:dyDescent="0.2">
      <c r="A554">
        <v>82</v>
      </c>
      <c r="B554">
        <v>94</v>
      </c>
      <c r="C554" t="s">
        <v>122</v>
      </c>
      <c r="D554">
        <v>31.0184</v>
      </c>
    </row>
    <row r="555" spans="1:10" x14ac:dyDescent="0.2">
      <c r="A555">
        <v>91</v>
      </c>
      <c r="B555">
        <v>87</v>
      </c>
      <c r="C555" s="4" t="s">
        <v>114</v>
      </c>
      <c r="D555">
        <v>30.553100000000001</v>
      </c>
      <c r="E555">
        <f t="shared" si="23"/>
        <v>30.444650000000003</v>
      </c>
      <c r="F555">
        <f t="shared" si="24"/>
        <v>1.8417300386854463</v>
      </c>
      <c r="G555">
        <v>45.543179700667146</v>
      </c>
      <c r="J555" s="1">
        <f t="shared" si="25"/>
        <v>4.0439206282702027E-2</v>
      </c>
    </row>
    <row r="556" spans="1:10" x14ac:dyDescent="0.2">
      <c r="A556">
        <v>92</v>
      </c>
      <c r="B556">
        <v>87</v>
      </c>
      <c r="C556" s="4" t="s">
        <v>115</v>
      </c>
      <c r="D556">
        <v>30.336200000000002</v>
      </c>
    </row>
    <row r="557" spans="1:10" x14ac:dyDescent="0.2">
      <c r="A557">
        <v>93</v>
      </c>
      <c r="B557">
        <v>95</v>
      </c>
      <c r="C557" s="4" t="s">
        <v>123</v>
      </c>
      <c r="D557">
        <v>31.276499999999999</v>
      </c>
      <c r="E557">
        <f t="shared" si="23"/>
        <v>30.681899999999999</v>
      </c>
      <c r="F557">
        <f t="shared" si="24"/>
        <v>1.5882126087269071</v>
      </c>
      <c r="G557">
        <v>48.483092411486325</v>
      </c>
      <c r="J557" s="1">
        <f t="shared" si="25"/>
        <v>3.2758071520013796E-2</v>
      </c>
    </row>
    <row r="558" spans="1:10" x14ac:dyDescent="0.2">
      <c r="A558">
        <v>94</v>
      </c>
      <c r="B558">
        <v>95</v>
      </c>
      <c r="C558" s="4" t="s">
        <v>123</v>
      </c>
      <c r="D558">
        <v>30.087299999999999</v>
      </c>
    </row>
    <row r="561" spans="1:15" x14ac:dyDescent="0.2">
      <c r="A561" t="s">
        <v>163</v>
      </c>
    </row>
    <row r="562" spans="1:15" x14ac:dyDescent="0.2">
      <c r="A562" t="s">
        <v>1</v>
      </c>
      <c r="B562" t="s">
        <v>2</v>
      </c>
      <c r="D562" t="s">
        <v>3</v>
      </c>
      <c r="E562">
        <f t="shared" si="23"/>
        <v>3</v>
      </c>
      <c r="F562" t="s">
        <v>5</v>
      </c>
      <c r="M562" t="s">
        <v>142</v>
      </c>
    </row>
    <row r="563" spans="1:15" x14ac:dyDescent="0.2">
      <c r="A563" t="s">
        <v>16</v>
      </c>
      <c r="B563" t="s">
        <v>17</v>
      </c>
      <c r="D563">
        <v>3</v>
      </c>
      <c r="F563">
        <v>0.2</v>
      </c>
      <c r="M563" t="s">
        <v>131</v>
      </c>
      <c r="N563">
        <v>5</v>
      </c>
      <c r="O563">
        <v>17.713349999999998</v>
      </c>
    </row>
    <row r="564" spans="1:15" x14ac:dyDescent="0.2">
      <c r="A564" t="s">
        <v>8</v>
      </c>
      <c r="B564" t="s">
        <v>9</v>
      </c>
      <c r="D564" t="s">
        <v>10</v>
      </c>
      <c r="E564" t="s">
        <v>164</v>
      </c>
      <c r="F564" t="s">
        <v>139</v>
      </c>
      <c r="M564" t="s">
        <v>132</v>
      </c>
      <c r="N564">
        <v>0.5</v>
      </c>
      <c r="O564">
        <v>21.185299999999998</v>
      </c>
    </row>
    <row r="565" spans="1:15" x14ac:dyDescent="0.2">
      <c r="A565">
        <v>7</v>
      </c>
      <c r="B565" t="s">
        <v>11</v>
      </c>
      <c r="D565">
        <v>18.210100000000001</v>
      </c>
      <c r="E565">
        <f t="shared" si="23"/>
        <v>17.713349999999998</v>
      </c>
      <c r="F565">
        <f>EXP((E565-20.441)/-1.613)</f>
        <v>5.4251282381063</v>
      </c>
      <c r="M565" t="s">
        <v>133</v>
      </c>
      <c r="N565">
        <v>0.05</v>
      </c>
      <c r="O565">
        <v>26.01145</v>
      </c>
    </row>
    <row r="566" spans="1:15" x14ac:dyDescent="0.2">
      <c r="A566">
        <v>8</v>
      </c>
      <c r="B566" t="s">
        <v>11</v>
      </c>
      <c r="D566">
        <v>17.2166</v>
      </c>
      <c r="M566" t="s">
        <v>134</v>
      </c>
      <c r="N566">
        <v>5.0000000000000001E-3</v>
      </c>
      <c r="O566">
        <v>29.15635</v>
      </c>
    </row>
    <row r="567" spans="1:15" x14ac:dyDescent="0.2">
      <c r="A567">
        <v>9</v>
      </c>
      <c r="B567">
        <v>88</v>
      </c>
      <c r="C567" s="4" t="s">
        <v>116</v>
      </c>
      <c r="D567">
        <v>14.2357</v>
      </c>
      <c r="E567">
        <f t="shared" si="23"/>
        <v>14.223199999999999</v>
      </c>
      <c r="F567">
        <f t="shared" ref="F567:F601" si="26">EXP((E567-20.441)/-1.613)</f>
        <v>47.219394646310221</v>
      </c>
      <c r="M567" t="s">
        <v>135</v>
      </c>
      <c r="N567">
        <v>5.0000000000000001E-4</v>
      </c>
      <c r="O567">
        <v>32.300399999999996</v>
      </c>
    </row>
    <row r="568" spans="1:15" x14ac:dyDescent="0.2">
      <c r="A568">
        <v>10</v>
      </c>
      <c r="B568">
        <v>88</v>
      </c>
      <c r="C568" s="4" t="s">
        <v>116</v>
      </c>
      <c r="D568">
        <v>14.210699999999999</v>
      </c>
    </row>
    <row r="569" spans="1:15" x14ac:dyDescent="0.2">
      <c r="A569">
        <v>11</v>
      </c>
      <c r="B569">
        <v>96</v>
      </c>
      <c r="C569" s="4" t="s">
        <v>124</v>
      </c>
      <c r="D569">
        <v>14.984299999999999</v>
      </c>
      <c r="E569">
        <f t="shared" si="23"/>
        <v>15.0009</v>
      </c>
      <c r="F569">
        <f t="shared" si="26"/>
        <v>29.15596842120037</v>
      </c>
    </row>
    <row r="570" spans="1:15" x14ac:dyDescent="0.2">
      <c r="A570">
        <v>12</v>
      </c>
      <c r="B570">
        <v>96</v>
      </c>
      <c r="C570" s="4" t="s">
        <v>124</v>
      </c>
      <c r="D570">
        <v>15.0175</v>
      </c>
    </row>
    <row r="571" spans="1:15" x14ac:dyDescent="0.2">
      <c r="A571">
        <v>19</v>
      </c>
      <c r="B571" t="s">
        <v>12</v>
      </c>
      <c r="D571">
        <v>21.792899999999999</v>
      </c>
      <c r="E571">
        <f t="shared" si="23"/>
        <v>21.185299999999998</v>
      </c>
      <c r="F571">
        <f t="shared" si="26"/>
        <v>0.63037631426016583</v>
      </c>
    </row>
    <row r="572" spans="1:15" x14ac:dyDescent="0.2">
      <c r="A572">
        <v>20</v>
      </c>
      <c r="B572" t="s">
        <v>12</v>
      </c>
      <c r="D572">
        <v>20.5777</v>
      </c>
    </row>
    <row r="573" spans="1:15" x14ac:dyDescent="0.2">
      <c r="A573">
        <v>21</v>
      </c>
      <c r="B573">
        <v>89</v>
      </c>
      <c r="C573" s="4" t="s">
        <v>117</v>
      </c>
      <c r="D573">
        <v>14.2361</v>
      </c>
      <c r="E573">
        <f t="shared" si="23"/>
        <v>14.162749999999999</v>
      </c>
      <c r="F573">
        <f t="shared" si="26"/>
        <v>49.022602296371183</v>
      </c>
    </row>
    <row r="574" spans="1:15" x14ac:dyDescent="0.2">
      <c r="A574">
        <v>22</v>
      </c>
      <c r="B574">
        <v>89</v>
      </c>
      <c r="C574" s="4" t="s">
        <v>117</v>
      </c>
      <c r="D574">
        <v>14.089399999999999</v>
      </c>
    </row>
    <row r="575" spans="1:15" x14ac:dyDescent="0.2">
      <c r="A575">
        <v>23</v>
      </c>
      <c r="B575">
        <v>97</v>
      </c>
      <c r="C575" s="4" t="s">
        <v>125</v>
      </c>
      <c r="D575">
        <v>17.125599999999999</v>
      </c>
      <c r="E575">
        <f t="shared" si="23"/>
        <v>16.9818</v>
      </c>
      <c r="F575">
        <f t="shared" si="26"/>
        <v>8.5384144201987571</v>
      </c>
    </row>
    <row r="576" spans="1:15" x14ac:dyDescent="0.2">
      <c r="A576">
        <v>24</v>
      </c>
      <c r="B576">
        <v>97</v>
      </c>
      <c r="C576" s="4" t="s">
        <v>125</v>
      </c>
      <c r="D576">
        <v>16.838000000000001</v>
      </c>
    </row>
    <row r="577" spans="1:6" x14ac:dyDescent="0.2">
      <c r="A577">
        <v>31</v>
      </c>
      <c r="B577" t="s">
        <v>13</v>
      </c>
      <c r="D577">
        <v>26.726500000000001</v>
      </c>
      <c r="E577">
        <f t="shared" si="23"/>
        <v>26.01145</v>
      </c>
      <c r="F577">
        <f t="shared" si="26"/>
        <v>3.1635613240636871E-2</v>
      </c>
    </row>
    <row r="578" spans="1:6" x14ac:dyDescent="0.2">
      <c r="A578">
        <v>32</v>
      </c>
      <c r="B578" t="s">
        <v>13</v>
      </c>
      <c r="D578">
        <v>25.296399999999998</v>
      </c>
    </row>
    <row r="579" spans="1:6" x14ac:dyDescent="0.2">
      <c r="A579">
        <v>33</v>
      </c>
      <c r="B579">
        <v>90</v>
      </c>
      <c r="C579" s="4" t="s">
        <v>118</v>
      </c>
      <c r="D579">
        <v>24.7744</v>
      </c>
      <c r="E579">
        <f t="shared" si="23"/>
        <v>24.25535</v>
      </c>
      <c r="F579">
        <f t="shared" si="26"/>
        <v>9.3972309988975183E-2</v>
      </c>
    </row>
    <row r="580" spans="1:6" x14ac:dyDescent="0.2">
      <c r="A580">
        <v>34</v>
      </c>
      <c r="B580">
        <v>90</v>
      </c>
      <c r="C580" s="4" t="s">
        <v>118</v>
      </c>
      <c r="D580">
        <v>23.7363</v>
      </c>
    </row>
    <row r="581" spans="1:6" x14ac:dyDescent="0.2">
      <c r="A581">
        <v>35</v>
      </c>
      <c r="B581">
        <v>98</v>
      </c>
      <c r="C581" s="4" t="s">
        <v>126</v>
      </c>
      <c r="D581">
        <v>14.1473</v>
      </c>
      <c r="E581">
        <f t="shared" si="23"/>
        <v>14.075699999999999</v>
      </c>
      <c r="F581">
        <f t="shared" si="26"/>
        <v>51.740933826879839</v>
      </c>
    </row>
    <row r="582" spans="1:6" x14ac:dyDescent="0.2">
      <c r="A582">
        <v>36</v>
      </c>
      <c r="B582">
        <v>98</v>
      </c>
      <c r="C582" s="4" t="s">
        <v>126</v>
      </c>
      <c r="D582">
        <v>14.004099999999999</v>
      </c>
    </row>
    <row r="583" spans="1:6" x14ac:dyDescent="0.2">
      <c r="A583">
        <v>43</v>
      </c>
      <c r="B583" t="s">
        <v>14</v>
      </c>
      <c r="D583">
        <v>29.796099999999999</v>
      </c>
      <c r="E583">
        <f t="shared" si="23"/>
        <v>29.15635</v>
      </c>
      <c r="F583">
        <f t="shared" si="26"/>
        <v>4.5021833614875438E-3</v>
      </c>
    </row>
    <row r="584" spans="1:6" x14ac:dyDescent="0.2">
      <c r="A584">
        <v>44</v>
      </c>
      <c r="B584" t="s">
        <v>14</v>
      </c>
      <c r="D584">
        <v>28.5166</v>
      </c>
    </row>
    <row r="585" spans="1:6" x14ac:dyDescent="0.2">
      <c r="A585">
        <v>45</v>
      </c>
      <c r="B585">
        <v>91</v>
      </c>
      <c r="C585" s="4" t="s">
        <v>119</v>
      </c>
      <c r="D585">
        <v>19.0549</v>
      </c>
      <c r="E585">
        <f t="shared" si="23"/>
        <v>18.750299999999999</v>
      </c>
      <c r="F585">
        <f t="shared" si="26"/>
        <v>2.8524295640281587</v>
      </c>
    </row>
    <row r="586" spans="1:6" x14ac:dyDescent="0.2">
      <c r="A586">
        <v>46</v>
      </c>
      <c r="B586">
        <v>91</v>
      </c>
      <c r="C586" s="4" t="s">
        <v>119</v>
      </c>
      <c r="D586">
        <v>18.445699999999999</v>
      </c>
    </row>
    <row r="587" spans="1:6" x14ac:dyDescent="0.2">
      <c r="A587">
        <v>55</v>
      </c>
      <c r="B587" t="s">
        <v>15</v>
      </c>
      <c r="D587">
        <v>32.6282</v>
      </c>
      <c r="E587">
        <f t="shared" ref="E587:E601" si="27">AVERAGE(D587,D588)</f>
        <v>32.300399999999996</v>
      </c>
      <c r="F587">
        <f t="shared" si="26"/>
        <v>6.4106041341422705E-4</v>
      </c>
    </row>
    <row r="588" spans="1:6" x14ac:dyDescent="0.2">
      <c r="A588">
        <v>56</v>
      </c>
      <c r="B588" t="s">
        <v>15</v>
      </c>
      <c r="D588">
        <v>31.9726</v>
      </c>
    </row>
    <row r="589" spans="1:6" x14ac:dyDescent="0.2">
      <c r="A589">
        <v>57</v>
      </c>
      <c r="B589">
        <v>92</v>
      </c>
      <c r="C589" s="4" t="s">
        <v>120</v>
      </c>
      <c r="D589">
        <v>14.127599999999999</v>
      </c>
      <c r="E589">
        <f t="shared" si="27"/>
        <v>14.0474</v>
      </c>
      <c r="F589">
        <f t="shared" si="26"/>
        <v>52.656736143854289</v>
      </c>
    </row>
    <row r="590" spans="1:6" x14ac:dyDescent="0.2">
      <c r="A590">
        <v>58</v>
      </c>
      <c r="B590">
        <v>92</v>
      </c>
      <c r="C590" s="4" t="s">
        <v>120</v>
      </c>
      <c r="D590">
        <v>13.9672</v>
      </c>
    </row>
    <row r="591" spans="1:6" x14ac:dyDescent="0.2">
      <c r="A591">
        <v>67</v>
      </c>
      <c r="B591">
        <v>85</v>
      </c>
      <c r="C591" s="4" t="s">
        <v>112</v>
      </c>
      <c r="D591">
        <v>14.5505</v>
      </c>
      <c r="E591">
        <f t="shared" si="27"/>
        <v>14.432649999999999</v>
      </c>
      <c r="F591">
        <f t="shared" si="26"/>
        <v>41.46930449303543</v>
      </c>
    </row>
    <row r="592" spans="1:6" x14ac:dyDescent="0.2">
      <c r="A592">
        <v>68</v>
      </c>
      <c r="B592">
        <v>85</v>
      </c>
      <c r="C592" s="4" t="s">
        <v>112</v>
      </c>
      <c r="D592">
        <v>14.3148</v>
      </c>
    </row>
    <row r="593" spans="1:6" x14ac:dyDescent="0.2">
      <c r="A593">
        <v>69</v>
      </c>
      <c r="B593">
        <v>93</v>
      </c>
      <c r="C593" s="4" t="s">
        <v>121</v>
      </c>
      <c r="D593">
        <v>14.43</v>
      </c>
      <c r="E593">
        <f t="shared" si="27"/>
        <v>14.410450000000001</v>
      </c>
      <c r="F593">
        <f t="shared" si="26"/>
        <v>42.043999497081067</v>
      </c>
    </row>
    <row r="594" spans="1:6" x14ac:dyDescent="0.2">
      <c r="A594">
        <v>70</v>
      </c>
      <c r="B594">
        <v>93</v>
      </c>
      <c r="C594" s="4" t="s">
        <v>121</v>
      </c>
      <c r="D594">
        <v>14.3909</v>
      </c>
    </row>
    <row r="595" spans="1:6" x14ac:dyDescent="0.2">
      <c r="A595">
        <v>79</v>
      </c>
      <c r="B595">
        <v>86</v>
      </c>
      <c r="C595" s="4" t="s">
        <v>113</v>
      </c>
      <c r="D595">
        <v>14.5266</v>
      </c>
      <c r="E595">
        <f t="shared" si="27"/>
        <v>14.41845</v>
      </c>
      <c r="F595">
        <f t="shared" si="26"/>
        <v>41.83599003004322</v>
      </c>
    </row>
    <row r="596" spans="1:6" x14ac:dyDescent="0.2">
      <c r="A596">
        <v>80</v>
      </c>
      <c r="B596">
        <v>86</v>
      </c>
      <c r="C596" s="4" t="s">
        <v>113</v>
      </c>
      <c r="D596">
        <v>14.3103</v>
      </c>
    </row>
    <row r="597" spans="1:6" x14ac:dyDescent="0.2">
      <c r="A597">
        <v>81</v>
      </c>
      <c r="B597">
        <v>94</v>
      </c>
      <c r="C597" t="s">
        <v>122</v>
      </c>
      <c r="D597">
        <v>16.130199999999999</v>
      </c>
      <c r="E597">
        <f t="shared" si="27"/>
        <v>15.570599999999999</v>
      </c>
      <c r="F597">
        <f t="shared" si="26"/>
        <v>20.480369294978008</v>
      </c>
    </row>
    <row r="598" spans="1:6" x14ac:dyDescent="0.2">
      <c r="A598">
        <v>82</v>
      </c>
      <c r="B598">
        <v>94</v>
      </c>
      <c r="C598" t="s">
        <v>122</v>
      </c>
      <c r="D598">
        <v>15.010999999999999</v>
      </c>
    </row>
    <row r="599" spans="1:6" x14ac:dyDescent="0.2">
      <c r="A599">
        <v>91</v>
      </c>
      <c r="B599">
        <v>87</v>
      </c>
      <c r="C599" s="4" t="s">
        <v>114</v>
      </c>
      <c r="D599">
        <v>14.308</v>
      </c>
      <c r="E599">
        <f t="shared" si="27"/>
        <v>14.281500000000001</v>
      </c>
      <c r="F599">
        <f t="shared" si="26"/>
        <v>45.543179700667146</v>
      </c>
    </row>
    <row r="600" spans="1:6" x14ac:dyDescent="0.2">
      <c r="A600">
        <v>92</v>
      </c>
      <c r="B600">
        <v>87</v>
      </c>
      <c r="C600" s="4" t="s">
        <v>115</v>
      </c>
      <c r="D600">
        <v>14.255000000000001</v>
      </c>
    </row>
    <row r="601" spans="1:6" x14ac:dyDescent="0.2">
      <c r="A601">
        <v>93</v>
      </c>
      <c r="B601">
        <v>95</v>
      </c>
      <c r="C601" s="4" t="s">
        <v>123</v>
      </c>
      <c r="D601">
        <v>14.2965</v>
      </c>
      <c r="E601">
        <f t="shared" si="27"/>
        <v>14.1806</v>
      </c>
      <c r="F601">
        <f t="shared" si="26"/>
        <v>48.483092411486325</v>
      </c>
    </row>
    <row r="602" spans="1:6" x14ac:dyDescent="0.2">
      <c r="A602">
        <v>94</v>
      </c>
      <c r="B602">
        <v>95</v>
      </c>
      <c r="C602" s="4" t="s">
        <v>123</v>
      </c>
      <c r="D602">
        <v>14.0647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M32" sqref="M32:O32"/>
    </sheetView>
  </sheetViews>
  <sheetFormatPr baseColWidth="10" defaultColWidth="8.83203125" defaultRowHeight="15" x14ac:dyDescent="0.2"/>
  <sheetData>
    <row r="1" spans="1:15" x14ac:dyDescent="0.2">
      <c r="A1" s="4" t="s">
        <v>143</v>
      </c>
      <c r="B1" s="4"/>
      <c r="C1" s="4"/>
      <c r="D1" s="4"/>
      <c r="E1" s="4" t="s">
        <v>144</v>
      </c>
      <c r="F1" s="4"/>
      <c r="G1" s="4"/>
      <c r="H1" s="4"/>
      <c r="I1" s="4" t="s">
        <v>145</v>
      </c>
      <c r="J1" s="4"/>
      <c r="K1" s="4"/>
      <c r="L1" s="4"/>
      <c r="M1" s="4" t="s">
        <v>146</v>
      </c>
      <c r="N1" s="4"/>
      <c r="O1" s="4"/>
    </row>
    <row r="2" spans="1:15" x14ac:dyDescent="0.2">
      <c r="A2" s="4" t="s">
        <v>147</v>
      </c>
      <c r="B2" s="4" t="s">
        <v>148</v>
      </c>
      <c r="C2" s="4" t="s">
        <v>149</v>
      </c>
      <c r="D2" s="4"/>
      <c r="E2" s="4" t="s">
        <v>147</v>
      </c>
      <c r="F2" s="4" t="s">
        <v>148</v>
      </c>
      <c r="G2" s="4" t="s">
        <v>149</v>
      </c>
      <c r="H2" s="4"/>
      <c r="I2" s="4" t="s">
        <v>147</v>
      </c>
      <c r="J2" s="4" t="s">
        <v>148</v>
      </c>
      <c r="K2" s="4" t="s">
        <v>149</v>
      </c>
      <c r="L2" s="4"/>
      <c r="M2" s="4" t="s">
        <v>147</v>
      </c>
      <c r="N2" s="4" t="s">
        <v>148</v>
      </c>
      <c r="O2" s="4" t="s">
        <v>149</v>
      </c>
    </row>
    <row r="3" spans="1:15" x14ac:dyDescent="0.2">
      <c r="A3" s="4">
        <v>9.0250025493785152E-4</v>
      </c>
      <c r="B3" s="4">
        <v>4.9796496576228269E-2</v>
      </c>
      <c r="C3" s="4">
        <v>2.54870471168233E-2</v>
      </c>
      <c r="D3" s="4"/>
      <c r="E3" s="4">
        <v>1.5806902274692264E-3</v>
      </c>
      <c r="F3" s="4">
        <v>3.8762582615797625E-2</v>
      </c>
      <c r="G3" s="4">
        <v>1.2397392523519041E-2</v>
      </c>
      <c r="H3" s="4"/>
      <c r="I3" s="4">
        <v>3.2131542628083759E-3</v>
      </c>
      <c r="J3" s="4">
        <v>7.5779085350539205E-2</v>
      </c>
      <c r="K3" s="4">
        <v>2.9934598678985166E-2</v>
      </c>
      <c r="L3" s="4"/>
      <c r="M3" s="4">
        <v>1.5806902274692264E-3</v>
      </c>
      <c r="N3" s="4">
        <v>3.8762582615797625E-2</v>
      </c>
      <c r="O3" s="4">
        <v>1.2397392523519041E-2</v>
      </c>
    </row>
    <row r="4" spans="1:15" x14ac:dyDescent="0.2">
      <c r="A4" s="4">
        <v>2.5133391032355673E-4</v>
      </c>
      <c r="B4" s="4">
        <v>2.6550939421383337E-2</v>
      </c>
      <c r="C4" s="4">
        <v>4.9929292837064777E-3</v>
      </c>
      <c r="D4" s="4"/>
      <c r="E4" s="4">
        <v>2.1903182978742957E-3</v>
      </c>
      <c r="F4" s="4">
        <v>3.4582676061496564E-2</v>
      </c>
      <c r="G4" s="4">
        <v>6.8404259981096324E-2</v>
      </c>
      <c r="H4" s="4"/>
      <c r="I4" s="4">
        <v>3.527387186657906E-3</v>
      </c>
      <c r="J4" s="4">
        <v>4.0891704941770669E-2</v>
      </c>
      <c r="K4" s="4">
        <v>3.0778083785947673E-2</v>
      </c>
      <c r="L4" s="4"/>
      <c r="M4" s="4">
        <v>2.1903182978742957E-3</v>
      </c>
      <c r="N4" s="4">
        <v>3.4582676061496564E-2</v>
      </c>
      <c r="O4" s="4">
        <v>6.8404259981096324E-2</v>
      </c>
    </row>
    <row r="5" spans="1:15" x14ac:dyDescent="0.2">
      <c r="A5" s="4">
        <v>4.1655596307589338E-4</v>
      </c>
      <c r="B5" s="4">
        <v>0.1289938799101312</v>
      </c>
      <c r="C5" s="4">
        <v>7.9908683714888962E-2</v>
      </c>
      <c r="D5" s="4"/>
      <c r="E5" s="4">
        <v>3.117876564516711E-3</v>
      </c>
      <c r="F5" s="4">
        <v>0.12198246347037299</v>
      </c>
      <c r="G5" s="2">
        <v>0.16686348449615626</v>
      </c>
      <c r="H5" s="4"/>
      <c r="I5" s="4">
        <v>4.1165970061606529E-2</v>
      </c>
      <c r="J5" s="4">
        <v>0.43572637021013449</v>
      </c>
      <c r="K5" s="3"/>
      <c r="L5" s="4"/>
      <c r="M5" s="4">
        <v>6.9424240126391937E-2</v>
      </c>
      <c r="N5" s="4">
        <v>0.40168590309217928</v>
      </c>
      <c r="O5" s="2">
        <v>6.7986949512448352E-2</v>
      </c>
    </row>
    <row r="6" spans="1:15" x14ac:dyDescent="0.2">
      <c r="A6" s="4">
        <v>2.7709727778966243E-3</v>
      </c>
      <c r="B6" s="4" t="s">
        <v>150</v>
      </c>
      <c r="C6" s="4">
        <v>1.2253836394484298E-2</v>
      </c>
      <c r="D6" s="4"/>
      <c r="E6" s="4">
        <v>1.1112776724903855E-2</v>
      </c>
      <c r="F6" s="4">
        <v>0.24440710489453049</v>
      </c>
      <c r="G6" s="4">
        <v>6.1217698380504865E-2</v>
      </c>
      <c r="H6" s="4"/>
      <c r="I6" s="3"/>
      <c r="J6" s="4">
        <v>0.29763196928342106</v>
      </c>
      <c r="K6" s="4">
        <v>0.12886940572307135</v>
      </c>
      <c r="L6" s="4"/>
      <c r="M6" s="4">
        <v>1.9992346134758428E-2</v>
      </c>
      <c r="N6" s="4">
        <v>0.58068859277339846</v>
      </c>
      <c r="O6" s="4">
        <v>3.3546954803896759E-2</v>
      </c>
    </row>
    <row r="7" spans="1:15" x14ac:dyDescent="0.2">
      <c r="A7" s="4">
        <v>3.6934174593432098E-3</v>
      </c>
      <c r="B7" s="4">
        <v>1.5619932185848209</v>
      </c>
      <c r="C7" s="4">
        <v>2.7210477211681159E-2</v>
      </c>
      <c r="D7" s="4"/>
      <c r="E7" s="4" t="s">
        <v>150</v>
      </c>
      <c r="F7" s="4">
        <v>0.26808729510844198</v>
      </c>
      <c r="G7" s="2">
        <v>0.28854427729637128</v>
      </c>
      <c r="H7" s="4"/>
      <c r="I7" s="4">
        <v>3.5792429320969988E-3</v>
      </c>
      <c r="J7" s="4">
        <v>8.9375734372847904E-2</v>
      </c>
      <c r="K7" s="4">
        <v>5.0237727907292792E-2</v>
      </c>
      <c r="L7" s="4"/>
      <c r="M7" s="6">
        <v>1.6808052378079524E-3</v>
      </c>
      <c r="N7" s="4">
        <v>4.3734153188010418E-2</v>
      </c>
      <c r="O7" s="2">
        <v>1.5576458467881369E-2</v>
      </c>
    </row>
    <row r="8" spans="1:15" x14ac:dyDescent="0.2">
      <c r="A8" s="4">
        <v>1.4697539076090639E-3</v>
      </c>
      <c r="B8" s="4">
        <v>4.5649100914845468E-2</v>
      </c>
      <c r="C8" s="5">
        <v>1.1303643665884983E-2</v>
      </c>
      <c r="D8" s="4"/>
      <c r="E8" s="4">
        <v>2.0086643713152557E-3</v>
      </c>
      <c r="F8" s="4">
        <v>6.6770785614950603E-2</v>
      </c>
      <c r="G8" s="4">
        <v>1.067757423588934E-2</v>
      </c>
      <c r="H8" s="4"/>
      <c r="I8" s="4">
        <v>3.942623565256596E-3</v>
      </c>
      <c r="J8" s="4">
        <v>5.2443338725092208E-2</v>
      </c>
      <c r="K8" s="5">
        <v>4.1544042356278482E-2</v>
      </c>
      <c r="L8" s="4"/>
      <c r="M8" s="4" t="s">
        <v>150</v>
      </c>
      <c r="N8" s="4" t="s">
        <v>150</v>
      </c>
      <c r="O8" s="4" t="s">
        <v>150</v>
      </c>
    </row>
    <row r="9" spans="1:15" x14ac:dyDescent="0.2">
      <c r="A9" s="4">
        <v>8.3795056081587135E-4</v>
      </c>
      <c r="B9" s="4">
        <v>9.7818043405441951E-3</v>
      </c>
      <c r="C9" s="4">
        <v>1.0322912445155331E-2</v>
      </c>
      <c r="D9" s="4"/>
      <c r="E9" s="4">
        <v>1.2349386526057683E-3</v>
      </c>
      <c r="F9" s="4">
        <v>5.0884963419054692E-2</v>
      </c>
      <c r="G9" s="4">
        <v>0.16353587333035799</v>
      </c>
      <c r="H9" s="4"/>
      <c r="I9" s="4">
        <v>6.2870165987801126E-3</v>
      </c>
      <c r="J9" s="4">
        <v>4.4218950111505381E-2</v>
      </c>
      <c r="K9" s="4">
        <v>3.1578440250978577E-2</v>
      </c>
      <c r="L9" s="4"/>
      <c r="M9" s="4">
        <v>2.1321164704841073E-3</v>
      </c>
      <c r="N9" s="4">
        <v>4.300275665969068E-2</v>
      </c>
      <c r="O9" s="4">
        <v>4.0439206282702027E-2</v>
      </c>
    </row>
    <row r="10" spans="1:15" x14ac:dyDescent="0.2">
      <c r="A10" s="4">
        <v>3.1193705359647468E-4</v>
      </c>
      <c r="B10" s="4">
        <v>3.8892391046955264E-2</v>
      </c>
      <c r="C10" s="5">
        <v>1.439952376442955E-2</v>
      </c>
      <c r="D10" s="4"/>
      <c r="E10" s="4" t="s">
        <v>150</v>
      </c>
      <c r="F10" s="4">
        <v>7.287932622865248E-2</v>
      </c>
      <c r="G10" s="4">
        <v>0.73497781079729041</v>
      </c>
      <c r="H10" s="4"/>
      <c r="I10" s="4">
        <v>1.46634283849142E-3</v>
      </c>
      <c r="J10" s="4">
        <v>4.351425983522491E-2</v>
      </c>
      <c r="K10" s="4">
        <v>3.2758071520013796E-2</v>
      </c>
      <c r="L10" s="4"/>
      <c r="M10" s="4">
        <v>2.9227350991265139E-3</v>
      </c>
      <c r="N10" s="4">
        <v>5.7329031262067065E-2</v>
      </c>
      <c r="O10" s="4">
        <v>2.3346463293434538E-2</v>
      </c>
    </row>
    <row r="11" spans="1:15" x14ac:dyDescent="0.2">
      <c r="A11" s="4"/>
      <c r="B11" s="4"/>
      <c r="C11" s="4"/>
      <c r="D11" s="4"/>
      <c r="E11" s="4"/>
      <c r="F11" s="4"/>
      <c r="G11" s="4"/>
      <c r="H11" s="4"/>
      <c r="I11" s="4">
        <v>1.5038139320480164E-3</v>
      </c>
      <c r="J11" s="4">
        <v>9.4621438532879465E-2</v>
      </c>
      <c r="K11" s="4">
        <v>2.7405863593585249E-2</v>
      </c>
      <c r="L11" s="4"/>
      <c r="M11" s="4" t="s">
        <v>150</v>
      </c>
      <c r="N11" s="4">
        <v>3.2986586963230445E-2</v>
      </c>
      <c r="O11" s="4">
        <v>1.7647322601707593E-2</v>
      </c>
    </row>
    <row r="12" spans="1:1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">
      <c r="A17" s="4">
        <f>AVERAGE(A3:A10)</f>
        <v>1.3318027359498182E-3</v>
      </c>
      <c r="B17" s="4">
        <f t="shared" ref="B17:G17" si="0">AVERAGE(B3:B10)</f>
        <v>0.26595111868498694</v>
      </c>
      <c r="C17" s="4">
        <f t="shared" si="0"/>
        <v>2.3234881699631758E-2</v>
      </c>
      <c r="D17" s="4"/>
      <c r="E17" s="4">
        <f t="shared" si="0"/>
        <v>3.5408774731141858E-3</v>
      </c>
      <c r="F17" s="4">
        <f t="shared" si="0"/>
        <v>0.11229464967666218</v>
      </c>
      <c r="G17" s="4">
        <f t="shared" si="0"/>
        <v>0.1883272963801482</v>
      </c>
      <c r="H17" s="4"/>
      <c r="I17" s="4">
        <f>AVERAGE(I3:I11)</f>
        <v>8.0856939222182442E-3</v>
      </c>
      <c r="J17" s="4">
        <f t="shared" ref="J17:K17" si="1">AVERAGE(J3:J11)</f>
        <v>0.13046698348482391</v>
      </c>
      <c r="K17" s="4">
        <f t="shared" si="1"/>
        <v>4.663827922701913E-2</v>
      </c>
      <c r="L17" s="4"/>
      <c r="M17" s="4">
        <f>AVERAGE(M3:M11)</f>
        <v>1.4274750227701779E-2</v>
      </c>
      <c r="N17" s="4">
        <f t="shared" ref="N17:O17" si="2">AVERAGE(N3:N11)</f>
        <v>0.15409653532698384</v>
      </c>
      <c r="O17" s="4">
        <f t="shared" si="2"/>
        <v>3.491812593333575E-2</v>
      </c>
    </row>
    <row r="18" spans="1:15" x14ac:dyDescent="0.2">
      <c r="A18" s="4"/>
      <c r="B18" s="4"/>
      <c r="C18" s="4"/>
      <c r="D18" s="4"/>
      <c r="E18" s="4"/>
      <c r="F18" s="4"/>
      <c r="G18" s="4"/>
      <c r="I18" s="4"/>
      <c r="J18" s="4"/>
      <c r="K18" s="4"/>
      <c r="L18" s="4"/>
      <c r="M18" s="4"/>
      <c r="N18" s="4"/>
      <c r="O18" s="4"/>
    </row>
    <row r="19" spans="1:15" x14ac:dyDescent="0.2">
      <c r="A19" s="4"/>
      <c r="B19" s="4"/>
      <c r="C19" s="4"/>
      <c r="D19" s="4"/>
      <c r="E19" s="4"/>
      <c r="F19" s="4"/>
      <c r="G19" s="4"/>
      <c r="I19" s="3">
        <v>1.1769129562498368</v>
      </c>
      <c r="J19" s="4"/>
      <c r="K19" s="3">
        <v>2.1304217295305055</v>
      </c>
      <c r="L19" s="4"/>
      <c r="M19" s="4"/>
      <c r="N19" s="4"/>
      <c r="O19" s="4"/>
    </row>
    <row r="20" spans="1:15" x14ac:dyDescent="0.2">
      <c r="A20" s="4"/>
      <c r="B20" s="4"/>
      <c r="C20" s="4"/>
      <c r="D20" s="4"/>
      <c r="E20" s="4"/>
      <c r="F20" s="4"/>
      <c r="G20" s="4"/>
      <c r="I20" s="4"/>
      <c r="J20" s="4"/>
      <c r="K20" s="4"/>
      <c r="L20" s="4"/>
      <c r="M20" s="4"/>
      <c r="N20" s="4"/>
      <c r="O20" s="4"/>
    </row>
    <row r="22" spans="1:15" x14ac:dyDescent="0.2">
      <c r="C22" s="4"/>
      <c r="K22" s="4"/>
    </row>
    <row r="23" spans="1:15" x14ac:dyDescent="0.2">
      <c r="A23" t="s">
        <v>151</v>
      </c>
      <c r="I23" t="s">
        <v>151</v>
      </c>
    </row>
    <row r="24" spans="1:15" x14ac:dyDescent="0.2">
      <c r="A24" t="s">
        <v>143</v>
      </c>
      <c r="E24" t="s">
        <v>144</v>
      </c>
      <c r="I24" t="s">
        <v>152</v>
      </c>
      <c r="M24" t="s">
        <v>146</v>
      </c>
    </row>
    <row r="25" spans="1:15" x14ac:dyDescent="0.2">
      <c r="A25">
        <f>STDEV(A3:A10)</f>
        <v>1.261567685556558E-3</v>
      </c>
      <c r="B25">
        <f t="shared" ref="B25:G25" si="3">STDEV(B3:B10)</f>
        <v>0.57274616816671486</v>
      </c>
      <c r="C25">
        <f t="shared" si="3"/>
        <v>2.4122563736156667E-2</v>
      </c>
      <c r="E25">
        <f t="shared" si="3"/>
        <v>3.7641456668145328E-3</v>
      </c>
      <c r="F25">
        <f t="shared" si="3"/>
        <v>9.3091474327837528E-2</v>
      </c>
      <c r="G25">
        <f t="shared" si="3"/>
        <v>0.23993888432135863</v>
      </c>
      <c r="I25">
        <f>STDEV(I3:I11)</f>
        <v>1.3451870810325164E-2</v>
      </c>
      <c r="J25">
        <f t="shared" ref="J25:O25" si="4">STDEV(J3:J11)</f>
        <v>0.13973300647498033</v>
      </c>
      <c r="K25">
        <f t="shared" si="4"/>
        <v>3.4060385274344879E-2</v>
      </c>
      <c r="M25">
        <f t="shared" si="4"/>
        <v>2.5219863354930021E-2</v>
      </c>
      <c r="N25">
        <f t="shared" si="4"/>
        <v>0.21361514599753662</v>
      </c>
      <c r="O25">
        <f t="shared" si="4"/>
        <v>2.2553739830816606E-2</v>
      </c>
    </row>
    <row r="27" spans="1:15" x14ac:dyDescent="0.2">
      <c r="A27" t="s">
        <v>153</v>
      </c>
      <c r="I27" t="s">
        <v>153</v>
      </c>
    </row>
    <row r="28" spans="1:15" x14ac:dyDescent="0.2">
      <c r="A28">
        <v>8</v>
      </c>
      <c r="B28">
        <v>7</v>
      </c>
      <c r="C28">
        <v>8</v>
      </c>
      <c r="E28">
        <v>6</v>
      </c>
      <c r="F28">
        <v>8</v>
      </c>
      <c r="G28">
        <v>8</v>
      </c>
      <c r="I28">
        <v>8</v>
      </c>
      <c r="J28">
        <v>9</v>
      </c>
      <c r="K28">
        <v>8</v>
      </c>
      <c r="M28">
        <v>7</v>
      </c>
      <c r="N28">
        <v>8</v>
      </c>
      <c r="O28">
        <v>8</v>
      </c>
    </row>
    <row r="31" spans="1:15" x14ac:dyDescent="0.2">
      <c r="A31" t="s">
        <v>154</v>
      </c>
      <c r="I31" t="s">
        <v>154</v>
      </c>
    </row>
    <row r="32" spans="1:15" x14ac:dyDescent="0.2">
      <c r="A32">
        <f>(A25/(SQRT(A28)))</f>
        <v>4.4603153269143008E-4</v>
      </c>
      <c r="B32">
        <f t="shared" ref="B32:G32" si="5">(B25/(SQRT(B28)))</f>
        <v>0.21647770361918661</v>
      </c>
      <c r="C32">
        <f t="shared" si="5"/>
        <v>8.5286141987205386E-3</v>
      </c>
      <c r="E32">
        <f t="shared" si="5"/>
        <v>1.5367060335339908E-3</v>
      </c>
      <c r="F32">
        <f t="shared" si="5"/>
        <v>3.2912806383933658E-2</v>
      </c>
      <c r="G32">
        <f t="shared" si="5"/>
        <v>8.4831206086983635E-2</v>
      </c>
      <c r="I32">
        <f>(I25/(SQRT(I28)))</f>
        <v>4.7559545348131501E-3</v>
      </c>
      <c r="J32">
        <f t="shared" ref="J32:K32" si="6">(J25/(SQRT(J28)))</f>
        <v>4.6577668824993444E-2</v>
      </c>
      <c r="K32">
        <f t="shared" si="6"/>
        <v>1.2042164698657844E-2</v>
      </c>
      <c r="M32">
        <f t="shared" ref="M32:O32" si="7">(M25/(SQRT(M28)))</f>
        <v>9.5322123623108462E-3</v>
      </c>
      <c r="N32">
        <f t="shared" si="7"/>
        <v>7.5524359149506254E-2</v>
      </c>
      <c r="O32">
        <f t="shared" si="7"/>
        <v>7.9739511877437788E-3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28" zoomScale="105" workbookViewId="0">
      <selection activeCell="L13" sqref="K12:L13"/>
    </sheetView>
  </sheetViews>
  <sheetFormatPr baseColWidth="10" defaultColWidth="8.83203125" defaultRowHeight="15" x14ac:dyDescent="0.2"/>
  <sheetData>
    <row r="1" spans="1:18" x14ac:dyDescent="0.2">
      <c r="B1" t="s">
        <v>155</v>
      </c>
      <c r="C1" t="s">
        <v>156</v>
      </c>
      <c r="D1" t="s">
        <v>152</v>
      </c>
      <c r="E1" t="s">
        <v>157</v>
      </c>
      <c r="O1" t="s">
        <v>155</v>
      </c>
      <c r="P1" t="s">
        <v>156</v>
      </c>
      <c r="Q1" t="s">
        <v>152</v>
      </c>
      <c r="R1" t="s">
        <v>157</v>
      </c>
    </row>
    <row r="2" spans="1:18" x14ac:dyDescent="0.2">
      <c r="A2" t="s">
        <v>158</v>
      </c>
      <c r="B2">
        <v>1.3318027359498182E-3</v>
      </c>
      <c r="C2">
        <v>3.5408774731141858E-3</v>
      </c>
      <c r="D2">
        <v>8.0856939222182442E-3</v>
      </c>
      <c r="E2">
        <v>1.4274750227701779E-2</v>
      </c>
      <c r="N2" t="s">
        <v>159</v>
      </c>
      <c r="O2">
        <v>0.26595111868498694</v>
      </c>
      <c r="P2">
        <v>0.11229464967666218</v>
      </c>
      <c r="Q2">
        <v>0.13046698348482391</v>
      </c>
      <c r="R2">
        <v>0.15409653532698384</v>
      </c>
    </row>
    <row r="3" spans="1:18" x14ac:dyDescent="0.2">
      <c r="A3" t="s">
        <v>159</v>
      </c>
      <c r="B3">
        <v>0.26595111868498694</v>
      </c>
      <c r="C3">
        <v>0.11229464967666218</v>
      </c>
      <c r="D3">
        <v>0.13046698348482391</v>
      </c>
      <c r="E3">
        <v>0.15409653532698384</v>
      </c>
      <c r="N3" t="s">
        <v>160</v>
      </c>
      <c r="O3">
        <v>2.3234881699631758E-2</v>
      </c>
      <c r="P3">
        <v>0.1883272963801482</v>
      </c>
      <c r="Q3">
        <v>4.663827922701913E-2</v>
      </c>
      <c r="R3">
        <v>3.491812593333575E-2</v>
      </c>
    </row>
    <row r="4" spans="1:18" x14ac:dyDescent="0.2">
      <c r="A4" t="s">
        <v>160</v>
      </c>
      <c r="B4">
        <v>2.3234881699631758E-2</v>
      </c>
      <c r="C4">
        <v>0.1883272963801482</v>
      </c>
      <c r="D4">
        <v>4.663827922701913E-2</v>
      </c>
      <c r="E4">
        <v>3.491812593333575E-2</v>
      </c>
    </row>
    <row r="6" spans="1:18" x14ac:dyDescent="0.2">
      <c r="B6" t="s">
        <v>152</v>
      </c>
      <c r="C6" t="s">
        <v>157</v>
      </c>
    </row>
    <row r="7" spans="1:18" x14ac:dyDescent="0.2">
      <c r="A7" t="s">
        <v>161</v>
      </c>
      <c r="B7">
        <v>8.0856939222182442E-3</v>
      </c>
      <c r="C7">
        <v>1.4274750227701779E-2</v>
      </c>
    </row>
    <row r="8" spans="1:18" x14ac:dyDescent="0.2">
      <c r="A8" t="s">
        <v>162</v>
      </c>
      <c r="B8">
        <v>0.13046698348482391</v>
      </c>
      <c r="C8">
        <v>0.15409653532698384</v>
      </c>
    </row>
    <row r="9" spans="1:18" x14ac:dyDescent="0.2">
      <c r="A9" t="s">
        <v>160</v>
      </c>
      <c r="B9">
        <v>4.663827922701913E-2</v>
      </c>
      <c r="C9">
        <v>3.491812593333575E-2</v>
      </c>
    </row>
    <row r="13" spans="1:18" x14ac:dyDescent="0.2">
      <c r="A13" t="s">
        <v>154</v>
      </c>
    </row>
    <row r="14" spans="1:18" x14ac:dyDescent="0.2">
      <c r="B14" t="s">
        <v>143</v>
      </c>
      <c r="C14" t="s">
        <v>156</v>
      </c>
      <c r="D14" t="s">
        <v>145</v>
      </c>
      <c r="E14" t="s">
        <v>157</v>
      </c>
    </row>
    <row r="15" spans="1:18" x14ac:dyDescent="0.2">
      <c r="A15" t="s">
        <v>161</v>
      </c>
      <c r="B15">
        <v>4.4603153269143008E-4</v>
      </c>
      <c r="C15">
        <v>1.5367060335339908E-3</v>
      </c>
      <c r="D15">
        <v>4.7559545348131501E-3</v>
      </c>
      <c r="E15">
        <v>9.5322123623108462E-3</v>
      </c>
    </row>
    <row r="16" spans="1:18" x14ac:dyDescent="0.2">
      <c r="A16" t="s">
        <v>159</v>
      </c>
      <c r="B16">
        <v>0.21647770361918661</v>
      </c>
      <c r="C16">
        <v>3.2912806383933658E-2</v>
      </c>
      <c r="D16">
        <v>4.6577668824993444E-2</v>
      </c>
      <c r="E16">
        <v>7.5524359149506254E-2</v>
      </c>
    </row>
    <row r="17" spans="1:5" x14ac:dyDescent="0.2">
      <c r="A17" t="s">
        <v>160</v>
      </c>
      <c r="B17">
        <v>8.5286141987205386E-3</v>
      </c>
      <c r="C17">
        <v>8.4831206086983635E-2</v>
      </c>
      <c r="D17">
        <v>1.2042164698657844E-2</v>
      </c>
      <c r="E17">
        <v>7.9739511877437788E-3</v>
      </c>
    </row>
    <row r="21" spans="1:5" x14ac:dyDescent="0.2">
      <c r="B21" t="s">
        <v>161</v>
      </c>
      <c r="C21" t="s">
        <v>159</v>
      </c>
      <c r="D21" t="s">
        <v>167</v>
      </c>
    </row>
    <row r="22" spans="1:5" x14ac:dyDescent="0.2">
      <c r="A22" t="s">
        <v>143</v>
      </c>
      <c r="B22">
        <v>4.4603153269143008E-4</v>
      </c>
      <c r="C22">
        <v>0.21647770361918661</v>
      </c>
      <c r="D22">
        <v>8.5286141987205386E-3</v>
      </c>
    </row>
    <row r="23" spans="1:5" x14ac:dyDescent="0.2">
      <c r="A23" t="s">
        <v>156</v>
      </c>
      <c r="B23">
        <v>1.5367060335339908E-3</v>
      </c>
      <c r="C23">
        <v>3.2912806383933658E-2</v>
      </c>
      <c r="D23">
        <v>8.4831206086983635E-2</v>
      </c>
    </row>
    <row r="24" spans="1:5" x14ac:dyDescent="0.2">
      <c r="A24" t="s">
        <v>152</v>
      </c>
      <c r="B24">
        <v>4.7559545348131501E-3</v>
      </c>
      <c r="C24">
        <v>4.6577668824993444E-2</v>
      </c>
      <c r="D24">
        <v>1.2042164698657844E-2</v>
      </c>
    </row>
    <row r="25" spans="1:5" x14ac:dyDescent="0.2">
      <c r="A25" t="s">
        <v>166</v>
      </c>
      <c r="B25">
        <v>9.5322123623108462E-3</v>
      </c>
      <c r="C25">
        <v>7.5524359149506254E-2</v>
      </c>
      <c r="D25">
        <v>7.9739511877437788E-3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Jennie OB TNFa Periphery Study </vt:lpstr>
      <vt:lpstr>group means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Microsoft Office User</cp:lastModifiedBy>
  <dcterms:created xsi:type="dcterms:W3CDTF">2014-12-07T06:15:12Z</dcterms:created>
  <dcterms:modified xsi:type="dcterms:W3CDTF">2017-10-30T17:54:21Z</dcterms:modified>
</cp:coreProperties>
</file>